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7605" yWindow="-45" windowWidth="14310" windowHeight="12840"/>
  </bookViews>
  <sheets>
    <sheet name="Rekapitulace stavby" sheetId="1" r:id="rId1"/>
    <sheet name="SO-A - Multifunkční objekt " sheetId="2" r:id="rId2"/>
    <sheet name="SO-B - SDH Třebenice" sheetId="3" r:id="rId3"/>
    <sheet name="SO-DI - Venkovní úpravy a..." sheetId="4" r:id="rId4"/>
    <sheet name="SO-C - Věž" sheetId="5" r:id="rId5"/>
    <sheet name="SO-DD - Komunikace a park..." sheetId="6" r:id="rId6"/>
    <sheet name="SO-IS - Venkovní úpravy a..." sheetId="7" r:id="rId7"/>
    <sheet name="SO-IV - Přípojka vodovodu" sheetId="8" r:id="rId8"/>
    <sheet name="SO-I - Venkovní úpravy" sheetId="9" r:id="rId9"/>
    <sheet name="Seznam figur" sheetId="10" r:id="rId10"/>
    <sheet name="Pokyny pro vyplnění" sheetId="11" r:id="rId11"/>
  </sheets>
  <definedNames>
    <definedName name="_xlnm._FilterDatabase" localSheetId="1" hidden="1">'SO-A - Multifunkční objekt '!$C$118:$K$1847</definedName>
    <definedName name="_xlnm._FilterDatabase" localSheetId="2" hidden="1">'SO-B - SDH Třebenice'!$C$121:$K$1610</definedName>
    <definedName name="_xlnm._FilterDatabase" localSheetId="4" hidden="1">'SO-C - Věž'!$C$94:$K$289</definedName>
    <definedName name="_xlnm._FilterDatabase" localSheetId="5" hidden="1">'SO-DD - Komunikace a park...'!$C$84:$K$118</definedName>
    <definedName name="_xlnm._FilterDatabase" localSheetId="3" hidden="1">'SO-DI - Venkovní úpravy a...'!$C$93:$K$542</definedName>
    <definedName name="_xlnm._FilterDatabase" localSheetId="8" hidden="1">'SO-I - Venkovní úpravy'!$C$87:$K$239</definedName>
    <definedName name="_xlnm._FilterDatabase" localSheetId="6" hidden="1">'SO-IS - Venkovní úpravy a...'!$C$86:$K$202</definedName>
    <definedName name="_xlnm._FilterDatabase" localSheetId="7" hidden="1">'SO-IV - Přípojka vodovodu'!$C$87:$K$238</definedName>
    <definedName name="_xlnm.Print_Titles" localSheetId="0">'Rekapitulace stavby'!$52:$52</definedName>
    <definedName name="_xlnm.Print_Titles" localSheetId="9">'Seznam figur'!$9:$9</definedName>
    <definedName name="_xlnm.Print_Titles" localSheetId="1">'SO-A - Multifunkční objekt '!$118:$118</definedName>
    <definedName name="_xlnm.Print_Titles" localSheetId="2">'SO-B - SDH Třebenice'!$121:$121</definedName>
    <definedName name="_xlnm.Print_Titles" localSheetId="4">'SO-C - Věž'!$94:$94</definedName>
    <definedName name="_xlnm.Print_Titles" localSheetId="5">'SO-DD - Komunikace a park...'!$84:$84</definedName>
    <definedName name="_xlnm.Print_Titles" localSheetId="3">'SO-DI - Venkovní úpravy a...'!$93:$93</definedName>
    <definedName name="_xlnm.Print_Titles" localSheetId="8">'SO-I - Venkovní úpravy'!$87:$87</definedName>
    <definedName name="_xlnm.Print_Titles" localSheetId="6">'SO-IS - Venkovní úpravy a...'!$86:$86</definedName>
    <definedName name="_xlnm.Print_Titles" localSheetId="7">'SO-IV - Přípojka vodovodu'!$87:$87</definedName>
    <definedName name="_xlnm.Print_Area" localSheetId="10">'Pokyny pro vyplnění'!$B$2:$K$71,'Pokyny pro vyplnění'!$B$74:$K$118,'Pokyny pro vyplnění'!$B$121:$K$161,'Pokyny pro vyplnění'!$B$164:$K$218</definedName>
    <definedName name="_xlnm.Print_Area" localSheetId="0">'Rekapitulace stavby'!$D$4:$AO$36,'Rekapitulace stavby'!$C$42:$AQ$63</definedName>
    <definedName name="_xlnm.Print_Area" localSheetId="9">'Seznam figur'!$C$4:$G$24</definedName>
    <definedName name="_xlnm.Print_Area" localSheetId="1">'SO-A - Multifunkční objekt '!$C$4:$J$39,'SO-A - Multifunkční objekt '!$C$45:$J$100,'SO-A - Multifunkční objekt '!$C$106:$K$1847</definedName>
    <definedName name="_xlnm.Print_Area" localSheetId="2">'SO-B - SDH Třebenice'!$C$4:$J$39,'SO-B - SDH Třebenice'!$C$45:$J$103,'SO-B - SDH Třebenice'!$C$109:$K$1610</definedName>
    <definedName name="_xlnm.Print_Area" localSheetId="4">'SO-C - Věž'!$C$4:$J$39,'SO-C - Věž'!$C$45:$J$76,'SO-C - Věž'!$C$82:$K$289</definedName>
    <definedName name="_xlnm.Print_Area" localSheetId="5">'SO-DD - Komunikace a park...'!$C$4:$J$39,'SO-DD - Komunikace a park...'!$C$45:$J$66,'SO-DD - Komunikace a park...'!$C$72:$K$118</definedName>
    <definedName name="_xlnm.Print_Area" localSheetId="3">'SO-DI - Venkovní úpravy a...'!$C$4:$J$39,'SO-DI - Venkovní úpravy a...'!$C$45:$J$75,'SO-DI - Venkovní úpravy a...'!$C$81:$K$542</definedName>
    <definedName name="_xlnm.Print_Area" localSheetId="8">'SO-I - Venkovní úpravy'!$C$4:$J$39,'SO-I - Venkovní úpravy'!$C$45:$J$69,'SO-I - Venkovní úpravy'!$C$75:$K$239</definedName>
    <definedName name="_xlnm.Print_Area" localSheetId="6">'SO-IS - Venkovní úpravy a...'!$C$4:$J$39,'SO-IS - Venkovní úpravy a...'!$C$45:$J$68,'SO-IS - Venkovní úpravy a...'!$C$74:$K$202</definedName>
    <definedName name="_xlnm.Print_Area" localSheetId="7">'SO-IV - Přípojka vodovodu'!$C$4:$J$39,'SO-IV - Přípojka vodovodu'!$C$45:$J$69,'SO-IV - Přípojka vodovodu'!$C$75:$K$238</definedName>
  </definedNames>
  <calcPr calcId="145621"/>
</workbook>
</file>

<file path=xl/calcChain.xml><?xml version="1.0" encoding="utf-8"?>
<calcChain xmlns="http://schemas.openxmlformats.org/spreadsheetml/2006/main">
  <c r="D7" i="10" l="1"/>
  <c r="J37" i="9"/>
  <c r="J36" i="9"/>
  <c r="AY62" i="1" s="1"/>
  <c r="J35" i="9"/>
  <c r="AX62" i="1" s="1"/>
  <c r="BI238" i="9"/>
  <c r="BH238" i="9"/>
  <c r="BG238" i="9"/>
  <c r="BF238" i="9"/>
  <c r="T238" i="9"/>
  <c r="R238" i="9"/>
  <c r="P238" i="9"/>
  <c r="BI236" i="9"/>
  <c r="BH236" i="9"/>
  <c r="BG236" i="9"/>
  <c r="BF236" i="9"/>
  <c r="T236" i="9"/>
  <c r="R236" i="9"/>
  <c r="P236" i="9"/>
  <c r="BI233" i="9"/>
  <c r="BH233" i="9"/>
  <c r="BG233" i="9"/>
  <c r="BF233" i="9"/>
  <c r="T233" i="9"/>
  <c r="R233" i="9"/>
  <c r="P233" i="9"/>
  <c r="BI229" i="9"/>
  <c r="BH229" i="9"/>
  <c r="BG229" i="9"/>
  <c r="BF229" i="9"/>
  <c r="T229" i="9"/>
  <c r="T228" i="9" s="1"/>
  <c r="R229" i="9"/>
  <c r="R228" i="9" s="1"/>
  <c r="P229" i="9"/>
  <c r="P228" i="9" s="1"/>
  <c r="BI226" i="9"/>
  <c r="BH226" i="9"/>
  <c r="BG226" i="9"/>
  <c r="BF226" i="9"/>
  <c r="T226" i="9"/>
  <c r="R226" i="9"/>
  <c r="P226" i="9"/>
  <c r="BI224" i="9"/>
  <c r="BH224" i="9"/>
  <c r="BG224" i="9"/>
  <c r="BF224" i="9"/>
  <c r="T224" i="9"/>
  <c r="R224" i="9"/>
  <c r="P224" i="9"/>
  <c r="BI221" i="9"/>
  <c r="BH221" i="9"/>
  <c r="BG221" i="9"/>
  <c r="BF221" i="9"/>
  <c r="T221" i="9"/>
  <c r="R221" i="9"/>
  <c r="P221" i="9"/>
  <c r="BI219" i="9"/>
  <c r="BH219" i="9"/>
  <c r="BG219" i="9"/>
  <c r="BF219" i="9"/>
  <c r="T219" i="9"/>
  <c r="R219" i="9"/>
  <c r="P219" i="9"/>
  <c r="BI217" i="9"/>
  <c r="BH217" i="9"/>
  <c r="BG217" i="9"/>
  <c r="BF217" i="9"/>
  <c r="T217" i="9"/>
  <c r="R217" i="9"/>
  <c r="P217" i="9"/>
  <c r="BI216" i="9"/>
  <c r="BH216" i="9"/>
  <c r="BG216" i="9"/>
  <c r="BF216" i="9"/>
  <c r="T216" i="9"/>
  <c r="R216" i="9"/>
  <c r="P216" i="9"/>
  <c r="BI215" i="9"/>
  <c r="BH215" i="9"/>
  <c r="BG215" i="9"/>
  <c r="BF215" i="9"/>
  <c r="T215" i="9"/>
  <c r="R215" i="9"/>
  <c r="P215" i="9"/>
  <c r="BI214" i="9"/>
  <c r="BH214" i="9"/>
  <c r="BG214" i="9"/>
  <c r="BF214" i="9"/>
  <c r="T214" i="9"/>
  <c r="R214" i="9"/>
  <c r="P214" i="9"/>
  <c r="BI213" i="9"/>
  <c r="BH213" i="9"/>
  <c r="BG213" i="9"/>
  <c r="BF213" i="9"/>
  <c r="T213" i="9"/>
  <c r="R213" i="9"/>
  <c r="P213" i="9"/>
  <c r="BI211" i="9"/>
  <c r="BH211" i="9"/>
  <c r="BG211" i="9"/>
  <c r="BF211" i="9"/>
  <c r="T211" i="9"/>
  <c r="R211" i="9"/>
  <c r="P211" i="9"/>
  <c r="BI209" i="9"/>
  <c r="BH209" i="9"/>
  <c r="BG209" i="9"/>
  <c r="BF209" i="9"/>
  <c r="T209" i="9"/>
  <c r="R209" i="9"/>
  <c r="P209" i="9"/>
  <c r="BI205" i="9"/>
  <c r="BH205" i="9"/>
  <c r="BG205" i="9"/>
  <c r="BF205" i="9"/>
  <c r="T205" i="9"/>
  <c r="R205" i="9"/>
  <c r="P205" i="9"/>
  <c r="BI203" i="9"/>
  <c r="BH203" i="9"/>
  <c r="BG203" i="9"/>
  <c r="BF203" i="9"/>
  <c r="T203" i="9"/>
  <c r="R203" i="9"/>
  <c r="P203" i="9"/>
  <c r="BI202" i="9"/>
  <c r="BH202" i="9"/>
  <c r="BG202" i="9"/>
  <c r="BF202" i="9"/>
  <c r="T202" i="9"/>
  <c r="R202" i="9"/>
  <c r="P202" i="9"/>
  <c r="BI200" i="9"/>
  <c r="BH200" i="9"/>
  <c r="BG200" i="9"/>
  <c r="BF200" i="9"/>
  <c r="T200" i="9"/>
  <c r="R200" i="9"/>
  <c r="P200" i="9"/>
  <c r="BI197" i="9"/>
  <c r="BH197" i="9"/>
  <c r="BG197" i="9"/>
  <c r="BF197" i="9"/>
  <c r="T197" i="9"/>
  <c r="R197" i="9"/>
  <c r="P197" i="9"/>
  <c r="BI196" i="9"/>
  <c r="BH196" i="9"/>
  <c r="BG196" i="9"/>
  <c r="BF196" i="9"/>
  <c r="T196" i="9"/>
  <c r="R196" i="9"/>
  <c r="P196" i="9"/>
  <c r="BI193" i="9"/>
  <c r="BH193" i="9"/>
  <c r="BG193" i="9"/>
  <c r="BF193" i="9"/>
  <c r="T193" i="9"/>
  <c r="R193" i="9"/>
  <c r="P193" i="9"/>
  <c r="BI192" i="9"/>
  <c r="BH192" i="9"/>
  <c r="BG192" i="9"/>
  <c r="BF192" i="9"/>
  <c r="T192" i="9"/>
  <c r="R192" i="9"/>
  <c r="P192" i="9"/>
  <c r="BI189" i="9"/>
  <c r="BH189" i="9"/>
  <c r="BG189" i="9"/>
  <c r="BF189" i="9"/>
  <c r="T189" i="9"/>
  <c r="R189" i="9"/>
  <c r="P189" i="9"/>
  <c r="BI187" i="9"/>
  <c r="BH187" i="9"/>
  <c r="BG187" i="9"/>
  <c r="BF187" i="9"/>
  <c r="T187" i="9"/>
  <c r="R187" i="9"/>
  <c r="P187" i="9"/>
  <c r="BI185" i="9"/>
  <c r="BH185" i="9"/>
  <c r="BG185" i="9"/>
  <c r="BF185" i="9"/>
  <c r="T185" i="9"/>
  <c r="R185" i="9"/>
  <c r="P185" i="9"/>
  <c r="BI184" i="9"/>
  <c r="BH184" i="9"/>
  <c r="BG184" i="9"/>
  <c r="BF184" i="9"/>
  <c r="T184" i="9"/>
  <c r="R184" i="9"/>
  <c r="P184" i="9"/>
  <c r="BI182" i="9"/>
  <c r="BH182" i="9"/>
  <c r="BG182" i="9"/>
  <c r="BF182" i="9"/>
  <c r="T182" i="9"/>
  <c r="R182" i="9"/>
  <c r="P182" i="9"/>
  <c r="BI181" i="9"/>
  <c r="BH181" i="9"/>
  <c r="BG181" i="9"/>
  <c r="BF181" i="9"/>
  <c r="T181" i="9"/>
  <c r="R181" i="9"/>
  <c r="P181" i="9"/>
  <c r="BI180" i="9"/>
  <c r="BH180" i="9"/>
  <c r="BG180" i="9"/>
  <c r="BF180" i="9"/>
  <c r="T180" i="9"/>
  <c r="R180" i="9"/>
  <c r="P180" i="9"/>
  <c r="BI177" i="9"/>
  <c r="BH177" i="9"/>
  <c r="BG177" i="9"/>
  <c r="BF177" i="9"/>
  <c r="T177" i="9"/>
  <c r="R177" i="9"/>
  <c r="P177" i="9"/>
  <c r="BI174" i="9"/>
  <c r="BH174" i="9"/>
  <c r="BG174" i="9"/>
  <c r="BF174" i="9"/>
  <c r="T174" i="9"/>
  <c r="R174" i="9"/>
  <c r="P174" i="9"/>
  <c r="BI170" i="9"/>
  <c r="BH170" i="9"/>
  <c r="BG170" i="9"/>
  <c r="BF170" i="9"/>
  <c r="T170" i="9"/>
  <c r="R170" i="9"/>
  <c r="P170" i="9"/>
  <c r="BI168" i="9"/>
  <c r="BH168" i="9"/>
  <c r="BG168" i="9"/>
  <c r="BF168" i="9"/>
  <c r="T168" i="9"/>
  <c r="R168" i="9"/>
  <c r="P168" i="9"/>
  <c r="BI167" i="9"/>
  <c r="BH167" i="9"/>
  <c r="BG167" i="9"/>
  <c r="BF167" i="9"/>
  <c r="T167" i="9"/>
  <c r="R167" i="9"/>
  <c r="P167" i="9"/>
  <c r="BI165" i="9"/>
  <c r="BH165" i="9"/>
  <c r="BG165" i="9"/>
  <c r="BF165" i="9"/>
  <c r="T165" i="9"/>
  <c r="R165" i="9"/>
  <c r="P165" i="9"/>
  <c r="BI164" i="9"/>
  <c r="BH164" i="9"/>
  <c r="BG164" i="9"/>
  <c r="BF164" i="9"/>
  <c r="T164" i="9"/>
  <c r="R164" i="9"/>
  <c r="P164" i="9"/>
  <c r="BI163" i="9"/>
  <c r="BH163" i="9"/>
  <c r="BG163" i="9"/>
  <c r="BF163" i="9"/>
  <c r="T163" i="9"/>
  <c r="R163" i="9"/>
  <c r="P163" i="9"/>
  <c r="BI162" i="9"/>
  <c r="BH162" i="9"/>
  <c r="BG162" i="9"/>
  <c r="BF162" i="9"/>
  <c r="T162" i="9"/>
  <c r="R162" i="9"/>
  <c r="P162" i="9"/>
  <c r="BI161" i="9"/>
  <c r="BH161" i="9"/>
  <c r="BG161" i="9"/>
  <c r="BF161" i="9"/>
  <c r="T161" i="9"/>
  <c r="R161" i="9"/>
  <c r="P161" i="9"/>
  <c r="BI159" i="9"/>
  <c r="BH159" i="9"/>
  <c r="BG159" i="9"/>
  <c r="BF159" i="9"/>
  <c r="T159" i="9"/>
  <c r="R159" i="9"/>
  <c r="P159" i="9"/>
  <c r="BI158" i="9"/>
  <c r="BH158" i="9"/>
  <c r="BG158" i="9"/>
  <c r="BF158" i="9"/>
  <c r="T158" i="9"/>
  <c r="R158" i="9"/>
  <c r="P158" i="9"/>
  <c r="BI156" i="9"/>
  <c r="BH156" i="9"/>
  <c r="BG156" i="9"/>
  <c r="BF156" i="9"/>
  <c r="T156" i="9"/>
  <c r="R156" i="9"/>
  <c r="P156" i="9"/>
  <c r="BI154" i="9"/>
  <c r="BH154" i="9"/>
  <c r="BG154" i="9"/>
  <c r="BF154" i="9"/>
  <c r="T154" i="9"/>
  <c r="R154" i="9"/>
  <c r="P154" i="9"/>
  <c r="BI152" i="9"/>
  <c r="BH152" i="9"/>
  <c r="BG152" i="9"/>
  <c r="BF152" i="9"/>
  <c r="T152" i="9"/>
  <c r="R152" i="9"/>
  <c r="P152" i="9"/>
  <c r="BI150" i="9"/>
  <c r="BH150" i="9"/>
  <c r="BG150" i="9"/>
  <c r="BF150" i="9"/>
  <c r="T150" i="9"/>
  <c r="R150" i="9"/>
  <c r="P150" i="9"/>
  <c r="BI148" i="9"/>
  <c r="BH148" i="9"/>
  <c r="BG148" i="9"/>
  <c r="BF148" i="9"/>
  <c r="T148" i="9"/>
  <c r="R148" i="9"/>
  <c r="P148" i="9"/>
  <c r="BI145" i="9"/>
  <c r="BH145" i="9"/>
  <c r="BG145" i="9"/>
  <c r="BF145" i="9"/>
  <c r="T145" i="9"/>
  <c r="R145" i="9"/>
  <c r="P145" i="9"/>
  <c r="BI142" i="9"/>
  <c r="BH142" i="9"/>
  <c r="BG142" i="9"/>
  <c r="BF142" i="9"/>
  <c r="T142" i="9"/>
  <c r="R142" i="9"/>
  <c r="P142" i="9"/>
  <c r="BI139" i="9"/>
  <c r="BH139" i="9"/>
  <c r="BG139" i="9"/>
  <c r="BF139" i="9"/>
  <c r="T139" i="9"/>
  <c r="R139" i="9"/>
  <c r="P139" i="9"/>
  <c r="BI136" i="9"/>
  <c r="BH136" i="9"/>
  <c r="BG136" i="9"/>
  <c r="BF136" i="9"/>
  <c r="T136" i="9"/>
  <c r="R136" i="9"/>
  <c r="P136" i="9"/>
  <c r="BI133" i="9"/>
  <c r="BH133" i="9"/>
  <c r="BG133" i="9"/>
  <c r="BF133" i="9"/>
  <c r="T133" i="9"/>
  <c r="R133" i="9"/>
  <c r="P133" i="9"/>
  <c r="BI130" i="9"/>
  <c r="BH130" i="9"/>
  <c r="BG130" i="9"/>
  <c r="BF130" i="9"/>
  <c r="T130" i="9"/>
  <c r="R130" i="9"/>
  <c r="P130" i="9"/>
  <c r="BI128" i="9"/>
  <c r="BH128" i="9"/>
  <c r="BG128" i="9"/>
  <c r="BF128" i="9"/>
  <c r="T128" i="9"/>
  <c r="R128" i="9"/>
  <c r="P128" i="9"/>
  <c r="BI125" i="9"/>
  <c r="BH125" i="9"/>
  <c r="BG125" i="9"/>
  <c r="BF125" i="9"/>
  <c r="T125" i="9"/>
  <c r="R125" i="9"/>
  <c r="P125" i="9"/>
  <c r="BI122" i="9"/>
  <c r="BH122" i="9"/>
  <c r="BG122" i="9"/>
  <c r="BF122" i="9"/>
  <c r="T122" i="9"/>
  <c r="R122" i="9"/>
  <c r="P122" i="9"/>
  <c r="BI118" i="9"/>
  <c r="BH118" i="9"/>
  <c r="BG118" i="9"/>
  <c r="BF118" i="9"/>
  <c r="T118" i="9"/>
  <c r="R118" i="9"/>
  <c r="P118" i="9"/>
  <c r="BI111" i="9"/>
  <c r="BH111" i="9"/>
  <c r="BG111" i="9"/>
  <c r="BF111" i="9"/>
  <c r="T111" i="9"/>
  <c r="R111" i="9"/>
  <c r="P111" i="9"/>
  <c r="BI108" i="9"/>
  <c r="BH108" i="9"/>
  <c r="BG108" i="9"/>
  <c r="BF108" i="9"/>
  <c r="T108" i="9"/>
  <c r="R108" i="9"/>
  <c r="P108" i="9"/>
  <c r="BI105" i="9"/>
  <c r="BH105" i="9"/>
  <c r="BG105" i="9"/>
  <c r="BF105" i="9"/>
  <c r="T105" i="9"/>
  <c r="R105" i="9"/>
  <c r="P105" i="9"/>
  <c r="BI102" i="9"/>
  <c r="BH102" i="9"/>
  <c r="BG102" i="9"/>
  <c r="BF102" i="9"/>
  <c r="T102" i="9"/>
  <c r="R102" i="9"/>
  <c r="P102" i="9"/>
  <c r="BI99" i="9"/>
  <c r="BH99" i="9"/>
  <c r="BG99" i="9"/>
  <c r="BF99" i="9"/>
  <c r="T99" i="9"/>
  <c r="R99" i="9"/>
  <c r="P99" i="9"/>
  <c r="BI96" i="9"/>
  <c r="BH96" i="9"/>
  <c r="BG96" i="9"/>
  <c r="BF96" i="9"/>
  <c r="T96" i="9"/>
  <c r="R96" i="9"/>
  <c r="P96" i="9"/>
  <c r="BI94" i="9"/>
  <c r="BH94" i="9"/>
  <c r="BG94" i="9"/>
  <c r="BF94" i="9"/>
  <c r="T94" i="9"/>
  <c r="R94" i="9"/>
  <c r="P94" i="9"/>
  <c r="BI91" i="9"/>
  <c r="BH91" i="9"/>
  <c r="BG91" i="9"/>
  <c r="BF91" i="9"/>
  <c r="T91" i="9"/>
  <c r="R91" i="9"/>
  <c r="P91" i="9"/>
  <c r="J85" i="9"/>
  <c r="J84" i="9"/>
  <c r="F84" i="9"/>
  <c r="F82" i="9"/>
  <c r="E80" i="9"/>
  <c r="J55" i="9"/>
  <c r="J54" i="9"/>
  <c r="F54" i="9"/>
  <c r="F52" i="9"/>
  <c r="E50" i="9"/>
  <c r="J18" i="9"/>
  <c r="E18" i="9"/>
  <c r="F85" i="9" s="1"/>
  <c r="J17" i="9"/>
  <c r="J12" i="9"/>
  <c r="J82" i="9" s="1"/>
  <c r="E7" i="9"/>
  <c r="E48" i="9" s="1"/>
  <c r="J37" i="8"/>
  <c r="J36" i="8"/>
  <c r="AY61" i="1" s="1"/>
  <c r="J35" i="8"/>
  <c r="AX61" i="1" s="1"/>
  <c r="BI237" i="8"/>
  <c r="BH237" i="8"/>
  <c r="BG237" i="8"/>
  <c r="BF237" i="8"/>
  <c r="T237" i="8"/>
  <c r="T236" i="8" s="1"/>
  <c r="R237" i="8"/>
  <c r="R236" i="8" s="1"/>
  <c r="P237" i="8"/>
  <c r="P236" i="8" s="1"/>
  <c r="BI234" i="8"/>
  <c r="BH234" i="8"/>
  <c r="BG234" i="8"/>
  <c r="BF234" i="8"/>
  <c r="T234" i="8"/>
  <c r="R234" i="8"/>
  <c r="P234" i="8"/>
  <c r="BI231" i="8"/>
  <c r="BH231" i="8"/>
  <c r="BG231" i="8"/>
  <c r="BF231" i="8"/>
  <c r="T231" i="8"/>
  <c r="R231" i="8"/>
  <c r="P231" i="8"/>
  <c r="BI229" i="8"/>
  <c r="BH229" i="8"/>
  <c r="BG229" i="8"/>
  <c r="BF229" i="8"/>
  <c r="T229" i="8"/>
  <c r="R229" i="8"/>
  <c r="P229" i="8"/>
  <c r="BI225" i="8"/>
  <c r="BH225" i="8"/>
  <c r="BG225" i="8"/>
  <c r="BF225" i="8"/>
  <c r="T225" i="8"/>
  <c r="T224" i="8" s="1"/>
  <c r="R225" i="8"/>
  <c r="R224" i="8" s="1"/>
  <c r="P225" i="8"/>
  <c r="P224" i="8" s="1"/>
  <c r="BI223" i="8"/>
  <c r="BH223" i="8"/>
  <c r="BG223" i="8"/>
  <c r="BF223" i="8"/>
  <c r="T223" i="8"/>
  <c r="R223" i="8"/>
  <c r="P223" i="8"/>
  <c r="BI221" i="8"/>
  <c r="BH221" i="8"/>
  <c r="BG221" i="8"/>
  <c r="BF221" i="8"/>
  <c r="T221" i="8"/>
  <c r="R221" i="8"/>
  <c r="P221" i="8"/>
  <c r="BI219" i="8"/>
  <c r="BH219" i="8"/>
  <c r="BG219" i="8"/>
  <c r="BF219" i="8"/>
  <c r="T219" i="8"/>
  <c r="R219" i="8"/>
  <c r="P219" i="8"/>
  <c r="BI217" i="8"/>
  <c r="BH217" i="8"/>
  <c r="BG217" i="8"/>
  <c r="BF217" i="8"/>
  <c r="T217" i="8"/>
  <c r="R217" i="8"/>
  <c r="P217" i="8"/>
  <c r="BI216" i="8"/>
  <c r="BH216" i="8"/>
  <c r="BG216" i="8"/>
  <c r="BF216" i="8"/>
  <c r="T216" i="8"/>
  <c r="R216" i="8"/>
  <c r="P216"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5" i="8"/>
  <c r="BH205" i="8"/>
  <c r="BG205" i="8"/>
  <c r="BF205" i="8"/>
  <c r="T205" i="8"/>
  <c r="R205" i="8"/>
  <c r="P205" i="8"/>
  <c r="BI202" i="8"/>
  <c r="BH202" i="8"/>
  <c r="BG202" i="8"/>
  <c r="BF202" i="8"/>
  <c r="T202" i="8"/>
  <c r="R202" i="8"/>
  <c r="P202" i="8"/>
  <c r="BI200" i="8"/>
  <c r="BH200" i="8"/>
  <c r="BG200" i="8"/>
  <c r="BF200" i="8"/>
  <c r="T200" i="8"/>
  <c r="R200" i="8"/>
  <c r="P200" i="8"/>
  <c r="BI198" i="8"/>
  <c r="BH198" i="8"/>
  <c r="BG198" i="8"/>
  <c r="BF198" i="8"/>
  <c r="T198" i="8"/>
  <c r="R198" i="8"/>
  <c r="P198" i="8"/>
  <c r="BI196" i="8"/>
  <c r="BH196" i="8"/>
  <c r="BG196" i="8"/>
  <c r="BF196" i="8"/>
  <c r="T196" i="8"/>
  <c r="R196" i="8"/>
  <c r="P196" i="8"/>
  <c r="BI194" i="8"/>
  <c r="BH194" i="8"/>
  <c r="BG194" i="8"/>
  <c r="BF194" i="8"/>
  <c r="T194" i="8"/>
  <c r="R194" i="8"/>
  <c r="P194" i="8"/>
  <c r="BI189" i="8"/>
  <c r="BH189" i="8"/>
  <c r="BG189" i="8"/>
  <c r="BF189" i="8"/>
  <c r="T189" i="8"/>
  <c r="R189" i="8"/>
  <c r="P189" i="8"/>
  <c r="BI186" i="8"/>
  <c r="BH186" i="8"/>
  <c r="BG186" i="8"/>
  <c r="BF186" i="8"/>
  <c r="T186" i="8"/>
  <c r="R186" i="8"/>
  <c r="P186" i="8"/>
  <c r="BI183" i="8"/>
  <c r="BH183" i="8"/>
  <c r="BG183" i="8"/>
  <c r="BF183" i="8"/>
  <c r="T183" i="8"/>
  <c r="R183" i="8"/>
  <c r="P183" i="8"/>
  <c r="BI180" i="8"/>
  <c r="BH180" i="8"/>
  <c r="BG180" i="8"/>
  <c r="BF180" i="8"/>
  <c r="T180" i="8"/>
  <c r="R180" i="8"/>
  <c r="P180" i="8"/>
  <c r="BI176" i="8"/>
  <c r="BH176" i="8"/>
  <c r="BG176" i="8"/>
  <c r="BF176" i="8"/>
  <c r="T176" i="8"/>
  <c r="R176" i="8"/>
  <c r="P176" i="8"/>
  <c r="BI169" i="8"/>
  <c r="BH169" i="8"/>
  <c r="BG169" i="8"/>
  <c r="BF169" i="8"/>
  <c r="T169" i="8"/>
  <c r="R169" i="8"/>
  <c r="P169" i="8"/>
  <c r="BI162" i="8"/>
  <c r="BH162" i="8"/>
  <c r="BG162" i="8"/>
  <c r="BF162" i="8"/>
  <c r="T162" i="8"/>
  <c r="R162" i="8"/>
  <c r="P162" i="8"/>
  <c r="BI159" i="8"/>
  <c r="BH159" i="8"/>
  <c r="BG159" i="8"/>
  <c r="BF159" i="8"/>
  <c r="T159" i="8"/>
  <c r="R159" i="8"/>
  <c r="P159" i="8"/>
  <c r="BI156" i="8"/>
  <c r="BH156" i="8"/>
  <c r="BG156" i="8"/>
  <c r="BF156" i="8"/>
  <c r="T156" i="8"/>
  <c r="R156" i="8"/>
  <c r="P156" i="8"/>
  <c r="BI153" i="8"/>
  <c r="BH153" i="8"/>
  <c r="BG153" i="8"/>
  <c r="BF153" i="8"/>
  <c r="T153" i="8"/>
  <c r="R153" i="8"/>
  <c r="P153" i="8"/>
  <c r="BI150" i="8"/>
  <c r="BH150" i="8"/>
  <c r="BG150" i="8"/>
  <c r="BF150" i="8"/>
  <c r="T150" i="8"/>
  <c r="R150" i="8"/>
  <c r="P150" i="8"/>
  <c r="BI143" i="8"/>
  <c r="BH143" i="8"/>
  <c r="BG143" i="8"/>
  <c r="BF143" i="8"/>
  <c r="T143" i="8"/>
  <c r="R143" i="8"/>
  <c r="P143" i="8"/>
  <c r="BI132" i="8"/>
  <c r="BH132" i="8"/>
  <c r="BG132" i="8"/>
  <c r="BF132" i="8"/>
  <c r="T132" i="8"/>
  <c r="R132" i="8"/>
  <c r="P132" i="8"/>
  <c r="BI129" i="8"/>
  <c r="BH129" i="8"/>
  <c r="BG129" i="8"/>
  <c r="BF129" i="8"/>
  <c r="T129" i="8"/>
  <c r="R129" i="8"/>
  <c r="P129" i="8"/>
  <c r="BI124" i="8"/>
  <c r="BH124" i="8"/>
  <c r="BG124" i="8"/>
  <c r="BF124" i="8"/>
  <c r="T124" i="8"/>
  <c r="R124" i="8"/>
  <c r="P124" i="8"/>
  <c r="BI121" i="8"/>
  <c r="BH121" i="8"/>
  <c r="BG121" i="8"/>
  <c r="BF121" i="8"/>
  <c r="T121" i="8"/>
  <c r="R121" i="8"/>
  <c r="P121" i="8"/>
  <c r="BI116" i="8"/>
  <c r="BH116" i="8"/>
  <c r="BG116" i="8"/>
  <c r="BF116" i="8"/>
  <c r="T116" i="8"/>
  <c r="R116" i="8"/>
  <c r="P116" i="8"/>
  <c r="BI115" i="8"/>
  <c r="BH115" i="8"/>
  <c r="BG115" i="8"/>
  <c r="BF115" i="8"/>
  <c r="T115" i="8"/>
  <c r="R115" i="8"/>
  <c r="P115" i="8"/>
  <c r="BI108" i="8"/>
  <c r="BH108" i="8"/>
  <c r="BG108" i="8"/>
  <c r="BF108" i="8"/>
  <c r="T108" i="8"/>
  <c r="R108" i="8"/>
  <c r="P108" i="8"/>
  <c r="BI105" i="8"/>
  <c r="BH105" i="8"/>
  <c r="BG105" i="8"/>
  <c r="BF105" i="8"/>
  <c r="T105" i="8"/>
  <c r="R105" i="8"/>
  <c r="P105" i="8"/>
  <c r="BI97" i="8"/>
  <c r="BH97" i="8"/>
  <c r="BG97" i="8"/>
  <c r="BF97" i="8"/>
  <c r="T97" i="8"/>
  <c r="R97" i="8"/>
  <c r="P97" i="8"/>
  <c r="BI94" i="8"/>
  <c r="BH94" i="8"/>
  <c r="BG94" i="8"/>
  <c r="BF94" i="8"/>
  <c r="T94" i="8"/>
  <c r="R94" i="8"/>
  <c r="P94" i="8"/>
  <c r="BI91" i="8"/>
  <c r="BH91" i="8"/>
  <c r="BG91" i="8"/>
  <c r="BF91" i="8"/>
  <c r="T91" i="8"/>
  <c r="R91" i="8"/>
  <c r="P91" i="8"/>
  <c r="J85" i="8"/>
  <c r="J84" i="8"/>
  <c r="F84" i="8"/>
  <c r="F82" i="8"/>
  <c r="E80" i="8"/>
  <c r="J55" i="8"/>
  <c r="J54" i="8"/>
  <c r="F54" i="8"/>
  <c r="F52" i="8"/>
  <c r="E50" i="8"/>
  <c r="J18" i="8"/>
  <c r="E18" i="8"/>
  <c r="F55" i="8" s="1"/>
  <c r="J17" i="8"/>
  <c r="J12" i="8"/>
  <c r="J82" i="8"/>
  <c r="E7" i="8"/>
  <c r="E48" i="8" s="1"/>
  <c r="J37" i="7"/>
  <c r="J36" i="7"/>
  <c r="AY60" i="1" s="1"/>
  <c r="J35" i="7"/>
  <c r="AX60" i="1"/>
  <c r="BI201" i="7"/>
  <c r="BH201" i="7"/>
  <c r="BG201" i="7"/>
  <c r="BF201" i="7"/>
  <c r="T201" i="7"/>
  <c r="T200" i="7" s="1"/>
  <c r="R201" i="7"/>
  <c r="R200" i="7" s="1"/>
  <c r="P201" i="7"/>
  <c r="P200" i="7" s="1"/>
  <c r="BI198" i="7"/>
  <c r="BH198" i="7"/>
  <c r="BG198" i="7"/>
  <c r="BF198" i="7"/>
  <c r="T198" i="7"/>
  <c r="R198" i="7"/>
  <c r="P198" i="7"/>
  <c r="BI195" i="7"/>
  <c r="BH195" i="7"/>
  <c r="BG195" i="7"/>
  <c r="BF195" i="7"/>
  <c r="T195" i="7"/>
  <c r="R195" i="7"/>
  <c r="P195" i="7"/>
  <c r="BI193" i="7"/>
  <c r="BH193" i="7"/>
  <c r="BG193" i="7"/>
  <c r="BF193" i="7"/>
  <c r="T193" i="7"/>
  <c r="R193" i="7"/>
  <c r="P193" i="7"/>
  <c r="BI187" i="7"/>
  <c r="BH187" i="7"/>
  <c r="BG187" i="7"/>
  <c r="BF187" i="7"/>
  <c r="T187" i="7"/>
  <c r="T186" i="7"/>
  <c r="R187" i="7"/>
  <c r="R186" i="7" s="1"/>
  <c r="P187" i="7"/>
  <c r="P186" i="7" s="1"/>
  <c r="BI184" i="7"/>
  <c r="BH184" i="7"/>
  <c r="BG184" i="7"/>
  <c r="BF184" i="7"/>
  <c r="T184" i="7"/>
  <c r="R184" i="7"/>
  <c r="P184" i="7"/>
  <c r="BI183" i="7"/>
  <c r="BH183" i="7"/>
  <c r="BG183" i="7"/>
  <c r="BF183" i="7"/>
  <c r="T183" i="7"/>
  <c r="R183" i="7"/>
  <c r="P183" i="7"/>
  <c r="BI182" i="7"/>
  <c r="BH182" i="7"/>
  <c r="BG182" i="7"/>
  <c r="BF182" i="7"/>
  <c r="T182" i="7"/>
  <c r="R182" i="7"/>
  <c r="P182" i="7"/>
  <c r="BI181" i="7"/>
  <c r="BH181" i="7"/>
  <c r="BG181" i="7"/>
  <c r="BF181" i="7"/>
  <c r="T181" i="7"/>
  <c r="R181" i="7"/>
  <c r="P181" i="7"/>
  <c r="BI180" i="7"/>
  <c r="BH180" i="7"/>
  <c r="BG180" i="7"/>
  <c r="BF180" i="7"/>
  <c r="T180" i="7"/>
  <c r="R180" i="7"/>
  <c r="P180" i="7"/>
  <c r="BI179" i="7"/>
  <c r="BH179" i="7"/>
  <c r="BG179" i="7"/>
  <c r="BF179" i="7"/>
  <c r="T179" i="7"/>
  <c r="R179" i="7"/>
  <c r="P179" i="7"/>
  <c r="BI177" i="7"/>
  <c r="BH177" i="7"/>
  <c r="BG177" i="7"/>
  <c r="BF177" i="7"/>
  <c r="T177" i="7"/>
  <c r="R177" i="7"/>
  <c r="P177" i="7"/>
  <c r="BI172" i="7"/>
  <c r="BH172" i="7"/>
  <c r="BG172" i="7"/>
  <c r="BF172" i="7"/>
  <c r="T172" i="7"/>
  <c r="R172" i="7"/>
  <c r="P172" i="7"/>
  <c r="BI169" i="7"/>
  <c r="BH169" i="7"/>
  <c r="BG169" i="7"/>
  <c r="BF169" i="7"/>
  <c r="T169" i="7"/>
  <c r="R169" i="7"/>
  <c r="P169" i="7"/>
  <c r="BI164" i="7"/>
  <c r="BH164" i="7"/>
  <c r="BG164" i="7"/>
  <c r="BF164" i="7"/>
  <c r="T164" i="7"/>
  <c r="R164" i="7"/>
  <c r="P164" i="7"/>
  <c r="BI162" i="7"/>
  <c r="BH162" i="7"/>
  <c r="BG162" i="7"/>
  <c r="BF162" i="7"/>
  <c r="T162" i="7"/>
  <c r="R162" i="7"/>
  <c r="P162" i="7"/>
  <c r="BI159" i="7"/>
  <c r="BH159" i="7"/>
  <c r="BG159" i="7"/>
  <c r="BF159" i="7"/>
  <c r="T159" i="7"/>
  <c r="R159" i="7"/>
  <c r="P159" i="7"/>
  <c r="BI153" i="7"/>
  <c r="BH153" i="7"/>
  <c r="BG153" i="7"/>
  <c r="BF153" i="7"/>
  <c r="T153" i="7"/>
  <c r="R153" i="7"/>
  <c r="P153" i="7"/>
  <c r="BI150" i="7"/>
  <c r="BH150" i="7"/>
  <c r="BG150" i="7"/>
  <c r="BF150" i="7"/>
  <c r="T150" i="7"/>
  <c r="R150" i="7"/>
  <c r="P150" i="7"/>
  <c r="BI145" i="7"/>
  <c r="BH145" i="7"/>
  <c r="BG145" i="7"/>
  <c r="BF145" i="7"/>
  <c r="T145" i="7"/>
  <c r="R145" i="7"/>
  <c r="P145" i="7"/>
  <c r="BI136" i="7"/>
  <c r="BH136" i="7"/>
  <c r="BG136" i="7"/>
  <c r="BF136" i="7"/>
  <c r="T136" i="7"/>
  <c r="R136" i="7"/>
  <c r="P136" i="7"/>
  <c r="BI133" i="7"/>
  <c r="BH133" i="7"/>
  <c r="BG133" i="7"/>
  <c r="BF133" i="7"/>
  <c r="T133" i="7"/>
  <c r="R133" i="7"/>
  <c r="P133" i="7"/>
  <c r="BI128" i="7"/>
  <c r="BH128" i="7"/>
  <c r="BG128" i="7"/>
  <c r="BF128" i="7"/>
  <c r="T128" i="7"/>
  <c r="R128" i="7"/>
  <c r="P128" i="7"/>
  <c r="BI125" i="7"/>
  <c r="BH125" i="7"/>
  <c r="BG125" i="7"/>
  <c r="BF125" i="7"/>
  <c r="T125" i="7"/>
  <c r="R125" i="7"/>
  <c r="P125" i="7"/>
  <c r="BI120" i="7"/>
  <c r="BH120" i="7"/>
  <c r="BG120" i="7"/>
  <c r="BF120" i="7"/>
  <c r="T120" i="7"/>
  <c r="R120" i="7"/>
  <c r="P120" i="7"/>
  <c r="BI119" i="7"/>
  <c r="BH119" i="7"/>
  <c r="BG119" i="7"/>
  <c r="BF119" i="7"/>
  <c r="T119" i="7"/>
  <c r="R119" i="7"/>
  <c r="P119" i="7"/>
  <c r="BI113" i="7"/>
  <c r="BH113" i="7"/>
  <c r="BG113" i="7"/>
  <c r="BF113" i="7"/>
  <c r="T113" i="7"/>
  <c r="R113" i="7"/>
  <c r="P113" i="7"/>
  <c r="BI108" i="7"/>
  <c r="BH108" i="7"/>
  <c r="BG108" i="7"/>
  <c r="BF108" i="7"/>
  <c r="T108" i="7"/>
  <c r="R108" i="7"/>
  <c r="P108" i="7"/>
  <c r="BI105" i="7"/>
  <c r="BH105" i="7"/>
  <c r="BG105" i="7"/>
  <c r="BF105" i="7"/>
  <c r="T105" i="7"/>
  <c r="R105" i="7"/>
  <c r="P105" i="7"/>
  <c r="BI97" i="7"/>
  <c r="BH97" i="7"/>
  <c r="BG97" i="7"/>
  <c r="BF97" i="7"/>
  <c r="T97" i="7"/>
  <c r="R97" i="7"/>
  <c r="P97" i="7"/>
  <c r="BI95" i="7"/>
  <c r="BH95" i="7"/>
  <c r="BG95" i="7"/>
  <c r="BF95" i="7"/>
  <c r="T95" i="7"/>
  <c r="R95" i="7"/>
  <c r="P95" i="7"/>
  <c r="BI90" i="7"/>
  <c r="BH90" i="7"/>
  <c r="BG90" i="7"/>
  <c r="BF90" i="7"/>
  <c r="T90" i="7"/>
  <c r="R90" i="7"/>
  <c r="P90" i="7"/>
  <c r="J84" i="7"/>
  <c r="J83" i="7"/>
  <c r="F83" i="7"/>
  <c r="F81" i="7"/>
  <c r="E79" i="7"/>
  <c r="J55" i="7"/>
  <c r="J54" i="7"/>
  <c r="F54" i="7"/>
  <c r="F52" i="7"/>
  <c r="E50" i="7"/>
  <c r="J18" i="7"/>
  <c r="E18" i="7"/>
  <c r="F84" i="7"/>
  <c r="J17" i="7"/>
  <c r="J12" i="7"/>
  <c r="J52" i="7" s="1"/>
  <c r="E7" i="7"/>
  <c r="E77" i="7" s="1"/>
  <c r="J37" i="6"/>
  <c r="J36" i="6"/>
  <c r="AY59" i="1" s="1"/>
  <c r="J35" i="6"/>
  <c r="AX59" i="1" s="1"/>
  <c r="BI116" i="6"/>
  <c r="BH116" i="6"/>
  <c r="BG116" i="6"/>
  <c r="BF116" i="6"/>
  <c r="T116" i="6"/>
  <c r="T115" i="6"/>
  <c r="R116" i="6"/>
  <c r="R115" i="6" s="1"/>
  <c r="P116" i="6"/>
  <c r="P115" i="6"/>
  <c r="BI112" i="6"/>
  <c r="BH112" i="6"/>
  <c r="BG112" i="6"/>
  <c r="BF112" i="6"/>
  <c r="T112" i="6"/>
  <c r="R112" i="6"/>
  <c r="P112" i="6"/>
  <c r="BI109" i="6"/>
  <c r="BH109" i="6"/>
  <c r="BG109" i="6"/>
  <c r="BF109" i="6"/>
  <c r="T109" i="6"/>
  <c r="R109" i="6"/>
  <c r="P109" i="6"/>
  <c r="BI105" i="6"/>
  <c r="BH105" i="6"/>
  <c r="BG105" i="6"/>
  <c r="BF105" i="6"/>
  <c r="T105" i="6"/>
  <c r="R105" i="6"/>
  <c r="P105" i="6"/>
  <c r="BI102" i="6"/>
  <c r="BH102" i="6"/>
  <c r="BG102" i="6"/>
  <c r="BF102" i="6"/>
  <c r="T102" i="6"/>
  <c r="R102" i="6"/>
  <c r="P102" i="6"/>
  <c r="BI97" i="6"/>
  <c r="BH97" i="6"/>
  <c r="BG97" i="6"/>
  <c r="BF97" i="6"/>
  <c r="T97" i="6"/>
  <c r="R97" i="6"/>
  <c r="P97" i="6"/>
  <c r="BI94" i="6"/>
  <c r="BH94" i="6"/>
  <c r="BG94" i="6"/>
  <c r="BF94" i="6"/>
  <c r="T94" i="6"/>
  <c r="R94" i="6"/>
  <c r="P94" i="6"/>
  <c r="BI91" i="6"/>
  <c r="BH91" i="6"/>
  <c r="BG91" i="6"/>
  <c r="BF91" i="6"/>
  <c r="T91" i="6"/>
  <c r="R91" i="6"/>
  <c r="P91" i="6"/>
  <c r="BI88" i="6"/>
  <c r="BH88" i="6"/>
  <c r="BG88" i="6"/>
  <c r="BF88" i="6"/>
  <c r="T88" i="6"/>
  <c r="R88" i="6"/>
  <c r="P88" i="6"/>
  <c r="J82" i="6"/>
  <c r="J81" i="6"/>
  <c r="F81" i="6"/>
  <c r="F79" i="6"/>
  <c r="E77" i="6"/>
  <c r="J55" i="6"/>
  <c r="J54" i="6"/>
  <c r="F54" i="6"/>
  <c r="F52" i="6"/>
  <c r="E50" i="6"/>
  <c r="J18" i="6"/>
  <c r="E18" i="6"/>
  <c r="F82" i="6"/>
  <c r="J17" i="6"/>
  <c r="J12" i="6"/>
  <c r="J79" i="6"/>
  <c r="E7" i="6"/>
  <c r="E48" i="6" s="1"/>
  <c r="J37" i="5"/>
  <c r="J36" i="5"/>
  <c r="AY58" i="1" s="1"/>
  <c r="J35" i="5"/>
  <c r="AX58" i="1"/>
  <c r="BI287" i="5"/>
  <c r="BH287" i="5"/>
  <c r="BG287" i="5"/>
  <c r="BF287" i="5"/>
  <c r="T287" i="5"/>
  <c r="T286" i="5" s="1"/>
  <c r="R287" i="5"/>
  <c r="R286" i="5" s="1"/>
  <c r="P287" i="5"/>
  <c r="P286" i="5" s="1"/>
  <c r="BI283" i="5"/>
  <c r="BH283" i="5"/>
  <c r="BG283" i="5"/>
  <c r="BF283" i="5"/>
  <c r="T283" i="5"/>
  <c r="T282" i="5" s="1"/>
  <c r="R283" i="5"/>
  <c r="R282" i="5" s="1"/>
  <c r="P283" i="5"/>
  <c r="P282" i="5" s="1"/>
  <c r="BI279" i="5"/>
  <c r="BH279" i="5"/>
  <c r="BG279" i="5"/>
  <c r="BF279" i="5"/>
  <c r="T279" i="5"/>
  <c r="T278" i="5" s="1"/>
  <c r="R279" i="5"/>
  <c r="R278" i="5" s="1"/>
  <c r="P279" i="5"/>
  <c r="P278" i="5" s="1"/>
  <c r="BI275" i="5"/>
  <c r="BH275" i="5"/>
  <c r="BG275" i="5"/>
  <c r="BF275" i="5"/>
  <c r="T275" i="5"/>
  <c r="T274" i="5" s="1"/>
  <c r="R275" i="5"/>
  <c r="R274" i="5" s="1"/>
  <c r="P275" i="5"/>
  <c r="P274" i="5" s="1"/>
  <c r="BI271" i="5"/>
  <c r="BH271" i="5"/>
  <c r="BG271" i="5"/>
  <c r="BF271" i="5"/>
  <c r="T271" i="5"/>
  <c r="R271" i="5"/>
  <c r="P271" i="5"/>
  <c r="BI269" i="5"/>
  <c r="BH269" i="5"/>
  <c r="BG269" i="5"/>
  <c r="BF269" i="5"/>
  <c r="T269" i="5"/>
  <c r="R269" i="5"/>
  <c r="P269" i="5"/>
  <c r="BI268" i="5"/>
  <c r="BH268" i="5"/>
  <c r="BG268" i="5"/>
  <c r="BF268" i="5"/>
  <c r="T268" i="5"/>
  <c r="R268" i="5"/>
  <c r="P268" i="5"/>
  <c r="BI267" i="5"/>
  <c r="BH267" i="5"/>
  <c r="BG267" i="5"/>
  <c r="BF267" i="5"/>
  <c r="T267" i="5"/>
  <c r="R267" i="5"/>
  <c r="P267" i="5"/>
  <c r="BI264" i="5"/>
  <c r="BH264" i="5"/>
  <c r="BG264" i="5"/>
  <c r="BF264" i="5"/>
  <c r="T264" i="5"/>
  <c r="R264" i="5"/>
  <c r="P264" i="5"/>
  <c r="BI261" i="5"/>
  <c r="BH261" i="5"/>
  <c r="BG261" i="5"/>
  <c r="BF261" i="5"/>
  <c r="T261" i="5"/>
  <c r="R261" i="5"/>
  <c r="P261" i="5"/>
  <c r="BI258" i="5"/>
  <c r="BH258" i="5"/>
  <c r="BG258" i="5"/>
  <c r="BF258" i="5"/>
  <c r="T258" i="5"/>
  <c r="R258" i="5"/>
  <c r="P258" i="5"/>
  <c r="BI256" i="5"/>
  <c r="BH256" i="5"/>
  <c r="BG256" i="5"/>
  <c r="BF256" i="5"/>
  <c r="T256" i="5"/>
  <c r="R256" i="5"/>
  <c r="P256" i="5"/>
  <c r="BI253" i="5"/>
  <c r="BH253" i="5"/>
  <c r="BG253" i="5"/>
  <c r="BF253" i="5"/>
  <c r="T253" i="5"/>
  <c r="R253" i="5"/>
  <c r="P253" i="5"/>
  <c r="BI250" i="5"/>
  <c r="BH250" i="5"/>
  <c r="BG250" i="5"/>
  <c r="BF250" i="5"/>
  <c r="T250" i="5"/>
  <c r="R250" i="5"/>
  <c r="P250" i="5"/>
  <c r="BI246" i="5"/>
  <c r="BH246" i="5"/>
  <c r="BG246" i="5"/>
  <c r="BF246" i="5"/>
  <c r="T246" i="5"/>
  <c r="T245" i="5"/>
  <c r="R246" i="5"/>
  <c r="R245" i="5" s="1"/>
  <c r="P246" i="5"/>
  <c r="P245" i="5" s="1"/>
  <c r="BI243" i="5"/>
  <c r="BH243" i="5"/>
  <c r="BG243" i="5"/>
  <c r="BF243" i="5"/>
  <c r="T243" i="5"/>
  <c r="R243" i="5"/>
  <c r="P243" i="5"/>
  <c r="BI233" i="5"/>
  <c r="BH233" i="5"/>
  <c r="BG233" i="5"/>
  <c r="BF233" i="5"/>
  <c r="T233" i="5"/>
  <c r="R233" i="5"/>
  <c r="P233" i="5"/>
  <c r="BI229" i="5"/>
  <c r="BH229" i="5"/>
  <c r="BG229" i="5"/>
  <c r="BF229" i="5"/>
  <c r="T229" i="5"/>
  <c r="R229" i="5"/>
  <c r="P229" i="5"/>
  <c r="BI225" i="5"/>
  <c r="BH225" i="5"/>
  <c r="BG225" i="5"/>
  <c r="BF225" i="5"/>
  <c r="T225" i="5"/>
  <c r="R225" i="5"/>
  <c r="P225" i="5"/>
  <c r="BI209" i="5"/>
  <c r="BH209" i="5"/>
  <c r="BG209" i="5"/>
  <c r="BF209" i="5"/>
  <c r="T209" i="5"/>
  <c r="R209" i="5"/>
  <c r="P209" i="5"/>
  <c r="BI204" i="5"/>
  <c r="BH204" i="5"/>
  <c r="BG204" i="5"/>
  <c r="BF204" i="5"/>
  <c r="T204" i="5"/>
  <c r="R204" i="5"/>
  <c r="P204" i="5"/>
  <c r="BI197" i="5"/>
  <c r="BH197" i="5"/>
  <c r="BG197" i="5"/>
  <c r="BF197" i="5"/>
  <c r="T197" i="5"/>
  <c r="R197" i="5"/>
  <c r="P197" i="5"/>
  <c r="BI194" i="5"/>
  <c r="BH194" i="5"/>
  <c r="BG194" i="5"/>
  <c r="BF194" i="5"/>
  <c r="T194" i="5"/>
  <c r="R194" i="5"/>
  <c r="P194" i="5"/>
  <c r="BI183" i="5"/>
  <c r="BH183" i="5"/>
  <c r="BG183" i="5"/>
  <c r="BF183" i="5"/>
  <c r="T183" i="5"/>
  <c r="R183" i="5"/>
  <c r="P183" i="5"/>
  <c r="BI182" i="5"/>
  <c r="BH182" i="5"/>
  <c r="BG182" i="5"/>
  <c r="BF182" i="5"/>
  <c r="T182" i="5"/>
  <c r="R182" i="5"/>
  <c r="P182" i="5"/>
  <c r="BI177" i="5"/>
  <c r="BH177" i="5"/>
  <c r="BG177" i="5"/>
  <c r="BF177" i="5"/>
  <c r="T177" i="5"/>
  <c r="R177" i="5"/>
  <c r="P177" i="5"/>
  <c r="BI173" i="5"/>
  <c r="BH173" i="5"/>
  <c r="BG173" i="5"/>
  <c r="BF173" i="5"/>
  <c r="T173" i="5"/>
  <c r="R173" i="5"/>
  <c r="P173" i="5"/>
  <c r="BI169" i="5"/>
  <c r="BH169" i="5"/>
  <c r="BG169" i="5"/>
  <c r="BF169" i="5"/>
  <c r="T169" i="5"/>
  <c r="R169" i="5"/>
  <c r="P169" i="5"/>
  <c r="BI165" i="5"/>
  <c r="BH165" i="5"/>
  <c r="BG165" i="5"/>
  <c r="BF165" i="5"/>
  <c r="T165" i="5"/>
  <c r="R165" i="5"/>
  <c r="P165" i="5"/>
  <c r="BI157" i="5"/>
  <c r="BH157" i="5"/>
  <c r="BG157" i="5"/>
  <c r="BF157" i="5"/>
  <c r="T157" i="5"/>
  <c r="R157" i="5"/>
  <c r="P157" i="5"/>
  <c r="BI139" i="5"/>
  <c r="BH139" i="5"/>
  <c r="BG139" i="5"/>
  <c r="BF139" i="5"/>
  <c r="T139" i="5"/>
  <c r="R139" i="5"/>
  <c r="P139" i="5"/>
  <c r="BI135" i="5"/>
  <c r="BH135" i="5"/>
  <c r="BG135" i="5"/>
  <c r="BF135" i="5"/>
  <c r="T135" i="5"/>
  <c r="T134" i="5"/>
  <c r="R135" i="5"/>
  <c r="R134" i="5" s="1"/>
  <c r="P135" i="5"/>
  <c r="P134" i="5"/>
  <c r="BI133" i="5"/>
  <c r="BH133" i="5"/>
  <c r="BG133" i="5"/>
  <c r="BF133" i="5"/>
  <c r="T133" i="5"/>
  <c r="R133" i="5"/>
  <c r="P133" i="5"/>
  <c r="BI131" i="5"/>
  <c r="BH131" i="5"/>
  <c r="BG131" i="5"/>
  <c r="BF131" i="5"/>
  <c r="T131" i="5"/>
  <c r="R131" i="5"/>
  <c r="P131" i="5"/>
  <c r="BI130" i="5"/>
  <c r="BH130" i="5"/>
  <c r="BG130" i="5"/>
  <c r="BF130" i="5"/>
  <c r="T130" i="5"/>
  <c r="R130" i="5"/>
  <c r="P130" i="5"/>
  <c r="BI127" i="5"/>
  <c r="BH127" i="5"/>
  <c r="BG127" i="5"/>
  <c r="BF127" i="5"/>
  <c r="T127" i="5"/>
  <c r="R127" i="5"/>
  <c r="P127" i="5"/>
  <c r="BI126" i="5"/>
  <c r="BH126" i="5"/>
  <c r="BG126" i="5"/>
  <c r="BF126" i="5"/>
  <c r="T126" i="5"/>
  <c r="R126" i="5"/>
  <c r="P126" i="5"/>
  <c r="BI123" i="5"/>
  <c r="BH123" i="5"/>
  <c r="BG123" i="5"/>
  <c r="BF123" i="5"/>
  <c r="T123" i="5"/>
  <c r="R123" i="5"/>
  <c r="P123" i="5"/>
  <c r="BI121" i="5"/>
  <c r="BH121" i="5"/>
  <c r="BG121" i="5"/>
  <c r="BF121" i="5"/>
  <c r="T121" i="5"/>
  <c r="R121" i="5"/>
  <c r="P121" i="5"/>
  <c r="BI116" i="5"/>
  <c r="BH116" i="5"/>
  <c r="BG116" i="5"/>
  <c r="BF116" i="5"/>
  <c r="T116" i="5"/>
  <c r="R116" i="5"/>
  <c r="P116" i="5"/>
  <c r="BI111" i="5"/>
  <c r="BH111" i="5"/>
  <c r="BG111" i="5"/>
  <c r="BF111" i="5"/>
  <c r="T111" i="5"/>
  <c r="R111" i="5"/>
  <c r="P111" i="5"/>
  <c r="BI108" i="5"/>
  <c r="BH108" i="5"/>
  <c r="BG108" i="5"/>
  <c r="BF108" i="5"/>
  <c r="T108" i="5"/>
  <c r="R108" i="5"/>
  <c r="P108" i="5"/>
  <c r="BI105" i="5"/>
  <c r="BH105" i="5"/>
  <c r="BG105" i="5"/>
  <c r="BF105" i="5"/>
  <c r="T105" i="5"/>
  <c r="R105" i="5"/>
  <c r="P105" i="5"/>
  <c r="BI101" i="5"/>
  <c r="BH101" i="5"/>
  <c r="BG101" i="5"/>
  <c r="BF101" i="5"/>
  <c r="T101" i="5"/>
  <c r="R101" i="5"/>
  <c r="P101" i="5"/>
  <c r="BI98" i="5"/>
  <c r="BH98" i="5"/>
  <c r="BG98" i="5"/>
  <c r="BF98" i="5"/>
  <c r="T98" i="5"/>
  <c r="R98" i="5"/>
  <c r="P98" i="5"/>
  <c r="J92" i="5"/>
  <c r="J91" i="5"/>
  <c r="F91" i="5"/>
  <c r="F89" i="5"/>
  <c r="E87" i="5"/>
  <c r="J55" i="5"/>
  <c r="J54" i="5"/>
  <c r="F54" i="5"/>
  <c r="F52" i="5"/>
  <c r="E50" i="5"/>
  <c r="J18" i="5"/>
  <c r="E18" i="5"/>
  <c r="F92" i="5"/>
  <c r="J17" i="5"/>
  <c r="J12" i="5"/>
  <c r="J89" i="5" s="1"/>
  <c r="E7" i="5"/>
  <c r="E85" i="5" s="1"/>
  <c r="J37" i="4"/>
  <c r="J36" i="4"/>
  <c r="AY57" i="1" s="1"/>
  <c r="J35" i="4"/>
  <c r="AX57" i="1"/>
  <c r="BI540" i="4"/>
  <c r="BH540" i="4"/>
  <c r="BG540" i="4"/>
  <c r="BF540" i="4"/>
  <c r="T540" i="4"/>
  <c r="T539" i="4" s="1"/>
  <c r="R540" i="4"/>
  <c r="R539" i="4" s="1"/>
  <c r="P540" i="4"/>
  <c r="P539" i="4" s="1"/>
  <c r="BI536" i="4"/>
  <c r="BH536" i="4"/>
  <c r="BG536" i="4"/>
  <c r="BF536" i="4"/>
  <c r="T536" i="4"/>
  <c r="T535" i="4" s="1"/>
  <c r="R536" i="4"/>
  <c r="R535" i="4"/>
  <c r="P536" i="4"/>
  <c r="P535" i="4" s="1"/>
  <c r="BI532" i="4"/>
  <c r="BH532" i="4"/>
  <c r="BG532" i="4"/>
  <c r="BF532" i="4"/>
  <c r="T532" i="4"/>
  <c r="T531" i="4" s="1"/>
  <c r="R532" i="4"/>
  <c r="R531" i="4" s="1"/>
  <c r="P532" i="4"/>
  <c r="P531" i="4" s="1"/>
  <c r="BI528" i="4"/>
  <c r="BH528" i="4"/>
  <c r="BG528" i="4"/>
  <c r="BF528" i="4"/>
  <c r="T528" i="4"/>
  <c r="T527" i="4" s="1"/>
  <c r="R528" i="4"/>
  <c r="R527" i="4" s="1"/>
  <c r="P528" i="4"/>
  <c r="P527" i="4" s="1"/>
  <c r="BI524" i="4"/>
  <c r="BH524" i="4"/>
  <c r="BG524" i="4"/>
  <c r="BF524" i="4"/>
  <c r="T524" i="4"/>
  <c r="R524" i="4"/>
  <c r="P524" i="4"/>
  <c r="BI523" i="4"/>
  <c r="BH523" i="4"/>
  <c r="BG523" i="4"/>
  <c r="BF523" i="4"/>
  <c r="T523" i="4"/>
  <c r="R523" i="4"/>
  <c r="P523" i="4"/>
  <c r="BI522" i="4"/>
  <c r="BH522" i="4"/>
  <c r="BG522" i="4"/>
  <c r="BF522" i="4"/>
  <c r="T522" i="4"/>
  <c r="R522" i="4"/>
  <c r="P522" i="4"/>
  <c r="BI520" i="4"/>
  <c r="BH520" i="4"/>
  <c r="BG520" i="4"/>
  <c r="BF520" i="4"/>
  <c r="T520" i="4"/>
  <c r="R520" i="4"/>
  <c r="P520" i="4"/>
  <c r="BI518" i="4"/>
  <c r="BH518" i="4"/>
  <c r="BG518" i="4"/>
  <c r="BF518" i="4"/>
  <c r="T518" i="4"/>
  <c r="R518" i="4"/>
  <c r="P518" i="4"/>
  <c r="BI517" i="4"/>
  <c r="BH517" i="4"/>
  <c r="BG517" i="4"/>
  <c r="BF517" i="4"/>
  <c r="T517" i="4"/>
  <c r="R517" i="4"/>
  <c r="P517" i="4"/>
  <c r="BI515" i="4"/>
  <c r="BH515" i="4"/>
  <c r="BG515" i="4"/>
  <c r="BF515" i="4"/>
  <c r="T515" i="4"/>
  <c r="R515" i="4"/>
  <c r="P515" i="4"/>
  <c r="BI512" i="4"/>
  <c r="BH512" i="4"/>
  <c r="BG512" i="4"/>
  <c r="BF512" i="4"/>
  <c r="T512" i="4"/>
  <c r="R512" i="4"/>
  <c r="P512" i="4"/>
  <c r="BI509" i="4"/>
  <c r="BH509" i="4"/>
  <c r="BG509" i="4"/>
  <c r="BF509" i="4"/>
  <c r="T509" i="4"/>
  <c r="R509" i="4"/>
  <c r="P509" i="4"/>
  <c r="BI507" i="4"/>
  <c r="BH507" i="4"/>
  <c r="BG507" i="4"/>
  <c r="BF507" i="4"/>
  <c r="T507" i="4"/>
  <c r="R507" i="4"/>
  <c r="P507" i="4"/>
  <c r="BI504" i="4"/>
  <c r="BH504" i="4"/>
  <c r="BG504" i="4"/>
  <c r="BF504" i="4"/>
  <c r="T504" i="4"/>
  <c r="R504" i="4"/>
  <c r="P504" i="4"/>
  <c r="BI501" i="4"/>
  <c r="BH501" i="4"/>
  <c r="BG501" i="4"/>
  <c r="BF501" i="4"/>
  <c r="T501" i="4"/>
  <c r="R501" i="4"/>
  <c r="P501" i="4"/>
  <c r="BI499" i="4"/>
  <c r="BH499" i="4"/>
  <c r="BG499" i="4"/>
  <c r="BF499" i="4"/>
  <c r="T499" i="4"/>
  <c r="R499" i="4"/>
  <c r="P499" i="4"/>
  <c r="BI497" i="4"/>
  <c r="BH497" i="4"/>
  <c r="BG497" i="4"/>
  <c r="BF497" i="4"/>
  <c r="T497" i="4"/>
  <c r="R497" i="4"/>
  <c r="P497" i="4"/>
  <c r="BI495" i="4"/>
  <c r="BH495" i="4"/>
  <c r="BG495" i="4"/>
  <c r="BF495" i="4"/>
  <c r="T495" i="4"/>
  <c r="R495" i="4"/>
  <c r="P495" i="4"/>
  <c r="BI493" i="4"/>
  <c r="BH493" i="4"/>
  <c r="BG493" i="4"/>
  <c r="BF493" i="4"/>
  <c r="T493" i="4"/>
  <c r="R493" i="4"/>
  <c r="P493" i="4"/>
  <c r="BI491" i="4"/>
  <c r="BH491" i="4"/>
  <c r="BG491" i="4"/>
  <c r="BF491" i="4"/>
  <c r="T491" i="4"/>
  <c r="R491" i="4"/>
  <c r="P491" i="4"/>
  <c r="BI489" i="4"/>
  <c r="BH489" i="4"/>
  <c r="BG489" i="4"/>
  <c r="BF489" i="4"/>
  <c r="T489" i="4"/>
  <c r="R489" i="4"/>
  <c r="P489" i="4"/>
  <c r="BI487" i="4"/>
  <c r="BH487" i="4"/>
  <c r="BG487" i="4"/>
  <c r="BF487" i="4"/>
  <c r="T487" i="4"/>
  <c r="R487" i="4"/>
  <c r="P487" i="4"/>
  <c r="BI485" i="4"/>
  <c r="BH485" i="4"/>
  <c r="BG485" i="4"/>
  <c r="BF485" i="4"/>
  <c r="T485" i="4"/>
  <c r="R485" i="4"/>
  <c r="P485" i="4"/>
  <c r="BI484" i="4"/>
  <c r="BH484" i="4"/>
  <c r="BG484" i="4"/>
  <c r="BF484" i="4"/>
  <c r="T484" i="4"/>
  <c r="R484" i="4"/>
  <c r="P484" i="4"/>
  <c r="BI483" i="4"/>
  <c r="BH483" i="4"/>
  <c r="BG483" i="4"/>
  <c r="BF483" i="4"/>
  <c r="T483" i="4"/>
  <c r="R483" i="4"/>
  <c r="P483" i="4"/>
  <c r="BI481" i="4"/>
  <c r="BH481" i="4"/>
  <c r="BG481" i="4"/>
  <c r="BF481" i="4"/>
  <c r="T481" i="4"/>
  <c r="R481" i="4"/>
  <c r="P481" i="4"/>
  <c r="BI480" i="4"/>
  <c r="BH480" i="4"/>
  <c r="BG480" i="4"/>
  <c r="BF480" i="4"/>
  <c r="T480" i="4"/>
  <c r="R480" i="4"/>
  <c r="P480" i="4"/>
  <c r="BI479" i="4"/>
  <c r="BH479" i="4"/>
  <c r="BG479" i="4"/>
  <c r="BF479" i="4"/>
  <c r="T479" i="4"/>
  <c r="R479" i="4"/>
  <c r="P479" i="4"/>
  <c r="BI476" i="4"/>
  <c r="BH476" i="4"/>
  <c r="BG476" i="4"/>
  <c r="BF476" i="4"/>
  <c r="T476" i="4"/>
  <c r="R476" i="4"/>
  <c r="P476" i="4"/>
  <c r="BI473" i="4"/>
  <c r="BH473" i="4"/>
  <c r="BG473" i="4"/>
  <c r="BF473" i="4"/>
  <c r="T473" i="4"/>
  <c r="R473" i="4"/>
  <c r="P473" i="4"/>
  <c r="BI470" i="4"/>
  <c r="BH470" i="4"/>
  <c r="BG470" i="4"/>
  <c r="BF470" i="4"/>
  <c r="T470" i="4"/>
  <c r="R470" i="4"/>
  <c r="P470" i="4"/>
  <c r="BI469" i="4"/>
  <c r="BH469" i="4"/>
  <c r="BG469" i="4"/>
  <c r="BF469" i="4"/>
  <c r="T469" i="4"/>
  <c r="R469" i="4"/>
  <c r="P469" i="4"/>
  <c r="BI467" i="4"/>
  <c r="BH467" i="4"/>
  <c r="BG467" i="4"/>
  <c r="BF467" i="4"/>
  <c r="T467" i="4"/>
  <c r="R467" i="4"/>
  <c r="P467" i="4"/>
  <c r="BI466" i="4"/>
  <c r="BH466" i="4"/>
  <c r="BG466" i="4"/>
  <c r="BF466" i="4"/>
  <c r="T466" i="4"/>
  <c r="R466" i="4"/>
  <c r="P466" i="4"/>
  <c r="BI464" i="4"/>
  <c r="BH464" i="4"/>
  <c r="BG464" i="4"/>
  <c r="BF464" i="4"/>
  <c r="T464" i="4"/>
  <c r="R464" i="4"/>
  <c r="P464" i="4"/>
  <c r="BI463" i="4"/>
  <c r="BH463" i="4"/>
  <c r="BG463" i="4"/>
  <c r="BF463" i="4"/>
  <c r="T463" i="4"/>
  <c r="R463" i="4"/>
  <c r="P463" i="4"/>
  <c r="BI461" i="4"/>
  <c r="BH461" i="4"/>
  <c r="BG461" i="4"/>
  <c r="BF461" i="4"/>
  <c r="T461" i="4"/>
  <c r="R461" i="4"/>
  <c r="P461" i="4"/>
  <c r="BI456" i="4"/>
  <c r="BH456" i="4"/>
  <c r="BG456" i="4"/>
  <c r="BF456" i="4"/>
  <c r="T456" i="4"/>
  <c r="R456" i="4"/>
  <c r="P456" i="4"/>
  <c r="BI450" i="4"/>
  <c r="BH450" i="4"/>
  <c r="BG450" i="4"/>
  <c r="BF450" i="4"/>
  <c r="T450" i="4"/>
  <c r="R450" i="4"/>
  <c r="P450" i="4"/>
  <c r="BI443" i="4"/>
  <c r="BH443" i="4"/>
  <c r="BG443" i="4"/>
  <c r="BF443" i="4"/>
  <c r="T443" i="4"/>
  <c r="R443" i="4"/>
  <c r="P443" i="4"/>
  <c r="BI440" i="4"/>
  <c r="BH440" i="4"/>
  <c r="BG440" i="4"/>
  <c r="BF440" i="4"/>
  <c r="T440" i="4"/>
  <c r="R440" i="4"/>
  <c r="P440" i="4"/>
  <c r="BI438" i="4"/>
  <c r="BH438" i="4"/>
  <c r="BG438" i="4"/>
  <c r="BF438" i="4"/>
  <c r="T438" i="4"/>
  <c r="R438" i="4"/>
  <c r="P438" i="4"/>
  <c r="BI435" i="4"/>
  <c r="BH435" i="4"/>
  <c r="BG435" i="4"/>
  <c r="BF435" i="4"/>
  <c r="T435" i="4"/>
  <c r="R435" i="4"/>
  <c r="P435" i="4"/>
  <c r="BI414" i="4"/>
  <c r="BH414" i="4"/>
  <c r="BG414" i="4"/>
  <c r="BF414" i="4"/>
  <c r="T414" i="4"/>
  <c r="R414" i="4"/>
  <c r="P414" i="4"/>
  <c r="BI411" i="4"/>
  <c r="BH411" i="4"/>
  <c r="BG411" i="4"/>
  <c r="BF411" i="4"/>
  <c r="T411" i="4"/>
  <c r="R411" i="4"/>
  <c r="P411" i="4"/>
  <c r="BI409" i="4"/>
  <c r="BH409" i="4"/>
  <c r="BG409" i="4"/>
  <c r="BF409" i="4"/>
  <c r="T409" i="4"/>
  <c r="R409" i="4"/>
  <c r="P409" i="4"/>
  <c r="BI406" i="4"/>
  <c r="BH406" i="4"/>
  <c r="BG406" i="4"/>
  <c r="BF406" i="4"/>
  <c r="T406" i="4"/>
  <c r="R406" i="4"/>
  <c r="P406" i="4"/>
  <c r="BI404" i="4"/>
  <c r="BH404" i="4"/>
  <c r="BG404" i="4"/>
  <c r="BF404" i="4"/>
  <c r="T404" i="4"/>
  <c r="R404" i="4"/>
  <c r="P404" i="4"/>
  <c r="BI401" i="4"/>
  <c r="BH401" i="4"/>
  <c r="BG401" i="4"/>
  <c r="BF401" i="4"/>
  <c r="T401" i="4"/>
  <c r="R401" i="4"/>
  <c r="P401" i="4"/>
  <c r="BI400" i="4"/>
  <c r="BH400" i="4"/>
  <c r="BG400" i="4"/>
  <c r="BF400" i="4"/>
  <c r="T400" i="4"/>
  <c r="R400" i="4"/>
  <c r="P400" i="4"/>
  <c r="BI397" i="4"/>
  <c r="BH397" i="4"/>
  <c r="BG397" i="4"/>
  <c r="BF397" i="4"/>
  <c r="T397" i="4"/>
  <c r="R397" i="4"/>
  <c r="P397" i="4"/>
  <c r="BI395" i="4"/>
  <c r="BH395" i="4"/>
  <c r="BG395" i="4"/>
  <c r="BF395" i="4"/>
  <c r="T395" i="4"/>
  <c r="R395" i="4"/>
  <c r="P395" i="4"/>
  <c r="BI392" i="4"/>
  <c r="BH392" i="4"/>
  <c r="BG392" i="4"/>
  <c r="BF392" i="4"/>
  <c r="T392" i="4"/>
  <c r="R392" i="4"/>
  <c r="P392" i="4"/>
  <c r="BI391" i="4"/>
  <c r="BH391" i="4"/>
  <c r="BG391" i="4"/>
  <c r="BF391" i="4"/>
  <c r="T391" i="4"/>
  <c r="R391" i="4"/>
  <c r="P391" i="4"/>
  <c r="BI388" i="4"/>
  <c r="BH388" i="4"/>
  <c r="BG388" i="4"/>
  <c r="BF388" i="4"/>
  <c r="T388" i="4"/>
  <c r="R388" i="4"/>
  <c r="P388" i="4"/>
  <c r="BI386" i="4"/>
  <c r="BH386" i="4"/>
  <c r="BG386" i="4"/>
  <c r="BF386" i="4"/>
  <c r="T386" i="4"/>
  <c r="R386" i="4"/>
  <c r="P386" i="4"/>
  <c r="BI383" i="4"/>
  <c r="BH383" i="4"/>
  <c r="BG383" i="4"/>
  <c r="BF383" i="4"/>
  <c r="T383" i="4"/>
  <c r="R383" i="4"/>
  <c r="P383" i="4"/>
  <c r="BI379" i="4"/>
  <c r="BH379" i="4"/>
  <c r="BG379" i="4"/>
  <c r="BF379" i="4"/>
  <c r="T379" i="4"/>
  <c r="T378" i="4" s="1"/>
  <c r="R379" i="4"/>
  <c r="R378" i="4" s="1"/>
  <c r="P379" i="4"/>
  <c r="P378" i="4" s="1"/>
  <c r="BI375" i="4"/>
  <c r="BH375" i="4"/>
  <c r="BG375" i="4"/>
  <c r="BF375" i="4"/>
  <c r="T375" i="4"/>
  <c r="R375" i="4"/>
  <c r="P375" i="4"/>
  <c r="BI372" i="4"/>
  <c r="BH372" i="4"/>
  <c r="BG372" i="4"/>
  <c r="BF372" i="4"/>
  <c r="T372" i="4"/>
  <c r="R372" i="4"/>
  <c r="P372" i="4"/>
  <c r="BI369" i="4"/>
  <c r="BH369" i="4"/>
  <c r="BG369" i="4"/>
  <c r="BF369" i="4"/>
  <c r="T369" i="4"/>
  <c r="R369" i="4"/>
  <c r="P369" i="4"/>
  <c r="BI367" i="4"/>
  <c r="BH367" i="4"/>
  <c r="BG367" i="4"/>
  <c r="BF367" i="4"/>
  <c r="T367" i="4"/>
  <c r="R367" i="4"/>
  <c r="P367" i="4"/>
  <c r="BI366" i="4"/>
  <c r="BH366" i="4"/>
  <c r="BG366" i="4"/>
  <c r="BF366" i="4"/>
  <c r="T366" i="4"/>
  <c r="R366" i="4"/>
  <c r="P366" i="4"/>
  <c r="BI364" i="4"/>
  <c r="BH364" i="4"/>
  <c r="BG364" i="4"/>
  <c r="BF364" i="4"/>
  <c r="T364" i="4"/>
  <c r="R364" i="4"/>
  <c r="P364" i="4"/>
  <c r="BI362" i="4"/>
  <c r="BH362" i="4"/>
  <c r="BG362" i="4"/>
  <c r="BF362" i="4"/>
  <c r="T362" i="4"/>
  <c r="R362" i="4"/>
  <c r="P362" i="4"/>
  <c r="BI360" i="4"/>
  <c r="BH360" i="4"/>
  <c r="BG360" i="4"/>
  <c r="BF360" i="4"/>
  <c r="T360" i="4"/>
  <c r="R360" i="4"/>
  <c r="P360" i="4"/>
  <c r="BI353" i="4"/>
  <c r="BH353" i="4"/>
  <c r="BG353" i="4"/>
  <c r="BF353" i="4"/>
  <c r="T353" i="4"/>
  <c r="R353" i="4"/>
  <c r="P353" i="4"/>
  <c r="BI345" i="4"/>
  <c r="BH345" i="4"/>
  <c r="BG345" i="4"/>
  <c r="BF345" i="4"/>
  <c r="T345" i="4"/>
  <c r="R345" i="4"/>
  <c r="P345" i="4"/>
  <c r="BI342" i="4"/>
  <c r="BH342" i="4"/>
  <c r="BG342" i="4"/>
  <c r="BF342" i="4"/>
  <c r="T342" i="4"/>
  <c r="R342" i="4"/>
  <c r="P342" i="4"/>
  <c r="BI339" i="4"/>
  <c r="BH339" i="4"/>
  <c r="BG339" i="4"/>
  <c r="BF339" i="4"/>
  <c r="T339" i="4"/>
  <c r="R339" i="4"/>
  <c r="P339" i="4"/>
  <c r="BI338" i="4"/>
  <c r="BH338" i="4"/>
  <c r="BG338" i="4"/>
  <c r="BF338" i="4"/>
  <c r="T338" i="4"/>
  <c r="R338" i="4"/>
  <c r="P338" i="4"/>
  <c r="BI336" i="4"/>
  <c r="BH336" i="4"/>
  <c r="BG336" i="4"/>
  <c r="BF336" i="4"/>
  <c r="T336" i="4"/>
  <c r="R336" i="4"/>
  <c r="P336" i="4"/>
  <c r="BI333" i="4"/>
  <c r="BH333" i="4"/>
  <c r="BG333" i="4"/>
  <c r="BF333" i="4"/>
  <c r="T333" i="4"/>
  <c r="R333" i="4"/>
  <c r="P333" i="4"/>
  <c r="BI330" i="4"/>
  <c r="BH330" i="4"/>
  <c r="BG330" i="4"/>
  <c r="BF330" i="4"/>
  <c r="T330" i="4"/>
  <c r="R330" i="4"/>
  <c r="P330" i="4"/>
  <c r="BI328" i="4"/>
  <c r="BH328" i="4"/>
  <c r="BG328" i="4"/>
  <c r="BF328" i="4"/>
  <c r="T328" i="4"/>
  <c r="R328" i="4"/>
  <c r="P328" i="4"/>
  <c r="BI325" i="4"/>
  <c r="BH325" i="4"/>
  <c r="BG325" i="4"/>
  <c r="BF325" i="4"/>
  <c r="T325" i="4"/>
  <c r="R325" i="4"/>
  <c r="P325" i="4"/>
  <c r="BI322" i="4"/>
  <c r="BH322" i="4"/>
  <c r="BG322" i="4"/>
  <c r="BF322" i="4"/>
  <c r="T322" i="4"/>
  <c r="R322" i="4"/>
  <c r="P322" i="4"/>
  <c r="BI308" i="4"/>
  <c r="BH308" i="4"/>
  <c r="BG308" i="4"/>
  <c r="BF308" i="4"/>
  <c r="T308" i="4"/>
  <c r="R308" i="4"/>
  <c r="P308" i="4"/>
  <c r="BI306" i="4"/>
  <c r="BH306" i="4"/>
  <c r="BG306" i="4"/>
  <c r="BF306" i="4"/>
  <c r="T306" i="4"/>
  <c r="R306" i="4"/>
  <c r="P306" i="4"/>
  <c r="BI303" i="4"/>
  <c r="BH303" i="4"/>
  <c r="BG303" i="4"/>
  <c r="BF303" i="4"/>
  <c r="T303" i="4"/>
  <c r="R303" i="4"/>
  <c r="P303" i="4"/>
  <c r="BI245" i="4"/>
  <c r="BH245" i="4"/>
  <c r="BG245" i="4"/>
  <c r="BF245" i="4"/>
  <c r="T245" i="4"/>
  <c r="R245" i="4"/>
  <c r="P245" i="4"/>
  <c r="BI242" i="4"/>
  <c r="BH242" i="4"/>
  <c r="BG242" i="4"/>
  <c r="BF242" i="4"/>
  <c r="T242" i="4"/>
  <c r="R242" i="4"/>
  <c r="P242" i="4"/>
  <c r="BI237" i="4"/>
  <c r="BH237" i="4"/>
  <c r="BG237" i="4"/>
  <c r="BF237" i="4"/>
  <c r="T237" i="4"/>
  <c r="R237" i="4"/>
  <c r="P237" i="4"/>
  <c r="BI234" i="4"/>
  <c r="BH234" i="4"/>
  <c r="BG234" i="4"/>
  <c r="BF234" i="4"/>
  <c r="T234" i="4"/>
  <c r="R234" i="4"/>
  <c r="P234" i="4"/>
  <c r="BI229" i="4"/>
  <c r="BH229" i="4"/>
  <c r="BG229" i="4"/>
  <c r="BF229" i="4"/>
  <c r="T229" i="4"/>
  <c r="R229" i="4"/>
  <c r="P229" i="4"/>
  <c r="BI228" i="4"/>
  <c r="BH228" i="4"/>
  <c r="BG228" i="4"/>
  <c r="BF228" i="4"/>
  <c r="T228" i="4"/>
  <c r="R228" i="4"/>
  <c r="P228" i="4"/>
  <c r="BI223" i="4"/>
  <c r="BH223" i="4"/>
  <c r="BG223" i="4"/>
  <c r="BF223" i="4"/>
  <c r="T223" i="4"/>
  <c r="R223" i="4"/>
  <c r="P223" i="4"/>
  <c r="BI222" i="4"/>
  <c r="BH222" i="4"/>
  <c r="BG222" i="4"/>
  <c r="BF222" i="4"/>
  <c r="T222" i="4"/>
  <c r="R222" i="4"/>
  <c r="P222" i="4"/>
  <c r="BI217" i="4"/>
  <c r="BH217" i="4"/>
  <c r="BG217" i="4"/>
  <c r="BF217" i="4"/>
  <c r="T217" i="4"/>
  <c r="R217" i="4"/>
  <c r="P217" i="4"/>
  <c r="BI216" i="4"/>
  <c r="BH216" i="4"/>
  <c r="BG216" i="4"/>
  <c r="BF216" i="4"/>
  <c r="T216" i="4"/>
  <c r="R216" i="4"/>
  <c r="P216" i="4"/>
  <c r="BI215" i="4"/>
  <c r="BH215" i="4"/>
  <c r="BG215" i="4"/>
  <c r="BF215" i="4"/>
  <c r="T215" i="4"/>
  <c r="R215" i="4"/>
  <c r="P215" i="4"/>
  <c r="BI196" i="4"/>
  <c r="BH196" i="4"/>
  <c r="BG196" i="4"/>
  <c r="BF196" i="4"/>
  <c r="T196" i="4"/>
  <c r="R196" i="4"/>
  <c r="P196" i="4"/>
  <c r="BI184" i="4"/>
  <c r="BH184" i="4"/>
  <c r="BG184" i="4"/>
  <c r="BF184" i="4"/>
  <c r="T184" i="4"/>
  <c r="R184" i="4"/>
  <c r="P184" i="4"/>
  <c r="BI181" i="4"/>
  <c r="BH181" i="4"/>
  <c r="BG181" i="4"/>
  <c r="BF181" i="4"/>
  <c r="T181" i="4"/>
  <c r="R181" i="4"/>
  <c r="P181" i="4"/>
  <c r="BI178" i="4"/>
  <c r="BH178" i="4"/>
  <c r="BG178" i="4"/>
  <c r="BF178" i="4"/>
  <c r="T178" i="4"/>
  <c r="R178" i="4"/>
  <c r="P178" i="4"/>
  <c r="BI175" i="4"/>
  <c r="BH175" i="4"/>
  <c r="BG175" i="4"/>
  <c r="BF175" i="4"/>
  <c r="T175" i="4"/>
  <c r="R175" i="4"/>
  <c r="P175" i="4"/>
  <c r="BI172" i="4"/>
  <c r="BH172" i="4"/>
  <c r="BG172" i="4"/>
  <c r="BF172" i="4"/>
  <c r="T172" i="4"/>
  <c r="R172" i="4"/>
  <c r="P172" i="4"/>
  <c r="BI152" i="4"/>
  <c r="BH152" i="4"/>
  <c r="BG152" i="4"/>
  <c r="BF152" i="4"/>
  <c r="T152" i="4"/>
  <c r="R152" i="4"/>
  <c r="P152" i="4"/>
  <c r="BI132" i="4"/>
  <c r="BH132" i="4"/>
  <c r="BG132" i="4"/>
  <c r="BF132" i="4"/>
  <c r="T132" i="4"/>
  <c r="R132" i="4"/>
  <c r="P132" i="4"/>
  <c r="BI113" i="4"/>
  <c r="BH113" i="4"/>
  <c r="BG113" i="4"/>
  <c r="BF113" i="4"/>
  <c r="T113" i="4"/>
  <c r="R113" i="4"/>
  <c r="P113" i="4"/>
  <c r="BI110" i="4"/>
  <c r="BH110" i="4"/>
  <c r="BG110" i="4"/>
  <c r="BF110" i="4"/>
  <c r="T110" i="4"/>
  <c r="R110" i="4"/>
  <c r="P110" i="4"/>
  <c r="BI107" i="4"/>
  <c r="BH107" i="4"/>
  <c r="BG107" i="4"/>
  <c r="BF107" i="4"/>
  <c r="T107" i="4"/>
  <c r="R107" i="4"/>
  <c r="P107" i="4"/>
  <c r="BI101" i="4"/>
  <c r="BH101" i="4"/>
  <c r="BG101" i="4"/>
  <c r="BF101" i="4"/>
  <c r="T101" i="4"/>
  <c r="R101" i="4"/>
  <c r="P101" i="4"/>
  <c r="BI97" i="4"/>
  <c r="BH97" i="4"/>
  <c r="BG97" i="4"/>
  <c r="BF97" i="4"/>
  <c r="T97" i="4"/>
  <c r="R97" i="4"/>
  <c r="P97" i="4"/>
  <c r="J91" i="4"/>
  <c r="J90" i="4"/>
  <c r="F90" i="4"/>
  <c r="F88" i="4"/>
  <c r="E86" i="4"/>
  <c r="J55" i="4"/>
  <c r="J54" i="4"/>
  <c r="F54" i="4"/>
  <c r="F52" i="4"/>
  <c r="E50" i="4"/>
  <c r="J18" i="4"/>
  <c r="E18" i="4"/>
  <c r="F91" i="4" s="1"/>
  <c r="J17" i="4"/>
  <c r="J12" i="4"/>
  <c r="J52" i="4" s="1"/>
  <c r="E7" i="4"/>
  <c r="E84" i="4" s="1"/>
  <c r="J37" i="3"/>
  <c r="J36" i="3"/>
  <c r="AY56" i="1"/>
  <c r="J35" i="3"/>
  <c r="AX56" i="1"/>
  <c r="BI1608" i="3"/>
  <c r="BH1608" i="3"/>
  <c r="BG1608" i="3"/>
  <c r="BF1608" i="3"/>
  <c r="T1608" i="3"/>
  <c r="T1607" i="3"/>
  <c r="R1608" i="3"/>
  <c r="R1607" i="3" s="1"/>
  <c r="P1608" i="3"/>
  <c r="P1607" i="3" s="1"/>
  <c r="BI1604" i="3"/>
  <c r="BH1604" i="3"/>
  <c r="BG1604" i="3"/>
  <c r="BF1604" i="3"/>
  <c r="T1604" i="3"/>
  <c r="T1603" i="3" s="1"/>
  <c r="R1604" i="3"/>
  <c r="R1603" i="3"/>
  <c r="P1604" i="3"/>
  <c r="P1603" i="3" s="1"/>
  <c r="BI1600" i="3"/>
  <c r="BH1600" i="3"/>
  <c r="BG1600" i="3"/>
  <c r="BF1600" i="3"/>
  <c r="T1600" i="3"/>
  <c r="T1599" i="3" s="1"/>
  <c r="R1600" i="3"/>
  <c r="R1599" i="3" s="1"/>
  <c r="P1600" i="3"/>
  <c r="P1599" i="3" s="1"/>
  <c r="BI1596" i="3"/>
  <c r="BH1596" i="3"/>
  <c r="BG1596" i="3"/>
  <c r="BF1596" i="3"/>
  <c r="T1596" i="3"/>
  <c r="T1595" i="3"/>
  <c r="R1596" i="3"/>
  <c r="R1595" i="3" s="1"/>
  <c r="R1594" i="3" s="1"/>
  <c r="P1596" i="3"/>
  <c r="P1595" i="3"/>
  <c r="BI1591" i="3"/>
  <c r="BH1591" i="3"/>
  <c r="BG1591" i="3"/>
  <c r="BF1591" i="3"/>
  <c r="T1591" i="3"/>
  <c r="R1591" i="3"/>
  <c r="P1591" i="3"/>
  <c r="BI1588" i="3"/>
  <c r="BH1588" i="3"/>
  <c r="BG1588" i="3"/>
  <c r="BF1588" i="3"/>
  <c r="T1588" i="3"/>
  <c r="R1588" i="3"/>
  <c r="P1588" i="3"/>
  <c r="BI1585" i="3"/>
  <c r="BH1585" i="3"/>
  <c r="BG1585" i="3"/>
  <c r="BF1585" i="3"/>
  <c r="T1585" i="3"/>
  <c r="R1585" i="3"/>
  <c r="P1585" i="3"/>
  <c r="BI1582" i="3"/>
  <c r="BH1582" i="3"/>
  <c r="BG1582" i="3"/>
  <c r="BF1582" i="3"/>
  <c r="T1582" i="3"/>
  <c r="R1582" i="3"/>
  <c r="P1582" i="3"/>
  <c r="BI1579" i="3"/>
  <c r="BH1579" i="3"/>
  <c r="BG1579" i="3"/>
  <c r="BF1579" i="3"/>
  <c r="T1579" i="3"/>
  <c r="R1579" i="3"/>
  <c r="P1579" i="3"/>
  <c r="BI1576" i="3"/>
  <c r="BH1576" i="3"/>
  <c r="BG1576" i="3"/>
  <c r="BF1576" i="3"/>
  <c r="T1576" i="3"/>
  <c r="R1576" i="3"/>
  <c r="P1576" i="3"/>
  <c r="BI1573" i="3"/>
  <c r="BH1573" i="3"/>
  <c r="BG1573" i="3"/>
  <c r="BF1573" i="3"/>
  <c r="T1573" i="3"/>
  <c r="R1573" i="3"/>
  <c r="P1573" i="3"/>
  <c r="BI1570" i="3"/>
  <c r="BH1570" i="3"/>
  <c r="BG1570" i="3"/>
  <c r="BF1570" i="3"/>
  <c r="T1570" i="3"/>
  <c r="R1570" i="3"/>
  <c r="P1570" i="3"/>
  <c r="BI1567" i="3"/>
  <c r="BH1567" i="3"/>
  <c r="BG1567" i="3"/>
  <c r="BF1567" i="3"/>
  <c r="T1567" i="3"/>
  <c r="R1567" i="3"/>
  <c r="P1567" i="3"/>
  <c r="BI1565" i="3"/>
  <c r="BH1565" i="3"/>
  <c r="BG1565" i="3"/>
  <c r="BF1565" i="3"/>
  <c r="T1565" i="3"/>
  <c r="R1565" i="3"/>
  <c r="P1565" i="3"/>
  <c r="BI1563" i="3"/>
  <c r="BH1563" i="3"/>
  <c r="BG1563" i="3"/>
  <c r="BF1563" i="3"/>
  <c r="T1563" i="3"/>
  <c r="R1563" i="3"/>
  <c r="P1563" i="3"/>
  <c r="BI1546" i="3"/>
  <c r="BH1546" i="3"/>
  <c r="BG1546" i="3"/>
  <c r="BF1546" i="3"/>
  <c r="T1546" i="3"/>
  <c r="T1545" i="3" s="1"/>
  <c r="R1546" i="3"/>
  <c r="R1545" i="3" s="1"/>
  <c r="P1546" i="3"/>
  <c r="P1545" i="3" s="1"/>
  <c r="BI1543" i="3"/>
  <c r="BH1543" i="3"/>
  <c r="BG1543" i="3"/>
  <c r="BF1543" i="3"/>
  <c r="T1543" i="3"/>
  <c r="R1543" i="3"/>
  <c r="P1543" i="3"/>
  <c r="BI1541" i="3"/>
  <c r="BH1541" i="3"/>
  <c r="BG1541" i="3"/>
  <c r="BF1541" i="3"/>
  <c r="T1541" i="3"/>
  <c r="R1541" i="3"/>
  <c r="P1541" i="3"/>
  <c r="BI1537" i="3"/>
  <c r="BH1537" i="3"/>
  <c r="BG1537" i="3"/>
  <c r="BF1537" i="3"/>
  <c r="T1537" i="3"/>
  <c r="R1537" i="3"/>
  <c r="P1537" i="3"/>
  <c r="BI1536" i="3"/>
  <c r="BH1536" i="3"/>
  <c r="BG1536" i="3"/>
  <c r="BF1536" i="3"/>
  <c r="T1536" i="3"/>
  <c r="R1536" i="3"/>
  <c r="P1536" i="3"/>
  <c r="BI1521" i="3"/>
  <c r="BH1521" i="3"/>
  <c r="BG1521" i="3"/>
  <c r="BF1521" i="3"/>
  <c r="T1521" i="3"/>
  <c r="R1521" i="3"/>
  <c r="P1521" i="3"/>
  <c r="BI1520" i="3"/>
  <c r="BH1520" i="3"/>
  <c r="BG1520" i="3"/>
  <c r="BF1520" i="3"/>
  <c r="T1520" i="3"/>
  <c r="R1520" i="3"/>
  <c r="P1520" i="3"/>
  <c r="BI1518" i="3"/>
  <c r="BH1518" i="3"/>
  <c r="BG1518" i="3"/>
  <c r="BF1518" i="3"/>
  <c r="T1518" i="3"/>
  <c r="R1518" i="3"/>
  <c r="P1518" i="3"/>
  <c r="BI1516" i="3"/>
  <c r="BH1516" i="3"/>
  <c r="BG1516" i="3"/>
  <c r="BF1516" i="3"/>
  <c r="T1516" i="3"/>
  <c r="R1516" i="3"/>
  <c r="P1516" i="3"/>
  <c r="BI1514" i="3"/>
  <c r="BH1514" i="3"/>
  <c r="BG1514" i="3"/>
  <c r="BF1514" i="3"/>
  <c r="T1514" i="3"/>
  <c r="R1514" i="3"/>
  <c r="P1514" i="3"/>
  <c r="BI1512" i="3"/>
  <c r="BH1512" i="3"/>
  <c r="BG1512" i="3"/>
  <c r="BF1512" i="3"/>
  <c r="T1512" i="3"/>
  <c r="R1512" i="3"/>
  <c r="P1512" i="3"/>
  <c r="BI1509" i="3"/>
  <c r="BH1509" i="3"/>
  <c r="BG1509" i="3"/>
  <c r="BF1509" i="3"/>
  <c r="T1509" i="3"/>
  <c r="R1509" i="3"/>
  <c r="P1509" i="3"/>
  <c r="BI1507" i="3"/>
  <c r="BH1507" i="3"/>
  <c r="BG1507" i="3"/>
  <c r="BF1507" i="3"/>
  <c r="T1507" i="3"/>
  <c r="R1507" i="3"/>
  <c r="P1507" i="3"/>
  <c r="BI1493" i="3"/>
  <c r="BH1493" i="3"/>
  <c r="BG1493" i="3"/>
  <c r="BF1493" i="3"/>
  <c r="T1493" i="3"/>
  <c r="R1493" i="3"/>
  <c r="P1493" i="3"/>
  <c r="BI1480" i="3"/>
  <c r="BH1480" i="3"/>
  <c r="BG1480" i="3"/>
  <c r="BF1480" i="3"/>
  <c r="T1480" i="3"/>
  <c r="R1480" i="3"/>
  <c r="P1480" i="3"/>
  <c r="BI1477" i="3"/>
  <c r="BH1477" i="3"/>
  <c r="BG1477" i="3"/>
  <c r="BF1477" i="3"/>
  <c r="T1477" i="3"/>
  <c r="R1477" i="3"/>
  <c r="P1477" i="3"/>
  <c r="BI1475" i="3"/>
  <c r="BH1475" i="3"/>
  <c r="BG1475" i="3"/>
  <c r="BF1475" i="3"/>
  <c r="T1475" i="3"/>
  <c r="R1475" i="3"/>
  <c r="P1475" i="3"/>
  <c r="BI1461" i="3"/>
  <c r="BH1461" i="3"/>
  <c r="BG1461" i="3"/>
  <c r="BF1461" i="3"/>
  <c r="T1461" i="3"/>
  <c r="R1461" i="3"/>
  <c r="P1461" i="3"/>
  <c r="BI1458" i="3"/>
  <c r="BH1458" i="3"/>
  <c r="BG1458" i="3"/>
  <c r="BF1458" i="3"/>
  <c r="T1458" i="3"/>
  <c r="R1458" i="3"/>
  <c r="P1458" i="3"/>
  <c r="BI1454" i="3"/>
  <c r="BH1454" i="3"/>
  <c r="BG1454" i="3"/>
  <c r="BF1454" i="3"/>
  <c r="T1454" i="3"/>
  <c r="R1454" i="3"/>
  <c r="P1454" i="3"/>
  <c r="BI1451" i="3"/>
  <c r="BH1451" i="3"/>
  <c r="BG1451" i="3"/>
  <c r="BF1451" i="3"/>
  <c r="T1451" i="3"/>
  <c r="R1451" i="3"/>
  <c r="P1451" i="3"/>
  <c r="BI1448" i="3"/>
  <c r="BH1448" i="3"/>
  <c r="BG1448" i="3"/>
  <c r="BF1448" i="3"/>
  <c r="T1448" i="3"/>
  <c r="R1448" i="3"/>
  <c r="P1448" i="3"/>
  <c r="BI1445" i="3"/>
  <c r="BH1445" i="3"/>
  <c r="BG1445" i="3"/>
  <c r="BF1445" i="3"/>
  <c r="T1445" i="3"/>
  <c r="R1445" i="3"/>
  <c r="P1445" i="3"/>
  <c r="BI1442" i="3"/>
  <c r="BH1442" i="3"/>
  <c r="BG1442" i="3"/>
  <c r="BF1442" i="3"/>
  <c r="T1442" i="3"/>
  <c r="R1442" i="3"/>
  <c r="P1442" i="3"/>
  <c r="BI1439" i="3"/>
  <c r="BH1439" i="3"/>
  <c r="BG1439" i="3"/>
  <c r="BF1439" i="3"/>
  <c r="T1439" i="3"/>
  <c r="R1439" i="3"/>
  <c r="P1439" i="3"/>
  <c r="BI1437" i="3"/>
  <c r="BH1437" i="3"/>
  <c r="BG1437" i="3"/>
  <c r="BF1437" i="3"/>
  <c r="T1437" i="3"/>
  <c r="R1437" i="3"/>
  <c r="P1437" i="3"/>
  <c r="BI1434" i="3"/>
  <c r="BH1434" i="3"/>
  <c r="BG1434" i="3"/>
  <c r="BF1434" i="3"/>
  <c r="T1434" i="3"/>
  <c r="R1434" i="3"/>
  <c r="P1434" i="3"/>
  <c r="BI1432" i="3"/>
  <c r="BH1432" i="3"/>
  <c r="BG1432" i="3"/>
  <c r="BF1432" i="3"/>
  <c r="T1432" i="3"/>
  <c r="R1432" i="3"/>
  <c r="P1432" i="3"/>
  <c r="BI1420" i="3"/>
  <c r="BH1420" i="3"/>
  <c r="BG1420" i="3"/>
  <c r="BF1420" i="3"/>
  <c r="T1420" i="3"/>
  <c r="R1420" i="3"/>
  <c r="P1420" i="3"/>
  <c r="BI1418" i="3"/>
  <c r="BH1418" i="3"/>
  <c r="BG1418" i="3"/>
  <c r="BF1418" i="3"/>
  <c r="T1418" i="3"/>
  <c r="R1418" i="3"/>
  <c r="P1418" i="3"/>
  <c r="BI1415" i="3"/>
  <c r="BH1415" i="3"/>
  <c r="BG1415" i="3"/>
  <c r="BF1415" i="3"/>
  <c r="T1415" i="3"/>
  <c r="R1415" i="3"/>
  <c r="P1415" i="3"/>
  <c r="BI1412" i="3"/>
  <c r="BH1412" i="3"/>
  <c r="BG1412" i="3"/>
  <c r="BF1412" i="3"/>
  <c r="T1412" i="3"/>
  <c r="R1412" i="3"/>
  <c r="P1412" i="3"/>
  <c r="BI1409" i="3"/>
  <c r="BH1409" i="3"/>
  <c r="BG1409" i="3"/>
  <c r="BF1409" i="3"/>
  <c r="T1409" i="3"/>
  <c r="R1409" i="3"/>
  <c r="P1409" i="3"/>
  <c r="BI1406" i="3"/>
  <c r="BH1406" i="3"/>
  <c r="BG1406" i="3"/>
  <c r="BF1406" i="3"/>
  <c r="T1406" i="3"/>
  <c r="R1406" i="3"/>
  <c r="P1406" i="3"/>
  <c r="BI1403" i="3"/>
  <c r="BH1403" i="3"/>
  <c r="BG1403" i="3"/>
  <c r="BF1403" i="3"/>
  <c r="T1403" i="3"/>
  <c r="R1403" i="3"/>
  <c r="P1403" i="3"/>
  <c r="BI1400" i="3"/>
  <c r="BH1400" i="3"/>
  <c r="BG1400" i="3"/>
  <c r="BF1400" i="3"/>
  <c r="T1400" i="3"/>
  <c r="R1400" i="3"/>
  <c r="P1400" i="3"/>
  <c r="BI1393" i="3"/>
  <c r="BH1393" i="3"/>
  <c r="BG1393" i="3"/>
  <c r="BF1393" i="3"/>
  <c r="T1393" i="3"/>
  <c r="R1393" i="3"/>
  <c r="P1393" i="3"/>
  <c r="BI1390" i="3"/>
  <c r="BH1390" i="3"/>
  <c r="BG1390" i="3"/>
  <c r="BF1390" i="3"/>
  <c r="T1390" i="3"/>
  <c r="R1390" i="3"/>
  <c r="P1390" i="3"/>
  <c r="BI1385" i="3"/>
  <c r="BH1385" i="3"/>
  <c r="BG1385" i="3"/>
  <c r="BF1385" i="3"/>
  <c r="T1385" i="3"/>
  <c r="R1385" i="3"/>
  <c r="P1385" i="3"/>
  <c r="BI1377" i="3"/>
  <c r="BH1377" i="3"/>
  <c r="BG1377" i="3"/>
  <c r="BF1377" i="3"/>
  <c r="T1377" i="3"/>
  <c r="R1377" i="3"/>
  <c r="P1377" i="3"/>
  <c r="BI1374" i="3"/>
  <c r="BH1374" i="3"/>
  <c r="BG1374" i="3"/>
  <c r="BF1374" i="3"/>
  <c r="T1374" i="3"/>
  <c r="R1374" i="3"/>
  <c r="P1374" i="3"/>
  <c r="BI1372" i="3"/>
  <c r="BH1372" i="3"/>
  <c r="BG1372" i="3"/>
  <c r="BF1372" i="3"/>
  <c r="T1372" i="3"/>
  <c r="R1372" i="3"/>
  <c r="P1372" i="3"/>
  <c r="BI1367" i="3"/>
  <c r="BH1367" i="3"/>
  <c r="BG1367" i="3"/>
  <c r="BF1367" i="3"/>
  <c r="T1367" i="3"/>
  <c r="R1367" i="3"/>
  <c r="P1367" i="3"/>
  <c r="BI1365" i="3"/>
  <c r="BH1365" i="3"/>
  <c r="BG1365" i="3"/>
  <c r="BF1365" i="3"/>
  <c r="T1365" i="3"/>
  <c r="R1365" i="3"/>
  <c r="P1365" i="3"/>
  <c r="BI1362" i="3"/>
  <c r="BH1362" i="3"/>
  <c r="BG1362" i="3"/>
  <c r="BF1362" i="3"/>
  <c r="T1362" i="3"/>
  <c r="R1362" i="3"/>
  <c r="P1362" i="3"/>
  <c r="BI1360" i="3"/>
  <c r="BH1360" i="3"/>
  <c r="BG1360" i="3"/>
  <c r="BF1360" i="3"/>
  <c r="T1360" i="3"/>
  <c r="R1360" i="3"/>
  <c r="P1360" i="3"/>
  <c r="BI1358" i="3"/>
  <c r="BH1358" i="3"/>
  <c r="BG1358" i="3"/>
  <c r="BF1358" i="3"/>
  <c r="T1358" i="3"/>
  <c r="R1358" i="3"/>
  <c r="P1358" i="3"/>
  <c r="BI1354" i="3"/>
  <c r="BH1354" i="3"/>
  <c r="BG1354" i="3"/>
  <c r="BF1354" i="3"/>
  <c r="T1354" i="3"/>
  <c r="R1354" i="3"/>
  <c r="P1354" i="3"/>
  <c r="BI1350" i="3"/>
  <c r="BH1350" i="3"/>
  <c r="BG1350" i="3"/>
  <c r="BF1350" i="3"/>
  <c r="T1350" i="3"/>
  <c r="R1350" i="3"/>
  <c r="P1350" i="3"/>
  <c r="BI1348" i="3"/>
  <c r="BH1348" i="3"/>
  <c r="BG1348" i="3"/>
  <c r="BF1348" i="3"/>
  <c r="T1348" i="3"/>
  <c r="R1348" i="3"/>
  <c r="P1348" i="3"/>
  <c r="BI1344" i="3"/>
  <c r="BH1344" i="3"/>
  <c r="BG1344" i="3"/>
  <c r="BF1344" i="3"/>
  <c r="T1344" i="3"/>
  <c r="R1344" i="3"/>
  <c r="P1344" i="3"/>
  <c r="BI1339" i="3"/>
  <c r="BH1339" i="3"/>
  <c r="BG1339" i="3"/>
  <c r="BF1339" i="3"/>
  <c r="T1339" i="3"/>
  <c r="R1339" i="3"/>
  <c r="P1339" i="3"/>
  <c r="BI1331" i="3"/>
  <c r="BH1331" i="3"/>
  <c r="BG1331" i="3"/>
  <c r="BF1331" i="3"/>
  <c r="T1331" i="3"/>
  <c r="R1331" i="3"/>
  <c r="P1331" i="3"/>
  <c r="BI1325" i="3"/>
  <c r="BH1325" i="3"/>
  <c r="BG1325" i="3"/>
  <c r="BF1325" i="3"/>
  <c r="T1325" i="3"/>
  <c r="R1325" i="3"/>
  <c r="P1325" i="3"/>
  <c r="BI1321" i="3"/>
  <c r="BH1321" i="3"/>
  <c r="BG1321" i="3"/>
  <c r="BF1321" i="3"/>
  <c r="T1321" i="3"/>
  <c r="R1321" i="3"/>
  <c r="P1321" i="3"/>
  <c r="BI1316" i="3"/>
  <c r="BH1316" i="3"/>
  <c r="BG1316" i="3"/>
  <c r="BF1316" i="3"/>
  <c r="T1316" i="3"/>
  <c r="R1316" i="3"/>
  <c r="P1316" i="3"/>
  <c r="BI1314" i="3"/>
  <c r="BH1314" i="3"/>
  <c r="BG1314" i="3"/>
  <c r="BF1314" i="3"/>
  <c r="T1314" i="3"/>
  <c r="R1314" i="3"/>
  <c r="P1314" i="3"/>
  <c r="BI1311" i="3"/>
  <c r="BH1311" i="3"/>
  <c r="BG1311" i="3"/>
  <c r="BF1311" i="3"/>
  <c r="T1311" i="3"/>
  <c r="R1311" i="3"/>
  <c r="P1311" i="3"/>
  <c r="BI1310" i="3"/>
  <c r="BH1310" i="3"/>
  <c r="BG1310" i="3"/>
  <c r="BF1310" i="3"/>
  <c r="T1310" i="3"/>
  <c r="R1310" i="3"/>
  <c r="P1310" i="3"/>
  <c r="BI1307" i="3"/>
  <c r="BH1307" i="3"/>
  <c r="BG1307" i="3"/>
  <c r="BF1307" i="3"/>
  <c r="T1307" i="3"/>
  <c r="R1307" i="3"/>
  <c r="P1307" i="3"/>
  <c r="BI1305" i="3"/>
  <c r="BH1305" i="3"/>
  <c r="BG1305" i="3"/>
  <c r="BF1305" i="3"/>
  <c r="T1305" i="3"/>
  <c r="R1305" i="3"/>
  <c r="P1305" i="3"/>
  <c r="BI1303" i="3"/>
  <c r="BH1303" i="3"/>
  <c r="BG1303" i="3"/>
  <c r="BF1303" i="3"/>
  <c r="T1303" i="3"/>
  <c r="R1303" i="3"/>
  <c r="P1303" i="3"/>
  <c r="BI1300" i="3"/>
  <c r="BH1300" i="3"/>
  <c r="BG1300" i="3"/>
  <c r="BF1300" i="3"/>
  <c r="T1300" i="3"/>
  <c r="R1300" i="3"/>
  <c r="P1300" i="3"/>
  <c r="BI1298" i="3"/>
  <c r="BH1298" i="3"/>
  <c r="BG1298" i="3"/>
  <c r="BF1298" i="3"/>
  <c r="T1298" i="3"/>
  <c r="R1298" i="3"/>
  <c r="P1298" i="3"/>
  <c r="BI1296" i="3"/>
  <c r="BH1296" i="3"/>
  <c r="BG1296" i="3"/>
  <c r="BF1296" i="3"/>
  <c r="T1296" i="3"/>
  <c r="R1296" i="3"/>
  <c r="P1296" i="3"/>
  <c r="BI1294" i="3"/>
  <c r="BH1294" i="3"/>
  <c r="BG1294" i="3"/>
  <c r="BF1294" i="3"/>
  <c r="T1294" i="3"/>
  <c r="R1294" i="3"/>
  <c r="P1294" i="3"/>
  <c r="BI1292" i="3"/>
  <c r="BH1292" i="3"/>
  <c r="BG1292" i="3"/>
  <c r="BF1292" i="3"/>
  <c r="T1292" i="3"/>
  <c r="R1292" i="3"/>
  <c r="P1292" i="3"/>
  <c r="BI1291" i="3"/>
  <c r="BH1291" i="3"/>
  <c r="BG1291" i="3"/>
  <c r="BF1291" i="3"/>
  <c r="T1291" i="3"/>
  <c r="R1291" i="3"/>
  <c r="P1291" i="3"/>
  <c r="BI1288" i="3"/>
  <c r="BH1288" i="3"/>
  <c r="BG1288" i="3"/>
  <c r="BF1288" i="3"/>
  <c r="T1288" i="3"/>
  <c r="R1288" i="3"/>
  <c r="P1288" i="3"/>
  <c r="BI1287" i="3"/>
  <c r="BH1287" i="3"/>
  <c r="BG1287" i="3"/>
  <c r="BF1287" i="3"/>
  <c r="T1287" i="3"/>
  <c r="R1287" i="3"/>
  <c r="P1287" i="3"/>
  <c r="BI1285" i="3"/>
  <c r="BH1285" i="3"/>
  <c r="BG1285" i="3"/>
  <c r="BF1285" i="3"/>
  <c r="T1285" i="3"/>
  <c r="R1285" i="3"/>
  <c r="P1285" i="3"/>
  <c r="BI1282" i="3"/>
  <c r="BH1282" i="3"/>
  <c r="BG1282" i="3"/>
  <c r="BF1282" i="3"/>
  <c r="T1282" i="3"/>
  <c r="R1282" i="3"/>
  <c r="P1282" i="3"/>
  <c r="BI1280" i="3"/>
  <c r="BH1280" i="3"/>
  <c r="BG1280" i="3"/>
  <c r="BF1280" i="3"/>
  <c r="T1280" i="3"/>
  <c r="R1280" i="3"/>
  <c r="P1280" i="3"/>
  <c r="BI1277" i="3"/>
  <c r="BH1277" i="3"/>
  <c r="BG1277" i="3"/>
  <c r="BF1277" i="3"/>
  <c r="T1277" i="3"/>
  <c r="R1277" i="3"/>
  <c r="P1277" i="3"/>
  <c r="BI1274" i="3"/>
  <c r="BH1274" i="3"/>
  <c r="BG1274" i="3"/>
  <c r="BF1274" i="3"/>
  <c r="T1274" i="3"/>
  <c r="R1274" i="3"/>
  <c r="P1274" i="3"/>
  <c r="BI1272" i="3"/>
  <c r="BH1272" i="3"/>
  <c r="BG1272" i="3"/>
  <c r="BF1272" i="3"/>
  <c r="T1272" i="3"/>
  <c r="R1272" i="3"/>
  <c r="P1272" i="3"/>
  <c r="BI1270" i="3"/>
  <c r="BH1270" i="3"/>
  <c r="BG1270" i="3"/>
  <c r="BF1270" i="3"/>
  <c r="T1270" i="3"/>
  <c r="R1270" i="3"/>
  <c r="P1270" i="3"/>
  <c r="BI1268" i="3"/>
  <c r="BH1268" i="3"/>
  <c r="BG1268" i="3"/>
  <c r="BF1268" i="3"/>
  <c r="T1268" i="3"/>
  <c r="R1268" i="3"/>
  <c r="P1268" i="3"/>
  <c r="BI1266" i="3"/>
  <c r="BH1266" i="3"/>
  <c r="BG1266" i="3"/>
  <c r="BF1266" i="3"/>
  <c r="T1266" i="3"/>
  <c r="R1266" i="3"/>
  <c r="P1266" i="3"/>
  <c r="BI1264" i="3"/>
  <c r="BH1264" i="3"/>
  <c r="BG1264" i="3"/>
  <c r="BF1264" i="3"/>
  <c r="T1264" i="3"/>
  <c r="R1264" i="3"/>
  <c r="P1264" i="3"/>
  <c r="BI1262" i="3"/>
  <c r="BH1262" i="3"/>
  <c r="BG1262" i="3"/>
  <c r="BF1262" i="3"/>
  <c r="T1262" i="3"/>
  <c r="R1262" i="3"/>
  <c r="P1262" i="3"/>
  <c r="BI1260" i="3"/>
  <c r="BH1260" i="3"/>
  <c r="BG1260" i="3"/>
  <c r="BF1260" i="3"/>
  <c r="T1260" i="3"/>
  <c r="R1260" i="3"/>
  <c r="P1260" i="3"/>
  <c r="BI1258" i="3"/>
  <c r="BH1258" i="3"/>
  <c r="BG1258" i="3"/>
  <c r="BF1258" i="3"/>
  <c r="T1258" i="3"/>
  <c r="R1258" i="3"/>
  <c r="P1258" i="3"/>
  <c r="BI1256" i="3"/>
  <c r="BH1256" i="3"/>
  <c r="BG1256" i="3"/>
  <c r="BF1256" i="3"/>
  <c r="T1256" i="3"/>
  <c r="R1256" i="3"/>
  <c r="P1256" i="3"/>
  <c r="BI1254" i="3"/>
  <c r="BH1254" i="3"/>
  <c r="BG1254" i="3"/>
  <c r="BF1254" i="3"/>
  <c r="T1254" i="3"/>
  <c r="R1254" i="3"/>
  <c r="P1254" i="3"/>
  <c r="BI1252" i="3"/>
  <c r="BH1252" i="3"/>
  <c r="BG1252" i="3"/>
  <c r="BF1252" i="3"/>
  <c r="T1252" i="3"/>
  <c r="R1252" i="3"/>
  <c r="P1252" i="3"/>
  <c r="BI1251" i="3"/>
  <c r="BH1251" i="3"/>
  <c r="BG1251" i="3"/>
  <c r="BF1251" i="3"/>
  <c r="T1251" i="3"/>
  <c r="R1251" i="3"/>
  <c r="P1251" i="3"/>
  <c r="BI1249" i="3"/>
  <c r="BH1249" i="3"/>
  <c r="BG1249" i="3"/>
  <c r="BF1249" i="3"/>
  <c r="T1249" i="3"/>
  <c r="R1249" i="3"/>
  <c r="P1249" i="3"/>
  <c r="BI1247" i="3"/>
  <c r="BH1247" i="3"/>
  <c r="BG1247" i="3"/>
  <c r="BF1247" i="3"/>
  <c r="T1247" i="3"/>
  <c r="R1247" i="3"/>
  <c r="P1247" i="3"/>
  <c r="BI1245" i="3"/>
  <c r="BH1245" i="3"/>
  <c r="BG1245" i="3"/>
  <c r="BF1245" i="3"/>
  <c r="T1245" i="3"/>
  <c r="R1245" i="3"/>
  <c r="P1245" i="3"/>
  <c r="BI1244" i="3"/>
  <c r="BH1244" i="3"/>
  <c r="BG1244" i="3"/>
  <c r="BF1244" i="3"/>
  <c r="T1244" i="3"/>
  <c r="R1244" i="3"/>
  <c r="P1244" i="3"/>
  <c r="BI1242" i="3"/>
  <c r="BH1242" i="3"/>
  <c r="BG1242" i="3"/>
  <c r="BF1242" i="3"/>
  <c r="T1242" i="3"/>
  <c r="R1242" i="3"/>
  <c r="P1242" i="3"/>
  <c r="BI1240" i="3"/>
  <c r="BH1240" i="3"/>
  <c r="BG1240" i="3"/>
  <c r="BF1240" i="3"/>
  <c r="T1240" i="3"/>
  <c r="R1240" i="3"/>
  <c r="P1240" i="3"/>
  <c r="BI1238" i="3"/>
  <c r="BH1238" i="3"/>
  <c r="BG1238" i="3"/>
  <c r="BF1238" i="3"/>
  <c r="T1238" i="3"/>
  <c r="R1238" i="3"/>
  <c r="P1238" i="3"/>
  <c r="BI1236" i="3"/>
  <c r="BH1236" i="3"/>
  <c r="BG1236" i="3"/>
  <c r="BF1236" i="3"/>
  <c r="T1236" i="3"/>
  <c r="R1236" i="3"/>
  <c r="P1236" i="3"/>
  <c r="BI1234" i="3"/>
  <c r="BH1234" i="3"/>
  <c r="BG1234" i="3"/>
  <c r="BF1234" i="3"/>
  <c r="T1234" i="3"/>
  <c r="R1234" i="3"/>
  <c r="P1234" i="3"/>
  <c r="BI1232" i="3"/>
  <c r="BH1232" i="3"/>
  <c r="BG1232" i="3"/>
  <c r="BF1232" i="3"/>
  <c r="T1232" i="3"/>
  <c r="R1232" i="3"/>
  <c r="P1232" i="3"/>
  <c r="BI1230" i="3"/>
  <c r="BH1230" i="3"/>
  <c r="BG1230" i="3"/>
  <c r="BF1230" i="3"/>
  <c r="T1230" i="3"/>
  <c r="R1230" i="3"/>
  <c r="P1230" i="3"/>
  <c r="BI1228" i="3"/>
  <c r="BH1228" i="3"/>
  <c r="BG1228" i="3"/>
  <c r="BF1228" i="3"/>
  <c r="T1228" i="3"/>
  <c r="R1228" i="3"/>
  <c r="P1228" i="3"/>
  <c r="BI1214" i="3"/>
  <c r="BH1214" i="3"/>
  <c r="BG1214" i="3"/>
  <c r="BF1214" i="3"/>
  <c r="T1214" i="3"/>
  <c r="R1214" i="3"/>
  <c r="P1214" i="3"/>
  <c r="BI1200" i="3"/>
  <c r="BH1200" i="3"/>
  <c r="BG1200" i="3"/>
  <c r="BF1200" i="3"/>
  <c r="T1200" i="3"/>
  <c r="R1200" i="3"/>
  <c r="P1200" i="3"/>
  <c r="BI1198" i="3"/>
  <c r="BH1198" i="3"/>
  <c r="BG1198" i="3"/>
  <c r="BF1198" i="3"/>
  <c r="T1198" i="3"/>
  <c r="R1198" i="3"/>
  <c r="P1198" i="3"/>
  <c r="BI1196" i="3"/>
  <c r="BH1196" i="3"/>
  <c r="BG1196" i="3"/>
  <c r="BF1196" i="3"/>
  <c r="T1196" i="3"/>
  <c r="R1196" i="3"/>
  <c r="P1196" i="3"/>
  <c r="BI1194" i="3"/>
  <c r="BH1194" i="3"/>
  <c r="BG1194" i="3"/>
  <c r="BF1194" i="3"/>
  <c r="T1194" i="3"/>
  <c r="R1194" i="3"/>
  <c r="P1194" i="3"/>
  <c r="BI1192" i="3"/>
  <c r="BH1192" i="3"/>
  <c r="BG1192" i="3"/>
  <c r="BF1192" i="3"/>
  <c r="T1192" i="3"/>
  <c r="R1192" i="3"/>
  <c r="P1192" i="3"/>
  <c r="BI1189" i="3"/>
  <c r="BH1189" i="3"/>
  <c r="BG1189" i="3"/>
  <c r="BF1189" i="3"/>
  <c r="T1189" i="3"/>
  <c r="R1189" i="3"/>
  <c r="P1189" i="3"/>
  <c r="BI1187" i="3"/>
  <c r="BH1187" i="3"/>
  <c r="BG1187" i="3"/>
  <c r="BF1187" i="3"/>
  <c r="T1187" i="3"/>
  <c r="R1187" i="3"/>
  <c r="P1187" i="3"/>
  <c r="BI1185" i="3"/>
  <c r="BH1185" i="3"/>
  <c r="BG1185" i="3"/>
  <c r="BF1185" i="3"/>
  <c r="T1185" i="3"/>
  <c r="R1185" i="3"/>
  <c r="P1185" i="3"/>
  <c r="BI1183" i="3"/>
  <c r="BH1183" i="3"/>
  <c r="BG1183" i="3"/>
  <c r="BF1183" i="3"/>
  <c r="T1183" i="3"/>
  <c r="R1183" i="3"/>
  <c r="P1183" i="3"/>
  <c r="BI1178" i="3"/>
  <c r="BH1178" i="3"/>
  <c r="BG1178" i="3"/>
  <c r="BF1178" i="3"/>
  <c r="T1178" i="3"/>
  <c r="R1178" i="3"/>
  <c r="P1178" i="3"/>
  <c r="BI1176" i="3"/>
  <c r="BH1176" i="3"/>
  <c r="BG1176" i="3"/>
  <c r="BF1176" i="3"/>
  <c r="T1176" i="3"/>
  <c r="R1176" i="3"/>
  <c r="P1176" i="3"/>
  <c r="BI1173" i="3"/>
  <c r="BH1173" i="3"/>
  <c r="BG1173" i="3"/>
  <c r="BF1173" i="3"/>
  <c r="T1173" i="3"/>
  <c r="R1173" i="3"/>
  <c r="P1173" i="3"/>
  <c r="BI1171" i="3"/>
  <c r="BH1171" i="3"/>
  <c r="BG1171" i="3"/>
  <c r="BF1171" i="3"/>
  <c r="T1171" i="3"/>
  <c r="R1171" i="3"/>
  <c r="P1171" i="3"/>
  <c r="BI1168" i="3"/>
  <c r="BH1168" i="3"/>
  <c r="BG1168" i="3"/>
  <c r="BF1168" i="3"/>
  <c r="T1168" i="3"/>
  <c r="R1168" i="3"/>
  <c r="P1168" i="3"/>
  <c r="BI1166" i="3"/>
  <c r="BH1166" i="3"/>
  <c r="BG1166" i="3"/>
  <c r="BF1166" i="3"/>
  <c r="T1166" i="3"/>
  <c r="R1166" i="3"/>
  <c r="P1166" i="3"/>
  <c r="BI1163" i="3"/>
  <c r="BH1163" i="3"/>
  <c r="BG1163" i="3"/>
  <c r="BF1163" i="3"/>
  <c r="T1163" i="3"/>
  <c r="R1163" i="3"/>
  <c r="P1163" i="3"/>
  <c r="BI1162" i="3"/>
  <c r="BH1162" i="3"/>
  <c r="BG1162" i="3"/>
  <c r="BF1162" i="3"/>
  <c r="T1162" i="3"/>
  <c r="R1162" i="3"/>
  <c r="P1162" i="3"/>
  <c r="BI1159" i="3"/>
  <c r="BH1159" i="3"/>
  <c r="BG1159" i="3"/>
  <c r="BF1159" i="3"/>
  <c r="T1159" i="3"/>
  <c r="R1159" i="3"/>
  <c r="P1159" i="3"/>
  <c r="BI1156" i="3"/>
  <c r="BH1156" i="3"/>
  <c r="BG1156" i="3"/>
  <c r="BF1156" i="3"/>
  <c r="T1156" i="3"/>
  <c r="R1156" i="3"/>
  <c r="P1156" i="3"/>
  <c r="BI1154" i="3"/>
  <c r="BH1154" i="3"/>
  <c r="BG1154" i="3"/>
  <c r="BF1154" i="3"/>
  <c r="T1154" i="3"/>
  <c r="R1154" i="3"/>
  <c r="P1154" i="3"/>
  <c r="BI1148" i="3"/>
  <c r="BH1148" i="3"/>
  <c r="BG1148" i="3"/>
  <c r="BF1148" i="3"/>
  <c r="T1148" i="3"/>
  <c r="R1148" i="3"/>
  <c r="P1148" i="3"/>
  <c r="BI1145" i="3"/>
  <c r="BH1145" i="3"/>
  <c r="BG1145" i="3"/>
  <c r="BF1145" i="3"/>
  <c r="T1145" i="3"/>
  <c r="R1145" i="3"/>
  <c r="P1145" i="3"/>
  <c r="BI1143" i="3"/>
  <c r="BH1143" i="3"/>
  <c r="BG1143" i="3"/>
  <c r="BF1143" i="3"/>
  <c r="T1143" i="3"/>
  <c r="R1143" i="3"/>
  <c r="P1143" i="3"/>
  <c r="BI1141" i="3"/>
  <c r="BH1141" i="3"/>
  <c r="BG1141" i="3"/>
  <c r="BF1141" i="3"/>
  <c r="T1141" i="3"/>
  <c r="R1141" i="3"/>
  <c r="P1141" i="3"/>
  <c r="BI1140" i="3"/>
  <c r="BH1140" i="3"/>
  <c r="BG1140" i="3"/>
  <c r="BF1140" i="3"/>
  <c r="T1140" i="3"/>
  <c r="R1140" i="3"/>
  <c r="P1140" i="3"/>
  <c r="BI1138" i="3"/>
  <c r="BH1138" i="3"/>
  <c r="BG1138" i="3"/>
  <c r="BF1138" i="3"/>
  <c r="T1138" i="3"/>
  <c r="R1138" i="3"/>
  <c r="P1138" i="3"/>
  <c r="BI1137" i="3"/>
  <c r="BH1137" i="3"/>
  <c r="BG1137" i="3"/>
  <c r="BF1137" i="3"/>
  <c r="T1137" i="3"/>
  <c r="R1137" i="3"/>
  <c r="P1137" i="3"/>
  <c r="BI1135" i="3"/>
  <c r="BH1135" i="3"/>
  <c r="BG1135" i="3"/>
  <c r="BF1135" i="3"/>
  <c r="T1135" i="3"/>
  <c r="R1135" i="3"/>
  <c r="P1135" i="3"/>
  <c r="BI1134" i="3"/>
  <c r="BH1134" i="3"/>
  <c r="BG1134" i="3"/>
  <c r="BF1134" i="3"/>
  <c r="T1134" i="3"/>
  <c r="R1134" i="3"/>
  <c r="P1134" i="3"/>
  <c r="BI1133" i="3"/>
  <c r="BH1133" i="3"/>
  <c r="BG1133" i="3"/>
  <c r="BF1133" i="3"/>
  <c r="T1133" i="3"/>
  <c r="R1133" i="3"/>
  <c r="P1133" i="3"/>
  <c r="BI1132" i="3"/>
  <c r="BH1132" i="3"/>
  <c r="BG1132" i="3"/>
  <c r="BF1132" i="3"/>
  <c r="T1132" i="3"/>
  <c r="R1132" i="3"/>
  <c r="P1132" i="3"/>
  <c r="BI1125" i="3"/>
  <c r="BH1125" i="3"/>
  <c r="BG1125" i="3"/>
  <c r="BF1125" i="3"/>
  <c r="T1125" i="3"/>
  <c r="R1125" i="3"/>
  <c r="P1125" i="3"/>
  <c r="BI1124" i="3"/>
  <c r="BH1124" i="3"/>
  <c r="BG1124" i="3"/>
  <c r="BF1124" i="3"/>
  <c r="T1124" i="3"/>
  <c r="R1124" i="3"/>
  <c r="P1124" i="3"/>
  <c r="BI1122" i="3"/>
  <c r="BH1122" i="3"/>
  <c r="BG1122" i="3"/>
  <c r="BF1122" i="3"/>
  <c r="T1122" i="3"/>
  <c r="R1122" i="3"/>
  <c r="P1122" i="3"/>
  <c r="BI1120" i="3"/>
  <c r="BH1120" i="3"/>
  <c r="BG1120" i="3"/>
  <c r="BF1120" i="3"/>
  <c r="T1120" i="3"/>
  <c r="R1120" i="3"/>
  <c r="P1120" i="3"/>
  <c r="BI1118" i="3"/>
  <c r="BH1118" i="3"/>
  <c r="BG1118" i="3"/>
  <c r="BF1118" i="3"/>
  <c r="T1118" i="3"/>
  <c r="R1118" i="3"/>
  <c r="P1118" i="3"/>
  <c r="BI1116" i="3"/>
  <c r="BH1116" i="3"/>
  <c r="BG1116" i="3"/>
  <c r="BF1116" i="3"/>
  <c r="T1116" i="3"/>
  <c r="R1116" i="3"/>
  <c r="P1116" i="3"/>
  <c r="BI1114" i="3"/>
  <c r="BH1114" i="3"/>
  <c r="BG1114" i="3"/>
  <c r="BF1114" i="3"/>
  <c r="T1114" i="3"/>
  <c r="R1114" i="3"/>
  <c r="P1114" i="3"/>
  <c r="BI1112" i="3"/>
  <c r="BH1112" i="3"/>
  <c r="BG1112" i="3"/>
  <c r="BF1112" i="3"/>
  <c r="T1112" i="3"/>
  <c r="R1112" i="3"/>
  <c r="P1112" i="3"/>
  <c r="BI1110" i="3"/>
  <c r="BH1110" i="3"/>
  <c r="BG1110" i="3"/>
  <c r="BF1110" i="3"/>
  <c r="T1110" i="3"/>
  <c r="R1110" i="3"/>
  <c r="P1110" i="3"/>
  <c r="BI1108" i="3"/>
  <c r="BH1108" i="3"/>
  <c r="BG1108" i="3"/>
  <c r="BF1108" i="3"/>
  <c r="T1108" i="3"/>
  <c r="R1108" i="3"/>
  <c r="P1108" i="3"/>
  <c r="BI1107" i="3"/>
  <c r="BH1107" i="3"/>
  <c r="BG1107" i="3"/>
  <c r="BF1107" i="3"/>
  <c r="T1107" i="3"/>
  <c r="R1107" i="3"/>
  <c r="P1107" i="3"/>
  <c r="BI1106" i="3"/>
  <c r="BH1106" i="3"/>
  <c r="BG1106" i="3"/>
  <c r="BF1106" i="3"/>
  <c r="T1106" i="3"/>
  <c r="R1106" i="3"/>
  <c r="P1106" i="3"/>
  <c r="BI1104" i="3"/>
  <c r="BH1104" i="3"/>
  <c r="BG1104" i="3"/>
  <c r="BF1104" i="3"/>
  <c r="T1104" i="3"/>
  <c r="R1104" i="3"/>
  <c r="P1104" i="3"/>
  <c r="BI1102" i="3"/>
  <c r="BH1102" i="3"/>
  <c r="BG1102" i="3"/>
  <c r="BF1102" i="3"/>
  <c r="T1102" i="3"/>
  <c r="R1102" i="3"/>
  <c r="P1102" i="3"/>
  <c r="BI1100" i="3"/>
  <c r="BH1100" i="3"/>
  <c r="BG1100" i="3"/>
  <c r="BF1100" i="3"/>
  <c r="T1100" i="3"/>
  <c r="R1100" i="3"/>
  <c r="P1100" i="3"/>
  <c r="BI1098" i="3"/>
  <c r="BH1098" i="3"/>
  <c r="BG1098" i="3"/>
  <c r="BF1098" i="3"/>
  <c r="T1098" i="3"/>
  <c r="R1098" i="3"/>
  <c r="P1098" i="3"/>
  <c r="BI1096" i="3"/>
  <c r="BH1096" i="3"/>
  <c r="BG1096" i="3"/>
  <c r="BF1096" i="3"/>
  <c r="T1096" i="3"/>
  <c r="R1096" i="3"/>
  <c r="P1096" i="3"/>
  <c r="BI1094" i="3"/>
  <c r="BH1094" i="3"/>
  <c r="BG1094" i="3"/>
  <c r="BF1094" i="3"/>
  <c r="T1094" i="3"/>
  <c r="R1094" i="3"/>
  <c r="P1094" i="3"/>
  <c r="BI1092" i="3"/>
  <c r="BH1092" i="3"/>
  <c r="BG1092" i="3"/>
  <c r="BF1092" i="3"/>
  <c r="T1092" i="3"/>
  <c r="R1092" i="3"/>
  <c r="P1092" i="3"/>
  <c r="BI1089" i="3"/>
  <c r="BH1089" i="3"/>
  <c r="BG1089" i="3"/>
  <c r="BF1089" i="3"/>
  <c r="T1089" i="3"/>
  <c r="R1089" i="3"/>
  <c r="P1089" i="3"/>
  <c r="BI1087" i="3"/>
  <c r="BH1087" i="3"/>
  <c r="BG1087" i="3"/>
  <c r="BF1087" i="3"/>
  <c r="T1087" i="3"/>
  <c r="R1087" i="3"/>
  <c r="P1087" i="3"/>
  <c r="BI1084" i="3"/>
  <c r="BH1084" i="3"/>
  <c r="BG1084" i="3"/>
  <c r="BF1084" i="3"/>
  <c r="T1084" i="3"/>
  <c r="R1084" i="3"/>
  <c r="P1084" i="3"/>
  <c r="BI1081" i="3"/>
  <c r="BH1081" i="3"/>
  <c r="BG1081" i="3"/>
  <c r="BF1081" i="3"/>
  <c r="T1081" i="3"/>
  <c r="R1081" i="3"/>
  <c r="P1081" i="3"/>
  <c r="BI1078" i="3"/>
  <c r="BH1078" i="3"/>
  <c r="BG1078" i="3"/>
  <c r="BF1078" i="3"/>
  <c r="T1078" i="3"/>
  <c r="R1078" i="3"/>
  <c r="P1078" i="3"/>
  <c r="BI1077" i="3"/>
  <c r="BH1077" i="3"/>
  <c r="BG1077" i="3"/>
  <c r="BF1077" i="3"/>
  <c r="T1077" i="3"/>
  <c r="R1077" i="3"/>
  <c r="P1077" i="3"/>
  <c r="BI1075" i="3"/>
  <c r="BH1075" i="3"/>
  <c r="BG1075" i="3"/>
  <c r="BF1075" i="3"/>
  <c r="T1075" i="3"/>
  <c r="R1075" i="3"/>
  <c r="P1075" i="3"/>
  <c r="BI1074" i="3"/>
  <c r="BH1074" i="3"/>
  <c r="BG1074" i="3"/>
  <c r="BF1074" i="3"/>
  <c r="T1074" i="3"/>
  <c r="R1074" i="3"/>
  <c r="P1074" i="3"/>
  <c r="BI1072" i="3"/>
  <c r="BH1072" i="3"/>
  <c r="BG1072" i="3"/>
  <c r="BF1072" i="3"/>
  <c r="T1072" i="3"/>
  <c r="R1072" i="3"/>
  <c r="P1072" i="3"/>
  <c r="BI1071" i="3"/>
  <c r="BH1071" i="3"/>
  <c r="BG1071" i="3"/>
  <c r="BF1071" i="3"/>
  <c r="T1071" i="3"/>
  <c r="R1071" i="3"/>
  <c r="P1071" i="3"/>
  <c r="BI1069" i="3"/>
  <c r="BH1069" i="3"/>
  <c r="BG1069" i="3"/>
  <c r="BF1069" i="3"/>
  <c r="T1069" i="3"/>
  <c r="R1069" i="3"/>
  <c r="P1069" i="3"/>
  <c r="BI1066" i="3"/>
  <c r="BH1066" i="3"/>
  <c r="BG1066" i="3"/>
  <c r="BF1066" i="3"/>
  <c r="T1066" i="3"/>
  <c r="R1066" i="3"/>
  <c r="P1066" i="3"/>
  <c r="BI1061" i="3"/>
  <c r="BH1061" i="3"/>
  <c r="BG1061" i="3"/>
  <c r="BF1061" i="3"/>
  <c r="T1061" i="3"/>
  <c r="R1061" i="3"/>
  <c r="P1061" i="3"/>
  <c r="BI1059" i="3"/>
  <c r="BH1059" i="3"/>
  <c r="BG1059" i="3"/>
  <c r="BF1059" i="3"/>
  <c r="T1059" i="3"/>
  <c r="R1059" i="3"/>
  <c r="P1059" i="3"/>
  <c r="BI1055" i="3"/>
  <c r="BH1055" i="3"/>
  <c r="BG1055" i="3"/>
  <c r="BF1055" i="3"/>
  <c r="T1055" i="3"/>
  <c r="R1055" i="3"/>
  <c r="P1055" i="3"/>
  <c r="BI1053" i="3"/>
  <c r="BH1053" i="3"/>
  <c r="BG1053" i="3"/>
  <c r="BF1053" i="3"/>
  <c r="T1053" i="3"/>
  <c r="R1053" i="3"/>
  <c r="P1053" i="3"/>
  <c r="BI1049" i="3"/>
  <c r="BH1049" i="3"/>
  <c r="BG1049" i="3"/>
  <c r="BF1049" i="3"/>
  <c r="T1049" i="3"/>
  <c r="R1049" i="3"/>
  <c r="P1049" i="3"/>
  <c r="BI1047" i="3"/>
  <c r="BH1047" i="3"/>
  <c r="BG1047" i="3"/>
  <c r="BF1047" i="3"/>
  <c r="T1047" i="3"/>
  <c r="R1047" i="3"/>
  <c r="P1047" i="3"/>
  <c r="BI1044" i="3"/>
  <c r="BH1044" i="3"/>
  <c r="BG1044" i="3"/>
  <c r="BF1044" i="3"/>
  <c r="T1044" i="3"/>
  <c r="R1044" i="3"/>
  <c r="P1044" i="3"/>
  <c r="BI1042" i="3"/>
  <c r="BH1042" i="3"/>
  <c r="BG1042" i="3"/>
  <c r="BF1042" i="3"/>
  <c r="T1042" i="3"/>
  <c r="R1042" i="3"/>
  <c r="P1042" i="3"/>
  <c r="BI1039" i="3"/>
  <c r="BH1039" i="3"/>
  <c r="BG1039" i="3"/>
  <c r="BF1039" i="3"/>
  <c r="T1039" i="3"/>
  <c r="R1039" i="3"/>
  <c r="P1039" i="3"/>
  <c r="BI1037" i="3"/>
  <c r="BH1037" i="3"/>
  <c r="BG1037" i="3"/>
  <c r="BF1037" i="3"/>
  <c r="T1037" i="3"/>
  <c r="R1037" i="3"/>
  <c r="P1037" i="3"/>
  <c r="BI1034" i="3"/>
  <c r="BH1034" i="3"/>
  <c r="BG1034" i="3"/>
  <c r="BF1034" i="3"/>
  <c r="T1034" i="3"/>
  <c r="R1034" i="3"/>
  <c r="P1034" i="3"/>
  <c r="BI1031" i="3"/>
  <c r="BH1031" i="3"/>
  <c r="BG1031" i="3"/>
  <c r="BF1031" i="3"/>
  <c r="T1031" i="3"/>
  <c r="R1031" i="3"/>
  <c r="P1031" i="3"/>
  <c r="BI1028" i="3"/>
  <c r="BH1028" i="3"/>
  <c r="BG1028" i="3"/>
  <c r="BF1028" i="3"/>
  <c r="T1028" i="3"/>
  <c r="R1028" i="3"/>
  <c r="P1028" i="3"/>
  <c r="BI1025" i="3"/>
  <c r="BH1025" i="3"/>
  <c r="BG1025" i="3"/>
  <c r="BF1025" i="3"/>
  <c r="T1025" i="3"/>
  <c r="R1025" i="3"/>
  <c r="P1025" i="3"/>
  <c r="BI1022" i="3"/>
  <c r="BH1022" i="3"/>
  <c r="BG1022" i="3"/>
  <c r="BF1022" i="3"/>
  <c r="T1022" i="3"/>
  <c r="R1022" i="3"/>
  <c r="P1022" i="3"/>
  <c r="BI1019" i="3"/>
  <c r="BH1019" i="3"/>
  <c r="BG1019" i="3"/>
  <c r="BF1019" i="3"/>
  <c r="T1019" i="3"/>
  <c r="R1019" i="3"/>
  <c r="P1019" i="3"/>
  <c r="BI1017" i="3"/>
  <c r="BH1017" i="3"/>
  <c r="BG1017" i="3"/>
  <c r="BF1017" i="3"/>
  <c r="T1017" i="3"/>
  <c r="R1017" i="3"/>
  <c r="P1017" i="3"/>
  <c r="BI1014" i="3"/>
  <c r="BH1014" i="3"/>
  <c r="BG1014" i="3"/>
  <c r="BF1014" i="3"/>
  <c r="T1014" i="3"/>
  <c r="R1014" i="3"/>
  <c r="P1014" i="3"/>
  <c r="BI1011" i="3"/>
  <c r="BH1011" i="3"/>
  <c r="BG1011" i="3"/>
  <c r="BF1011" i="3"/>
  <c r="T1011" i="3"/>
  <c r="R1011" i="3"/>
  <c r="P1011" i="3"/>
  <c r="BI1007" i="3"/>
  <c r="BH1007" i="3"/>
  <c r="BG1007" i="3"/>
  <c r="BF1007" i="3"/>
  <c r="T1007" i="3"/>
  <c r="R1007" i="3"/>
  <c r="P1007" i="3"/>
  <c r="BI1003" i="3"/>
  <c r="BH1003" i="3"/>
  <c r="BG1003" i="3"/>
  <c r="BF1003" i="3"/>
  <c r="T1003" i="3"/>
  <c r="R1003" i="3"/>
  <c r="P1003" i="3"/>
  <c r="BI999" i="3"/>
  <c r="BH999" i="3"/>
  <c r="BG999" i="3"/>
  <c r="BF999" i="3"/>
  <c r="T999" i="3"/>
  <c r="R999" i="3"/>
  <c r="P999" i="3"/>
  <c r="BI995" i="3"/>
  <c r="BH995" i="3"/>
  <c r="BG995" i="3"/>
  <c r="BF995" i="3"/>
  <c r="T995" i="3"/>
  <c r="R995" i="3"/>
  <c r="P995" i="3"/>
  <c r="BI991" i="3"/>
  <c r="BH991" i="3"/>
  <c r="BG991" i="3"/>
  <c r="BF991" i="3"/>
  <c r="T991" i="3"/>
  <c r="R991" i="3"/>
  <c r="P991" i="3"/>
  <c r="BI987" i="3"/>
  <c r="BH987" i="3"/>
  <c r="BG987" i="3"/>
  <c r="BF987" i="3"/>
  <c r="T987" i="3"/>
  <c r="R987" i="3"/>
  <c r="P987" i="3"/>
  <c r="BI980" i="3"/>
  <c r="BH980" i="3"/>
  <c r="BG980" i="3"/>
  <c r="BF980" i="3"/>
  <c r="T980" i="3"/>
  <c r="R980" i="3"/>
  <c r="P980" i="3"/>
  <c r="BI972" i="3"/>
  <c r="BH972" i="3"/>
  <c r="BG972" i="3"/>
  <c r="BF972" i="3"/>
  <c r="T972" i="3"/>
  <c r="R972" i="3"/>
  <c r="P972" i="3"/>
  <c r="BI970" i="3"/>
  <c r="BH970" i="3"/>
  <c r="BG970" i="3"/>
  <c r="BF970" i="3"/>
  <c r="T970" i="3"/>
  <c r="R970" i="3"/>
  <c r="P970" i="3"/>
  <c r="BI968" i="3"/>
  <c r="BH968" i="3"/>
  <c r="BG968" i="3"/>
  <c r="BF968" i="3"/>
  <c r="T968" i="3"/>
  <c r="R968" i="3"/>
  <c r="P968" i="3"/>
  <c r="BI965" i="3"/>
  <c r="BH965" i="3"/>
  <c r="BG965" i="3"/>
  <c r="BF965" i="3"/>
  <c r="T965" i="3"/>
  <c r="R965" i="3"/>
  <c r="P965" i="3"/>
  <c r="BI962" i="3"/>
  <c r="BH962" i="3"/>
  <c r="BG962" i="3"/>
  <c r="BF962" i="3"/>
  <c r="T962" i="3"/>
  <c r="R962" i="3"/>
  <c r="P962" i="3"/>
  <c r="BI960" i="3"/>
  <c r="BH960" i="3"/>
  <c r="BG960" i="3"/>
  <c r="BF960" i="3"/>
  <c r="T960" i="3"/>
  <c r="T959" i="3" s="1"/>
  <c r="R960" i="3"/>
  <c r="R959" i="3" s="1"/>
  <c r="P960" i="3"/>
  <c r="P959" i="3" s="1"/>
  <c r="BI958" i="3"/>
  <c r="BH958" i="3"/>
  <c r="BG958" i="3"/>
  <c r="BF958" i="3"/>
  <c r="T958" i="3"/>
  <c r="T957" i="3" s="1"/>
  <c r="R958" i="3"/>
  <c r="R957" i="3"/>
  <c r="P958" i="3"/>
  <c r="P957" i="3" s="1"/>
  <c r="BI955" i="3"/>
  <c r="BH955" i="3"/>
  <c r="BG955" i="3"/>
  <c r="BF955" i="3"/>
  <c r="T955" i="3"/>
  <c r="T954" i="3" s="1"/>
  <c r="R955" i="3"/>
  <c r="R954" i="3"/>
  <c r="P955" i="3"/>
  <c r="P954" i="3" s="1"/>
  <c r="BI952" i="3"/>
  <c r="BH952" i="3"/>
  <c r="BG952" i="3"/>
  <c r="BF952" i="3"/>
  <c r="T952" i="3"/>
  <c r="R952" i="3"/>
  <c r="P952" i="3"/>
  <c r="BI950" i="3"/>
  <c r="BH950" i="3"/>
  <c r="BG950" i="3"/>
  <c r="BF950" i="3"/>
  <c r="T950" i="3"/>
  <c r="R950" i="3"/>
  <c r="P950" i="3"/>
  <c r="BI948" i="3"/>
  <c r="BH948" i="3"/>
  <c r="BG948" i="3"/>
  <c r="BF948" i="3"/>
  <c r="T948" i="3"/>
  <c r="R948" i="3"/>
  <c r="P948" i="3"/>
  <c r="BI946" i="3"/>
  <c r="BH946" i="3"/>
  <c r="BG946" i="3"/>
  <c r="BF946" i="3"/>
  <c r="T946" i="3"/>
  <c r="R946" i="3"/>
  <c r="P946" i="3"/>
  <c r="BI944" i="3"/>
  <c r="BH944" i="3"/>
  <c r="BG944" i="3"/>
  <c r="BF944" i="3"/>
  <c r="T944" i="3"/>
  <c r="R944" i="3"/>
  <c r="P944" i="3"/>
  <c r="BI942" i="3"/>
  <c r="BH942" i="3"/>
  <c r="BG942" i="3"/>
  <c r="BF942" i="3"/>
  <c r="T942" i="3"/>
  <c r="R942" i="3"/>
  <c r="P942" i="3"/>
  <c r="BI939" i="3"/>
  <c r="BH939" i="3"/>
  <c r="BG939" i="3"/>
  <c r="BF939" i="3"/>
  <c r="T939" i="3"/>
  <c r="R939" i="3"/>
  <c r="P939" i="3"/>
  <c r="BI937" i="3"/>
  <c r="BH937" i="3"/>
  <c r="BG937" i="3"/>
  <c r="BF937" i="3"/>
  <c r="T937" i="3"/>
  <c r="R937" i="3"/>
  <c r="P937" i="3"/>
  <c r="BI934" i="3"/>
  <c r="BH934" i="3"/>
  <c r="BG934" i="3"/>
  <c r="BF934" i="3"/>
  <c r="T934" i="3"/>
  <c r="R934" i="3"/>
  <c r="P934" i="3"/>
  <c r="BI932" i="3"/>
  <c r="BH932" i="3"/>
  <c r="BG932" i="3"/>
  <c r="BF932" i="3"/>
  <c r="T932" i="3"/>
  <c r="R932" i="3"/>
  <c r="P932" i="3"/>
  <c r="BI930" i="3"/>
  <c r="BH930" i="3"/>
  <c r="BG930" i="3"/>
  <c r="BF930" i="3"/>
  <c r="T930" i="3"/>
  <c r="R930" i="3"/>
  <c r="P930" i="3"/>
  <c r="BI928" i="3"/>
  <c r="BH928" i="3"/>
  <c r="BG928" i="3"/>
  <c r="BF928" i="3"/>
  <c r="T928" i="3"/>
  <c r="R928" i="3"/>
  <c r="P928" i="3"/>
  <c r="BI926" i="3"/>
  <c r="BH926" i="3"/>
  <c r="BG926" i="3"/>
  <c r="BF926" i="3"/>
  <c r="T926" i="3"/>
  <c r="R926" i="3"/>
  <c r="P926" i="3"/>
  <c r="BI925" i="3"/>
  <c r="BH925" i="3"/>
  <c r="BG925" i="3"/>
  <c r="BF925" i="3"/>
  <c r="T925" i="3"/>
  <c r="R925" i="3"/>
  <c r="P925" i="3"/>
  <c r="BI924" i="3"/>
  <c r="BH924" i="3"/>
  <c r="BG924" i="3"/>
  <c r="BF924" i="3"/>
  <c r="T924" i="3"/>
  <c r="R924" i="3"/>
  <c r="P924" i="3"/>
  <c r="BI923" i="3"/>
  <c r="BH923" i="3"/>
  <c r="BG923" i="3"/>
  <c r="BF923" i="3"/>
  <c r="T923" i="3"/>
  <c r="R923" i="3"/>
  <c r="P923" i="3"/>
  <c r="BI922" i="3"/>
  <c r="BH922" i="3"/>
  <c r="BG922" i="3"/>
  <c r="BF922" i="3"/>
  <c r="T922" i="3"/>
  <c r="R922" i="3"/>
  <c r="P922" i="3"/>
  <c r="BI920" i="3"/>
  <c r="BH920" i="3"/>
  <c r="BG920" i="3"/>
  <c r="BF920" i="3"/>
  <c r="T920" i="3"/>
  <c r="R920" i="3"/>
  <c r="P920" i="3"/>
  <c r="BI918" i="3"/>
  <c r="BH918" i="3"/>
  <c r="BG918" i="3"/>
  <c r="BF918" i="3"/>
  <c r="T918" i="3"/>
  <c r="R918" i="3"/>
  <c r="P918" i="3"/>
  <c r="BI916" i="3"/>
  <c r="BH916" i="3"/>
  <c r="BG916" i="3"/>
  <c r="BF916" i="3"/>
  <c r="T916" i="3"/>
  <c r="R916" i="3"/>
  <c r="P916" i="3"/>
  <c r="BI914" i="3"/>
  <c r="BH914" i="3"/>
  <c r="BG914" i="3"/>
  <c r="BF914" i="3"/>
  <c r="T914" i="3"/>
  <c r="R914" i="3"/>
  <c r="P914" i="3"/>
  <c r="BI912" i="3"/>
  <c r="BH912" i="3"/>
  <c r="BG912" i="3"/>
  <c r="BF912" i="3"/>
  <c r="T912" i="3"/>
  <c r="R912" i="3"/>
  <c r="P912" i="3"/>
  <c r="BI910" i="3"/>
  <c r="BH910" i="3"/>
  <c r="BG910" i="3"/>
  <c r="BF910" i="3"/>
  <c r="T910" i="3"/>
  <c r="R910" i="3"/>
  <c r="P910" i="3"/>
  <c r="BI907" i="3"/>
  <c r="BH907" i="3"/>
  <c r="BG907" i="3"/>
  <c r="BF907" i="3"/>
  <c r="T907" i="3"/>
  <c r="R907" i="3"/>
  <c r="P907" i="3"/>
  <c r="BI905" i="3"/>
  <c r="BH905" i="3"/>
  <c r="BG905" i="3"/>
  <c r="BF905" i="3"/>
  <c r="T905" i="3"/>
  <c r="T904" i="3"/>
  <c r="R905" i="3"/>
  <c r="R904" i="3" s="1"/>
  <c r="P905" i="3"/>
  <c r="P904" i="3" s="1"/>
  <c r="BI902" i="3"/>
  <c r="BH902" i="3"/>
  <c r="BG902" i="3"/>
  <c r="BF902" i="3"/>
  <c r="T902" i="3"/>
  <c r="R902" i="3"/>
  <c r="P902" i="3"/>
  <c r="BI899" i="3"/>
  <c r="BH899" i="3"/>
  <c r="BG899" i="3"/>
  <c r="BF899" i="3"/>
  <c r="T899" i="3"/>
  <c r="R899" i="3"/>
  <c r="P899" i="3"/>
  <c r="BI898" i="3"/>
  <c r="BH898" i="3"/>
  <c r="BG898" i="3"/>
  <c r="BF898" i="3"/>
  <c r="T898" i="3"/>
  <c r="R898" i="3"/>
  <c r="P898" i="3"/>
  <c r="BI897" i="3"/>
  <c r="BH897" i="3"/>
  <c r="BG897" i="3"/>
  <c r="BF897" i="3"/>
  <c r="T897" i="3"/>
  <c r="R897" i="3"/>
  <c r="P897" i="3"/>
  <c r="BI895" i="3"/>
  <c r="BH895" i="3"/>
  <c r="BG895" i="3"/>
  <c r="BF895" i="3"/>
  <c r="T895" i="3"/>
  <c r="R895" i="3"/>
  <c r="P895" i="3"/>
  <c r="BI894" i="3"/>
  <c r="BH894" i="3"/>
  <c r="BG894" i="3"/>
  <c r="BF894" i="3"/>
  <c r="T894" i="3"/>
  <c r="R894" i="3"/>
  <c r="P894" i="3"/>
  <c r="BI892" i="3"/>
  <c r="BH892" i="3"/>
  <c r="BG892" i="3"/>
  <c r="BF892" i="3"/>
  <c r="T892" i="3"/>
  <c r="R892" i="3"/>
  <c r="P892" i="3"/>
  <c r="BI891" i="3"/>
  <c r="BH891" i="3"/>
  <c r="BG891" i="3"/>
  <c r="BF891" i="3"/>
  <c r="T891" i="3"/>
  <c r="R891" i="3"/>
  <c r="P891" i="3"/>
  <c r="BI890" i="3"/>
  <c r="BH890" i="3"/>
  <c r="BG890" i="3"/>
  <c r="BF890" i="3"/>
  <c r="T890" i="3"/>
  <c r="R890" i="3"/>
  <c r="P890" i="3"/>
  <c r="BI889" i="3"/>
  <c r="BH889" i="3"/>
  <c r="BG889" i="3"/>
  <c r="BF889" i="3"/>
  <c r="T889" i="3"/>
  <c r="R889" i="3"/>
  <c r="P889" i="3"/>
  <c r="BI888" i="3"/>
  <c r="BH888" i="3"/>
  <c r="BG888" i="3"/>
  <c r="BF888" i="3"/>
  <c r="T888" i="3"/>
  <c r="R888" i="3"/>
  <c r="P888" i="3"/>
  <c r="BI884" i="3"/>
  <c r="BH884" i="3"/>
  <c r="BG884" i="3"/>
  <c r="BF884" i="3"/>
  <c r="T884" i="3"/>
  <c r="R884" i="3"/>
  <c r="P884" i="3"/>
  <c r="BI882" i="3"/>
  <c r="BH882" i="3"/>
  <c r="BG882" i="3"/>
  <c r="BF882" i="3"/>
  <c r="T882" i="3"/>
  <c r="R882" i="3"/>
  <c r="P882" i="3"/>
  <c r="BI880" i="3"/>
  <c r="BH880" i="3"/>
  <c r="BG880" i="3"/>
  <c r="BF880" i="3"/>
  <c r="T880" i="3"/>
  <c r="R880" i="3"/>
  <c r="P880" i="3"/>
  <c r="BI879" i="3"/>
  <c r="BH879" i="3"/>
  <c r="BG879" i="3"/>
  <c r="BF879" i="3"/>
  <c r="T879" i="3"/>
  <c r="R879" i="3"/>
  <c r="P879" i="3"/>
  <c r="BI877" i="3"/>
  <c r="BH877" i="3"/>
  <c r="BG877" i="3"/>
  <c r="BF877" i="3"/>
  <c r="T877" i="3"/>
  <c r="R877" i="3"/>
  <c r="P877" i="3"/>
  <c r="BI875" i="3"/>
  <c r="BH875" i="3"/>
  <c r="BG875" i="3"/>
  <c r="BF875" i="3"/>
  <c r="T875" i="3"/>
  <c r="R875" i="3"/>
  <c r="P875" i="3"/>
  <c r="BI873" i="3"/>
  <c r="BH873" i="3"/>
  <c r="BG873" i="3"/>
  <c r="BF873" i="3"/>
  <c r="T873" i="3"/>
  <c r="R873" i="3"/>
  <c r="P873" i="3"/>
  <c r="BI871" i="3"/>
  <c r="BH871" i="3"/>
  <c r="BG871" i="3"/>
  <c r="BF871" i="3"/>
  <c r="T871" i="3"/>
  <c r="R871" i="3"/>
  <c r="P871" i="3"/>
  <c r="BI870" i="3"/>
  <c r="BH870" i="3"/>
  <c r="BG870" i="3"/>
  <c r="BF870" i="3"/>
  <c r="T870" i="3"/>
  <c r="R870" i="3"/>
  <c r="P870" i="3"/>
  <c r="BI867" i="3"/>
  <c r="BH867" i="3"/>
  <c r="BG867" i="3"/>
  <c r="BF867" i="3"/>
  <c r="T867" i="3"/>
  <c r="R867" i="3"/>
  <c r="P867" i="3"/>
  <c r="BI864" i="3"/>
  <c r="BH864" i="3"/>
  <c r="BG864" i="3"/>
  <c r="BF864" i="3"/>
  <c r="T864" i="3"/>
  <c r="R864" i="3"/>
  <c r="P864" i="3"/>
  <c r="BI859" i="3"/>
  <c r="BH859" i="3"/>
  <c r="BG859" i="3"/>
  <c r="BF859" i="3"/>
  <c r="T859" i="3"/>
  <c r="R859" i="3"/>
  <c r="P859" i="3"/>
  <c r="BI856" i="3"/>
  <c r="BH856" i="3"/>
  <c r="BG856" i="3"/>
  <c r="BF856" i="3"/>
  <c r="T856" i="3"/>
  <c r="R856" i="3"/>
  <c r="P856" i="3"/>
  <c r="BI855" i="3"/>
  <c r="BH855" i="3"/>
  <c r="BG855" i="3"/>
  <c r="BF855" i="3"/>
  <c r="T855" i="3"/>
  <c r="R855" i="3"/>
  <c r="P855" i="3"/>
  <c r="BI854" i="3"/>
  <c r="BH854" i="3"/>
  <c r="BG854" i="3"/>
  <c r="BF854" i="3"/>
  <c r="T854" i="3"/>
  <c r="R854" i="3"/>
  <c r="P854" i="3"/>
  <c r="BI853" i="3"/>
  <c r="BH853" i="3"/>
  <c r="BG853" i="3"/>
  <c r="BF853" i="3"/>
  <c r="T853" i="3"/>
  <c r="R853" i="3"/>
  <c r="P853" i="3"/>
  <c r="BI850" i="3"/>
  <c r="BH850" i="3"/>
  <c r="BG850" i="3"/>
  <c r="BF850" i="3"/>
  <c r="T850" i="3"/>
  <c r="R850" i="3"/>
  <c r="P850" i="3"/>
  <c r="BI848" i="3"/>
  <c r="BH848" i="3"/>
  <c r="BG848" i="3"/>
  <c r="BF848" i="3"/>
  <c r="T848" i="3"/>
  <c r="R848" i="3"/>
  <c r="P848" i="3"/>
  <c r="BI846" i="3"/>
  <c r="BH846" i="3"/>
  <c r="BG846" i="3"/>
  <c r="BF846" i="3"/>
  <c r="T846" i="3"/>
  <c r="R846" i="3"/>
  <c r="P846" i="3"/>
  <c r="BI843" i="3"/>
  <c r="BH843" i="3"/>
  <c r="BG843" i="3"/>
  <c r="BF843" i="3"/>
  <c r="T843" i="3"/>
  <c r="R843" i="3"/>
  <c r="P843" i="3"/>
  <c r="BI840" i="3"/>
  <c r="BH840" i="3"/>
  <c r="BG840" i="3"/>
  <c r="BF840" i="3"/>
  <c r="T840" i="3"/>
  <c r="R840" i="3"/>
  <c r="P840" i="3"/>
  <c r="BI838" i="3"/>
  <c r="BH838" i="3"/>
  <c r="BG838" i="3"/>
  <c r="BF838" i="3"/>
  <c r="T838" i="3"/>
  <c r="R838" i="3"/>
  <c r="P838" i="3"/>
  <c r="BI833" i="3"/>
  <c r="BH833" i="3"/>
  <c r="BG833" i="3"/>
  <c r="BF833" i="3"/>
  <c r="T833" i="3"/>
  <c r="R833" i="3"/>
  <c r="P833" i="3"/>
  <c r="BI831" i="3"/>
  <c r="BH831" i="3"/>
  <c r="BG831" i="3"/>
  <c r="BF831" i="3"/>
  <c r="T831" i="3"/>
  <c r="R831" i="3"/>
  <c r="P831" i="3"/>
  <c r="BI827" i="3"/>
  <c r="BH827" i="3"/>
  <c r="BG827" i="3"/>
  <c r="BF827" i="3"/>
  <c r="T827" i="3"/>
  <c r="R827" i="3"/>
  <c r="P827" i="3"/>
  <c r="BI823" i="3"/>
  <c r="BH823" i="3"/>
  <c r="BG823" i="3"/>
  <c r="BF823" i="3"/>
  <c r="T823" i="3"/>
  <c r="R823" i="3"/>
  <c r="P823" i="3"/>
  <c r="BI821" i="3"/>
  <c r="BH821" i="3"/>
  <c r="BG821" i="3"/>
  <c r="BF821" i="3"/>
  <c r="T821" i="3"/>
  <c r="R821" i="3"/>
  <c r="P821" i="3"/>
  <c r="BI818" i="3"/>
  <c r="BH818" i="3"/>
  <c r="BG818" i="3"/>
  <c r="BF818" i="3"/>
  <c r="T818" i="3"/>
  <c r="R818" i="3"/>
  <c r="P818" i="3"/>
  <c r="BI816" i="3"/>
  <c r="BH816" i="3"/>
  <c r="BG816" i="3"/>
  <c r="BF816" i="3"/>
  <c r="T816" i="3"/>
  <c r="R816" i="3"/>
  <c r="P816" i="3"/>
  <c r="BI815" i="3"/>
  <c r="BH815" i="3"/>
  <c r="BG815" i="3"/>
  <c r="BF815" i="3"/>
  <c r="T815" i="3"/>
  <c r="R815" i="3"/>
  <c r="P815" i="3"/>
  <c r="BI814" i="3"/>
  <c r="BH814" i="3"/>
  <c r="BG814" i="3"/>
  <c r="BF814" i="3"/>
  <c r="T814" i="3"/>
  <c r="R814" i="3"/>
  <c r="P814" i="3"/>
  <c r="BI813" i="3"/>
  <c r="BH813" i="3"/>
  <c r="BG813" i="3"/>
  <c r="BF813" i="3"/>
  <c r="T813" i="3"/>
  <c r="R813" i="3"/>
  <c r="P813" i="3"/>
  <c r="BI812" i="3"/>
  <c r="BH812" i="3"/>
  <c r="BG812" i="3"/>
  <c r="BF812" i="3"/>
  <c r="T812" i="3"/>
  <c r="R812" i="3"/>
  <c r="P812" i="3"/>
  <c r="BI811" i="3"/>
  <c r="BH811" i="3"/>
  <c r="BG811" i="3"/>
  <c r="BF811" i="3"/>
  <c r="T811" i="3"/>
  <c r="R811" i="3"/>
  <c r="P811" i="3"/>
  <c r="BI810" i="3"/>
  <c r="BH810" i="3"/>
  <c r="BG810" i="3"/>
  <c r="BF810" i="3"/>
  <c r="T810" i="3"/>
  <c r="R810" i="3"/>
  <c r="P810" i="3"/>
  <c r="BI809" i="3"/>
  <c r="BH809" i="3"/>
  <c r="BG809" i="3"/>
  <c r="BF809" i="3"/>
  <c r="T809" i="3"/>
  <c r="R809" i="3"/>
  <c r="P809" i="3"/>
  <c r="BI808" i="3"/>
  <c r="BH808" i="3"/>
  <c r="BG808" i="3"/>
  <c r="BF808" i="3"/>
  <c r="T808" i="3"/>
  <c r="R808" i="3"/>
  <c r="P808" i="3"/>
  <c r="BI804" i="3"/>
  <c r="BH804" i="3"/>
  <c r="BG804" i="3"/>
  <c r="BF804" i="3"/>
  <c r="T804" i="3"/>
  <c r="R804" i="3"/>
  <c r="P804" i="3"/>
  <c r="BI797" i="3"/>
  <c r="BH797" i="3"/>
  <c r="BG797" i="3"/>
  <c r="BF797" i="3"/>
  <c r="T797" i="3"/>
  <c r="R797" i="3"/>
  <c r="P797" i="3"/>
  <c r="BI791" i="3"/>
  <c r="BH791" i="3"/>
  <c r="BG791" i="3"/>
  <c r="BF791" i="3"/>
  <c r="T791" i="3"/>
  <c r="R791" i="3"/>
  <c r="P791" i="3"/>
  <c r="BI788" i="3"/>
  <c r="BH788" i="3"/>
  <c r="BG788" i="3"/>
  <c r="BF788" i="3"/>
  <c r="T788" i="3"/>
  <c r="R788" i="3"/>
  <c r="P788" i="3"/>
  <c r="BI785" i="3"/>
  <c r="BH785" i="3"/>
  <c r="BG785" i="3"/>
  <c r="BF785" i="3"/>
  <c r="T785" i="3"/>
  <c r="R785" i="3"/>
  <c r="P785" i="3"/>
  <c r="BI782" i="3"/>
  <c r="BH782" i="3"/>
  <c r="BG782" i="3"/>
  <c r="BF782" i="3"/>
  <c r="T782" i="3"/>
  <c r="R782" i="3"/>
  <c r="P782" i="3"/>
  <c r="BI779" i="3"/>
  <c r="BH779" i="3"/>
  <c r="BG779" i="3"/>
  <c r="BF779" i="3"/>
  <c r="T779" i="3"/>
  <c r="R779" i="3"/>
  <c r="P779" i="3"/>
  <c r="BI776" i="3"/>
  <c r="BH776" i="3"/>
  <c r="BG776" i="3"/>
  <c r="BF776" i="3"/>
  <c r="T776" i="3"/>
  <c r="R776" i="3"/>
  <c r="P776" i="3"/>
  <c r="BI773" i="3"/>
  <c r="BH773" i="3"/>
  <c r="BG773" i="3"/>
  <c r="BF773" i="3"/>
  <c r="T773" i="3"/>
  <c r="R773" i="3"/>
  <c r="P773" i="3"/>
  <c r="BI770" i="3"/>
  <c r="BH770" i="3"/>
  <c r="BG770" i="3"/>
  <c r="BF770" i="3"/>
  <c r="T770" i="3"/>
  <c r="R770" i="3"/>
  <c r="P770" i="3"/>
  <c r="BI767" i="3"/>
  <c r="BH767" i="3"/>
  <c r="BG767" i="3"/>
  <c r="BF767" i="3"/>
  <c r="T767" i="3"/>
  <c r="R767" i="3"/>
  <c r="P767" i="3"/>
  <c r="BI764" i="3"/>
  <c r="BH764" i="3"/>
  <c r="BG764" i="3"/>
  <c r="BF764" i="3"/>
  <c r="T764" i="3"/>
  <c r="R764" i="3"/>
  <c r="P764" i="3"/>
  <c r="BI761" i="3"/>
  <c r="BH761" i="3"/>
  <c r="BG761" i="3"/>
  <c r="BF761" i="3"/>
  <c r="T761" i="3"/>
  <c r="R761" i="3"/>
  <c r="P761" i="3"/>
  <c r="BI758" i="3"/>
  <c r="BH758" i="3"/>
  <c r="BG758" i="3"/>
  <c r="BF758" i="3"/>
  <c r="T758" i="3"/>
  <c r="R758" i="3"/>
  <c r="P758" i="3"/>
  <c r="BI755" i="3"/>
  <c r="BH755" i="3"/>
  <c r="BG755" i="3"/>
  <c r="BF755" i="3"/>
  <c r="T755" i="3"/>
  <c r="R755" i="3"/>
  <c r="P755" i="3"/>
  <c r="BI753" i="3"/>
  <c r="BH753" i="3"/>
  <c r="BG753" i="3"/>
  <c r="BF753" i="3"/>
  <c r="T753" i="3"/>
  <c r="R753" i="3"/>
  <c r="P753" i="3"/>
  <c r="BI749" i="3"/>
  <c r="BH749" i="3"/>
  <c r="BG749" i="3"/>
  <c r="BF749" i="3"/>
  <c r="T749" i="3"/>
  <c r="R749" i="3"/>
  <c r="P749" i="3"/>
  <c r="BI745" i="3"/>
  <c r="BH745" i="3"/>
  <c r="BG745" i="3"/>
  <c r="BF745" i="3"/>
  <c r="T745" i="3"/>
  <c r="R745" i="3"/>
  <c r="P745" i="3"/>
  <c r="BI742" i="3"/>
  <c r="BH742" i="3"/>
  <c r="BG742" i="3"/>
  <c r="BF742" i="3"/>
  <c r="T742" i="3"/>
  <c r="R742" i="3"/>
  <c r="P742" i="3"/>
  <c r="BI737" i="3"/>
  <c r="BH737" i="3"/>
  <c r="BG737" i="3"/>
  <c r="BF737" i="3"/>
  <c r="T737" i="3"/>
  <c r="R737" i="3"/>
  <c r="P737" i="3"/>
  <c r="BI735" i="3"/>
  <c r="BH735" i="3"/>
  <c r="BG735" i="3"/>
  <c r="BF735" i="3"/>
  <c r="T735" i="3"/>
  <c r="R735" i="3"/>
  <c r="P735" i="3"/>
  <c r="BI732" i="3"/>
  <c r="BH732" i="3"/>
  <c r="BG732" i="3"/>
  <c r="BF732" i="3"/>
  <c r="T732" i="3"/>
  <c r="R732" i="3"/>
  <c r="P732" i="3"/>
  <c r="BI729" i="3"/>
  <c r="BH729" i="3"/>
  <c r="BG729" i="3"/>
  <c r="BF729" i="3"/>
  <c r="T729" i="3"/>
  <c r="R729" i="3"/>
  <c r="P729" i="3"/>
  <c r="BI726" i="3"/>
  <c r="BH726" i="3"/>
  <c r="BG726" i="3"/>
  <c r="BF726" i="3"/>
  <c r="T726" i="3"/>
  <c r="R726" i="3"/>
  <c r="P726" i="3"/>
  <c r="BI724" i="3"/>
  <c r="BH724" i="3"/>
  <c r="BG724" i="3"/>
  <c r="BF724" i="3"/>
  <c r="T724" i="3"/>
  <c r="R724" i="3"/>
  <c r="P724" i="3"/>
  <c r="BI721" i="3"/>
  <c r="BH721" i="3"/>
  <c r="BG721" i="3"/>
  <c r="BF721" i="3"/>
  <c r="T721" i="3"/>
  <c r="R721" i="3"/>
  <c r="P721" i="3"/>
  <c r="BI719" i="3"/>
  <c r="BH719" i="3"/>
  <c r="BG719" i="3"/>
  <c r="BF719" i="3"/>
  <c r="T719" i="3"/>
  <c r="R719" i="3"/>
  <c r="P719" i="3"/>
  <c r="BI716" i="3"/>
  <c r="BH716" i="3"/>
  <c r="BG716" i="3"/>
  <c r="BF716" i="3"/>
  <c r="T716" i="3"/>
  <c r="R716" i="3"/>
  <c r="P716" i="3"/>
  <c r="BI714" i="3"/>
  <c r="BH714" i="3"/>
  <c r="BG714" i="3"/>
  <c r="BF714" i="3"/>
  <c r="T714" i="3"/>
  <c r="R714" i="3"/>
  <c r="P714" i="3"/>
  <c r="BI709" i="3"/>
  <c r="BH709" i="3"/>
  <c r="BG709" i="3"/>
  <c r="BF709" i="3"/>
  <c r="T709" i="3"/>
  <c r="R709" i="3"/>
  <c r="P709" i="3"/>
  <c r="BI706" i="3"/>
  <c r="BH706" i="3"/>
  <c r="BG706" i="3"/>
  <c r="BF706" i="3"/>
  <c r="T706" i="3"/>
  <c r="R706" i="3"/>
  <c r="P706" i="3"/>
  <c r="BI704" i="3"/>
  <c r="BH704" i="3"/>
  <c r="BG704" i="3"/>
  <c r="BF704" i="3"/>
  <c r="T704" i="3"/>
  <c r="R704" i="3"/>
  <c r="P704" i="3"/>
  <c r="BI702" i="3"/>
  <c r="BH702" i="3"/>
  <c r="BG702" i="3"/>
  <c r="BF702" i="3"/>
  <c r="T702" i="3"/>
  <c r="R702" i="3"/>
  <c r="P702" i="3"/>
  <c r="BI700" i="3"/>
  <c r="BH700" i="3"/>
  <c r="BG700" i="3"/>
  <c r="BF700" i="3"/>
  <c r="T700" i="3"/>
  <c r="R700" i="3"/>
  <c r="P700" i="3"/>
  <c r="BI697" i="3"/>
  <c r="BH697" i="3"/>
  <c r="BG697" i="3"/>
  <c r="BF697" i="3"/>
  <c r="T697" i="3"/>
  <c r="R697" i="3"/>
  <c r="P697" i="3"/>
  <c r="BI695" i="3"/>
  <c r="BH695" i="3"/>
  <c r="BG695" i="3"/>
  <c r="BF695" i="3"/>
  <c r="T695" i="3"/>
  <c r="R695" i="3"/>
  <c r="P695" i="3"/>
  <c r="BI692" i="3"/>
  <c r="BH692" i="3"/>
  <c r="BG692" i="3"/>
  <c r="BF692" i="3"/>
  <c r="T692" i="3"/>
  <c r="R692" i="3"/>
  <c r="P692" i="3"/>
  <c r="BI690" i="3"/>
  <c r="BH690" i="3"/>
  <c r="BG690" i="3"/>
  <c r="BF690" i="3"/>
  <c r="T690" i="3"/>
  <c r="R690" i="3"/>
  <c r="P690" i="3"/>
  <c r="BI687" i="3"/>
  <c r="BH687" i="3"/>
  <c r="BG687" i="3"/>
  <c r="BF687" i="3"/>
  <c r="T687" i="3"/>
  <c r="R687" i="3"/>
  <c r="P687" i="3"/>
  <c r="BI685" i="3"/>
  <c r="BH685" i="3"/>
  <c r="BG685" i="3"/>
  <c r="BF685" i="3"/>
  <c r="T685" i="3"/>
  <c r="R685" i="3"/>
  <c r="P685" i="3"/>
  <c r="BI682" i="3"/>
  <c r="BH682" i="3"/>
  <c r="BG682" i="3"/>
  <c r="BF682" i="3"/>
  <c r="T682" i="3"/>
  <c r="R682" i="3"/>
  <c r="P682" i="3"/>
  <c r="BI680" i="3"/>
  <c r="BH680" i="3"/>
  <c r="BG680" i="3"/>
  <c r="BF680" i="3"/>
  <c r="T680" i="3"/>
  <c r="R680" i="3"/>
  <c r="P680" i="3"/>
  <c r="BI677" i="3"/>
  <c r="BH677" i="3"/>
  <c r="BG677" i="3"/>
  <c r="BF677" i="3"/>
  <c r="T677" i="3"/>
  <c r="R677" i="3"/>
  <c r="P677" i="3"/>
  <c r="BI673" i="3"/>
  <c r="BH673" i="3"/>
  <c r="BG673" i="3"/>
  <c r="BF673" i="3"/>
  <c r="T673" i="3"/>
  <c r="T672" i="3" s="1"/>
  <c r="R673" i="3"/>
  <c r="R672" i="3" s="1"/>
  <c r="P673" i="3"/>
  <c r="P672" i="3" s="1"/>
  <c r="BI670" i="3"/>
  <c r="BH670" i="3"/>
  <c r="BG670" i="3"/>
  <c r="BF670" i="3"/>
  <c r="T670" i="3"/>
  <c r="R670" i="3"/>
  <c r="P670" i="3"/>
  <c r="BI667" i="3"/>
  <c r="BH667" i="3"/>
  <c r="BG667" i="3"/>
  <c r="BF667" i="3"/>
  <c r="T667" i="3"/>
  <c r="R667" i="3"/>
  <c r="P667" i="3"/>
  <c r="BI665" i="3"/>
  <c r="BH665" i="3"/>
  <c r="BG665" i="3"/>
  <c r="BF665" i="3"/>
  <c r="T665" i="3"/>
  <c r="R665" i="3"/>
  <c r="P665" i="3"/>
  <c r="BI663" i="3"/>
  <c r="BH663" i="3"/>
  <c r="BG663" i="3"/>
  <c r="BF663" i="3"/>
  <c r="T663" i="3"/>
  <c r="R663" i="3"/>
  <c r="P663" i="3"/>
  <c r="BI657" i="3"/>
  <c r="BH657" i="3"/>
  <c r="BG657" i="3"/>
  <c r="BF657" i="3"/>
  <c r="T657" i="3"/>
  <c r="R657" i="3"/>
  <c r="P657" i="3"/>
  <c r="BI654" i="3"/>
  <c r="BH654" i="3"/>
  <c r="BG654" i="3"/>
  <c r="BF654" i="3"/>
  <c r="T654" i="3"/>
  <c r="R654" i="3"/>
  <c r="P654" i="3"/>
  <c r="BI651" i="3"/>
  <c r="BH651" i="3"/>
  <c r="BG651" i="3"/>
  <c r="BF651" i="3"/>
  <c r="T651" i="3"/>
  <c r="R651" i="3"/>
  <c r="P651" i="3"/>
  <c r="BI647" i="3"/>
  <c r="BH647" i="3"/>
  <c r="BG647" i="3"/>
  <c r="BF647" i="3"/>
  <c r="T647" i="3"/>
  <c r="R647" i="3"/>
  <c r="P647" i="3"/>
  <c r="BI644" i="3"/>
  <c r="BH644" i="3"/>
  <c r="BG644" i="3"/>
  <c r="BF644" i="3"/>
  <c r="T644" i="3"/>
  <c r="R644" i="3"/>
  <c r="P644" i="3"/>
  <c r="BI642" i="3"/>
  <c r="BH642" i="3"/>
  <c r="BG642" i="3"/>
  <c r="BF642" i="3"/>
  <c r="T642" i="3"/>
  <c r="R642" i="3"/>
  <c r="P642" i="3"/>
  <c r="BI638" i="3"/>
  <c r="BH638" i="3"/>
  <c r="BG638" i="3"/>
  <c r="BF638" i="3"/>
  <c r="T638" i="3"/>
  <c r="R638" i="3"/>
  <c r="P638" i="3"/>
  <c r="BI635" i="3"/>
  <c r="BH635" i="3"/>
  <c r="BG635" i="3"/>
  <c r="BF635" i="3"/>
  <c r="T635" i="3"/>
  <c r="R635" i="3"/>
  <c r="P635" i="3"/>
  <c r="BI631" i="3"/>
  <c r="BH631" i="3"/>
  <c r="BG631" i="3"/>
  <c r="BF631" i="3"/>
  <c r="T631" i="3"/>
  <c r="R631" i="3"/>
  <c r="P631" i="3"/>
  <c r="BI627" i="3"/>
  <c r="BH627" i="3"/>
  <c r="BG627" i="3"/>
  <c r="BF627" i="3"/>
  <c r="T627" i="3"/>
  <c r="R627" i="3"/>
  <c r="P627" i="3"/>
  <c r="BI623" i="3"/>
  <c r="BH623" i="3"/>
  <c r="BG623" i="3"/>
  <c r="BF623" i="3"/>
  <c r="T623" i="3"/>
  <c r="R623" i="3"/>
  <c r="P623" i="3"/>
  <c r="BI621" i="3"/>
  <c r="BH621" i="3"/>
  <c r="BG621" i="3"/>
  <c r="BF621" i="3"/>
  <c r="T621" i="3"/>
  <c r="R621" i="3"/>
  <c r="P621" i="3"/>
  <c r="BI620" i="3"/>
  <c r="BH620" i="3"/>
  <c r="BG620" i="3"/>
  <c r="BF620" i="3"/>
  <c r="T620" i="3"/>
  <c r="R620" i="3"/>
  <c r="P620" i="3"/>
  <c r="BI619" i="3"/>
  <c r="BH619" i="3"/>
  <c r="BG619" i="3"/>
  <c r="BF619" i="3"/>
  <c r="T619" i="3"/>
  <c r="R619" i="3"/>
  <c r="P619" i="3"/>
  <c r="BI618" i="3"/>
  <c r="BH618" i="3"/>
  <c r="BG618" i="3"/>
  <c r="BF618" i="3"/>
  <c r="T618" i="3"/>
  <c r="R618" i="3"/>
  <c r="P618" i="3"/>
  <c r="BI617" i="3"/>
  <c r="BH617" i="3"/>
  <c r="BG617" i="3"/>
  <c r="BF617" i="3"/>
  <c r="T617" i="3"/>
  <c r="R617" i="3"/>
  <c r="P617" i="3"/>
  <c r="BI616" i="3"/>
  <c r="BH616" i="3"/>
  <c r="BG616" i="3"/>
  <c r="BF616" i="3"/>
  <c r="T616" i="3"/>
  <c r="R616" i="3"/>
  <c r="P616" i="3"/>
  <c r="BI615" i="3"/>
  <c r="BH615" i="3"/>
  <c r="BG615" i="3"/>
  <c r="BF615" i="3"/>
  <c r="T615" i="3"/>
  <c r="R615" i="3"/>
  <c r="P615" i="3"/>
  <c r="BI609" i="3"/>
  <c r="BH609" i="3"/>
  <c r="BG609" i="3"/>
  <c r="BF609" i="3"/>
  <c r="T609" i="3"/>
  <c r="R609" i="3"/>
  <c r="P609" i="3"/>
  <c r="BI604" i="3"/>
  <c r="BH604" i="3"/>
  <c r="BG604" i="3"/>
  <c r="BF604" i="3"/>
  <c r="T604" i="3"/>
  <c r="R604" i="3"/>
  <c r="P604" i="3"/>
  <c r="BI601" i="3"/>
  <c r="BH601" i="3"/>
  <c r="BG601" i="3"/>
  <c r="BF601" i="3"/>
  <c r="T601" i="3"/>
  <c r="R601" i="3"/>
  <c r="P601" i="3"/>
  <c r="BI597" i="3"/>
  <c r="BH597" i="3"/>
  <c r="BG597" i="3"/>
  <c r="BF597" i="3"/>
  <c r="T597" i="3"/>
  <c r="R597" i="3"/>
  <c r="P597" i="3"/>
  <c r="BI595" i="3"/>
  <c r="BH595" i="3"/>
  <c r="BG595" i="3"/>
  <c r="BF595" i="3"/>
  <c r="T595" i="3"/>
  <c r="R595" i="3"/>
  <c r="P595" i="3"/>
  <c r="BI592" i="3"/>
  <c r="BH592" i="3"/>
  <c r="BG592" i="3"/>
  <c r="BF592" i="3"/>
  <c r="T592" i="3"/>
  <c r="R592" i="3"/>
  <c r="P592" i="3"/>
  <c r="BI589" i="3"/>
  <c r="BH589" i="3"/>
  <c r="BG589" i="3"/>
  <c r="BF589" i="3"/>
  <c r="T589" i="3"/>
  <c r="R589" i="3"/>
  <c r="P589" i="3"/>
  <c r="BI586" i="3"/>
  <c r="BH586" i="3"/>
  <c r="BG586" i="3"/>
  <c r="BF586" i="3"/>
  <c r="T586" i="3"/>
  <c r="R586" i="3"/>
  <c r="P586" i="3"/>
  <c r="BI583" i="3"/>
  <c r="BH583" i="3"/>
  <c r="BG583" i="3"/>
  <c r="BF583" i="3"/>
  <c r="T583" i="3"/>
  <c r="R583" i="3"/>
  <c r="P583" i="3"/>
  <c r="BI579" i="3"/>
  <c r="BH579" i="3"/>
  <c r="BG579" i="3"/>
  <c r="BF579" i="3"/>
  <c r="T579" i="3"/>
  <c r="R579" i="3"/>
  <c r="P579" i="3"/>
  <c r="BI577" i="3"/>
  <c r="BH577" i="3"/>
  <c r="BG577" i="3"/>
  <c r="BF577" i="3"/>
  <c r="T577" i="3"/>
  <c r="R577" i="3"/>
  <c r="P577" i="3"/>
  <c r="BI576" i="3"/>
  <c r="BH576" i="3"/>
  <c r="BG576" i="3"/>
  <c r="BF576" i="3"/>
  <c r="T576" i="3"/>
  <c r="R576" i="3"/>
  <c r="P576" i="3"/>
  <c r="BI574" i="3"/>
  <c r="BH574" i="3"/>
  <c r="BG574" i="3"/>
  <c r="BF574" i="3"/>
  <c r="T574" i="3"/>
  <c r="R574" i="3"/>
  <c r="P574" i="3"/>
  <c r="BI571" i="3"/>
  <c r="BH571" i="3"/>
  <c r="BG571" i="3"/>
  <c r="BF571" i="3"/>
  <c r="T571" i="3"/>
  <c r="R571" i="3"/>
  <c r="P571" i="3"/>
  <c r="BI566" i="3"/>
  <c r="BH566" i="3"/>
  <c r="BG566" i="3"/>
  <c r="BF566" i="3"/>
  <c r="T566" i="3"/>
  <c r="R566" i="3"/>
  <c r="P566" i="3"/>
  <c r="BI565" i="3"/>
  <c r="BH565" i="3"/>
  <c r="BG565" i="3"/>
  <c r="BF565" i="3"/>
  <c r="T565" i="3"/>
  <c r="R565" i="3"/>
  <c r="P565" i="3"/>
  <c r="BI562" i="3"/>
  <c r="BH562" i="3"/>
  <c r="BG562" i="3"/>
  <c r="BF562" i="3"/>
  <c r="T562" i="3"/>
  <c r="R562" i="3"/>
  <c r="P562" i="3"/>
  <c r="BI560" i="3"/>
  <c r="BH560" i="3"/>
  <c r="BG560" i="3"/>
  <c r="BF560" i="3"/>
  <c r="T560" i="3"/>
  <c r="R560" i="3"/>
  <c r="P560" i="3"/>
  <c r="BI558" i="3"/>
  <c r="BH558" i="3"/>
  <c r="BG558" i="3"/>
  <c r="BF558" i="3"/>
  <c r="T558" i="3"/>
  <c r="R558" i="3"/>
  <c r="P558" i="3"/>
  <c r="BI555" i="3"/>
  <c r="BH555" i="3"/>
  <c r="BG555" i="3"/>
  <c r="BF555" i="3"/>
  <c r="T555" i="3"/>
  <c r="R555" i="3"/>
  <c r="P555" i="3"/>
  <c r="BI553" i="3"/>
  <c r="BH553" i="3"/>
  <c r="BG553" i="3"/>
  <c r="BF553" i="3"/>
  <c r="T553" i="3"/>
  <c r="R553" i="3"/>
  <c r="P553" i="3"/>
  <c r="BI549" i="3"/>
  <c r="BH549" i="3"/>
  <c r="BG549" i="3"/>
  <c r="BF549" i="3"/>
  <c r="T549" i="3"/>
  <c r="T548" i="3"/>
  <c r="R549" i="3"/>
  <c r="R548" i="3"/>
  <c r="P549" i="3"/>
  <c r="P548" i="3" s="1"/>
  <c r="BI544" i="3"/>
  <c r="BH544" i="3"/>
  <c r="BG544" i="3"/>
  <c r="BF544" i="3"/>
  <c r="T544" i="3"/>
  <c r="R544" i="3"/>
  <c r="P544" i="3"/>
  <c r="BI539" i="3"/>
  <c r="BH539" i="3"/>
  <c r="BG539" i="3"/>
  <c r="BF539" i="3"/>
  <c r="T539" i="3"/>
  <c r="R539" i="3"/>
  <c r="P539" i="3"/>
  <c r="BI537" i="3"/>
  <c r="BH537" i="3"/>
  <c r="BG537" i="3"/>
  <c r="BF537" i="3"/>
  <c r="T537" i="3"/>
  <c r="R537" i="3"/>
  <c r="P537" i="3"/>
  <c r="BI534" i="3"/>
  <c r="BH534" i="3"/>
  <c r="BG534" i="3"/>
  <c r="BF534" i="3"/>
  <c r="T534" i="3"/>
  <c r="R534" i="3"/>
  <c r="P534" i="3"/>
  <c r="BI531" i="3"/>
  <c r="BH531" i="3"/>
  <c r="BG531" i="3"/>
  <c r="BF531" i="3"/>
  <c r="T531" i="3"/>
  <c r="R531" i="3"/>
  <c r="P531" i="3"/>
  <c r="BI529" i="3"/>
  <c r="BH529" i="3"/>
  <c r="BG529" i="3"/>
  <c r="BF529" i="3"/>
  <c r="T529" i="3"/>
  <c r="R529" i="3"/>
  <c r="P529" i="3"/>
  <c r="BI527" i="3"/>
  <c r="BH527" i="3"/>
  <c r="BG527" i="3"/>
  <c r="BF527" i="3"/>
  <c r="T527" i="3"/>
  <c r="R527" i="3"/>
  <c r="P527" i="3"/>
  <c r="BI525" i="3"/>
  <c r="BH525" i="3"/>
  <c r="BG525" i="3"/>
  <c r="BF525" i="3"/>
  <c r="T525" i="3"/>
  <c r="R525" i="3"/>
  <c r="P525" i="3"/>
  <c r="BI520" i="3"/>
  <c r="BH520" i="3"/>
  <c r="BG520" i="3"/>
  <c r="BF520" i="3"/>
  <c r="T520" i="3"/>
  <c r="R520" i="3"/>
  <c r="P520" i="3"/>
  <c r="BI514" i="3"/>
  <c r="BH514" i="3"/>
  <c r="BG514" i="3"/>
  <c r="BF514" i="3"/>
  <c r="T514" i="3"/>
  <c r="R514" i="3"/>
  <c r="P514" i="3"/>
  <c r="BI511" i="3"/>
  <c r="BH511" i="3"/>
  <c r="BG511" i="3"/>
  <c r="BF511" i="3"/>
  <c r="T511" i="3"/>
  <c r="R511" i="3"/>
  <c r="P511" i="3"/>
  <c r="BI508" i="3"/>
  <c r="BH508" i="3"/>
  <c r="BG508" i="3"/>
  <c r="BF508" i="3"/>
  <c r="T508" i="3"/>
  <c r="R508" i="3"/>
  <c r="P508" i="3"/>
  <c r="BI501" i="3"/>
  <c r="BH501" i="3"/>
  <c r="BG501" i="3"/>
  <c r="BF501" i="3"/>
  <c r="T501" i="3"/>
  <c r="R501" i="3"/>
  <c r="P501" i="3"/>
  <c r="BI499" i="3"/>
  <c r="BH499" i="3"/>
  <c r="BG499" i="3"/>
  <c r="BF499" i="3"/>
  <c r="T499" i="3"/>
  <c r="R499" i="3"/>
  <c r="P499" i="3"/>
  <c r="BI496" i="3"/>
  <c r="BH496" i="3"/>
  <c r="BG496" i="3"/>
  <c r="BF496" i="3"/>
  <c r="T496" i="3"/>
  <c r="R496" i="3"/>
  <c r="P496" i="3"/>
  <c r="BI494" i="3"/>
  <c r="BH494" i="3"/>
  <c r="BG494" i="3"/>
  <c r="BF494" i="3"/>
  <c r="T494" i="3"/>
  <c r="R494" i="3"/>
  <c r="P494" i="3"/>
  <c r="BI491" i="3"/>
  <c r="BH491" i="3"/>
  <c r="BG491" i="3"/>
  <c r="BF491" i="3"/>
  <c r="T491" i="3"/>
  <c r="R491" i="3"/>
  <c r="P491" i="3"/>
  <c r="BI484" i="3"/>
  <c r="BH484" i="3"/>
  <c r="BG484" i="3"/>
  <c r="BF484" i="3"/>
  <c r="T484" i="3"/>
  <c r="R484" i="3"/>
  <c r="P484" i="3"/>
  <c r="BI482" i="3"/>
  <c r="BH482" i="3"/>
  <c r="BG482" i="3"/>
  <c r="BF482" i="3"/>
  <c r="T482" i="3"/>
  <c r="R482" i="3"/>
  <c r="P482" i="3"/>
  <c r="BI476" i="3"/>
  <c r="BH476" i="3"/>
  <c r="BG476" i="3"/>
  <c r="BF476" i="3"/>
  <c r="T476" i="3"/>
  <c r="R476" i="3"/>
  <c r="P476" i="3"/>
  <c r="BI474" i="3"/>
  <c r="BH474" i="3"/>
  <c r="BG474" i="3"/>
  <c r="BF474" i="3"/>
  <c r="T474" i="3"/>
  <c r="R474" i="3"/>
  <c r="P474" i="3"/>
  <c r="BI471" i="3"/>
  <c r="BH471" i="3"/>
  <c r="BG471" i="3"/>
  <c r="BF471" i="3"/>
  <c r="T471" i="3"/>
  <c r="R471" i="3"/>
  <c r="P471" i="3"/>
  <c r="BI468" i="3"/>
  <c r="BH468" i="3"/>
  <c r="BG468" i="3"/>
  <c r="BF468" i="3"/>
  <c r="T468" i="3"/>
  <c r="R468" i="3"/>
  <c r="P468" i="3"/>
  <c r="BI429" i="3"/>
  <c r="BH429" i="3"/>
  <c r="BG429" i="3"/>
  <c r="BF429" i="3"/>
  <c r="T429" i="3"/>
  <c r="R429" i="3"/>
  <c r="P429" i="3"/>
  <c r="BI428" i="3"/>
  <c r="BH428" i="3"/>
  <c r="BG428" i="3"/>
  <c r="BF428" i="3"/>
  <c r="T428" i="3"/>
  <c r="R428" i="3"/>
  <c r="P428" i="3"/>
  <c r="BI423" i="3"/>
  <c r="BH423" i="3"/>
  <c r="BG423" i="3"/>
  <c r="BF423" i="3"/>
  <c r="T423" i="3"/>
  <c r="R423" i="3"/>
  <c r="P423" i="3"/>
  <c r="BI422" i="3"/>
  <c r="BH422" i="3"/>
  <c r="BG422" i="3"/>
  <c r="BF422" i="3"/>
  <c r="T422" i="3"/>
  <c r="R422" i="3"/>
  <c r="P422" i="3"/>
  <c r="BI418" i="3"/>
  <c r="BH418" i="3"/>
  <c r="BG418" i="3"/>
  <c r="BF418" i="3"/>
  <c r="T418" i="3"/>
  <c r="R418" i="3"/>
  <c r="P418" i="3"/>
  <c r="BI417" i="3"/>
  <c r="BH417" i="3"/>
  <c r="BG417" i="3"/>
  <c r="BF417" i="3"/>
  <c r="T417" i="3"/>
  <c r="R417" i="3"/>
  <c r="P417" i="3"/>
  <c r="BI415" i="3"/>
  <c r="BH415" i="3"/>
  <c r="BG415" i="3"/>
  <c r="BF415" i="3"/>
  <c r="T415" i="3"/>
  <c r="R415" i="3"/>
  <c r="P415" i="3"/>
  <c r="BI413" i="3"/>
  <c r="BH413" i="3"/>
  <c r="BG413" i="3"/>
  <c r="BF413" i="3"/>
  <c r="T413" i="3"/>
  <c r="R413" i="3"/>
  <c r="P413" i="3"/>
  <c r="BI404" i="3"/>
  <c r="BH404" i="3"/>
  <c r="BG404" i="3"/>
  <c r="BF404" i="3"/>
  <c r="T404" i="3"/>
  <c r="R404" i="3"/>
  <c r="P404" i="3"/>
  <c r="BI402" i="3"/>
  <c r="BH402" i="3"/>
  <c r="BG402" i="3"/>
  <c r="BF402" i="3"/>
  <c r="T402" i="3"/>
  <c r="R402" i="3"/>
  <c r="P402" i="3"/>
  <c r="BI401" i="3"/>
  <c r="BH401" i="3"/>
  <c r="BG401" i="3"/>
  <c r="BF401" i="3"/>
  <c r="T401" i="3"/>
  <c r="R401" i="3"/>
  <c r="P401" i="3"/>
  <c r="BI395" i="3"/>
  <c r="BH395" i="3"/>
  <c r="BG395" i="3"/>
  <c r="BF395" i="3"/>
  <c r="T395" i="3"/>
  <c r="R395" i="3"/>
  <c r="P395" i="3"/>
  <c r="BI390" i="3"/>
  <c r="BH390" i="3"/>
  <c r="BG390" i="3"/>
  <c r="BF390" i="3"/>
  <c r="T390" i="3"/>
  <c r="R390" i="3"/>
  <c r="P390" i="3"/>
  <c r="BI385" i="3"/>
  <c r="BH385" i="3"/>
  <c r="BG385" i="3"/>
  <c r="BF385" i="3"/>
  <c r="T385" i="3"/>
  <c r="R385" i="3"/>
  <c r="P385" i="3"/>
  <c r="BI383" i="3"/>
  <c r="BH383" i="3"/>
  <c r="BG383" i="3"/>
  <c r="BF383" i="3"/>
  <c r="T383" i="3"/>
  <c r="R383" i="3"/>
  <c r="P383" i="3"/>
  <c r="BI381" i="3"/>
  <c r="BH381" i="3"/>
  <c r="BG381" i="3"/>
  <c r="BF381" i="3"/>
  <c r="T381" i="3"/>
  <c r="R381" i="3"/>
  <c r="P381" i="3"/>
  <c r="BI378" i="3"/>
  <c r="BH378" i="3"/>
  <c r="BG378" i="3"/>
  <c r="BF378" i="3"/>
  <c r="T378" i="3"/>
  <c r="R378" i="3"/>
  <c r="P378" i="3"/>
  <c r="BI376" i="3"/>
  <c r="BH376" i="3"/>
  <c r="BG376" i="3"/>
  <c r="BF376" i="3"/>
  <c r="T376" i="3"/>
  <c r="R376" i="3"/>
  <c r="P376" i="3"/>
  <c r="BI374" i="3"/>
  <c r="BH374" i="3"/>
  <c r="BG374" i="3"/>
  <c r="BF374" i="3"/>
  <c r="T374" i="3"/>
  <c r="R374" i="3"/>
  <c r="P374" i="3"/>
  <c r="BI372" i="3"/>
  <c r="BH372" i="3"/>
  <c r="BG372" i="3"/>
  <c r="BF372" i="3"/>
  <c r="T372" i="3"/>
  <c r="R372" i="3"/>
  <c r="P372" i="3"/>
  <c r="BI366" i="3"/>
  <c r="BH366" i="3"/>
  <c r="BG366" i="3"/>
  <c r="BF366" i="3"/>
  <c r="T366" i="3"/>
  <c r="R366" i="3"/>
  <c r="P366" i="3"/>
  <c r="BI364" i="3"/>
  <c r="BH364" i="3"/>
  <c r="BG364" i="3"/>
  <c r="BF364" i="3"/>
  <c r="T364" i="3"/>
  <c r="R364" i="3"/>
  <c r="P364" i="3"/>
  <c r="BI362" i="3"/>
  <c r="BH362" i="3"/>
  <c r="BG362" i="3"/>
  <c r="BF362" i="3"/>
  <c r="T362" i="3"/>
  <c r="R362" i="3"/>
  <c r="P362" i="3"/>
  <c r="BI356" i="3"/>
  <c r="BH356" i="3"/>
  <c r="BG356" i="3"/>
  <c r="BF356" i="3"/>
  <c r="T356" i="3"/>
  <c r="R356" i="3"/>
  <c r="P356" i="3"/>
  <c r="BI350" i="3"/>
  <c r="BH350" i="3"/>
  <c r="BG350" i="3"/>
  <c r="BF350" i="3"/>
  <c r="T350" i="3"/>
  <c r="R350" i="3"/>
  <c r="P350" i="3"/>
  <c r="BI348" i="3"/>
  <c r="BH348" i="3"/>
  <c r="BG348" i="3"/>
  <c r="BF348" i="3"/>
  <c r="T348" i="3"/>
  <c r="R348" i="3"/>
  <c r="P348" i="3"/>
  <c r="BI346" i="3"/>
  <c r="BH346" i="3"/>
  <c r="BG346" i="3"/>
  <c r="BF346" i="3"/>
  <c r="T346" i="3"/>
  <c r="R346" i="3"/>
  <c r="P346" i="3"/>
  <c r="BI339" i="3"/>
  <c r="BH339" i="3"/>
  <c r="BG339" i="3"/>
  <c r="BF339" i="3"/>
  <c r="T339" i="3"/>
  <c r="R339" i="3"/>
  <c r="P339" i="3"/>
  <c r="BI337" i="3"/>
  <c r="BH337" i="3"/>
  <c r="BG337" i="3"/>
  <c r="BF337" i="3"/>
  <c r="T337" i="3"/>
  <c r="R337" i="3"/>
  <c r="P337" i="3"/>
  <c r="BI328" i="3"/>
  <c r="BH328" i="3"/>
  <c r="BG328" i="3"/>
  <c r="BF328" i="3"/>
  <c r="T328" i="3"/>
  <c r="R328" i="3"/>
  <c r="P328" i="3"/>
  <c r="BI313" i="3"/>
  <c r="BH313" i="3"/>
  <c r="BG313" i="3"/>
  <c r="BF313" i="3"/>
  <c r="T313" i="3"/>
  <c r="R313" i="3"/>
  <c r="P313" i="3"/>
  <c r="BI311" i="3"/>
  <c r="BH311" i="3"/>
  <c r="BG311" i="3"/>
  <c r="BF311" i="3"/>
  <c r="T311" i="3"/>
  <c r="R311" i="3"/>
  <c r="P311" i="3"/>
  <c r="BI309" i="3"/>
  <c r="BH309" i="3"/>
  <c r="BG309" i="3"/>
  <c r="BF309" i="3"/>
  <c r="T309" i="3"/>
  <c r="R309" i="3"/>
  <c r="P309" i="3"/>
  <c r="BI307" i="3"/>
  <c r="BH307" i="3"/>
  <c r="BG307" i="3"/>
  <c r="BF307" i="3"/>
  <c r="T307" i="3"/>
  <c r="R307" i="3"/>
  <c r="P307" i="3"/>
  <c r="BI305" i="3"/>
  <c r="BH305" i="3"/>
  <c r="BG305" i="3"/>
  <c r="BF305" i="3"/>
  <c r="T305" i="3"/>
  <c r="R305" i="3"/>
  <c r="P305" i="3"/>
  <c r="BI303" i="3"/>
  <c r="BH303" i="3"/>
  <c r="BG303" i="3"/>
  <c r="BF303" i="3"/>
  <c r="T303" i="3"/>
  <c r="R303" i="3"/>
  <c r="P303" i="3"/>
  <c r="BI302" i="3"/>
  <c r="BH302" i="3"/>
  <c r="BG302" i="3"/>
  <c r="BF302" i="3"/>
  <c r="T302" i="3"/>
  <c r="R302" i="3"/>
  <c r="P302" i="3"/>
  <c r="BI295" i="3"/>
  <c r="BH295" i="3"/>
  <c r="BG295" i="3"/>
  <c r="BF295" i="3"/>
  <c r="T295" i="3"/>
  <c r="R295" i="3"/>
  <c r="P295" i="3"/>
  <c r="BI290" i="3"/>
  <c r="BH290" i="3"/>
  <c r="BG290" i="3"/>
  <c r="BF290" i="3"/>
  <c r="T290" i="3"/>
  <c r="R290" i="3"/>
  <c r="P290" i="3"/>
  <c r="BI288" i="3"/>
  <c r="BH288" i="3"/>
  <c r="BG288" i="3"/>
  <c r="BF288" i="3"/>
  <c r="T288" i="3"/>
  <c r="R288" i="3"/>
  <c r="P288" i="3"/>
  <c r="BI284" i="3"/>
  <c r="BH284" i="3"/>
  <c r="BG284" i="3"/>
  <c r="BF284" i="3"/>
  <c r="T284" i="3"/>
  <c r="R284" i="3"/>
  <c r="P284" i="3"/>
  <c r="BI282" i="3"/>
  <c r="BH282" i="3"/>
  <c r="BG282" i="3"/>
  <c r="BF282" i="3"/>
  <c r="T282" i="3"/>
  <c r="R282" i="3"/>
  <c r="P282" i="3"/>
  <c r="BI279" i="3"/>
  <c r="BH279" i="3"/>
  <c r="BG279" i="3"/>
  <c r="BF279" i="3"/>
  <c r="T279" i="3"/>
  <c r="R279" i="3"/>
  <c r="P279" i="3"/>
  <c r="BI277" i="3"/>
  <c r="BH277" i="3"/>
  <c r="BG277" i="3"/>
  <c r="BF277" i="3"/>
  <c r="T277" i="3"/>
  <c r="R277" i="3"/>
  <c r="P277" i="3"/>
  <c r="BI274" i="3"/>
  <c r="BH274" i="3"/>
  <c r="BG274" i="3"/>
  <c r="BF274" i="3"/>
  <c r="T274" i="3"/>
  <c r="R274" i="3"/>
  <c r="P274" i="3"/>
  <c r="BI270" i="3"/>
  <c r="BH270" i="3"/>
  <c r="BG270" i="3"/>
  <c r="BF270" i="3"/>
  <c r="T270" i="3"/>
  <c r="R270" i="3"/>
  <c r="P270" i="3"/>
  <c r="BI267" i="3"/>
  <c r="BH267" i="3"/>
  <c r="BG267" i="3"/>
  <c r="BF267" i="3"/>
  <c r="T267" i="3"/>
  <c r="R267" i="3"/>
  <c r="P267" i="3"/>
  <c r="BI262" i="3"/>
  <c r="BH262" i="3"/>
  <c r="BG262" i="3"/>
  <c r="BF262" i="3"/>
  <c r="T262" i="3"/>
  <c r="R262" i="3"/>
  <c r="P262" i="3"/>
  <c r="BI257" i="3"/>
  <c r="BH257" i="3"/>
  <c r="BG257" i="3"/>
  <c r="BF257" i="3"/>
  <c r="T257" i="3"/>
  <c r="R257" i="3"/>
  <c r="P257" i="3"/>
  <c r="BI252" i="3"/>
  <c r="BH252" i="3"/>
  <c r="BG252" i="3"/>
  <c r="BF252" i="3"/>
  <c r="T252" i="3"/>
  <c r="R252" i="3"/>
  <c r="P252" i="3"/>
  <c r="BI245" i="3"/>
  <c r="BH245" i="3"/>
  <c r="BG245" i="3"/>
  <c r="BF245" i="3"/>
  <c r="T245" i="3"/>
  <c r="R245" i="3"/>
  <c r="P245" i="3"/>
  <c r="BI239" i="3"/>
  <c r="BH239" i="3"/>
  <c r="BG239" i="3"/>
  <c r="BF239" i="3"/>
  <c r="T239" i="3"/>
  <c r="R239" i="3"/>
  <c r="P239" i="3"/>
  <c r="BI235" i="3"/>
  <c r="BH235" i="3"/>
  <c r="BG235" i="3"/>
  <c r="BF235" i="3"/>
  <c r="T235" i="3"/>
  <c r="R235" i="3"/>
  <c r="P235" i="3"/>
  <c r="BI233" i="3"/>
  <c r="BH233" i="3"/>
  <c r="BG233" i="3"/>
  <c r="BF233" i="3"/>
  <c r="T233" i="3"/>
  <c r="R233" i="3"/>
  <c r="P233" i="3"/>
  <c r="BI230" i="3"/>
  <c r="BH230" i="3"/>
  <c r="BG230" i="3"/>
  <c r="BF230" i="3"/>
  <c r="T230" i="3"/>
  <c r="R230" i="3"/>
  <c r="P230" i="3"/>
  <c r="BI227" i="3"/>
  <c r="BH227" i="3"/>
  <c r="BG227" i="3"/>
  <c r="BF227" i="3"/>
  <c r="T227" i="3"/>
  <c r="R227" i="3"/>
  <c r="P227" i="3"/>
  <c r="BI224" i="3"/>
  <c r="BH224" i="3"/>
  <c r="BG224" i="3"/>
  <c r="BF224" i="3"/>
  <c r="T224" i="3"/>
  <c r="R224" i="3"/>
  <c r="P224" i="3"/>
  <c r="BI222" i="3"/>
  <c r="BH222" i="3"/>
  <c r="BG222" i="3"/>
  <c r="BF222" i="3"/>
  <c r="T222" i="3"/>
  <c r="R222" i="3"/>
  <c r="P222" i="3"/>
  <c r="BI213" i="3"/>
  <c r="BH213" i="3"/>
  <c r="BG213" i="3"/>
  <c r="BF213" i="3"/>
  <c r="T213" i="3"/>
  <c r="R213" i="3"/>
  <c r="P213" i="3"/>
  <c r="BI203" i="3"/>
  <c r="BH203" i="3"/>
  <c r="BG203" i="3"/>
  <c r="BF203" i="3"/>
  <c r="T203" i="3"/>
  <c r="R203" i="3"/>
  <c r="P203" i="3"/>
  <c r="BI201" i="3"/>
  <c r="BH201" i="3"/>
  <c r="BG201" i="3"/>
  <c r="BF201" i="3"/>
  <c r="T201" i="3"/>
  <c r="R201" i="3"/>
  <c r="P201" i="3"/>
  <c r="BI198" i="3"/>
  <c r="BH198" i="3"/>
  <c r="BG198" i="3"/>
  <c r="BF198" i="3"/>
  <c r="T198" i="3"/>
  <c r="R198" i="3"/>
  <c r="P198" i="3"/>
  <c r="BI195" i="3"/>
  <c r="BH195" i="3"/>
  <c r="BG195" i="3"/>
  <c r="BF195" i="3"/>
  <c r="T195" i="3"/>
  <c r="R195" i="3"/>
  <c r="P195" i="3"/>
  <c r="BI193" i="3"/>
  <c r="BH193" i="3"/>
  <c r="BG193" i="3"/>
  <c r="BF193" i="3"/>
  <c r="T193" i="3"/>
  <c r="R193" i="3"/>
  <c r="P193" i="3"/>
  <c r="BI186" i="3"/>
  <c r="BH186" i="3"/>
  <c r="BG186" i="3"/>
  <c r="BF186" i="3"/>
  <c r="T186" i="3"/>
  <c r="R186" i="3"/>
  <c r="P186" i="3"/>
  <c r="BI178" i="3"/>
  <c r="BH178" i="3"/>
  <c r="BG178" i="3"/>
  <c r="BF178" i="3"/>
  <c r="T178" i="3"/>
  <c r="R178" i="3"/>
  <c r="P178" i="3"/>
  <c r="BI174" i="3"/>
  <c r="BH174" i="3"/>
  <c r="BG174" i="3"/>
  <c r="BF174" i="3"/>
  <c r="T174" i="3"/>
  <c r="R174" i="3"/>
  <c r="P174" i="3"/>
  <c r="BI171" i="3"/>
  <c r="BH171" i="3"/>
  <c r="BG171" i="3"/>
  <c r="BF171" i="3"/>
  <c r="T171" i="3"/>
  <c r="R171" i="3"/>
  <c r="P171" i="3"/>
  <c r="BI169" i="3"/>
  <c r="BH169" i="3"/>
  <c r="BG169" i="3"/>
  <c r="BF169" i="3"/>
  <c r="T169" i="3"/>
  <c r="R169" i="3"/>
  <c r="P169" i="3"/>
  <c r="BI166" i="3"/>
  <c r="BH166" i="3"/>
  <c r="BG166" i="3"/>
  <c r="BF166" i="3"/>
  <c r="T166" i="3"/>
  <c r="R166" i="3"/>
  <c r="P166" i="3"/>
  <c r="BI163" i="3"/>
  <c r="BH163" i="3"/>
  <c r="BG163" i="3"/>
  <c r="BF163" i="3"/>
  <c r="T163" i="3"/>
  <c r="R163" i="3"/>
  <c r="P163" i="3"/>
  <c r="BI159" i="3"/>
  <c r="BH159" i="3"/>
  <c r="BG159" i="3"/>
  <c r="BF159" i="3"/>
  <c r="T159" i="3"/>
  <c r="R159" i="3"/>
  <c r="P159" i="3"/>
  <c r="BI157" i="3"/>
  <c r="BH157" i="3"/>
  <c r="BG157" i="3"/>
  <c r="BF157" i="3"/>
  <c r="T157" i="3"/>
  <c r="R157" i="3"/>
  <c r="P157" i="3"/>
  <c r="BI154" i="3"/>
  <c r="BH154" i="3"/>
  <c r="BG154" i="3"/>
  <c r="BF154" i="3"/>
  <c r="T154" i="3"/>
  <c r="R154" i="3"/>
  <c r="P154" i="3"/>
  <c r="BI151" i="3"/>
  <c r="BH151" i="3"/>
  <c r="BG151" i="3"/>
  <c r="BF151" i="3"/>
  <c r="T151" i="3"/>
  <c r="R151" i="3"/>
  <c r="P151" i="3"/>
  <c r="BI146" i="3"/>
  <c r="BH146" i="3"/>
  <c r="BG146" i="3"/>
  <c r="BF146" i="3"/>
  <c r="T146" i="3"/>
  <c r="R146" i="3"/>
  <c r="P146" i="3"/>
  <c r="BI143" i="3"/>
  <c r="BH143" i="3"/>
  <c r="BG143" i="3"/>
  <c r="BF143" i="3"/>
  <c r="T143" i="3"/>
  <c r="R143" i="3"/>
  <c r="P143" i="3"/>
  <c r="BI138" i="3"/>
  <c r="BH138" i="3"/>
  <c r="BG138" i="3"/>
  <c r="BF138" i="3"/>
  <c r="T138" i="3"/>
  <c r="R138" i="3"/>
  <c r="P138" i="3"/>
  <c r="BI135" i="3"/>
  <c r="BH135" i="3"/>
  <c r="BG135" i="3"/>
  <c r="BF135" i="3"/>
  <c r="T135" i="3"/>
  <c r="R135" i="3"/>
  <c r="P135" i="3"/>
  <c r="BI132" i="3"/>
  <c r="BH132" i="3"/>
  <c r="BG132" i="3"/>
  <c r="BF132" i="3"/>
  <c r="T132" i="3"/>
  <c r="R132" i="3"/>
  <c r="P132" i="3"/>
  <c r="BI129" i="3"/>
  <c r="BH129" i="3"/>
  <c r="BG129" i="3"/>
  <c r="BF129" i="3"/>
  <c r="T129" i="3"/>
  <c r="R129" i="3"/>
  <c r="P129" i="3"/>
  <c r="BI125" i="3"/>
  <c r="BH125" i="3"/>
  <c r="BG125" i="3"/>
  <c r="BF125" i="3"/>
  <c r="T125" i="3"/>
  <c r="R125" i="3"/>
  <c r="P125" i="3"/>
  <c r="J119" i="3"/>
  <c r="J118" i="3"/>
  <c r="F118" i="3"/>
  <c r="F116" i="3"/>
  <c r="E114" i="3"/>
  <c r="J55" i="3"/>
  <c r="J54" i="3"/>
  <c r="F54" i="3"/>
  <c r="F52" i="3"/>
  <c r="E50" i="3"/>
  <c r="J18" i="3"/>
  <c r="E18" i="3"/>
  <c r="F119" i="3" s="1"/>
  <c r="J17" i="3"/>
  <c r="J12" i="3"/>
  <c r="J52" i="3" s="1"/>
  <c r="E7" i="3"/>
  <c r="E112" i="3" s="1"/>
  <c r="J37" i="2"/>
  <c r="J36" i="2"/>
  <c r="AY55" i="1" s="1"/>
  <c r="J35" i="2"/>
  <c r="AX55" i="1"/>
  <c r="BI1845" i="2"/>
  <c r="BH1845" i="2"/>
  <c r="BG1845" i="2"/>
  <c r="BF1845" i="2"/>
  <c r="T1845" i="2"/>
  <c r="T1844" i="2" s="1"/>
  <c r="R1845" i="2"/>
  <c r="R1844" i="2"/>
  <c r="P1845" i="2"/>
  <c r="P1844" i="2"/>
  <c r="BI1841" i="2"/>
  <c r="BH1841" i="2"/>
  <c r="BG1841" i="2"/>
  <c r="BF1841" i="2"/>
  <c r="T1841" i="2"/>
  <c r="T1840" i="2" s="1"/>
  <c r="R1841" i="2"/>
  <c r="R1840" i="2"/>
  <c r="P1841" i="2"/>
  <c r="P1840" i="2" s="1"/>
  <c r="BI1837" i="2"/>
  <c r="BH1837" i="2"/>
  <c r="BG1837" i="2"/>
  <c r="BF1837" i="2"/>
  <c r="T1837" i="2"/>
  <c r="T1836" i="2" s="1"/>
  <c r="R1837" i="2"/>
  <c r="R1836" i="2" s="1"/>
  <c r="P1837" i="2"/>
  <c r="P1836" i="2"/>
  <c r="BI1833" i="2"/>
  <c r="BH1833" i="2"/>
  <c r="BG1833" i="2"/>
  <c r="BF1833" i="2"/>
  <c r="T1833" i="2"/>
  <c r="T1832" i="2"/>
  <c r="R1833" i="2"/>
  <c r="R1832" i="2" s="1"/>
  <c r="P1833" i="2"/>
  <c r="P1832" i="2" s="1"/>
  <c r="P1831" i="2" s="1"/>
  <c r="BI1829" i="2"/>
  <c r="BH1829" i="2"/>
  <c r="BG1829" i="2"/>
  <c r="BF1829" i="2"/>
  <c r="T1829" i="2"/>
  <c r="T1828" i="2"/>
  <c r="R1829" i="2"/>
  <c r="R1828" i="2" s="1"/>
  <c r="P1829" i="2"/>
  <c r="P1828" i="2" s="1"/>
  <c r="BI1826" i="2"/>
  <c r="BH1826" i="2"/>
  <c r="BG1826" i="2"/>
  <c r="BF1826" i="2"/>
  <c r="T1826" i="2"/>
  <c r="R1826" i="2"/>
  <c r="P1826" i="2"/>
  <c r="BI1824" i="2"/>
  <c r="BH1824" i="2"/>
  <c r="BG1824" i="2"/>
  <c r="BF1824" i="2"/>
  <c r="T1824" i="2"/>
  <c r="R1824" i="2"/>
  <c r="P1824" i="2"/>
  <c r="BI1822" i="2"/>
  <c r="BH1822" i="2"/>
  <c r="BG1822" i="2"/>
  <c r="BF1822" i="2"/>
  <c r="T1822" i="2"/>
  <c r="R1822" i="2"/>
  <c r="P1822" i="2"/>
  <c r="BI1820" i="2"/>
  <c r="BH1820" i="2"/>
  <c r="BG1820" i="2"/>
  <c r="BF1820" i="2"/>
  <c r="T1820" i="2"/>
  <c r="R1820" i="2"/>
  <c r="P1820" i="2"/>
  <c r="BI1818" i="2"/>
  <c r="BH1818" i="2"/>
  <c r="BG1818" i="2"/>
  <c r="BF1818" i="2"/>
  <c r="T1818" i="2"/>
  <c r="R1818" i="2"/>
  <c r="P1818" i="2"/>
  <c r="BI1816" i="2"/>
  <c r="BH1816" i="2"/>
  <c r="BG1816" i="2"/>
  <c r="BF1816" i="2"/>
  <c r="T1816" i="2"/>
  <c r="R1816" i="2"/>
  <c r="P1816" i="2"/>
  <c r="BI1814" i="2"/>
  <c r="BH1814" i="2"/>
  <c r="BG1814" i="2"/>
  <c r="BF1814" i="2"/>
  <c r="T1814" i="2"/>
  <c r="R1814" i="2"/>
  <c r="P1814" i="2"/>
  <c r="BI1812" i="2"/>
  <c r="BH1812" i="2"/>
  <c r="BG1812" i="2"/>
  <c r="BF1812" i="2"/>
  <c r="T1812" i="2"/>
  <c r="R1812" i="2"/>
  <c r="P1812" i="2"/>
  <c r="BI1810" i="2"/>
  <c r="BH1810" i="2"/>
  <c r="BG1810" i="2"/>
  <c r="BF1810" i="2"/>
  <c r="T1810" i="2"/>
  <c r="R1810" i="2"/>
  <c r="P1810" i="2"/>
  <c r="BI1808" i="2"/>
  <c r="BH1808" i="2"/>
  <c r="BG1808" i="2"/>
  <c r="BF1808" i="2"/>
  <c r="T1808" i="2"/>
  <c r="R1808" i="2"/>
  <c r="P1808" i="2"/>
  <c r="BI1803" i="2"/>
  <c r="BH1803" i="2"/>
  <c r="BG1803" i="2"/>
  <c r="BF1803" i="2"/>
  <c r="T1803" i="2"/>
  <c r="R1803" i="2"/>
  <c r="P1803" i="2"/>
  <c r="BI1802" i="2"/>
  <c r="BH1802" i="2"/>
  <c r="BG1802" i="2"/>
  <c r="BF1802" i="2"/>
  <c r="T1802" i="2"/>
  <c r="R1802" i="2"/>
  <c r="P1802" i="2"/>
  <c r="BI1783" i="2"/>
  <c r="BH1783" i="2"/>
  <c r="BG1783" i="2"/>
  <c r="BF1783" i="2"/>
  <c r="T1783" i="2"/>
  <c r="R1783" i="2"/>
  <c r="P1783" i="2"/>
  <c r="BI1782" i="2"/>
  <c r="BH1782" i="2"/>
  <c r="BG1782" i="2"/>
  <c r="BF1782" i="2"/>
  <c r="T1782" i="2"/>
  <c r="R1782" i="2"/>
  <c r="P1782" i="2"/>
  <c r="BI1780" i="2"/>
  <c r="BH1780" i="2"/>
  <c r="BG1780" i="2"/>
  <c r="BF1780" i="2"/>
  <c r="T1780" i="2"/>
  <c r="R1780" i="2"/>
  <c r="P1780" i="2"/>
  <c r="BI1779" i="2"/>
  <c r="BH1779" i="2"/>
  <c r="BG1779" i="2"/>
  <c r="BF1779" i="2"/>
  <c r="T1779" i="2"/>
  <c r="R1779" i="2"/>
  <c r="P1779" i="2"/>
  <c r="BI1778" i="2"/>
  <c r="BH1778" i="2"/>
  <c r="BG1778" i="2"/>
  <c r="BF1778" i="2"/>
  <c r="T1778" i="2"/>
  <c r="R1778" i="2"/>
  <c r="P1778" i="2"/>
  <c r="BI1777" i="2"/>
  <c r="BH1777" i="2"/>
  <c r="BG1777" i="2"/>
  <c r="BF1777" i="2"/>
  <c r="T1777" i="2"/>
  <c r="R1777" i="2"/>
  <c r="P1777" i="2"/>
  <c r="BI1774" i="2"/>
  <c r="BH1774" i="2"/>
  <c r="BG1774" i="2"/>
  <c r="BF1774" i="2"/>
  <c r="T1774" i="2"/>
  <c r="R1774" i="2"/>
  <c r="P1774" i="2"/>
  <c r="BI1772" i="2"/>
  <c r="BH1772" i="2"/>
  <c r="BG1772" i="2"/>
  <c r="BF1772" i="2"/>
  <c r="T1772" i="2"/>
  <c r="R1772" i="2"/>
  <c r="P1772" i="2"/>
  <c r="BI1767" i="2"/>
  <c r="BH1767" i="2"/>
  <c r="BG1767" i="2"/>
  <c r="BF1767" i="2"/>
  <c r="T1767" i="2"/>
  <c r="R1767" i="2"/>
  <c r="P1767" i="2"/>
  <c r="BI1751" i="2"/>
  <c r="BH1751" i="2"/>
  <c r="BG1751" i="2"/>
  <c r="BF1751" i="2"/>
  <c r="T1751" i="2"/>
  <c r="R1751" i="2"/>
  <c r="P1751" i="2"/>
  <c r="BI1749" i="2"/>
  <c r="BH1749" i="2"/>
  <c r="BG1749" i="2"/>
  <c r="BF1749" i="2"/>
  <c r="T1749" i="2"/>
  <c r="R1749" i="2"/>
  <c r="P1749" i="2"/>
  <c r="BI1747" i="2"/>
  <c r="BH1747" i="2"/>
  <c r="BG1747" i="2"/>
  <c r="BF1747" i="2"/>
  <c r="T1747" i="2"/>
  <c r="R1747" i="2"/>
  <c r="P1747" i="2"/>
  <c r="BI1731" i="2"/>
  <c r="BH1731" i="2"/>
  <c r="BG1731" i="2"/>
  <c r="BF1731" i="2"/>
  <c r="T1731" i="2"/>
  <c r="R1731" i="2"/>
  <c r="P1731" i="2"/>
  <c r="BI1729" i="2"/>
  <c r="BH1729" i="2"/>
  <c r="BG1729" i="2"/>
  <c r="BF1729" i="2"/>
  <c r="T1729" i="2"/>
  <c r="R1729" i="2"/>
  <c r="P1729" i="2"/>
  <c r="BI1726" i="2"/>
  <c r="BH1726" i="2"/>
  <c r="BG1726" i="2"/>
  <c r="BF1726" i="2"/>
  <c r="T1726" i="2"/>
  <c r="R1726" i="2"/>
  <c r="P1726" i="2"/>
  <c r="BI1724" i="2"/>
  <c r="BH1724" i="2"/>
  <c r="BG1724" i="2"/>
  <c r="BF1724" i="2"/>
  <c r="T1724" i="2"/>
  <c r="R1724" i="2"/>
  <c r="P1724" i="2"/>
  <c r="BI1721" i="2"/>
  <c r="BH1721" i="2"/>
  <c r="BG1721" i="2"/>
  <c r="BF1721" i="2"/>
  <c r="T1721" i="2"/>
  <c r="R1721" i="2"/>
  <c r="P1721" i="2"/>
  <c r="BI1718" i="2"/>
  <c r="BH1718" i="2"/>
  <c r="BG1718" i="2"/>
  <c r="BF1718" i="2"/>
  <c r="T1718" i="2"/>
  <c r="R1718" i="2"/>
  <c r="P1718" i="2"/>
  <c r="BI1715" i="2"/>
  <c r="BH1715" i="2"/>
  <c r="BG1715" i="2"/>
  <c r="BF1715" i="2"/>
  <c r="T1715" i="2"/>
  <c r="R1715" i="2"/>
  <c r="P1715" i="2"/>
  <c r="BI1713" i="2"/>
  <c r="BH1713" i="2"/>
  <c r="BG1713" i="2"/>
  <c r="BF1713" i="2"/>
  <c r="T1713" i="2"/>
  <c r="R1713" i="2"/>
  <c r="P1713" i="2"/>
  <c r="BI1710" i="2"/>
  <c r="BH1710" i="2"/>
  <c r="BG1710" i="2"/>
  <c r="BF1710" i="2"/>
  <c r="T1710" i="2"/>
  <c r="R1710" i="2"/>
  <c r="P1710" i="2"/>
  <c r="BI1709" i="2"/>
  <c r="BH1709" i="2"/>
  <c r="BG1709" i="2"/>
  <c r="BF1709" i="2"/>
  <c r="T1709" i="2"/>
  <c r="R1709" i="2"/>
  <c r="P1709" i="2"/>
  <c r="BI1706" i="2"/>
  <c r="BH1706" i="2"/>
  <c r="BG1706" i="2"/>
  <c r="BF1706" i="2"/>
  <c r="T1706" i="2"/>
  <c r="R1706" i="2"/>
  <c r="P1706" i="2"/>
  <c r="BI1705" i="2"/>
  <c r="BH1705" i="2"/>
  <c r="BG1705" i="2"/>
  <c r="BF1705" i="2"/>
  <c r="T1705" i="2"/>
  <c r="R1705" i="2"/>
  <c r="P1705" i="2"/>
  <c r="BI1694" i="2"/>
  <c r="BH1694" i="2"/>
  <c r="BG1694" i="2"/>
  <c r="BF1694" i="2"/>
  <c r="T1694" i="2"/>
  <c r="R1694" i="2"/>
  <c r="P1694" i="2"/>
  <c r="BI1692" i="2"/>
  <c r="BH1692" i="2"/>
  <c r="BG1692" i="2"/>
  <c r="BF1692" i="2"/>
  <c r="T1692" i="2"/>
  <c r="R1692" i="2"/>
  <c r="P1692" i="2"/>
  <c r="BI1690" i="2"/>
  <c r="BH1690" i="2"/>
  <c r="BG1690" i="2"/>
  <c r="BF1690" i="2"/>
  <c r="T1690" i="2"/>
  <c r="R1690" i="2"/>
  <c r="P1690" i="2"/>
  <c r="BI1688" i="2"/>
  <c r="BH1688" i="2"/>
  <c r="BG1688" i="2"/>
  <c r="BF1688" i="2"/>
  <c r="T1688" i="2"/>
  <c r="R1688" i="2"/>
  <c r="P1688" i="2"/>
  <c r="BI1677" i="2"/>
  <c r="BH1677" i="2"/>
  <c r="BG1677" i="2"/>
  <c r="BF1677" i="2"/>
  <c r="T1677" i="2"/>
  <c r="R1677" i="2"/>
  <c r="P1677" i="2"/>
  <c r="BI1674" i="2"/>
  <c r="BH1674" i="2"/>
  <c r="BG1674" i="2"/>
  <c r="BF1674" i="2"/>
  <c r="T1674" i="2"/>
  <c r="R1674" i="2"/>
  <c r="P1674" i="2"/>
  <c r="BI1658" i="2"/>
  <c r="BH1658" i="2"/>
  <c r="BG1658" i="2"/>
  <c r="BF1658" i="2"/>
  <c r="T1658" i="2"/>
  <c r="R1658" i="2"/>
  <c r="P1658" i="2"/>
  <c r="BI1656" i="2"/>
  <c r="BH1656" i="2"/>
  <c r="BG1656" i="2"/>
  <c r="BF1656" i="2"/>
  <c r="T1656" i="2"/>
  <c r="R1656" i="2"/>
  <c r="P1656" i="2"/>
  <c r="BI1635" i="2"/>
  <c r="BH1635" i="2"/>
  <c r="BG1635" i="2"/>
  <c r="BF1635" i="2"/>
  <c r="T1635" i="2"/>
  <c r="R1635" i="2"/>
  <c r="P1635" i="2"/>
  <c r="BI1632" i="2"/>
  <c r="BH1632" i="2"/>
  <c r="BG1632" i="2"/>
  <c r="BF1632" i="2"/>
  <c r="T1632" i="2"/>
  <c r="R1632" i="2"/>
  <c r="P1632" i="2"/>
  <c r="BI1618" i="2"/>
  <c r="BH1618" i="2"/>
  <c r="BG1618" i="2"/>
  <c r="BF1618" i="2"/>
  <c r="T1618" i="2"/>
  <c r="R1618" i="2"/>
  <c r="P1618" i="2"/>
  <c r="BI1613" i="2"/>
  <c r="BH1613" i="2"/>
  <c r="BG1613" i="2"/>
  <c r="BF1613" i="2"/>
  <c r="T1613" i="2"/>
  <c r="R1613" i="2"/>
  <c r="P1613" i="2"/>
  <c r="BI1608" i="2"/>
  <c r="BH1608" i="2"/>
  <c r="BG1608" i="2"/>
  <c r="BF1608" i="2"/>
  <c r="T1608" i="2"/>
  <c r="R1608" i="2"/>
  <c r="P1608" i="2"/>
  <c r="BI1605" i="2"/>
  <c r="BH1605" i="2"/>
  <c r="BG1605" i="2"/>
  <c r="BF1605" i="2"/>
  <c r="T1605" i="2"/>
  <c r="R1605" i="2"/>
  <c r="P1605" i="2"/>
  <c r="BI1600" i="2"/>
  <c r="BH1600" i="2"/>
  <c r="BG1600" i="2"/>
  <c r="BF1600" i="2"/>
  <c r="T1600" i="2"/>
  <c r="R1600" i="2"/>
  <c r="P1600" i="2"/>
  <c r="BI1597" i="2"/>
  <c r="BH1597" i="2"/>
  <c r="BG1597" i="2"/>
  <c r="BF1597" i="2"/>
  <c r="T1597" i="2"/>
  <c r="R1597" i="2"/>
  <c r="P1597" i="2"/>
  <c r="BI1594" i="2"/>
  <c r="BH1594" i="2"/>
  <c r="BG1594" i="2"/>
  <c r="BF1594" i="2"/>
  <c r="T1594" i="2"/>
  <c r="R1594" i="2"/>
  <c r="P1594" i="2"/>
  <c r="BI1589" i="2"/>
  <c r="BH1589" i="2"/>
  <c r="BG1589" i="2"/>
  <c r="BF1589" i="2"/>
  <c r="T1589" i="2"/>
  <c r="R1589" i="2"/>
  <c r="P1589" i="2"/>
  <c r="BI1584" i="2"/>
  <c r="BH1584" i="2"/>
  <c r="BG1584" i="2"/>
  <c r="BF1584" i="2"/>
  <c r="T1584" i="2"/>
  <c r="R1584" i="2"/>
  <c r="P1584" i="2"/>
  <c r="BI1577" i="2"/>
  <c r="BH1577" i="2"/>
  <c r="BG1577" i="2"/>
  <c r="BF1577" i="2"/>
  <c r="T1577" i="2"/>
  <c r="R1577" i="2"/>
  <c r="P1577" i="2"/>
  <c r="BI1574" i="2"/>
  <c r="BH1574" i="2"/>
  <c r="BG1574" i="2"/>
  <c r="BF1574" i="2"/>
  <c r="T1574" i="2"/>
  <c r="R1574" i="2"/>
  <c r="P1574" i="2"/>
  <c r="BI1571" i="2"/>
  <c r="BH1571" i="2"/>
  <c r="BG1571" i="2"/>
  <c r="BF1571" i="2"/>
  <c r="T1571" i="2"/>
  <c r="R1571" i="2"/>
  <c r="P1571" i="2"/>
  <c r="BI1563" i="2"/>
  <c r="BH1563" i="2"/>
  <c r="BG1563" i="2"/>
  <c r="BF1563" i="2"/>
  <c r="T1563" i="2"/>
  <c r="R1563" i="2"/>
  <c r="P1563" i="2"/>
  <c r="BI1549" i="2"/>
  <c r="BH1549" i="2"/>
  <c r="BG1549" i="2"/>
  <c r="BF1549" i="2"/>
  <c r="T1549" i="2"/>
  <c r="R1549" i="2"/>
  <c r="P1549" i="2"/>
  <c r="BI1543" i="2"/>
  <c r="BH1543" i="2"/>
  <c r="BG1543" i="2"/>
  <c r="BF1543" i="2"/>
  <c r="T1543" i="2"/>
  <c r="R1543" i="2"/>
  <c r="P1543" i="2"/>
  <c r="BI1537" i="2"/>
  <c r="BH1537" i="2"/>
  <c r="BG1537" i="2"/>
  <c r="BF1537" i="2"/>
  <c r="T1537" i="2"/>
  <c r="R1537" i="2"/>
  <c r="P1537" i="2"/>
  <c r="BI1532" i="2"/>
  <c r="BH1532" i="2"/>
  <c r="BG1532" i="2"/>
  <c r="BF1532" i="2"/>
  <c r="T1532" i="2"/>
  <c r="R1532" i="2"/>
  <c r="P1532" i="2"/>
  <c r="BI1530" i="2"/>
  <c r="BH1530" i="2"/>
  <c r="BG1530" i="2"/>
  <c r="BF1530" i="2"/>
  <c r="T1530" i="2"/>
  <c r="R1530" i="2"/>
  <c r="P1530" i="2"/>
  <c r="BI1527" i="2"/>
  <c r="BH1527" i="2"/>
  <c r="BG1527" i="2"/>
  <c r="BF1527" i="2"/>
  <c r="T1527" i="2"/>
  <c r="R1527" i="2"/>
  <c r="P1527" i="2"/>
  <c r="BI1525" i="2"/>
  <c r="BH1525" i="2"/>
  <c r="BG1525" i="2"/>
  <c r="BF1525" i="2"/>
  <c r="T1525" i="2"/>
  <c r="R1525" i="2"/>
  <c r="P1525" i="2"/>
  <c r="BI1520" i="2"/>
  <c r="BH1520" i="2"/>
  <c r="BG1520" i="2"/>
  <c r="BF1520" i="2"/>
  <c r="T1520" i="2"/>
  <c r="R1520" i="2"/>
  <c r="P1520" i="2"/>
  <c r="BI1517" i="2"/>
  <c r="BH1517" i="2"/>
  <c r="BG1517" i="2"/>
  <c r="BF1517" i="2"/>
  <c r="T1517" i="2"/>
  <c r="R1517" i="2"/>
  <c r="P1517" i="2"/>
  <c r="BI1514" i="2"/>
  <c r="BH1514" i="2"/>
  <c r="BG1514" i="2"/>
  <c r="BF1514" i="2"/>
  <c r="T1514" i="2"/>
  <c r="R1514" i="2"/>
  <c r="P1514" i="2"/>
  <c r="BI1509" i="2"/>
  <c r="BH1509" i="2"/>
  <c r="BG1509" i="2"/>
  <c r="BF1509" i="2"/>
  <c r="T1509" i="2"/>
  <c r="R1509" i="2"/>
  <c r="P1509" i="2"/>
  <c r="BI1507" i="2"/>
  <c r="BH1507" i="2"/>
  <c r="BG1507" i="2"/>
  <c r="BF1507" i="2"/>
  <c r="T1507" i="2"/>
  <c r="R1507" i="2"/>
  <c r="P1507" i="2"/>
  <c r="BI1496" i="2"/>
  <c r="BH1496" i="2"/>
  <c r="BG1496" i="2"/>
  <c r="BF1496" i="2"/>
  <c r="T1496" i="2"/>
  <c r="R1496" i="2"/>
  <c r="P1496" i="2"/>
  <c r="BI1492" i="2"/>
  <c r="BH1492" i="2"/>
  <c r="BG1492" i="2"/>
  <c r="BF1492" i="2"/>
  <c r="T1492" i="2"/>
  <c r="R1492" i="2"/>
  <c r="P1492" i="2"/>
  <c r="BI1487" i="2"/>
  <c r="BH1487" i="2"/>
  <c r="BG1487" i="2"/>
  <c r="BF1487" i="2"/>
  <c r="T1487" i="2"/>
  <c r="R1487" i="2"/>
  <c r="P1487" i="2"/>
  <c r="BI1486" i="2"/>
  <c r="BH1486" i="2"/>
  <c r="BG1486" i="2"/>
  <c r="BF1486" i="2"/>
  <c r="T1486" i="2"/>
  <c r="R1486" i="2"/>
  <c r="P1486" i="2"/>
  <c r="BI1484" i="2"/>
  <c r="BH1484" i="2"/>
  <c r="BG1484" i="2"/>
  <c r="BF1484" i="2"/>
  <c r="T1484" i="2"/>
  <c r="R1484" i="2"/>
  <c r="P1484" i="2"/>
  <c r="BI1479" i="2"/>
  <c r="BH1479" i="2"/>
  <c r="BG1479" i="2"/>
  <c r="BF1479" i="2"/>
  <c r="T1479" i="2"/>
  <c r="R1479" i="2"/>
  <c r="P1479" i="2"/>
  <c r="BI1477" i="2"/>
  <c r="BH1477" i="2"/>
  <c r="BG1477" i="2"/>
  <c r="BF1477" i="2"/>
  <c r="T1477" i="2"/>
  <c r="R1477" i="2"/>
  <c r="P1477" i="2"/>
  <c r="BI1474" i="2"/>
  <c r="BH1474" i="2"/>
  <c r="BG1474" i="2"/>
  <c r="BF1474" i="2"/>
  <c r="T1474" i="2"/>
  <c r="R1474" i="2"/>
  <c r="P1474" i="2"/>
  <c r="BI1473" i="2"/>
  <c r="BH1473" i="2"/>
  <c r="BG1473" i="2"/>
  <c r="BF1473" i="2"/>
  <c r="T1473" i="2"/>
  <c r="R1473" i="2"/>
  <c r="P1473" i="2"/>
  <c r="BI1472" i="2"/>
  <c r="BH1472" i="2"/>
  <c r="BG1472" i="2"/>
  <c r="BF1472" i="2"/>
  <c r="T1472" i="2"/>
  <c r="R1472" i="2"/>
  <c r="P1472" i="2"/>
  <c r="BI1471" i="2"/>
  <c r="BH1471" i="2"/>
  <c r="BG1471" i="2"/>
  <c r="BF1471" i="2"/>
  <c r="T1471" i="2"/>
  <c r="R1471" i="2"/>
  <c r="P1471" i="2"/>
  <c r="BI1470" i="2"/>
  <c r="BH1470" i="2"/>
  <c r="BG1470" i="2"/>
  <c r="BF1470" i="2"/>
  <c r="T1470" i="2"/>
  <c r="R1470" i="2"/>
  <c r="P1470" i="2"/>
  <c r="BI1467" i="2"/>
  <c r="BH1467" i="2"/>
  <c r="BG1467" i="2"/>
  <c r="BF1467" i="2"/>
  <c r="T1467" i="2"/>
  <c r="R1467" i="2"/>
  <c r="P1467" i="2"/>
  <c r="BI1466" i="2"/>
  <c r="BH1466" i="2"/>
  <c r="BG1466" i="2"/>
  <c r="BF1466" i="2"/>
  <c r="T1466" i="2"/>
  <c r="R1466" i="2"/>
  <c r="P1466" i="2"/>
  <c r="BI1464" i="2"/>
  <c r="BH1464" i="2"/>
  <c r="BG1464" i="2"/>
  <c r="BF1464" i="2"/>
  <c r="T1464" i="2"/>
  <c r="R1464" i="2"/>
  <c r="P1464" i="2"/>
  <c r="BI1461" i="2"/>
  <c r="BH1461" i="2"/>
  <c r="BG1461" i="2"/>
  <c r="BF1461" i="2"/>
  <c r="T1461" i="2"/>
  <c r="R1461" i="2"/>
  <c r="P1461" i="2"/>
  <c r="BI1458" i="2"/>
  <c r="BH1458" i="2"/>
  <c r="BG1458" i="2"/>
  <c r="BF1458" i="2"/>
  <c r="T1458" i="2"/>
  <c r="R1458" i="2"/>
  <c r="P1458" i="2"/>
  <c r="BI1454" i="2"/>
  <c r="BH1454" i="2"/>
  <c r="BG1454" i="2"/>
  <c r="BF1454" i="2"/>
  <c r="T1454" i="2"/>
  <c r="R1454" i="2"/>
  <c r="P1454" i="2"/>
  <c r="BI1450" i="2"/>
  <c r="BH1450" i="2"/>
  <c r="BG1450" i="2"/>
  <c r="BF1450" i="2"/>
  <c r="T1450" i="2"/>
  <c r="R1450" i="2"/>
  <c r="P1450" i="2"/>
  <c r="BI1449" i="2"/>
  <c r="BH1449" i="2"/>
  <c r="BG1449" i="2"/>
  <c r="BF1449" i="2"/>
  <c r="T1449" i="2"/>
  <c r="R1449" i="2"/>
  <c r="P1449" i="2"/>
  <c r="BI1447" i="2"/>
  <c r="BH1447" i="2"/>
  <c r="BG1447" i="2"/>
  <c r="BF1447" i="2"/>
  <c r="T1447" i="2"/>
  <c r="R1447" i="2"/>
  <c r="P1447" i="2"/>
  <c r="BI1446" i="2"/>
  <c r="BH1446" i="2"/>
  <c r="BG1446" i="2"/>
  <c r="BF1446" i="2"/>
  <c r="T1446" i="2"/>
  <c r="R1446" i="2"/>
  <c r="P1446" i="2"/>
  <c r="BI1444" i="2"/>
  <c r="BH1444" i="2"/>
  <c r="BG1444" i="2"/>
  <c r="BF1444" i="2"/>
  <c r="T1444" i="2"/>
  <c r="R1444" i="2"/>
  <c r="P1444" i="2"/>
  <c r="BI1443" i="2"/>
  <c r="BH1443" i="2"/>
  <c r="BG1443" i="2"/>
  <c r="BF1443" i="2"/>
  <c r="T1443" i="2"/>
  <c r="R1443" i="2"/>
  <c r="P1443" i="2"/>
  <c r="BI1442" i="2"/>
  <c r="BH1442" i="2"/>
  <c r="BG1442" i="2"/>
  <c r="BF1442" i="2"/>
  <c r="T1442" i="2"/>
  <c r="R1442" i="2"/>
  <c r="P1442" i="2"/>
  <c r="BI1441" i="2"/>
  <c r="BH1441" i="2"/>
  <c r="BG1441" i="2"/>
  <c r="BF1441" i="2"/>
  <c r="T1441" i="2"/>
  <c r="R1441" i="2"/>
  <c r="P1441" i="2"/>
  <c r="BI1440" i="2"/>
  <c r="BH1440" i="2"/>
  <c r="BG1440" i="2"/>
  <c r="BF1440" i="2"/>
  <c r="T1440" i="2"/>
  <c r="R1440" i="2"/>
  <c r="P1440" i="2"/>
  <c r="BI1438" i="2"/>
  <c r="BH1438" i="2"/>
  <c r="BG1438" i="2"/>
  <c r="BF1438" i="2"/>
  <c r="T1438" i="2"/>
  <c r="R1438" i="2"/>
  <c r="P1438" i="2"/>
  <c r="BI1437" i="2"/>
  <c r="BH1437" i="2"/>
  <c r="BG1437" i="2"/>
  <c r="BF1437" i="2"/>
  <c r="T1437" i="2"/>
  <c r="R1437" i="2"/>
  <c r="P1437" i="2"/>
  <c r="BI1436" i="2"/>
  <c r="BH1436" i="2"/>
  <c r="BG1436" i="2"/>
  <c r="BF1436" i="2"/>
  <c r="T1436" i="2"/>
  <c r="R1436" i="2"/>
  <c r="P1436" i="2"/>
  <c r="BI1434" i="2"/>
  <c r="BH1434" i="2"/>
  <c r="BG1434" i="2"/>
  <c r="BF1434" i="2"/>
  <c r="T1434" i="2"/>
  <c r="R1434" i="2"/>
  <c r="P1434" i="2"/>
  <c r="BI1432" i="2"/>
  <c r="BH1432" i="2"/>
  <c r="BG1432" i="2"/>
  <c r="BF1432" i="2"/>
  <c r="T1432" i="2"/>
  <c r="R1432" i="2"/>
  <c r="P1432" i="2"/>
  <c r="BI1430" i="2"/>
  <c r="BH1430" i="2"/>
  <c r="BG1430" i="2"/>
  <c r="BF1430" i="2"/>
  <c r="T1430" i="2"/>
  <c r="R1430" i="2"/>
  <c r="P1430" i="2"/>
  <c r="BI1428" i="2"/>
  <c r="BH1428" i="2"/>
  <c r="BG1428" i="2"/>
  <c r="BF1428" i="2"/>
  <c r="T1428" i="2"/>
  <c r="R1428" i="2"/>
  <c r="P1428" i="2"/>
  <c r="BI1426" i="2"/>
  <c r="BH1426" i="2"/>
  <c r="BG1426" i="2"/>
  <c r="BF1426" i="2"/>
  <c r="T1426" i="2"/>
  <c r="R1426" i="2"/>
  <c r="P1426" i="2"/>
  <c r="BI1424" i="2"/>
  <c r="BH1424" i="2"/>
  <c r="BG1424" i="2"/>
  <c r="BF1424" i="2"/>
  <c r="T1424" i="2"/>
  <c r="R1424" i="2"/>
  <c r="P1424" i="2"/>
  <c r="BI1422" i="2"/>
  <c r="BH1422" i="2"/>
  <c r="BG1422" i="2"/>
  <c r="BF1422" i="2"/>
  <c r="T1422" i="2"/>
  <c r="R1422" i="2"/>
  <c r="P1422" i="2"/>
  <c r="BI1420" i="2"/>
  <c r="BH1420" i="2"/>
  <c r="BG1420" i="2"/>
  <c r="BF1420" i="2"/>
  <c r="T1420" i="2"/>
  <c r="R1420" i="2"/>
  <c r="P1420" i="2"/>
  <c r="BI1418" i="2"/>
  <c r="BH1418" i="2"/>
  <c r="BG1418" i="2"/>
  <c r="BF1418" i="2"/>
  <c r="T1418" i="2"/>
  <c r="R1418" i="2"/>
  <c r="P1418" i="2"/>
  <c r="BI1416" i="2"/>
  <c r="BH1416" i="2"/>
  <c r="BG1416" i="2"/>
  <c r="BF1416" i="2"/>
  <c r="T1416" i="2"/>
  <c r="R1416" i="2"/>
  <c r="P1416" i="2"/>
  <c r="BI1414" i="2"/>
  <c r="BH1414" i="2"/>
  <c r="BG1414" i="2"/>
  <c r="BF1414" i="2"/>
  <c r="T1414" i="2"/>
  <c r="R1414" i="2"/>
  <c r="P1414" i="2"/>
  <c r="BI1412" i="2"/>
  <c r="BH1412" i="2"/>
  <c r="BG1412" i="2"/>
  <c r="BF1412" i="2"/>
  <c r="T1412" i="2"/>
  <c r="R1412" i="2"/>
  <c r="P1412" i="2"/>
  <c r="BI1410" i="2"/>
  <c r="BH1410" i="2"/>
  <c r="BG1410" i="2"/>
  <c r="BF1410" i="2"/>
  <c r="T1410" i="2"/>
  <c r="R1410" i="2"/>
  <c r="P1410" i="2"/>
  <c r="BI1403" i="2"/>
  <c r="BH1403" i="2"/>
  <c r="BG1403" i="2"/>
  <c r="BF1403" i="2"/>
  <c r="T1403" i="2"/>
  <c r="R1403" i="2"/>
  <c r="P1403" i="2"/>
  <c r="BI1388" i="2"/>
  <c r="BH1388" i="2"/>
  <c r="BG1388" i="2"/>
  <c r="BF1388" i="2"/>
  <c r="T1388" i="2"/>
  <c r="R1388" i="2"/>
  <c r="P1388" i="2"/>
  <c r="BI1373" i="2"/>
  <c r="BH1373" i="2"/>
  <c r="BG1373" i="2"/>
  <c r="BF1373" i="2"/>
  <c r="T1373" i="2"/>
  <c r="R1373" i="2"/>
  <c r="P1373" i="2"/>
  <c r="BI1371" i="2"/>
  <c r="BH1371" i="2"/>
  <c r="BG1371" i="2"/>
  <c r="BF1371" i="2"/>
  <c r="T1371" i="2"/>
  <c r="R1371" i="2"/>
  <c r="P1371" i="2"/>
  <c r="BI1368" i="2"/>
  <c r="BH1368" i="2"/>
  <c r="BG1368" i="2"/>
  <c r="BF1368" i="2"/>
  <c r="T1368" i="2"/>
  <c r="R1368" i="2"/>
  <c r="P1368" i="2"/>
  <c r="BI1366" i="2"/>
  <c r="BH1366" i="2"/>
  <c r="BG1366" i="2"/>
  <c r="BF1366" i="2"/>
  <c r="T1366" i="2"/>
  <c r="R1366" i="2"/>
  <c r="P1366" i="2"/>
  <c r="BI1364" i="2"/>
  <c r="BH1364" i="2"/>
  <c r="BG1364" i="2"/>
  <c r="BF1364" i="2"/>
  <c r="T1364" i="2"/>
  <c r="R1364" i="2"/>
  <c r="P1364" i="2"/>
  <c r="BI1362" i="2"/>
  <c r="BH1362" i="2"/>
  <c r="BG1362" i="2"/>
  <c r="BF1362" i="2"/>
  <c r="T1362" i="2"/>
  <c r="R1362" i="2"/>
  <c r="P1362" i="2"/>
  <c r="BI1356" i="2"/>
  <c r="BH1356" i="2"/>
  <c r="BG1356" i="2"/>
  <c r="BF1356" i="2"/>
  <c r="T1356" i="2"/>
  <c r="R1356" i="2"/>
  <c r="P1356" i="2"/>
  <c r="BI1354" i="2"/>
  <c r="BH1354" i="2"/>
  <c r="BG1354" i="2"/>
  <c r="BF1354" i="2"/>
  <c r="T1354" i="2"/>
  <c r="R1354" i="2"/>
  <c r="P1354" i="2"/>
  <c r="BI1352" i="2"/>
  <c r="BH1352" i="2"/>
  <c r="BG1352" i="2"/>
  <c r="BF1352" i="2"/>
  <c r="T1352" i="2"/>
  <c r="R1352" i="2"/>
  <c r="P1352" i="2"/>
  <c r="BI1347" i="2"/>
  <c r="BH1347" i="2"/>
  <c r="BG1347" i="2"/>
  <c r="BF1347" i="2"/>
  <c r="T1347" i="2"/>
  <c r="R1347" i="2"/>
  <c r="P1347" i="2"/>
  <c r="BI1345" i="2"/>
  <c r="BH1345" i="2"/>
  <c r="BG1345" i="2"/>
  <c r="BF1345" i="2"/>
  <c r="T1345" i="2"/>
  <c r="R1345" i="2"/>
  <c r="P1345" i="2"/>
  <c r="BI1343" i="2"/>
  <c r="BH1343" i="2"/>
  <c r="BG1343" i="2"/>
  <c r="BF1343" i="2"/>
  <c r="T1343" i="2"/>
  <c r="R1343" i="2"/>
  <c r="P1343" i="2"/>
  <c r="BI1338" i="2"/>
  <c r="BH1338" i="2"/>
  <c r="BG1338" i="2"/>
  <c r="BF1338" i="2"/>
  <c r="T1338" i="2"/>
  <c r="R1338" i="2"/>
  <c r="P1338" i="2"/>
  <c r="BI1336" i="2"/>
  <c r="BH1336" i="2"/>
  <c r="BG1336" i="2"/>
  <c r="BF1336" i="2"/>
  <c r="T1336" i="2"/>
  <c r="R1336" i="2"/>
  <c r="P1336" i="2"/>
  <c r="BI1333" i="2"/>
  <c r="BH1333" i="2"/>
  <c r="BG1333" i="2"/>
  <c r="BF1333" i="2"/>
  <c r="T1333" i="2"/>
  <c r="R1333" i="2"/>
  <c r="P1333" i="2"/>
  <c r="BI1330" i="2"/>
  <c r="BH1330" i="2"/>
  <c r="BG1330" i="2"/>
  <c r="BF1330" i="2"/>
  <c r="T1330" i="2"/>
  <c r="R1330" i="2"/>
  <c r="P1330" i="2"/>
  <c r="BI1328" i="2"/>
  <c r="BH1328" i="2"/>
  <c r="BG1328" i="2"/>
  <c r="BF1328" i="2"/>
  <c r="T1328" i="2"/>
  <c r="R1328" i="2"/>
  <c r="P1328" i="2"/>
  <c r="BI1322" i="2"/>
  <c r="BH1322" i="2"/>
  <c r="BG1322" i="2"/>
  <c r="BF1322" i="2"/>
  <c r="T1322" i="2"/>
  <c r="R1322" i="2"/>
  <c r="P1322" i="2"/>
  <c r="BI1319" i="2"/>
  <c r="BH1319" i="2"/>
  <c r="BG1319" i="2"/>
  <c r="BF1319" i="2"/>
  <c r="T1319" i="2"/>
  <c r="R1319" i="2"/>
  <c r="P1319" i="2"/>
  <c r="BI1318" i="2"/>
  <c r="BH1318" i="2"/>
  <c r="BG1318" i="2"/>
  <c r="BF1318" i="2"/>
  <c r="T1318" i="2"/>
  <c r="R1318" i="2"/>
  <c r="P1318" i="2"/>
  <c r="BI1316" i="2"/>
  <c r="BH1316" i="2"/>
  <c r="BG1316" i="2"/>
  <c r="BF1316" i="2"/>
  <c r="T1316" i="2"/>
  <c r="R1316" i="2"/>
  <c r="P1316" i="2"/>
  <c r="BI1314" i="2"/>
  <c r="BH1314" i="2"/>
  <c r="BG1314" i="2"/>
  <c r="BF1314" i="2"/>
  <c r="T1314" i="2"/>
  <c r="R1314" i="2"/>
  <c r="P1314" i="2"/>
  <c r="BI1312" i="2"/>
  <c r="BH1312" i="2"/>
  <c r="BG1312" i="2"/>
  <c r="BF1312" i="2"/>
  <c r="T1312" i="2"/>
  <c r="R1312" i="2"/>
  <c r="P1312" i="2"/>
  <c r="BI1308" i="2"/>
  <c r="BH1308" i="2"/>
  <c r="BG1308" i="2"/>
  <c r="BF1308" i="2"/>
  <c r="T1308" i="2"/>
  <c r="R1308" i="2"/>
  <c r="P1308" i="2"/>
  <c r="BI1307" i="2"/>
  <c r="BH1307" i="2"/>
  <c r="BG1307" i="2"/>
  <c r="BF1307" i="2"/>
  <c r="T1307" i="2"/>
  <c r="R1307" i="2"/>
  <c r="P1307" i="2"/>
  <c r="BI1305" i="2"/>
  <c r="BH1305" i="2"/>
  <c r="BG1305" i="2"/>
  <c r="BF1305" i="2"/>
  <c r="T1305" i="2"/>
  <c r="R1305" i="2"/>
  <c r="P1305" i="2"/>
  <c r="BI1304" i="2"/>
  <c r="BH1304" i="2"/>
  <c r="BG1304" i="2"/>
  <c r="BF1304" i="2"/>
  <c r="T1304" i="2"/>
  <c r="R1304" i="2"/>
  <c r="P1304" i="2"/>
  <c r="BI1303" i="2"/>
  <c r="BH1303" i="2"/>
  <c r="BG1303" i="2"/>
  <c r="BF1303" i="2"/>
  <c r="T1303" i="2"/>
  <c r="R1303" i="2"/>
  <c r="P1303" i="2"/>
  <c r="BI1302" i="2"/>
  <c r="BH1302" i="2"/>
  <c r="BG1302" i="2"/>
  <c r="BF1302" i="2"/>
  <c r="T1302" i="2"/>
  <c r="R1302" i="2"/>
  <c r="P1302" i="2"/>
  <c r="BI1295" i="2"/>
  <c r="BH1295" i="2"/>
  <c r="BG1295" i="2"/>
  <c r="BF1295" i="2"/>
  <c r="T1295" i="2"/>
  <c r="R1295" i="2"/>
  <c r="P1295" i="2"/>
  <c r="BI1293" i="2"/>
  <c r="BH1293" i="2"/>
  <c r="BG1293" i="2"/>
  <c r="BF1293" i="2"/>
  <c r="T1293" i="2"/>
  <c r="R1293" i="2"/>
  <c r="P1293" i="2"/>
  <c r="BI1292" i="2"/>
  <c r="BH1292" i="2"/>
  <c r="BG1292" i="2"/>
  <c r="BF1292" i="2"/>
  <c r="T1292" i="2"/>
  <c r="R1292" i="2"/>
  <c r="P1292" i="2"/>
  <c r="BI1288" i="2"/>
  <c r="BH1288" i="2"/>
  <c r="BG1288" i="2"/>
  <c r="BF1288" i="2"/>
  <c r="T1288" i="2"/>
  <c r="R1288" i="2"/>
  <c r="P1288" i="2"/>
  <c r="BI1284" i="2"/>
  <c r="BH1284" i="2"/>
  <c r="BG1284" i="2"/>
  <c r="BF1284" i="2"/>
  <c r="T1284" i="2"/>
  <c r="R1284" i="2"/>
  <c r="P1284" i="2"/>
  <c r="BI1282" i="2"/>
  <c r="BH1282" i="2"/>
  <c r="BG1282" i="2"/>
  <c r="BF1282" i="2"/>
  <c r="T1282" i="2"/>
  <c r="R1282" i="2"/>
  <c r="P1282" i="2"/>
  <c r="BI1281" i="2"/>
  <c r="BH1281" i="2"/>
  <c r="BG1281" i="2"/>
  <c r="BF1281" i="2"/>
  <c r="T1281" i="2"/>
  <c r="R1281" i="2"/>
  <c r="P1281" i="2"/>
  <c r="BI1279" i="2"/>
  <c r="BH1279" i="2"/>
  <c r="BG1279" i="2"/>
  <c r="BF1279" i="2"/>
  <c r="T1279" i="2"/>
  <c r="R1279" i="2"/>
  <c r="P1279" i="2"/>
  <c r="BI1277" i="2"/>
  <c r="BH1277" i="2"/>
  <c r="BG1277" i="2"/>
  <c r="BF1277" i="2"/>
  <c r="T1277" i="2"/>
  <c r="R1277" i="2"/>
  <c r="P1277" i="2"/>
  <c r="BI1276" i="2"/>
  <c r="BH1276" i="2"/>
  <c r="BG1276" i="2"/>
  <c r="BF1276" i="2"/>
  <c r="T1276" i="2"/>
  <c r="R1276" i="2"/>
  <c r="P1276" i="2"/>
  <c r="BI1275" i="2"/>
  <c r="BH1275" i="2"/>
  <c r="BG1275" i="2"/>
  <c r="BF1275" i="2"/>
  <c r="T1275" i="2"/>
  <c r="R1275" i="2"/>
  <c r="P1275" i="2"/>
  <c r="BI1274" i="2"/>
  <c r="BH1274" i="2"/>
  <c r="BG1274" i="2"/>
  <c r="BF1274" i="2"/>
  <c r="T1274" i="2"/>
  <c r="R1274" i="2"/>
  <c r="P1274" i="2"/>
  <c r="BI1272" i="2"/>
  <c r="BH1272" i="2"/>
  <c r="BG1272" i="2"/>
  <c r="BF1272" i="2"/>
  <c r="T1272" i="2"/>
  <c r="R1272" i="2"/>
  <c r="P1272" i="2"/>
  <c r="BI1271" i="2"/>
  <c r="BH1271" i="2"/>
  <c r="BG1271" i="2"/>
  <c r="BF1271" i="2"/>
  <c r="T1271" i="2"/>
  <c r="R1271" i="2"/>
  <c r="P1271" i="2"/>
  <c r="BI1269" i="2"/>
  <c r="BH1269" i="2"/>
  <c r="BG1269" i="2"/>
  <c r="BF1269" i="2"/>
  <c r="T1269" i="2"/>
  <c r="R1269" i="2"/>
  <c r="P1269" i="2"/>
  <c r="BI1268" i="2"/>
  <c r="BH1268" i="2"/>
  <c r="BG1268" i="2"/>
  <c r="BF1268" i="2"/>
  <c r="T1268" i="2"/>
  <c r="R1268" i="2"/>
  <c r="P1268" i="2"/>
  <c r="BI1266" i="2"/>
  <c r="BH1266" i="2"/>
  <c r="BG1266" i="2"/>
  <c r="BF1266" i="2"/>
  <c r="T1266" i="2"/>
  <c r="R1266" i="2"/>
  <c r="P1266" i="2"/>
  <c r="BI1264" i="2"/>
  <c r="BH1264" i="2"/>
  <c r="BG1264" i="2"/>
  <c r="BF1264" i="2"/>
  <c r="T1264" i="2"/>
  <c r="R1264" i="2"/>
  <c r="P1264" i="2"/>
  <c r="BI1260" i="2"/>
  <c r="BH1260" i="2"/>
  <c r="BG1260" i="2"/>
  <c r="BF1260" i="2"/>
  <c r="T1260" i="2"/>
  <c r="R1260" i="2"/>
  <c r="P1260" i="2"/>
  <c r="BI1258" i="2"/>
  <c r="BH1258" i="2"/>
  <c r="BG1258" i="2"/>
  <c r="BF1258" i="2"/>
  <c r="T1258" i="2"/>
  <c r="R1258" i="2"/>
  <c r="P1258" i="2"/>
  <c r="BI1254" i="2"/>
  <c r="BH1254" i="2"/>
  <c r="BG1254" i="2"/>
  <c r="BF1254" i="2"/>
  <c r="T1254" i="2"/>
  <c r="R1254" i="2"/>
  <c r="P1254" i="2"/>
  <c r="BI1251" i="2"/>
  <c r="BH1251" i="2"/>
  <c r="BG1251" i="2"/>
  <c r="BF1251" i="2"/>
  <c r="T1251" i="2"/>
  <c r="R1251" i="2"/>
  <c r="P1251" i="2"/>
  <c r="BI1248" i="2"/>
  <c r="BH1248" i="2"/>
  <c r="BG1248" i="2"/>
  <c r="BF1248" i="2"/>
  <c r="T1248" i="2"/>
  <c r="R1248" i="2"/>
  <c r="P1248" i="2"/>
  <c r="BI1245" i="2"/>
  <c r="BH1245" i="2"/>
  <c r="BG1245" i="2"/>
  <c r="BF1245" i="2"/>
  <c r="T1245" i="2"/>
  <c r="R1245" i="2"/>
  <c r="P1245" i="2"/>
  <c r="BI1244" i="2"/>
  <c r="BH1244" i="2"/>
  <c r="BG1244" i="2"/>
  <c r="BF1244" i="2"/>
  <c r="T1244" i="2"/>
  <c r="R1244" i="2"/>
  <c r="P1244" i="2"/>
  <c r="BI1242" i="2"/>
  <c r="BH1242" i="2"/>
  <c r="BG1242" i="2"/>
  <c r="BF1242" i="2"/>
  <c r="T1242" i="2"/>
  <c r="R1242" i="2"/>
  <c r="P1242" i="2"/>
  <c r="BI1241" i="2"/>
  <c r="BH1241" i="2"/>
  <c r="BG1241" i="2"/>
  <c r="BF1241" i="2"/>
  <c r="T1241" i="2"/>
  <c r="R1241" i="2"/>
  <c r="P1241" i="2"/>
  <c r="BI1239" i="2"/>
  <c r="BH1239" i="2"/>
  <c r="BG1239" i="2"/>
  <c r="BF1239" i="2"/>
  <c r="T1239" i="2"/>
  <c r="R1239" i="2"/>
  <c r="P1239" i="2"/>
  <c r="BI1238" i="2"/>
  <c r="BH1238" i="2"/>
  <c r="BG1238" i="2"/>
  <c r="BF1238" i="2"/>
  <c r="T1238" i="2"/>
  <c r="R1238" i="2"/>
  <c r="P1238" i="2"/>
  <c r="BI1236" i="2"/>
  <c r="BH1236" i="2"/>
  <c r="BG1236" i="2"/>
  <c r="BF1236" i="2"/>
  <c r="T1236" i="2"/>
  <c r="R1236" i="2"/>
  <c r="P1236" i="2"/>
  <c r="BI1233" i="2"/>
  <c r="BH1233" i="2"/>
  <c r="BG1233" i="2"/>
  <c r="BF1233" i="2"/>
  <c r="T1233" i="2"/>
  <c r="R1233" i="2"/>
  <c r="P1233" i="2"/>
  <c r="BI1230" i="2"/>
  <c r="BH1230" i="2"/>
  <c r="BG1230" i="2"/>
  <c r="BF1230" i="2"/>
  <c r="T1230" i="2"/>
  <c r="R1230" i="2"/>
  <c r="P1230" i="2"/>
  <c r="BI1228" i="2"/>
  <c r="BH1228" i="2"/>
  <c r="BG1228" i="2"/>
  <c r="BF1228" i="2"/>
  <c r="T1228" i="2"/>
  <c r="R1228" i="2"/>
  <c r="P1228" i="2"/>
  <c r="BI1222" i="2"/>
  <c r="BH1222" i="2"/>
  <c r="BG1222" i="2"/>
  <c r="BF1222" i="2"/>
  <c r="T1222" i="2"/>
  <c r="R1222" i="2"/>
  <c r="P1222" i="2"/>
  <c r="BI1220" i="2"/>
  <c r="BH1220" i="2"/>
  <c r="BG1220" i="2"/>
  <c r="BF1220" i="2"/>
  <c r="T1220" i="2"/>
  <c r="R1220" i="2"/>
  <c r="P1220" i="2"/>
  <c r="BI1214" i="2"/>
  <c r="BH1214" i="2"/>
  <c r="BG1214" i="2"/>
  <c r="BF1214" i="2"/>
  <c r="T1214" i="2"/>
  <c r="R1214" i="2"/>
  <c r="P1214" i="2"/>
  <c r="BI1212" i="2"/>
  <c r="BH1212" i="2"/>
  <c r="BG1212" i="2"/>
  <c r="BF1212" i="2"/>
  <c r="T1212" i="2"/>
  <c r="R1212" i="2"/>
  <c r="P1212" i="2"/>
  <c r="BI1195" i="2"/>
  <c r="BH1195" i="2"/>
  <c r="BG1195" i="2"/>
  <c r="BF1195" i="2"/>
  <c r="T1195" i="2"/>
  <c r="R1195" i="2"/>
  <c r="P1195" i="2"/>
  <c r="BI1192" i="2"/>
  <c r="BH1192" i="2"/>
  <c r="BG1192" i="2"/>
  <c r="BF1192" i="2"/>
  <c r="T1192" i="2"/>
  <c r="R1192" i="2"/>
  <c r="P1192" i="2"/>
  <c r="BI1190" i="2"/>
  <c r="BH1190" i="2"/>
  <c r="BG1190" i="2"/>
  <c r="BF1190" i="2"/>
  <c r="T1190" i="2"/>
  <c r="R1190" i="2"/>
  <c r="P1190" i="2"/>
  <c r="BI1187" i="2"/>
  <c r="BH1187" i="2"/>
  <c r="BG1187" i="2"/>
  <c r="BF1187" i="2"/>
  <c r="T1187" i="2"/>
  <c r="R1187" i="2"/>
  <c r="P1187" i="2"/>
  <c r="BI1184" i="2"/>
  <c r="BH1184" i="2"/>
  <c r="BG1184" i="2"/>
  <c r="BF1184" i="2"/>
  <c r="T1184" i="2"/>
  <c r="R1184" i="2"/>
  <c r="P1184" i="2"/>
  <c r="BI1181" i="2"/>
  <c r="BH1181" i="2"/>
  <c r="BG1181" i="2"/>
  <c r="BF1181" i="2"/>
  <c r="T1181" i="2"/>
  <c r="R1181" i="2"/>
  <c r="P1181" i="2"/>
  <c r="BI1178" i="2"/>
  <c r="BH1178" i="2"/>
  <c r="BG1178" i="2"/>
  <c r="BF1178" i="2"/>
  <c r="T1178" i="2"/>
  <c r="R1178" i="2"/>
  <c r="P1178" i="2"/>
  <c r="BI1175" i="2"/>
  <c r="BH1175" i="2"/>
  <c r="BG1175" i="2"/>
  <c r="BF1175" i="2"/>
  <c r="T1175" i="2"/>
  <c r="R1175" i="2"/>
  <c r="P1175" i="2"/>
  <c r="BI1172" i="2"/>
  <c r="BH1172" i="2"/>
  <c r="BG1172" i="2"/>
  <c r="BF1172" i="2"/>
  <c r="T1172" i="2"/>
  <c r="R1172" i="2"/>
  <c r="P1172" i="2"/>
  <c r="BI1169" i="2"/>
  <c r="BH1169" i="2"/>
  <c r="BG1169" i="2"/>
  <c r="BF1169" i="2"/>
  <c r="T1169" i="2"/>
  <c r="R1169" i="2"/>
  <c r="P1169" i="2"/>
  <c r="BI1166" i="2"/>
  <c r="BH1166" i="2"/>
  <c r="BG1166" i="2"/>
  <c r="BF1166" i="2"/>
  <c r="T1166" i="2"/>
  <c r="R1166" i="2"/>
  <c r="P1166" i="2"/>
  <c r="BI1163" i="2"/>
  <c r="BH1163" i="2"/>
  <c r="BG1163" i="2"/>
  <c r="BF1163" i="2"/>
  <c r="T1163" i="2"/>
  <c r="R1163" i="2"/>
  <c r="P1163" i="2"/>
  <c r="BI1161" i="2"/>
  <c r="BH1161" i="2"/>
  <c r="BG1161" i="2"/>
  <c r="BF1161" i="2"/>
  <c r="T1161" i="2"/>
  <c r="R1161" i="2"/>
  <c r="P1161" i="2"/>
  <c r="BI1158" i="2"/>
  <c r="BH1158" i="2"/>
  <c r="BG1158" i="2"/>
  <c r="BF1158" i="2"/>
  <c r="T1158" i="2"/>
  <c r="R1158" i="2"/>
  <c r="P1158" i="2"/>
  <c r="BI1155" i="2"/>
  <c r="BH1155" i="2"/>
  <c r="BG1155" i="2"/>
  <c r="BF1155" i="2"/>
  <c r="T1155" i="2"/>
  <c r="R1155" i="2"/>
  <c r="P1155" i="2"/>
  <c r="BI1152" i="2"/>
  <c r="BH1152" i="2"/>
  <c r="BG1152" i="2"/>
  <c r="BF1152" i="2"/>
  <c r="T1152" i="2"/>
  <c r="R1152" i="2"/>
  <c r="P1152" i="2"/>
  <c r="BI1149" i="2"/>
  <c r="BH1149" i="2"/>
  <c r="BG1149" i="2"/>
  <c r="BF1149" i="2"/>
  <c r="T1149" i="2"/>
  <c r="R1149" i="2"/>
  <c r="P1149" i="2"/>
  <c r="BI1146" i="2"/>
  <c r="BH1146" i="2"/>
  <c r="BG1146" i="2"/>
  <c r="BF1146" i="2"/>
  <c r="T1146" i="2"/>
  <c r="R1146" i="2"/>
  <c r="P1146" i="2"/>
  <c r="BI1143" i="2"/>
  <c r="BH1143" i="2"/>
  <c r="BG1143" i="2"/>
  <c r="BF1143" i="2"/>
  <c r="T1143" i="2"/>
  <c r="R1143" i="2"/>
  <c r="P1143" i="2"/>
  <c r="BI1141" i="2"/>
  <c r="BH1141" i="2"/>
  <c r="BG1141" i="2"/>
  <c r="BF1141" i="2"/>
  <c r="T1141" i="2"/>
  <c r="R1141" i="2"/>
  <c r="P1141" i="2"/>
  <c r="BI1136" i="2"/>
  <c r="BH1136" i="2"/>
  <c r="BG1136" i="2"/>
  <c r="BF1136" i="2"/>
  <c r="T1136" i="2"/>
  <c r="R1136" i="2"/>
  <c r="P1136" i="2"/>
  <c r="BI1132" i="2"/>
  <c r="BH1132" i="2"/>
  <c r="BG1132" i="2"/>
  <c r="BF1132" i="2"/>
  <c r="T1132" i="2"/>
  <c r="R1132" i="2"/>
  <c r="P1132" i="2"/>
  <c r="BI1127" i="2"/>
  <c r="BH1127" i="2"/>
  <c r="BG1127" i="2"/>
  <c r="BF1127" i="2"/>
  <c r="T1127" i="2"/>
  <c r="R1127" i="2"/>
  <c r="P1127" i="2"/>
  <c r="BI1123" i="2"/>
  <c r="BH1123" i="2"/>
  <c r="BG1123" i="2"/>
  <c r="BF1123" i="2"/>
  <c r="T1123" i="2"/>
  <c r="R1123" i="2"/>
  <c r="P1123" i="2"/>
  <c r="BI1118" i="2"/>
  <c r="BH1118" i="2"/>
  <c r="BG1118" i="2"/>
  <c r="BF1118" i="2"/>
  <c r="T1118" i="2"/>
  <c r="R1118" i="2"/>
  <c r="P1118" i="2"/>
  <c r="BI1114" i="2"/>
  <c r="BH1114" i="2"/>
  <c r="BG1114" i="2"/>
  <c r="BF1114" i="2"/>
  <c r="T1114" i="2"/>
  <c r="R1114" i="2"/>
  <c r="P1114" i="2"/>
  <c r="BI1109" i="2"/>
  <c r="BH1109" i="2"/>
  <c r="BG1109" i="2"/>
  <c r="BF1109" i="2"/>
  <c r="T1109" i="2"/>
  <c r="R1109" i="2"/>
  <c r="P1109" i="2"/>
  <c r="BI1098" i="2"/>
  <c r="BH1098" i="2"/>
  <c r="BG1098" i="2"/>
  <c r="BF1098" i="2"/>
  <c r="T1098" i="2"/>
  <c r="R1098" i="2"/>
  <c r="P1098" i="2"/>
  <c r="BI1086" i="2"/>
  <c r="BH1086" i="2"/>
  <c r="BG1086" i="2"/>
  <c r="BF1086" i="2"/>
  <c r="T1086" i="2"/>
  <c r="R1086" i="2"/>
  <c r="P1086" i="2"/>
  <c r="BI1084" i="2"/>
  <c r="BH1084" i="2"/>
  <c r="BG1084" i="2"/>
  <c r="BF1084" i="2"/>
  <c r="T1084" i="2"/>
  <c r="R1084" i="2"/>
  <c r="P1084" i="2"/>
  <c r="BI1081" i="2"/>
  <c r="BH1081" i="2"/>
  <c r="BG1081" i="2"/>
  <c r="BF1081" i="2"/>
  <c r="T1081" i="2"/>
  <c r="R1081" i="2"/>
  <c r="P1081" i="2"/>
  <c r="BI1078" i="2"/>
  <c r="BH1078" i="2"/>
  <c r="BG1078" i="2"/>
  <c r="BF1078" i="2"/>
  <c r="T1078" i="2"/>
  <c r="R1078" i="2"/>
  <c r="P1078" i="2"/>
  <c r="BI1075" i="2"/>
  <c r="BH1075" i="2"/>
  <c r="BG1075" i="2"/>
  <c r="BF1075" i="2"/>
  <c r="T1075" i="2"/>
  <c r="R1075" i="2"/>
  <c r="P1075" i="2"/>
  <c r="BI1073" i="2"/>
  <c r="BH1073" i="2"/>
  <c r="BG1073" i="2"/>
  <c r="BF1073" i="2"/>
  <c r="T1073" i="2"/>
  <c r="T1072" i="2" s="1"/>
  <c r="R1073" i="2"/>
  <c r="R1072" i="2" s="1"/>
  <c r="P1073" i="2"/>
  <c r="P1072" i="2"/>
  <c r="BI1071" i="2"/>
  <c r="BH1071" i="2"/>
  <c r="BG1071" i="2"/>
  <c r="BF1071" i="2"/>
  <c r="T1071" i="2"/>
  <c r="T1070" i="2" s="1"/>
  <c r="R1071" i="2"/>
  <c r="R1070" i="2" s="1"/>
  <c r="P1071" i="2"/>
  <c r="P1070" i="2" s="1"/>
  <c r="BI1068" i="2"/>
  <c r="BH1068" i="2"/>
  <c r="BG1068" i="2"/>
  <c r="BF1068" i="2"/>
  <c r="T1068" i="2"/>
  <c r="T1067" i="2" s="1"/>
  <c r="R1068" i="2"/>
  <c r="R1067" i="2"/>
  <c r="P1068" i="2"/>
  <c r="P1067" i="2" s="1"/>
  <c r="BI1065" i="2"/>
  <c r="BH1065" i="2"/>
  <c r="BG1065" i="2"/>
  <c r="BF1065" i="2"/>
  <c r="T1065" i="2"/>
  <c r="R1065" i="2"/>
  <c r="P1065" i="2"/>
  <c r="BI1063" i="2"/>
  <c r="BH1063" i="2"/>
  <c r="BG1063" i="2"/>
  <c r="BF1063" i="2"/>
  <c r="T1063" i="2"/>
  <c r="R1063" i="2"/>
  <c r="P1063" i="2"/>
  <c r="BI1061" i="2"/>
  <c r="BH1061" i="2"/>
  <c r="BG1061" i="2"/>
  <c r="BF1061" i="2"/>
  <c r="T1061" i="2"/>
  <c r="R1061" i="2"/>
  <c r="P1061" i="2"/>
  <c r="BI1059" i="2"/>
  <c r="BH1059" i="2"/>
  <c r="BG1059" i="2"/>
  <c r="BF1059" i="2"/>
  <c r="T1059" i="2"/>
  <c r="R1059" i="2"/>
  <c r="P1059" i="2"/>
  <c r="BI1057" i="2"/>
  <c r="BH1057" i="2"/>
  <c r="BG1057" i="2"/>
  <c r="BF1057" i="2"/>
  <c r="T1057" i="2"/>
  <c r="R1057" i="2"/>
  <c r="P1057" i="2"/>
  <c r="BI1054" i="2"/>
  <c r="BH1054" i="2"/>
  <c r="BG1054" i="2"/>
  <c r="BF1054" i="2"/>
  <c r="T1054" i="2"/>
  <c r="R1054" i="2"/>
  <c r="P1054" i="2"/>
  <c r="BI1051" i="2"/>
  <c r="BH1051" i="2"/>
  <c r="BG1051" i="2"/>
  <c r="BF1051" i="2"/>
  <c r="T1051" i="2"/>
  <c r="R1051" i="2"/>
  <c r="P1051" i="2"/>
  <c r="BI1049" i="2"/>
  <c r="BH1049" i="2"/>
  <c r="BG1049" i="2"/>
  <c r="BF1049" i="2"/>
  <c r="T1049" i="2"/>
  <c r="R1049" i="2"/>
  <c r="P1049" i="2"/>
  <c r="BI1047" i="2"/>
  <c r="BH1047" i="2"/>
  <c r="BG1047" i="2"/>
  <c r="BF1047" i="2"/>
  <c r="T1047" i="2"/>
  <c r="R1047" i="2"/>
  <c r="P1047" i="2"/>
  <c r="BI1045" i="2"/>
  <c r="BH1045" i="2"/>
  <c r="BG1045" i="2"/>
  <c r="BF1045" i="2"/>
  <c r="T1045" i="2"/>
  <c r="R1045" i="2"/>
  <c r="P1045" i="2"/>
  <c r="BI1043" i="2"/>
  <c r="BH1043" i="2"/>
  <c r="BG1043" i="2"/>
  <c r="BF1043" i="2"/>
  <c r="T1043" i="2"/>
  <c r="R1043" i="2"/>
  <c r="P1043" i="2"/>
  <c r="BI1040" i="2"/>
  <c r="BH1040" i="2"/>
  <c r="BG1040" i="2"/>
  <c r="BF1040" i="2"/>
  <c r="T1040" i="2"/>
  <c r="R1040" i="2"/>
  <c r="P1040" i="2"/>
  <c r="BI1038" i="2"/>
  <c r="BH1038" i="2"/>
  <c r="BG1038" i="2"/>
  <c r="BF1038" i="2"/>
  <c r="T1038" i="2"/>
  <c r="R1038" i="2"/>
  <c r="P1038" i="2"/>
  <c r="BI1036" i="2"/>
  <c r="BH1036" i="2"/>
  <c r="BG1036" i="2"/>
  <c r="BF1036" i="2"/>
  <c r="T1036" i="2"/>
  <c r="R1036" i="2"/>
  <c r="P1036" i="2"/>
  <c r="BI1034" i="2"/>
  <c r="BH1034" i="2"/>
  <c r="BG1034" i="2"/>
  <c r="BF1034" i="2"/>
  <c r="T1034" i="2"/>
  <c r="R1034" i="2"/>
  <c r="P1034" i="2"/>
  <c r="BI1033" i="2"/>
  <c r="BH1033" i="2"/>
  <c r="BG1033" i="2"/>
  <c r="BF1033" i="2"/>
  <c r="T1033" i="2"/>
  <c r="R1033" i="2"/>
  <c r="P1033" i="2"/>
  <c r="BI1032" i="2"/>
  <c r="BH1032" i="2"/>
  <c r="BG1032" i="2"/>
  <c r="BF1032" i="2"/>
  <c r="T1032" i="2"/>
  <c r="R1032" i="2"/>
  <c r="P1032" i="2"/>
  <c r="BI1030" i="2"/>
  <c r="BH1030" i="2"/>
  <c r="BG1030" i="2"/>
  <c r="BF1030" i="2"/>
  <c r="T1030" i="2"/>
  <c r="R1030" i="2"/>
  <c r="P1030" i="2"/>
  <c r="BI1029" i="2"/>
  <c r="BH1029" i="2"/>
  <c r="BG1029" i="2"/>
  <c r="BF1029" i="2"/>
  <c r="T1029" i="2"/>
  <c r="R1029" i="2"/>
  <c r="P1029" i="2"/>
  <c r="BI1027" i="2"/>
  <c r="BH1027" i="2"/>
  <c r="BG1027" i="2"/>
  <c r="BF1027" i="2"/>
  <c r="T1027" i="2"/>
  <c r="R1027" i="2"/>
  <c r="P1027" i="2"/>
  <c r="BI1025" i="2"/>
  <c r="BH1025" i="2"/>
  <c r="BG1025" i="2"/>
  <c r="BF1025" i="2"/>
  <c r="T1025" i="2"/>
  <c r="R1025" i="2"/>
  <c r="P1025" i="2"/>
  <c r="BI1024" i="2"/>
  <c r="BH1024" i="2"/>
  <c r="BG1024" i="2"/>
  <c r="BF1024" i="2"/>
  <c r="T1024" i="2"/>
  <c r="R1024" i="2"/>
  <c r="P1024" i="2"/>
  <c r="BI1022" i="2"/>
  <c r="BH1022" i="2"/>
  <c r="BG1022" i="2"/>
  <c r="BF1022" i="2"/>
  <c r="T1022" i="2"/>
  <c r="R1022" i="2"/>
  <c r="P1022" i="2"/>
  <c r="BI1021" i="2"/>
  <c r="BH1021" i="2"/>
  <c r="BG1021" i="2"/>
  <c r="BF1021" i="2"/>
  <c r="T1021" i="2"/>
  <c r="R1021" i="2"/>
  <c r="P1021" i="2"/>
  <c r="BI1020" i="2"/>
  <c r="BH1020" i="2"/>
  <c r="BG1020" i="2"/>
  <c r="BF1020" i="2"/>
  <c r="T1020" i="2"/>
  <c r="R1020" i="2"/>
  <c r="P1020" i="2"/>
  <c r="BI1019" i="2"/>
  <c r="BH1019" i="2"/>
  <c r="BG1019" i="2"/>
  <c r="BF1019" i="2"/>
  <c r="T1019" i="2"/>
  <c r="R1019" i="2"/>
  <c r="P1019" i="2"/>
  <c r="BI1017" i="2"/>
  <c r="BH1017" i="2"/>
  <c r="BG1017" i="2"/>
  <c r="BF1017" i="2"/>
  <c r="T1017" i="2"/>
  <c r="R1017" i="2"/>
  <c r="P1017" i="2"/>
  <c r="BI1016" i="2"/>
  <c r="BH1016" i="2"/>
  <c r="BG1016" i="2"/>
  <c r="BF1016" i="2"/>
  <c r="T1016" i="2"/>
  <c r="R1016" i="2"/>
  <c r="P1016" i="2"/>
  <c r="BI1015" i="2"/>
  <c r="BH1015" i="2"/>
  <c r="BG1015" i="2"/>
  <c r="BF1015" i="2"/>
  <c r="T1015" i="2"/>
  <c r="R1015" i="2"/>
  <c r="P1015" i="2"/>
  <c r="BI1014" i="2"/>
  <c r="BH1014" i="2"/>
  <c r="BG1014" i="2"/>
  <c r="BF1014" i="2"/>
  <c r="T1014" i="2"/>
  <c r="R1014" i="2"/>
  <c r="P1014" i="2"/>
  <c r="BI1013" i="2"/>
  <c r="BH1013" i="2"/>
  <c r="BG1013" i="2"/>
  <c r="BF1013" i="2"/>
  <c r="T1013" i="2"/>
  <c r="R1013" i="2"/>
  <c r="P1013" i="2"/>
  <c r="BI1012" i="2"/>
  <c r="BH1012" i="2"/>
  <c r="BG1012" i="2"/>
  <c r="BF1012" i="2"/>
  <c r="T1012" i="2"/>
  <c r="R1012" i="2"/>
  <c r="P1012" i="2"/>
  <c r="BI1010" i="2"/>
  <c r="BH1010" i="2"/>
  <c r="BG1010" i="2"/>
  <c r="BF1010" i="2"/>
  <c r="T1010" i="2"/>
  <c r="R1010" i="2"/>
  <c r="P1010" i="2"/>
  <c r="BI1008" i="2"/>
  <c r="BH1008" i="2"/>
  <c r="BG1008" i="2"/>
  <c r="BF1008" i="2"/>
  <c r="T1008" i="2"/>
  <c r="R1008" i="2"/>
  <c r="P1008" i="2"/>
  <c r="BI1006" i="2"/>
  <c r="BH1006" i="2"/>
  <c r="BG1006" i="2"/>
  <c r="BF1006" i="2"/>
  <c r="T1006" i="2"/>
  <c r="R1006" i="2"/>
  <c r="P1006" i="2"/>
  <c r="BI1004" i="2"/>
  <c r="BH1004" i="2"/>
  <c r="BG1004" i="2"/>
  <c r="BF1004" i="2"/>
  <c r="T1004" i="2"/>
  <c r="R1004" i="2"/>
  <c r="P1004" i="2"/>
  <c r="BI1002" i="2"/>
  <c r="BH1002" i="2"/>
  <c r="BG1002" i="2"/>
  <c r="BF1002" i="2"/>
  <c r="T1002" i="2"/>
  <c r="R1002" i="2"/>
  <c r="P1002" i="2"/>
  <c r="BI1000" i="2"/>
  <c r="BH1000" i="2"/>
  <c r="BG1000" i="2"/>
  <c r="BF1000" i="2"/>
  <c r="T1000" i="2"/>
  <c r="R1000" i="2"/>
  <c r="P1000" i="2"/>
  <c r="BI998" i="2"/>
  <c r="BH998" i="2"/>
  <c r="BG998" i="2"/>
  <c r="BF998" i="2"/>
  <c r="T998" i="2"/>
  <c r="R998" i="2"/>
  <c r="P998" i="2"/>
  <c r="BI997" i="2"/>
  <c r="BH997" i="2"/>
  <c r="BG997" i="2"/>
  <c r="BF997" i="2"/>
  <c r="T997" i="2"/>
  <c r="R997" i="2"/>
  <c r="P997" i="2"/>
  <c r="BI994" i="2"/>
  <c r="BH994" i="2"/>
  <c r="BG994" i="2"/>
  <c r="BF994" i="2"/>
  <c r="T994" i="2"/>
  <c r="R994" i="2"/>
  <c r="P994" i="2"/>
  <c r="BI992" i="2"/>
  <c r="BH992" i="2"/>
  <c r="BG992" i="2"/>
  <c r="BF992" i="2"/>
  <c r="T992" i="2"/>
  <c r="R992" i="2"/>
  <c r="P992" i="2"/>
  <c r="BI990" i="2"/>
  <c r="BH990" i="2"/>
  <c r="BG990" i="2"/>
  <c r="BF990" i="2"/>
  <c r="T990" i="2"/>
  <c r="R990" i="2"/>
  <c r="P990" i="2"/>
  <c r="BI987" i="2"/>
  <c r="BH987" i="2"/>
  <c r="BG987" i="2"/>
  <c r="BF987" i="2"/>
  <c r="T987" i="2"/>
  <c r="R987" i="2"/>
  <c r="P987" i="2"/>
  <c r="BI985" i="2"/>
  <c r="BH985" i="2"/>
  <c r="BG985" i="2"/>
  <c r="BF985" i="2"/>
  <c r="T985" i="2"/>
  <c r="T984" i="2" s="1"/>
  <c r="R985" i="2"/>
  <c r="R984" i="2" s="1"/>
  <c r="P985" i="2"/>
  <c r="P984" i="2" s="1"/>
  <c r="BI982" i="2"/>
  <c r="BH982" i="2"/>
  <c r="BG982" i="2"/>
  <c r="BF982" i="2"/>
  <c r="T982" i="2"/>
  <c r="R982" i="2"/>
  <c r="P982" i="2"/>
  <c r="BI980" i="2"/>
  <c r="BH980" i="2"/>
  <c r="BG980" i="2"/>
  <c r="BF980" i="2"/>
  <c r="T980" i="2"/>
  <c r="R980" i="2"/>
  <c r="P980" i="2"/>
  <c r="BI979" i="2"/>
  <c r="BH979" i="2"/>
  <c r="BG979" i="2"/>
  <c r="BF979" i="2"/>
  <c r="T979" i="2"/>
  <c r="R979" i="2"/>
  <c r="P979" i="2"/>
  <c r="BI978" i="2"/>
  <c r="BH978" i="2"/>
  <c r="BG978" i="2"/>
  <c r="BF978" i="2"/>
  <c r="T978" i="2"/>
  <c r="R978" i="2"/>
  <c r="P978" i="2"/>
  <c r="BI976" i="2"/>
  <c r="BH976" i="2"/>
  <c r="BG976" i="2"/>
  <c r="BF976" i="2"/>
  <c r="T976" i="2"/>
  <c r="R976" i="2"/>
  <c r="P976" i="2"/>
  <c r="BI975" i="2"/>
  <c r="BH975" i="2"/>
  <c r="BG975" i="2"/>
  <c r="BF975" i="2"/>
  <c r="T975" i="2"/>
  <c r="R975" i="2"/>
  <c r="P975" i="2"/>
  <c r="BI973" i="2"/>
  <c r="BH973" i="2"/>
  <c r="BG973" i="2"/>
  <c r="BF973" i="2"/>
  <c r="T973" i="2"/>
  <c r="R973" i="2"/>
  <c r="P973" i="2"/>
  <c r="BI972" i="2"/>
  <c r="BH972" i="2"/>
  <c r="BG972" i="2"/>
  <c r="BF972" i="2"/>
  <c r="T972" i="2"/>
  <c r="R972" i="2"/>
  <c r="P972" i="2"/>
  <c r="BI971" i="2"/>
  <c r="BH971" i="2"/>
  <c r="BG971" i="2"/>
  <c r="BF971" i="2"/>
  <c r="T971" i="2"/>
  <c r="R971" i="2"/>
  <c r="P971" i="2"/>
  <c r="BI967" i="2"/>
  <c r="BH967" i="2"/>
  <c r="BG967" i="2"/>
  <c r="BF967" i="2"/>
  <c r="T967" i="2"/>
  <c r="R967" i="2"/>
  <c r="P967" i="2"/>
  <c r="BI965" i="2"/>
  <c r="BH965" i="2"/>
  <c r="BG965" i="2"/>
  <c r="BF965" i="2"/>
  <c r="T965" i="2"/>
  <c r="R965" i="2"/>
  <c r="P965" i="2"/>
  <c r="BI963" i="2"/>
  <c r="BH963" i="2"/>
  <c r="BG963" i="2"/>
  <c r="BF963" i="2"/>
  <c r="T963" i="2"/>
  <c r="R963" i="2"/>
  <c r="P963" i="2"/>
  <c r="BI962" i="2"/>
  <c r="BH962" i="2"/>
  <c r="BG962" i="2"/>
  <c r="BF962" i="2"/>
  <c r="T962" i="2"/>
  <c r="R962" i="2"/>
  <c r="P962" i="2"/>
  <c r="BI961" i="2"/>
  <c r="BH961" i="2"/>
  <c r="BG961" i="2"/>
  <c r="BF961" i="2"/>
  <c r="T961" i="2"/>
  <c r="R961" i="2"/>
  <c r="P961" i="2"/>
  <c r="BI959" i="2"/>
  <c r="BH959" i="2"/>
  <c r="BG959" i="2"/>
  <c r="BF959" i="2"/>
  <c r="T959" i="2"/>
  <c r="R959" i="2"/>
  <c r="P959" i="2"/>
  <c r="BI957" i="2"/>
  <c r="BH957" i="2"/>
  <c r="BG957" i="2"/>
  <c r="BF957" i="2"/>
  <c r="T957" i="2"/>
  <c r="R957" i="2"/>
  <c r="P957" i="2"/>
  <c r="BI955" i="2"/>
  <c r="BH955" i="2"/>
  <c r="BG955" i="2"/>
  <c r="BF955" i="2"/>
  <c r="T955" i="2"/>
  <c r="R955" i="2"/>
  <c r="P955" i="2"/>
  <c r="BI953" i="2"/>
  <c r="BH953" i="2"/>
  <c r="BG953" i="2"/>
  <c r="BF953" i="2"/>
  <c r="T953" i="2"/>
  <c r="R953" i="2"/>
  <c r="P953" i="2"/>
  <c r="BI952" i="2"/>
  <c r="BH952" i="2"/>
  <c r="BG952" i="2"/>
  <c r="BF952" i="2"/>
  <c r="T952" i="2"/>
  <c r="R952" i="2"/>
  <c r="P952" i="2"/>
  <c r="BI949" i="2"/>
  <c r="BH949" i="2"/>
  <c r="BG949" i="2"/>
  <c r="BF949" i="2"/>
  <c r="T949" i="2"/>
  <c r="R949" i="2"/>
  <c r="P949" i="2"/>
  <c r="BI946" i="2"/>
  <c r="BH946" i="2"/>
  <c r="BG946" i="2"/>
  <c r="BF946" i="2"/>
  <c r="T946" i="2"/>
  <c r="R946" i="2"/>
  <c r="P946" i="2"/>
  <c r="BI941" i="2"/>
  <c r="BH941" i="2"/>
  <c r="BG941" i="2"/>
  <c r="BF941" i="2"/>
  <c r="T941" i="2"/>
  <c r="R941" i="2"/>
  <c r="P941" i="2"/>
  <c r="BI938" i="2"/>
  <c r="BH938" i="2"/>
  <c r="BG938" i="2"/>
  <c r="BF938" i="2"/>
  <c r="T938" i="2"/>
  <c r="R938" i="2"/>
  <c r="P938" i="2"/>
  <c r="BI937" i="2"/>
  <c r="BH937" i="2"/>
  <c r="BG937" i="2"/>
  <c r="BF937" i="2"/>
  <c r="T937" i="2"/>
  <c r="R937" i="2"/>
  <c r="P937" i="2"/>
  <c r="BI936" i="2"/>
  <c r="BH936" i="2"/>
  <c r="BG936" i="2"/>
  <c r="BF936" i="2"/>
  <c r="T936" i="2"/>
  <c r="R936" i="2"/>
  <c r="P936" i="2"/>
  <c r="BI935" i="2"/>
  <c r="BH935" i="2"/>
  <c r="BG935" i="2"/>
  <c r="BF935" i="2"/>
  <c r="T935" i="2"/>
  <c r="R935" i="2"/>
  <c r="P935" i="2"/>
  <c r="BI932" i="2"/>
  <c r="BH932" i="2"/>
  <c r="BG932" i="2"/>
  <c r="BF932" i="2"/>
  <c r="T932" i="2"/>
  <c r="R932" i="2"/>
  <c r="P932" i="2"/>
  <c r="BI930" i="2"/>
  <c r="BH930" i="2"/>
  <c r="BG930" i="2"/>
  <c r="BF930" i="2"/>
  <c r="T930" i="2"/>
  <c r="R930" i="2"/>
  <c r="P930" i="2"/>
  <c r="BI928" i="2"/>
  <c r="BH928" i="2"/>
  <c r="BG928" i="2"/>
  <c r="BF928" i="2"/>
  <c r="T928" i="2"/>
  <c r="R928" i="2"/>
  <c r="P928" i="2"/>
  <c r="BI925" i="2"/>
  <c r="BH925" i="2"/>
  <c r="BG925" i="2"/>
  <c r="BF925" i="2"/>
  <c r="T925" i="2"/>
  <c r="R925" i="2"/>
  <c r="P925" i="2"/>
  <c r="BI922" i="2"/>
  <c r="BH922" i="2"/>
  <c r="BG922" i="2"/>
  <c r="BF922" i="2"/>
  <c r="T922" i="2"/>
  <c r="R922" i="2"/>
  <c r="P922" i="2"/>
  <c r="BI920" i="2"/>
  <c r="BH920" i="2"/>
  <c r="BG920" i="2"/>
  <c r="BF920" i="2"/>
  <c r="T920" i="2"/>
  <c r="R920" i="2"/>
  <c r="P920" i="2"/>
  <c r="BI918" i="2"/>
  <c r="BH918" i="2"/>
  <c r="BG918" i="2"/>
  <c r="BF918" i="2"/>
  <c r="T918" i="2"/>
  <c r="R918" i="2"/>
  <c r="P918" i="2"/>
  <c r="BI913" i="2"/>
  <c r="BH913" i="2"/>
  <c r="BG913" i="2"/>
  <c r="BF913" i="2"/>
  <c r="T913" i="2"/>
  <c r="R913" i="2"/>
  <c r="P913" i="2"/>
  <c r="BI911" i="2"/>
  <c r="BH911" i="2"/>
  <c r="BG911" i="2"/>
  <c r="BF911" i="2"/>
  <c r="T911" i="2"/>
  <c r="R911" i="2"/>
  <c r="P911" i="2"/>
  <c r="BI909" i="2"/>
  <c r="BH909" i="2"/>
  <c r="BG909" i="2"/>
  <c r="BF909" i="2"/>
  <c r="T909" i="2"/>
  <c r="R909" i="2"/>
  <c r="P909" i="2"/>
  <c r="BI905" i="2"/>
  <c r="BH905" i="2"/>
  <c r="BG905" i="2"/>
  <c r="BF905" i="2"/>
  <c r="T905" i="2"/>
  <c r="R905" i="2"/>
  <c r="P905" i="2"/>
  <c r="BI903" i="2"/>
  <c r="BH903" i="2"/>
  <c r="BG903" i="2"/>
  <c r="BF903" i="2"/>
  <c r="T903" i="2"/>
  <c r="R903" i="2"/>
  <c r="P903" i="2"/>
  <c r="BI900" i="2"/>
  <c r="BH900" i="2"/>
  <c r="BG900" i="2"/>
  <c r="BF900" i="2"/>
  <c r="T900" i="2"/>
  <c r="R900" i="2"/>
  <c r="P900" i="2"/>
  <c r="BI898" i="2"/>
  <c r="BH898" i="2"/>
  <c r="BG898" i="2"/>
  <c r="BF898" i="2"/>
  <c r="T898" i="2"/>
  <c r="R898" i="2"/>
  <c r="P898" i="2"/>
  <c r="BI897" i="2"/>
  <c r="BH897" i="2"/>
  <c r="BG897" i="2"/>
  <c r="BF897" i="2"/>
  <c r="T897" i="2"/>
  <c r="R897" i="2"/>
  <c r="P897" i="2"/>
  <c r="BI896" i="2"/>
  <c r="BH896" i="2"/>
  <c r="BG896" i="2"/>
  <c r="BF896" i="2"/>
  <c r="T896" i="2"/>
  <c r="R896" i="2"/>
  <c r="P896" i="2"/>
  <c r="BI895" i="2"/>
  <c r="BH895" i="2"/>
  <c r="BG895" i="2"/>
  <c r="BF895" i="2"/>
  <c r="T895" i="2"/>
  <c r="R895" i="2"/>
  <c r="P895" i="2"/>
  <c r="BI894" i="2"/>
  <c r="BH894" i="2"/>
  <c r="BG894" i="2"/>
  <c r="BF894" i="2"/>
  <c r="T894" i="2"/>
  <c r="R894" i="2"/>
  <c r="P894" i="2"/>
  <c r="BI893" i="2"/>
  <c r="BH893" i="2"/>
  <c r="BG893" i="2"/>
  <c r="BF893" i="2"/>
  <c r="T893" i="2"/>
  <c r="R893" i="2"/>
  <c r="P893" i="2"/>
  <c r="BI892" i="2"/>
  <c r="BH892" i="2"/>
  <c r="BG892" i="2"/>
  <c r="BF892" i="2"/>
  <c r="T892" i="2"/>
  <c r="R892" i="2"/>
  <c r="P892" i="2"/>
  <c r="BI891" i="2"/>
  <c r="BH891" i="2"/>
  <c r="BG891" i="2"/>
  <c r="BF891" i="2"/>
  <c r="T891" i="2"/>
  <c r="R891" i="2"/>
  <c r="P891" i="2"/>
  <c r="BI888" i="2"/>
  <c r="BH888" i="2"/>
  <c r="BG888" i="2"/>
  <c r="BF888" i="2"/>
  <c r="T888" i="2"/>
  <c r="R888" i="2"/>
  <c r="P888" i="2"/>
  <c r="BI881" i="2"/>
  <c r="BH881" i="2"/>
  <c r="BG881" i="2"/>
  <c r="BF881" i="2"/>
  <c r="T881" i="2"/>
  <c r="R881" i="2"/>
  <c r="P881" i="2"/>
  <c r="BI876" i="2"/>
  <c r="BH876" i="2"/>
  <c r="BG876" i="2"/>
  <c r="BF876" i="2"/>
  <c r="T876" i="2"/>
  <c r="R876" i="2"/>
  <c r="P876" i="2"/>
  <c r="BI873" i="2"/>
  <c r="BH873" i="2"/>
  <c r="BG873" i="2"/>
  <c r="BF873" i="2"/>
  <c r="T873" i="2"/>
  <c r="R873" i="2"/>
  <c r="P873" i="2"/>
  <c r="BI867" i="2"/>
  <c r="BH867" i="2"/>
  <c r="BG867" i="2"/>
  <c r="BF867" i="2"/>
  <c r="T867" i="2"/>
  <c r="R867" i="2"/>
  <c r="P867" i="2"/>
  <c r="BI862" i="2"/>
  <c r="BH862" i="2"/>
  <c r="BG862" i="2"/>
  <c r="BF862" i="2"/>
  <c r="T862" i="2"/>
  <c r="R862" i="2"/>
  <c r="P862" i="2"/>
  <c r="BI855" i="2"/>
  <c r="BH855" i="2"/>
  <c r="BG855" i="2"/>
  <c r="BF855" i="2"/>
  <c r="T855" i="2"/>
  <c r="R855" i="2"/>
  <c r="P855" i="2"/>
  <c r="BI852" i="2"/>
  <c r="BH852" i="2"/>
  <c r="BG852" i="2"/>
  <c r="BF852" i="2"/>
  <c r="T852" i="2"/>
  <c r="R852" i="2"/>
  <c r="P852" i="2"/>
  <c r="BI846" i="2"/>
  <c r="BH846" i="2"/>
  <c r="BG846" i="2"/>
  <c r="BF846" i="2"/>
  <c r="T846" i="2"/>
  <c r="R846" i="2"/>
  <c r="P846" i="2"/>
  <c r="BI843" i="2"/>
  <c r="BH843" i="2"/>
  <c r="BG843" i="2"/>
  <c r="BF843" i="2"/>
  <c r="T843" i="2"/>
  <c r="R843" i="2"/>
  <c r="P843" i="2"/>
  <c r="BI840" i="2"/>
  <c r="BH840" i="2"/>
  <c r="BG840" i="2"/>
  <c r="BF840" i="2"/>
  <c r="T840" i="2"/>
  <c r="R840" i="2"/>
  <c r="P840" i="2"/>
  <c r="BI837" i="2"/>
  <c r="BH837" i="2"/>
  <c r="BG837" i="2"/>
  <c r="BF837" i="2"/>
  <c r="T837" i="2"/>
  <c r="R837" i="2"/>
  <c r="P837" i="2"/>
  <c r="BI834" i="2"/>
  <c r="BH834" i="2"/>
  <c r="BG834" i="2"/>
  <c r="BF834" i="2"/>
  <c r="T834" i="2"/>
  <c r="R834" i="2"/>
  <c r="P834" i="2"/>
  <c r="BI831" i="2"/>
  <c r="BH831" i="2"/>
  <c r="BG831" i="2"/>
  <c r="BF831" i="2"/>
  <c r="T831" i="2"/>
  <c r="R831" i="2"/>
  <c r="P831" i="2"/>
  <c r="BI828" i="2"/>
  <c r="BH828" i="2"/>
  <c r="BG828" i="2"/>
  <c r="BF828" i="2"/>
  <c r="T828" i="2"/>
  <c r="R828" i="2"/>
  <c r="P828" i="2"/>
  <c r="BI826" i="2"/>
  <c r="BH826" i="2"/>
  <c r="BG826" i="2"/>
  <c r="BF826" i="2"/>
  <c r="T826" i="2"/>
  <c r="R826" i="2"/>
  <c r="P826" i="2"/>
  <c r="BI821" i="2"/>
  <c r="BH821" i="2"/>
  <c r="BG821" i="2"/>
  <c r="BF821" i="2"/>
  <c r="T821" i="2"/>
  <c r="R821" i="2"/>
  <c r="P821" i="2"/>
  <c r="BI816" i="2"/>
  <c r="BH816" i="2"/>
  <c r="BG816" i="2"/>
  <c r="BF816" i="2"/>
  <c r="T816" i="2"/>
  <c r="R816" i="2"/>
  <c r="P816" i="2"/>
  <c r="BI813" i="2"/>
  <c r="BH813" i="2"/>
  <c r="BG813" i="2"/>
  <c r="BF813" i="2"/>
  <c r="T813" i="2"/>
  <c r="R813" i="2"/>
  <c r="P813" i="2"/>
  <c r="BI807" i="2"/>
  <c r="BH807" i="2"/>
  <c r="BG807" i="2"/>
  <c r="BF807" i="2"/>
  <c r="T807" i="2"/>
  <c r="R807" i="2"/>
  <c r="P807" i="2"/>
  <c r="BI804" i="2"/>
  <c r="BH804" i="2"/>
  <c r="BG804" i="2"/>
  <c r="BF804" i="2"/>
  <c r="T804" i="2"/>
  <c r="R804" i="2"/>
  <c r="P804" i="2"/>
  <c r="BI801" i="2"/>
  <c r="BH801" i="2"/>
  <c r="BG801" i="2"/>
  <c r="BF801" i="2"/>
  <c r="T801" i="2"/>
  <c r="R801" i="2"/>
  <c r="P801" i="2"/>
  <c r="BI799" i="2"/>
  <c r="BH799" i="2"/>
  <c r="BG799" i="2"/>
  <c r="BF799" i="2"/>
  <c r="T799" i="2"/>
  <c r="R799" i="2"/>
  <c r="P799" i="2"/>
  <c r="BI794" i="2"/>
  <c r="BH794" i="2"/>
  <c r="BG794" i="2"/>
  <c r="BF794" i="2"/>
  <c r="T794" i="2"/>
  <c r="R794" i="2"/>
  <c r="P794" i="2"/>
  <c r="BI789" i="2"/>
  <c r="BH789" i="2"/>
  <c r="BG789" i="2"/>
  <c r="BF789" i="2"/>
  <c r="T789" i="2"/>
  <c r="R789" i="2"/>
  <c r="P789" i="2"/>
  <c r="BI787" i="2"/>
  <c r="BH787" i="2"/>
  <c r="BG787" i="2"/>
  <c r="BF787" i="2"/>
  <c r="T787" i="2"/>
  <c r="R787" i="2"/>
  <c r="P787" i="2"/>
  <c r="BI784" i="2"/>
  <c r="BH784" i="2"/>
  <c r="BG784" i="2"/>
  <c r="BF784" i="2"/>
  <c r="T784" i="2"/>
  <c r="R784" i="2"/>
  <c r="P784" i="2"/>
  <c r="BI782" i="2"/>
  <c r="BH782" i="2"/>
  <c r="BG782" i="2"/>
  <c r="BF782" i="2"/>
  <c r="T782" i="2"/>
  <c r="R782" i="2"/>
  <c r="P782" i="2"/>
  <c r="BI780" i="2"/>
  <c r="BH780" i="2"/>
  <c r="BG780" i="2"/>
  <c r="BF780" i="2"/>
  <c r="T780" i="2"/>
  <c r="R780" i="2"/>
  <c r="P780" i="2"/>
  <c r="BI778" i="2"/>
  <c r="BH778" i="2"/>
  <c r="BG778" i="2"/>
  <c r="BF778" i="2"/>
  <c r="T778" i="2"/>
  <c r="R778" i="2"/>
  <c r="P778" i="2"/>
  <c r="BI776" i="2"/>
  <c r="BH776" i="2"/>
  <c r="BG776" i="2"/>
  <c r="BF776" i="2"/>
  <c r="T776" i="2"/>
  <c r="R776" i="2"/>
  <c r="P776" i="2"/>
  <c r="BI773" i="2"/>
  <c r="BH773" i="2"/>
  <c r="BG773" i="2"/>
  <c r="BF773" i="2"/>
  <c r="T773" i="2"/>
  <c r="R773" i="2"/>
  <c r="P773" i="2"/>
  <c r="BI771" i="2"/>
  <c r="BH771" i="2"/>
  <c r="BG771" i="2"/>
  <c r="BF771" i="2"/>
  <c r="T771" i="2"/>
  <c r="R771" i="2"/>
  <c r="P771" i="2"/>
  <c r="BI768" i="2"/>
  <c r="BH768" i="2"/>
  <c r="BG768" i="2"/>
  <c r="BF768" i="2"/>
  <c r="T768" i="2"/>
  <c r="R768" i="2"/>
  <c r="P768" i="2"/>
  <c r="BI766" i="2"/>
  <c r="BH766" i="2"/>
  <c r="BG766" i="2"/>
  <c r="BF766" i="2"/>
  <c r="T766" i="2"/>
  <c r="R766" i="2"/>
  <c r="P766" i="2"/>
  <c r="BI761" i="2"/>
  <c r="BH761" i="2"/>
  <c r="BG761" i="2"/>
  <c r="BF761" i="2"/>
  <c r="T761" i="2"/>
  <c r="R761" i="2"/>
  <c r="P761" i="2"/>
  <c r="BI759" i="2"/>
  <c r="BH759" i="2"/>
  <c r="BG759" i="2"/>
  <c r="BF759" i="2"/>
  <c r="T759" i="2"/>
  <c r="R759" i="2"/>
  <c r="P759" i="2"/>
  <c r="BI754" i="2"/>
  <c r="BH754" i="2"/>
  <c r="BG754" i="2"/>
  <c r="BF754" i="2"/>
  <c r="T754" i="2"/>
  <c r="R754" i="2"/>
  <c r="P754" i="2"/>
  <c r="BI751" i="2"/>
  <c r="BH751" i="2"/>
  <c r="BG751" i="2"/>
  <c r="BF751" i="2"/>
  <c r="T751" i="2"/>
  <c r="R751" i="2"/>
  <c r="P751" i="2"/>
  <c r="BI749" i="2"/>
  <c r="BH749" i="2"/>
  <c r="BG749" i="2"/>
  <c r="BF749" i="2"/>
  <c r="T749" i="2"/>
  <c r="R749" i="2"/>
  <c r="P749" i="2"/>
  <c r="BI747" i="2"/>
  <c r="BH747" i="2"/>
  <c r="BG747" i="2"/>
  <c r="BF747" i="2"/>
  <c r="T747" i="2"/>
  <c r="R747" i="2"/>
  <c r="P747" i="2"/>
  <c r="BI741" i="2"/>
  <c r="BH741" i="2"/>
  <c r="BG741" i="2"/>
  <c r="BF741" i="2"/>
  <c r="T741" i="2"/>
  <c r="R741" i="2"/>
  <c r="P741" i="2"/>
  <c r="BI739" i="2"/>
  <c r="BH739" i="2"/>
  <c r="BG739" i="2"/>
  <c r="BF739" i="2"/>
  <c r="T739" i="2"/>
  <c r="R739" i="2"/>
  <c r="P739" i="2"/>
  <c r="BI733" i="2"/>
  <c r="BH733" i="2"/>
  <c r="BG733" i="2"/>
  <c r="BF733" i="2"/>
  <c r="T733" i="2"/>
  <c r="R733" i="2"/>
  <c r="P733" i="2"/>
  <c r="BI731" i="2"/>
  <c r="BH731" i="2"/>
  <c r="BG731" i="2"/>
  <c r="BF731" i="2"/>
  <c r="T731" i="2"/>
  <c r="R731" i="2"/>
  <c r="P731" i="2"/>
  <c r="BI726" i="2"/>
  <c r="BH726" i="2"/>
  <c r="BG726" i="2"/>
  <c r="BF726" i="2"/>
  <c r="T726" i="2"/>
  <c r="R726" i="2"/>
  <c r="P726" i="2"/>
  <c r="BI724" i="2"/>
  <c r="BH724" i="2"/>
  <c r="BG724" i="2"/>
  <c r="BF724" i="2"/>
  <c r="T724" i="2"/>
  <c r="R724" i="2"/>
  <c r="P724" i="2"/>
  <c r="BI718" i="2"/>
  <c r="BH718" i="2"/>
  <c r="BG718" i="2"/>
  <c r="BF718" i="2"/>
  <c r="T718" i="2"/>
  <c r="R718" i="2"/>
  <c r="P718" i="2"/>
  <c r="BI716" i="2"/>
  <c r="BH716" i="2"/>
  <c r="BG716" i="2"/>
  <c r="BF716" i="2"/>
  <c r="T716" i="2"/>
  <c r="R716" i="2"/>
  <c r="P716" i="2"/>
  <c r="BI711" i="2"/>
  <c r="BH711" i="2"/>
  <c r="BG711" i="2"/>
  <c r="BF711" i="2"/>
  <c r="T711" i="2"/>
  <c r="R711" i="2"/>
  <c r="P711" i="2"/>
  <c r="BI707" i="2"/>
  <c r="BH707" i="2"/>
  <c r="BG707" i="2"/>
  <c r="BF707" i="2"/>
  <c r="T707" i="2"/>
  <c r="T706" i="2" s="1"/>
  <c r="R707" i="2"/>
  <c r="R706" i="2" s="1"/>
  <c r="P707" i="2"/>
  <c r="P706" i="2" s="1"/>
  <c r="BI704" i="2"/>
  <c r="BH704" i="2"/>
  <c r="BG704" i="2"/>
  <c r="BF704" i="2"/>
  <c r="T704" i="2"/>
  <c r="R704" i="2"/>
  <c r="P704" i="2"/>
  <c r="BI701" i="2"/>
  <c r="BH701" i="2"/>
  <c r="BG701" i="2"/>
  <c r="BF701" i="2"/>
  <c r="T701" i="2"/>
  <c r="R701" i="2"/>
  <c r="P701" i="2"/>
  <c r="BI699" i="2"/>
  <c r="BH699" i="2"/>
  <c r="BG699" i="2"/>
  <c r="BF699" i="2"/>
  <c r="T699" i="2"/>
  <c r="R699" i="2"/>
  <c r="P699" i="2"/>
  <c r="BI697" i="2"/>
  <c r="BH697" i="2"/>
  <c r="BG697" i="2"/>
  <c r="BF697" i="2"/>
  <c r="T697" i="2"/>
  <c r="R697" i="2"/>
  <c r="P697" i="2"/>
  <c r="BI695" i="2"/>
  <c r="BH695" i="2"/>
  <c r="BG695" i="2"/>
  <c r="BF695" i="2"/>
  <c r="T695" i="2"/>
  <c r="R695" i="2"/>
  <c r="P695" i="2"/>
  <c r="BI694" i="2"/>
  <c r="BH694" i="2"/>
  <c r="BG694" i="2"/>
  <c r="BF694" i="2"/>
  <c r="T694" i="2"/>
  <c r="R694" i="2"/>
  <c r="P694" i="2"/>
  <c r="BI693" i="2"/>
  <c r="BH693" i="2"/>
  <c r="BG693" i="2"/>
  <c r="BF693" i="2"/>
  <c r="T693" i="2"/>
  <c r="R693" i="2"/>
  <c r="P693" i="2"/>
  <c r="BI692" i="2"/>
  <c r="BH692" i="2"/>
  <c r="BG692" i="2"/>
  <c r="BF692" i="2"/>
  <c r="T692" i="2"/>
  <c r="R692" i="2"/>
  <c r="P692" i="2"/>
  <c r="BI691" i="2"/>
  <c r="BH691" i="2"/>
  <c r="BG691" i="2"/>
  <c r="BF691" i="2"/>
  <c r="T691" i="2"/>
  <c r="R691" i="2"/>
  <c r="P691" i="2"/>
  <c r="BI690" i="2"/>
  <c r="BH690" i="2"/>
  <c r="BG690" i="2"/>
  <c r="BF690" i="2"/>
  <c r="T690" i="2"/>
  <c r="R690" i="2"/>
  <c r="P690" i="2"/>
  <c r="BI689" i="2"/>
  <c r="BH689" i="2"/>
  <c r="BG689" i="2"/>
  <c r="BF689" i="2"/>
  <c r="T689" i="2"/>
  <c r="R689" i="2"/>
  <c r="P689" i="2"/>
  <c r="BI688" i="2"/>
  <c r="BH688" i="2"/>
  <c r="BG688" i="2"/>
  <c r="BF688" i="2"/>
  <c r="T688" i="2"/>
  <c r="R688" i="2"/>
  <c r="P688" i="2"/>
  <c r="BI687" i="2"/>
  <c r="BH687" i="2"/>
  <c r="BG687" i="2"/>
  <c r="BF687" i="2"/>
  <c r="T687" i="2"/>
  <c r="R687" i="2"/>
  <c r="P687" i="2"/>
  <c r="BI686" i="2"/>
  <c r="BH686" i="2"/>
  <c r="BG686" i="2"/>
  <c r="BF686" i="2"/>
  <c r="T686" i="2"/>
  <c r="R686" i="2"/>
  <c r="P686" i="2"/>
  <c r="BI680" i="2"/>
  <c r="BH680" i="2"/>
  <c r="BG680" i="2"/>
  <c r="BF680" i="2"/>
  <c r="T680" i="2"/>
  <c r="R680" i="2"/>
  <c r="P680" i="2"/>
  <c r="BI679" i="2"/>
  <c r="BH679" i="2"/>
  <c r="BG679" i="2"/>
  <c r="BF679" i="2"/>
  <c r="T679" i="2"/>
  <c r="R679" i="2"/>
  <c r="P679" i="2"/>
  <c r="BI677" i="2"/>
  <c r="BH677" i="2"/>
  <c r="BG677" i="2"/>
  <c r="BF677" i="2"/>
  <c r="T677" i="2"/>
  <c r="R677" i="2"/>
  <c r="P677" i="2"/>
  <c r="BI674" i="2"/>
  <c r="BH674" i="2"/>
  <c r="BG674" i="2"/>
  <c r="BF674" i="2"/>
  <c r="T674" i="2"/>
  <c r="R674" i="2"/>
  <c r="P674" i="2"/>
  <c r="BI673" i="2"/>
  <c r="BH673" i="2"/>
  <c r="BG673" i="2"/>
  <c r="BF673" i="2"/>
  <c r="T673" i="2"/>
  <c r="R673" i="2"/>
  <c r="P673" i="2"/>
  <c r="BI670" i="2"/>
  <c r="BH670" i="2"/>
  <c r="BG670" i="2"/>
  <c r="BF670" i="2"/>
  <c r="T670" i="2"/>
  <c r="R670" i="2"/>
  <c r="P670" i="2"/>
  <c r="BI668" i="2"/>
  <c r="BH668" i="2"/>
  <c r="BG668" i="2"/>
  <c r="BF668" i="2"/>
  <c r="T668" i="2"/>
  <c r="R668" i="2"/>
  <c r="P668" i="2"/>
  <c r="BI666" i="2"/>
  <c r="BH666" i="2"/>
  <c r="BG666" i="2"/>
  <c r="BF666" i="2"/>
  <c r="T666" i="2"/>
  <c r="R666" i="2"/>
  <c r="P666" i="2"/>
  <c r="BI664" i="2"/>
  <c r="BH664" i="2"/>
  <c r="BG664" i="2"/>
  <c r="BF664" i="2"/>
  <c r="T664" i="2"/>
  <c r="R664" i="2"/>
  <c r="P664" i="2"/>
  <c r="BI661" i="2"/>
  <c r="BH661" i="2"/>
  <c r="BG661" i="2"/>
  <c r="BF661" i="2"/>
  <c r="T661" i="2"/>
  <c r="R661" i="2"/>
  <c r="P661" i="2"/>
  <c r="BI658" i="2"/>
  <c r="BH658" i="2"/>
  <c r="BG658" i="2"/>
  <c r="BF658" i="2"/>
  <c r="T658" i="2"/>
  <c r="R658" i="2"/>
  <c r="P658" i="2"/>
  <c r="BI656" i="2"/>
  <c r="BH656" i="2"/>
  <c r="BG656" i="2"/>
  <c r="BF656" i="2"/>
  <c r="T656" i="2"/>
  <c r="R656" i="2"/>
  <c r="P656" i="2"/>
  <c r="BI654" i="2"/>
  <c r="BH654" i="2"/>
  <c r="BG654" i="2"/>
  <c r="BF654" i="2"/>
  <c r="T654" i="2"/>
  <c r="R654" i="2"/>
  <c r="P654" i="2"/>
  <c r="BI652" i="2"/>
  <c r="BH652" i="2"/>
  <c r="BG652" i="2"/>
  <c r="BF652" i="2"/>
  <c r="T652" i="2"/>
  <c r="R652" i="2"/>
  <c r="P652" i="2"/>
  <c r="BI651" i="2"/>
  <c r="BH651" i="2"/>
  <c r="BG651" i="2"/>
  <c r="BF651" i="2"/>
  <c r="T651" i="2"/>
  <c r="R651" i="2"/>
  <c r="P651" i="2"/>
  <c r="BI648" i="2"/>
  <c r="BH648" i="2"/>
  <c r="BG648" i="2"/>
  <c r="BF648" i="2"/>
  <c r="T648" i="2"/>
  <c r="R648" i="2"/>
  <c r="P648" i="2"/>
  <c r="BI646" i="2"/>
  <c r="BH646" i="2"/>
  <c r="BG646" i="2"/>
  <c r="BF646" i="2"/>
  <c r="T646" i="2"/>
  <c r="R646" i="2"/>
  <c r="P646" i="2"/>
  <c r="BI644" i="2"/>
  <c r="BH644" i="2"/>
  <c r="BG644" i="2"/>
  <c r="BF644" i="2"/>
  <c r="T644" i="2"/>
  <c r="R644" i="2"/>
  <c r="P644" i="2"/>
  <c r="BI641" i="2"/>
  <c r="BH641" i="2"/>
  <c r="BG641" i="2"/>
  <c r="BF641" i="2"/>
  <c r="T641" i="2"/>
  <c r="R641" i="2"/>
  <c r="P641" i="2"/>
  <c r="BI636" i="2"/>
  <c r="BH636" i="2"/>
  <c r="BG636" i="2"/>
  <c r="BF636" i="2"/>
  <c r="T636" i="2"/>
  <c r="R636" i="2"/>
  <c r="P636" i="2"/>
  <c r="BI632" i="2"/>
  <c r="BH632" i="2"/>
  <c r="BG632" i="2"/>
  <c r="BF632" i="2"/>
  <c r="T632" i="2"/>
  <c r="T631" i="2" s="1"/>
  <c r="R632" i="2"/>
  <c r="R631" i="2" s="1"/>
  <c r="P632" i="2"/>
  <c r="P631" i="2" s="1"/>
  <c r="BI629" i="2"/>
  <c r="BH629" i="2"/>
  <c r="BG629" i="2"/>
  <c r="BF629" i="2"/>
  <c r="T629" i="2"/>
  <c r="R629" i="2"/>
  <c r="P629" i="2"/>
  <c r="BI627" i="2"/>
  <c r="BH627" i="2"/>
  <c r="BG627" i="2"/>
  <c r="BF627" i="2"/>
  <c r="T627" i="2"/>
  <c r="R627" i="2"/>
  <c r="P627" i="2"/>
  <c r="BI625" i="2"/>
  <c r="BH625" i="2"/>
  <c r="BG625" i="2"/>
  <c r="BF625" i="2"/>
  <c r="T625" i="2"/>
  <c r="R625" i="2"/>
  <c r="P625" i="2"/>
  <c r="BI620" i="2"/>
  <c r="BH620" i="2"/>
  <c r="BG620" i="2"/>
  <c r="BF620" i="2"/>
  <c r="T620" i="2"/>
  <c r="R620" i="2"/>
  <c r="P620" i="2"/>
  <c r="BI617" i="2"/>
  <c r="BH617" i="2"/>
  <c r="BG617" i="2"/>
  <c r="BF617" i="2"/>
  <c r="T617" i="2"/>
  <c r="R617" i="2"/>
  <c r="P617" i="2"/>
  <c r="BI611" i="2"/>
  <c r="BH611" i="2"/>
  <c r="BG611" i="2"/>
  <c r="BF611" i="2"/>
  <c r="T611" i="2"/>
  <c r="R611" i="2"/>
  <c r="P611" i="2"/>
  <c r="BI601" i="2"/>
  <c r="BH601" i="2"/>
  <c r="BG601" i="2"/>
  <c r="BF601" i="2"/>
  <c r="T601" i="2"/>
  <c r="R601" i="2"/>
  <c r="P601" i="2"/>
  <c r="BI599" i="2"/>
  <c r="BH599" i="2"/>
  <c r="BG599" i="2"/>
  <c r="BF599" i="2"/>
  <c r="T599" i="2"/>
  <c r="R599" i="2"/>
  <c r="P599" i="2"/>
  <c r="BI596" i="2"/>
  <c r="BH596" i="2"/>
  <c r="BG596" i="2"/>
  <c r="BF596" i="2"/>
  <c r="T596" i="2"/>
  <c r="R596" i="2"/>
  <c r="P596" i="2"/>
  <c r="BI589" i="2"/>
  <c r="BH589" i="2"/>
  <c r="BG589" i="2"/>
  <c r="BF589" i="2"/>
  <c r="T589" i="2"/>
  <c r="R589" i="2"/>
  <c r="P589" i="2"/>
  <c r="BI582" i="2"/>
  <c r="BH582" i="2"/>
  <c r="BG582" i="2"/>
  <c r="BF582" i="2"/>
  <c r="T582" i="2"/>
  <c r="R582" i="2"/>
  <c r="P582" i="2"/>
  <c r="BI580" i="2"/>
  <c r="BH580" i="2"/>
  <c r="BG580" i="2"/>
  <c r="BF580" i="2"/>
  <c r="T580" i="2"/>
  <c r="R580" i="2"/>
  <c r="P580" i="2"/>
  <c r="BI572" i="2"/>
  <c r="BH572" i="2"/>
  <c r="BG572" i="2"/>
  <c r="BF572" i="2"/>
  <c r="T572" i="2"/>
  <c r="R572" i="2"/>
  <c r="P572" i="2"/>
  <c r="BI560" i="2"/>
  <c r="BH560" i="2"/>
  <c r="BG560" i="2"/>
  <c r="BF560" i="2"/>
  <c r="T560" i="2"/>
  <c r="R560" i="2"/>
  <c r="P560" i="2"/>
  <c r="BI558" i="2"/>
  <c r="BH558" i="2"/>
  <c r="BG558" i="2"/>
  <c r="BF558" i="2"/>
  <c r="T558" i="2"/>
  <c r="R558" i="2"/>
  <c r="P558" i="2"/>
  <c r="BI551" i="2"/>
  <c r="BH551" i="2"/>
  <c r="BG551" i="2"/>
  <c r="BF551" i="2"/>
  <c r="T551" i="2"/>
  <c r="R551" i="2"/>
  <c r="P551" i="2"/>
  <c r="BI548" i="2"/>
  <c r="BH548" i="2"/>
  <c r="BG548" i="2"/>
  <c r="BF548" i="2"/>
  <c r="T548" i="2"/>
  <c r="R548" i="2"/>
  <c r="P548" i="2"/>
  <c r="BI541" i="2"/>
  <c r="BH541" i="2"/>
  <c r="BG541" i="2"/>
  <c r="BF541" i="2"/>
  <c r="T541" i="2"/>
  <c r="R541" i="2"/>
  <c r="P541" i="2"/>
  <c r="BI539" i="2"/>
  <c r="BH539" i="2"/>
  <c r="BG539" i="2"/>
  <c r="BF539" i="2"/>
  <c r="T539" i="2"/>
  <c r="R539" i="2"/>
  <c r="P539" i="2"/>
  <c r="BI532" i="2"/>
  <c r="BH532" i="2"/>
  <c r="BG532" i="2"/>
  <c r="BF532" i="2"/>
  <c r="T532" i="2"/>
  <c r="R532" i="2"/>
  <c r="P532" i="2"/>
  <c r="BI530" i="2"/>
  <c r="BH530" i="2"/>
  <c r="BG530" i="2"/>
  <c r="BF530" i="2"/>
  <c r="T530" i="2"/>
  <c r="R530" i="2"/>
  <c r="P530" i="2"/>
  <c r="BI528" i="2"/>
  <c r="BH528" i="2"/>
  <c r="BG528" i="2"/>
  <c r="BF528" i="2"/>
  <c r="T528" i="2"/>
  <c r="R528" i="2"/>
  <c r="P528" i="2"/>
  <c r="BI525" i="2"/>
  <c r="BH525" i="2"/>
  <c r="BG525" i="2"/>
  <c r="BF525" i="2"/>
  <c r="T525" i="2"/>
  <c r="R525" i="2"/>
  <c r="P525" i="2"/>
  <c r="BI522" i="2"/>
  <c r="BH522" i="2"/>
  <c r="BG522" i="2"/>
  <c r="BF522" i="2"/>
  <c r="T522" i="2"/>
  <c r="R522" i="2"/>
  <c r="P522" i="2"/>
  <c r="BI506" i="2"/>
  <c r="BH506" i="2"/>
  <c r="BG506" i="2"/>
  <c r="BF506" i="2"/>
  <c r="T506" i="2"/>
  <c r="R506" i="2"/>
  <c r="P506" i="2"/>
  <c r="BI504" i="2"/>
  <c r="BH504" i="2"/>
  <c r="BG504" i="2"/>
  <c r="BF504" i="2"/>
  <c r="T504" i="2"/>
  <c r="R504" i="2"/>
  <c r="P504" i="2"/>
  <c r="BI467" i="2"/>
  <c r="BH467" i="2"/>
  <c r="BG467" i="2"/>
  <c r="BF467" i="2"/>
  <c r="T467" i="2"/>
  <c r="R467" i="2"/>
  <c r="P467" i="2"/>
  <c r="BI465" i="2"/>
  <c r="BH465" i="2"/>
  <c r="BG465" i="2"/>
  <c r="BF465" i="2"/>
  <c r="T465" i="2"/>
  <c r="R465" i="2"/>
  <c r="P465" i="2"/>
  <c r="BI463" i="2"/>
  <c r="BH463" i="2"/>
  <c r="BG463" i="2"/>
  <c r="BF463" i="2"/>
  <c r="T463" i="2"/>
  <c r="R463" i="2"/>
  <c r="P463" i="2"/>
  <c r="BI453" i="2"/>
  <c r="BH453" i="2"/>
  <c r="BG453" i="2"/>
  <c r="BF453" i="2"/>
  <c r="T453" i="2"/>
  <c r="R453" i="2"/>
  <c r="P453" i="2"/>
  <c r="BI449" i="2"/>
  <c r="BH449" i="2"/>
  <c r="BG449" i="2"/>
  <c r="BF449" i="2"/>
  <c r="T449" i="2"/>
  <c r="R449" i="2"/>
  <c r="P449" i="2"/>
  <c r="BI448" i="2"/>
  <c r="BH448" i="2"/>
  <c r="BG448" i="2"/>
  <c r="BF448" i="2"/>
  <c r="T448" i="2"/>
  <c r="R448" i="2"/>
  <c r="P448" i="2"/>
  <c r="BI446" i="2"/>
  <c r="BH446" i="2"/>
  <c r="BG446" i="2"/>
  <c r="BF446" i="2"/>
  <c r="T446" i="2"/>
  <c r="R446" i="2"/>
  <c r="P446" i="2"/>
  <c r="BI444" i="2"/>
  <c r="BH444" i="2"/>
  <c r="BG444" i="2"/>
  <c r="BF444" i="2"/>
  <c r="T444" i="2"/>
  <c r="R444" i="2"/>
  <c r="P444" i="2"/>
  <c r="BI438" i="2"/>
  <c r="BH438" i="2"/>
  <c r="BG438" i="2"/>
  <c r="BF438" i="2"/>
  <c r="T438" i="2"/>
  <c r="R438" i="2"/>
  <c r="P438" i="2"/>
  <c r="BI436" i="2"/>
  <c r="BH436" i="2"/>
  <c r="BG436" i="2"/>
  <c r="BF436" i="2"/>
  <c r="T436" i="2"/>
  <c r="R436" i="2"/>
  <c r="P436" i="2"/>
  <c r="BI435" i="2"/>
  <c r="BH435" i="2"/>
  <c r="BG435" i="2"/>
  <c r="BF435" i="2"/>
  <c r="T435" i="2"/>
  <c r="R435" i="2"/>
  <c r="P435" i="2"/>
  <c r="BI427" i="2"/>
  <c r="BH427" i="2"/>
  <c r="BG427" i="2"/>
  <c r="BF427" i="2"/>
  <c r="T427" i="2"/>
  <c r="R427" i="2"/>
  <c r="P427" i="2"/>
  <c r="BI419" i="2"/>
  <c r="BH419" i="2"/>
  <c r="BG419" i="2"/>
  <c r="BF419" i="2"/>
  <c r="T419" i="2"/>
  <c r="R419" i="2"/>
  <c r="P419" i="2"/>
  <c r="BI417" i="2"/>
  <c r="BH417" i="2"/>
  <c r="BG417" i="2"/>
  <c r="BF417" i="2"/>
  <c r="T417" i="2"/>
  <c r="R417" i="2"/>
  <c r="P417" i="2"/>
  <c r="BI415" i="2"/>
  <c r="BH415" i="2"/>
  <c r="BG415" i="2"/>
  <c r="BF415" i="2"/>
  <c r="T415" i="2"/>
  <c r="R415" i="2"/>
  <c r="P415" i="2"/>
  <c r="BI409" i="2"/>
  <c r="BH409" i="2"/>
  <c r="BG409" i="2"/>
  <c r="BF409" i="2"/>
  <c r="T409" i="2"/>
  <c r="R409" i="2"/>
  <c r="P409" i="2"/>
  <c r="BI406" i="2"/>
  <c r="BH406" i="2"/>
  <c r="BG406" i="2"/>
  <c r="BF406" i="2"/>
  <c r="T406" i="2"/>
  <c r="R406" i="2"/>
  <c r="P406" i="2"/>
  <c r="BI404" i="2"/>
  <c r="BH404" i="2"/>
  <c r="BG404" i="2"/>
  <c r="BF404" i="2"/>
  <c r="T404" i="2"/>
  <c r="R404" i="2"/>
  <c r="P404" i="2"/>
  <c r="BI398" i="2"/>
  <c r="BH398" i="2"/>
  <c r="BG398" i="2"/>
  <c r="BF398" i="2"/>
  <c r="T398" i="2"/>
  <c r="R398" i="2"/>
  <c r="P398" i="2"/>
  <c r="BI392" i="2"/>
  <c r="BH392" i="2"/>
  <c r="BG392" i="2"/>
  <c r="BF392" i="2"/>
  <c r="T392" i="2"/>
  <c r="R392" i="2"/>
  <c r="P392" i="2"/>
  <c r="BI389" i="2"/>
  <c r="BH389" i="2"/>
  <c r="BG389" i="2"/>
  <c r="BF389" i="2"/>
  <c r="T389" i="2"/>
  <c r="R389" i="2"/>
  <c r="P389" i="2"/>
  <c r="BI387" i="2"/>
  <c r="BH387" i="2"/>
  <c r="BG387" i="2"/>
  <c r="BF387" i="2"/>
  <c r="T387" i="2"/>
  <c r="R387" i="2"/>
  <c r="P387" i="2"/>
  <c r="BI385" i="2"/>
  <c r="BH385" i="2"/>
  <c r="BG385" i="2"/>
  <c r="BF385" i="2"/>
  <c r="T385" i="2"/>
  <c r="R385" i="2"/>
  <c r="P385" i="2"/>
  <c r="BI379" i="2"/>
  <c r="BH379" i="2"/>
  <c r="BG379" i="2"/>
  <c r="BF379" i="2"/>
  <c r="T379" i="2"/>
  <c r="R379" i="2"/>
  <c r="P379" i="2"/>
  <c r="BI377" i="2"/>
  <c r="BH377" i="2"/>
  <c r="BG377" i="2"/>
  <c r="BF377" i="2"/>
  <c r="T377" i="2"/>
  <c r="R377" i="2"/>
  <c r="P377" i="2"/>
  <c r="BI371" i="2"/>
  <c r="BH371" i="2"/>
  <c r="BG371" i="2"/>
  <c r="BF371" i="2"/>
  <c r="T371" i="2"/>
  <c r="R371" i="2"/>
  <c r="P371" i="2"/>
  <c r="BI368" i="2"/>
  <c r="BH368" i="2"/>
  <c r="BG368" i="2"/>
  <c r="BF368" i="2"/>
  <c r="T368" i="2"/>
  <c r="R368" i="2"/>
  <c r="P368" i="2"/>
  <c r="BI363" i="2"/>
  <c r="BH363" i="2"/>
  <c r="BG363" i="2"/>
  <c r="BF363" i="2"/>
  <c r="T363" i="2"/>
  <c r="R363" i="2"/>
  <c r="P363" i="2"/>
  <c r="BI362" i="2"/>
  <c r="BH362" i="2"/>
  <c r="BG362" i="2"/>
  <c r="BF362" i="2"/>
  <c r="T362" i="2"/>
  <c r="R362" i="2"/>
  <c r="P362" i="2"/>
  <c r="BI361" i="2"/>
  <c r="BH361" i="2"/>
  <c r="BG361" i="2"/>
  <c r="BF361" i="2"/>
  <c r="T361" i="2"/>
  <c r="R361" i="2"/>
  <c r="P361" i="2"/>
  <c r="BI360" i="2"/>
  <c r="BH360" i="2"/>
  <c r="BG360" i="2"/>
  <c r="BF360" i="2"/>
  <c r="T360" i="2"/>
  <c r="R360" i="2"/>
  <c r="P360" i="2"/>
  <c r="BI359" i="2"/>
  <c r="BH359" i="2"/>
  <c r="BG359" i="2"/>
  <c r="BF359" i="2"/>
  <c r="T359" i="2"/>
  <c r="R359" i="2"/>
  <c r="P359" i="2"/>
  <c r="BI357" i="2"/>
  <c r="BH357" i="2"/>
  <c r="BG357" i="2"/>
  <c r="BF357" i="2"/>
  <c r="T357" i="2"/>
  <c r="R357" i="2"/>
  <c r="P357" i="2"/>
  <c r="BI356" i="2"/>
  <c r="BH356" i="2"/>
  <c r="BG356" i="2"/>
  <c r="BF356" i="2"/>
  <c r="T356" i="2"/>
  <c r="R356" i="2"/>
  <c r="P356" i="2"/>
  <c r="BI350" i="2"/>
  <c r="BH350" i="2"/>
  <c r="BG350" i="2"/>
  <c r="BF350" i="2"/>
  <c r="T350" i="2"/>
  <c r="R350" i="2"/>
  <c r="P350" i="2"/>
  <c r="BI345" i="2"/>
  <c r="BH345" i="2"/>
  <c r="BG345" i="2"/>
  <c r="BF345" i="2"/>
  <c r="T345" i="2"/>
  <c r="R345" i="2"/>
  <c r="P345" i="2"/>
  <c r="BI343" i="2"/>
  <c r="BH343" i="2"/>
  <c r="BG343" i="2"/>
  <c r="BF343" i="2"/>
  <c r="T343" i="2"/>
  <c r="R343" i="2"/>
  <c r="P343" i="2"/>
  <c r="BI341" i="2"/>
  <c r="BH341" i="2"/>
  <c r="BG341" i="2"/>
  <c r="BF341" i="2"/>
  <c r="T341" i="2"/>
  <c r="R341" i="2"/>
  <c r="P341" i="2"/>
  <c r="BI336" i="2"/>
  <c r="BH336" i="2"/>
  <c r="BG336" i="2"/>
  <c r="BF336" i="2"/>
  <c r="T336" i="2"/>
  <c r="R336" i="2"/>
  <c r="P336" i="2"/>
  <c r="BI331" i="2"/>
  <c r="BH331" i="2"/>
  <c r="BG331" i="2"/>
  <c r="BF331" i="2"/>
  <c r="T331" i="2"/>
  <c r="R331" i="2"/>
  <c r="P331" i="2"/>
  <c r="BI328" i="2"/>
  <c r="BH328" i="2"/>
  <c r="BG328" i="2"/>
  <c r="BF328" i="2"/>
  <c r="T328" i="2"/>
  <c r="R328" i="2"/>
  <c r="P328" i="2"/>
  <c r="BI325" i="2"/>
  <c r="BH325" i="2"/>
  <c r="BG325" i="2"/>
  <c r="BF325" i="2"/>
  <c r="T325" i="2"/>
  <c r="R325" i="2"/>
  <c r="P325" i="2"/>
  <c r="BI320" i="2"/>
  <c r="BH320" i="2"/>
  <c r="BG320" i="2"/>
  <c r="BF320" i="2"/>
  <c r="T320" i="2"/>
  <c r="R320" i="2"/>
  <c r="P320" i="2"/>
  <c r="BI315" i="2"/>
  <c r="BH315" i="2"/>
  <c r="BG315" i="2"/>
  <c r="BF315" i="2"/>
  <c r="T315" i="2"/>
  <c r="R315" i="2"/>
  <c r="P315" i="2"/>
  <c r="BI310" i="2"/>
  <c r="BH310" i="2"/>
  <c r="BG310" i="2"/>
  <c r="BF310" i="2"/>
  <c r="T310" i="2"/>
  <c r="R310" i="2"/>
  <c r="P310" i="2"/>
  <c r="BI308" i="2"/>
  <c r="BH308" i="2"/>
  <c r="BG308" i="2"/>
  <c r="BF308" i="2"/>
  <c r="T308" i="2"/>
  <c r="R308" i="2"/>
  <c r="P308" i="2"/>
  <c r="BI305" i="2"/>
  <c r="BH305" i="2"/>
  <c r="BG305" i="2"/>
  <c r="BF305" i="2"/>
  <c r="T305" i="2"/>
  <c r="R305" i="2"/>
  <c r="P305" i="2"/>
  <c r="BI303" i="2"/>
  <c r="BH303" i="2"/>
  <c r="BG303" i="2"/>
  <c r="BF303" i="2"/>
  <c r="T303" i="2"/>
  <c r="R303" i="2"/>
  <c r="P303" i="2"/>
  <c r="BI300" i="2"/>
  <c r="BH300" i="2"/>
  <c r="BG300" i="2"/>
  <c r="BF300" i="2"/>
  <c r="T300" i="2"/>
  <c r="R300" i="2"/>
  <c r="P300" i="2"/>
  <c r="BI294" i="2"/>
  <c r="BH294" i="2"/>
  <c r="BG294" i="2"/>
  <c r="BF294" i="2"/>
  <c r="T294" i="2"/>
  <c r="R294" i="2"/>
  <c r="P294" i="2"/>
  <c r="BI286" i="2"/>
  <c r="BH286" i="2"/>
  <c r="BG286" i="2"/>
  <c r="BF286" i="2"/>
  <c r="T286" i="2"/>
  <c r="R286" i="2"/>
  <c r="P286" i="2"/>
  <c r="BI279" i="2"/>
  <c r="BH279" i="2"/>
  <c r="BG279" i="2"/>
  <c r="BF279" i="2"/>
  <c r="T279" i="2"/>
  <c r="R279" i="2"/>
  <c r="P279" i="2"/>
  <c r="BI275" i="2"/>
  <c r="BH275" i="2"/>
  <c r="BG275" i="2"/>
  <c r="BF275" i="2"/>
  <c r="T275" i="2"/>
  <c r="R275" i="2"/>
  <c r="P275" i="2"/>
  <c r="BI273" i="2"/>
  <c r="BH273" i="2"/>
  <c r="BG273" i="2"/>
  <c r="BF273" i="2"/>
  <c r="T273" i="2"/>
  <c r="R273" i="2"/>
  <c r="P273" i="2"/>
  <c r="BI254" i="2"/>
  <c r="BH254" i="2"/>
  <c r="BG254" i="2"/>
  <c r="BF254" i="2"/>
  <c r="T254" i="2"/>
  <c r="R254" i="2"/>
  <c r="P254" i="2"/>
  <c r="BI235" i="2"/>
  <c r="BH235" i="2"/>
  <c r="BG235" i="2"/>
  <c r="BF235" i="2"/>
  <c r="T235" i="2"/>
  <c r="R235" i="2"/>
  <c r="P235" i="2"/>
  <c r="BI233" i="2"/>
  <c r="BH233" i="2"/>
  <c r="BG233" i="2"/>
  <c r="BF233" i="2"/>
  <c r="T233" i="2"/>
  <c r="R233" i="2"/>
  <c r="P233" i="2"/>
  <c r="BI229" i="2"/>
  <c r="BH229" i="2"/>
  <c r="BG229" i="2"/>
  <c r="BF229" i="2"/>
  <c r="T229" i="2"/>
  <c r="R229" i="2"/>
  <c r="P229" i="2"/>
  <c r="BI226" i="2"/>
  <c r="BH226" i="2"/>
  <c r="BG226" i="2"/>
  <c r="BF226" i="2"/>
  <c r="T226" i="2"/>
  <c r="R226" i="2"/>
  <c r="P226" i="2"/>
  <c r="BI224" i="2"/>
  <c r="BH224" i="2"/>
  <c r="BG224" i="2"/>
  <c r="BF224" i="2"/>
  <c r="T224" i="2"/>
  <c r="R224" i="2"/>
  <c r="P224" i="2"/>
  <c r="BI209" i="2"/>
  <c r="BH209" i="2"/>
  <c r="BG209" i="2"/>
  <c r="BF209" i="2"/>
  <c r="T209" i="2"/>
  <c r="R209" i="2"/>
  <c r="P209" i="2"/>
  <c r="BI194" i="2"/>
  <c r="BH194" i="2"/>
  <c r="BG194" i="2"/>
  <c r="BF194" i="2"/>
  <c r="T194" i="2"/>
  <c r="R194" i="2"/>
  <c r="P194" i="2"/>
  <c r="BI187" i="2"/>
  <c r="BH187" i="2"/>
  <c r="BG187" i="2"/>
  <c r="BF187" i="2"/>
  <c r="T187" i="2"/>
  <c r="R187" i="2"/>
  <c r="P187" i="2"/>
  <c r="BI184" i="2"/>
  <c r="BH184" i="2"/>
  <c r="BG184" i="2"/>
  <c r="BF184" i="2"/>
  <c r="T184" i="2"/>
  <c r="R184" i="2"/>
  <c r="P184" i="2"/>
  <c r="BI182" i="2"/>
  <c r="BH182" i="2"/>
  <c r="BG182" i="2"/>
  <c r="BF182" i="2"/>
  <c r="T182" i="2"/>
  <c r="R182" i="2"/>
  <c r="P182" i="2"/>
  <c r="BI179" i="2"/>
  <c r="BH179" i="2"/>
  <c r="BG179" i="2"/>
  <c r="BF179" i="2"/>
  <c r="T179" i="2"/>
  <c r="R179" i="2"/>
  <c r="P179" i="2"/>
  <c r="BI176" i="2"/>
  <c r="BH176" i="2"/>
  <c r="BG176" i="2"/>
  <c r="BF176" i="2"/>
  <c r="T176" i="2"/>
  <c r="R176" i="2"/>
  <c r="P176" i="2"/>
  <c r="BI172" i="2"/>
  <c r="BH172" i="2"/>
  <c r="BG172" i="2"/>
  <c r="BF172" i="2"/>
  <c r="T172" i="2"/>
  <c r="R172" i="2"/>
  <c r="P172" i="2"/>
  <c r="BI170" i="2"/>
  <c r="BH170" i="2"/>
  <c r="BG170" i="2"/>
  <c r="BF170" i="2"/>
  <c r="T170" i="2"/>
  <c r="R170" i="2"/>
  <c r="P170" i="2"/>
  <c r="BI167" i="2"/>
  <c r="BH167" i="2"/>
  <c r="BG167" i="2"/>
  <c r="BF167" i="2"/>
  <c r="T167" i="2"/>
  <c r="R167" i="2"/>
  <c r="P167" i="2"/>
  <c r="BI162" i="2"/>
  <c r="BH162" i="2"/>
  <c r="BG162" i="2"/>
  <c r="BF162" i="2"/>
  <c r="T162" i="2"/>
  <c r="R162" i="2"/>
  <c r="P162" i="2"/>
  <c r="BI157" i="2"/>
  <c r="BH157" i="2"/>
  <c r="BG157" i="2"/>
  <c r="BF157" i="2"/>
  <c r="T157" i="2"/>
  <c r="R157" i="2"/>
  <c r="P157" i="2"/>
  <c r="BI151" i="2"/>
  <c r="BH151" i="2"/>
  <c r="BG151" i="2"/>
  <c r="BF151" i="2"/>
  <c r="T151" i="2"/>
  <c r="R151" i="2"/>
  <c r="P151" i="2"/>
  <c r="BI147" i="2"/>
  <c r="BH147" i="2"/>
  <c r="BG147" i="2"/>
  <c r="BF147" i="2"/>
  <c r="T147" i="2"/>
  <c r="R147" i="2"/>
  <c r="P147" i="2"/>
  <c r="BI142" i="2"/>
  <c r="BH142" i="2"/>
  <c r="BG142" i="2"/>
  <c r="BF142" i="2"/>
  <c r="T142" i="2"/>
  <c r="R142" i="2"/>
  <c r="P142" i="2"/>
  <c r="BI136" i="2"/>
  <c r="BH136" i="2"/>
  <c r="BG136" i="2"/>
  <c r="BF136" i="2"/>
  <c r="T136" i="2"/>
  <c r="R136" i="2"/>
  <c r="P136" i="2"/>
  <c r="BI128" i="2"/>
  <c r="BH128" i="2"/>
  <c r="BG128" i="2"/>
  <c r="BF128" i="2"/>
  <c r="T128" i="2"/>
  <c r="R128" i="2"/>
  <c r="P128" i="2"/>
  <c r="BI122" i="2"/>
  <c r="BH122" i="2"/>
  <c r="BG122" i="2"/>
  <c r="BF122" i="2"/>
  <c r="T122" i="2"/>
  <c r="R122" i="2"/>
  <c r="P122" i="2"/>
  <c r="J116" i="2"/>
  <c r="J115" i="2"/>
  <c r="F115" i="2"/>
  <c r="F113" i="2"/>
  <c r="E111" i="2"/>
  <c r="J55" i="2"/>
  <c r="J54" i="2"/>
  <c r="F54" i="2"/>
  <c r="F52" i="2"/>
  <c r="E50" i="2"/>
  <c r="J18" i="2"/>
  <c r="E18" i="2"/>
  <c r="F116" i="2" s="1"/>
  <c r="J17" i="2"/>
  <c r="J12" i="2"/>
  <c r="J113" i="2" s="1"/>
  <c r="E7" i="2"/>
  <c r="E109" i="2" s="1"/>
  <c r="L50" i="1"/>
  <c r="AM50" i="1"/>
  <c r="AM49" i="1"/>
  <c r="L49" i="1"/>
  <c r="AM47" i="1"/>
  <c r="L47" i="1"/>
  <c r="L45" i="1"/>
  <c r="L44" i="1"/>
  <c r="J216" i="9"/>
  <c r="BK184" i="9"/>
  <c r="J229" i="8"/>
  <c r="BK162" i="7"/>
  <c r="BK1270" i="3"/>
  <c r="BK1196" i="3"/>
  <c r="BK1133" i="3"/>
  <c r="J880" i="3"/>
  <c r="BK706" i="3"/>
  <c r="BK576" i="3"/>
  <c r="J404" i="3"/>
  <c r="J193" i="3"/>
  <c r="BK1440" i="2"/>
  <c r="BK1312" i="2"/>
  <c r="J1141" i="2"/>
  <c r="BK1013" i="2"/>
  <c r="BK855" i="2"/>
  <c r="BK697" i="2"/>
  <c r="BK238" i="9"/>
  <c r="BK181" i="9"/>
  <c r="BK216" i="8"/>
  <c r="J169" i="8"/>
  <c r="BK164" i="7"/>
  <c r="J88" i="6"/>
  <c r="BK116" i="5"/>
  <c r="BK484" i="4"/>
  <c r="J369" i="4"/>
  <c r="BK152" i="4"/>
  <c r="J1596" i="3"/>
  <c r="BK1576" i="3"/>
  <c r="J1546" i="3"/>
  <c r="BK1393" i="3"/>
  <c r="BK1292" i="3"/>
  <c r="J1162" i="3"/>
  <c r="J1044" i="3"/>
  <c r="BK850" i="3"/>
  <c r="J491" i="3"/>
  <c r="BK1527" i="2"/>
  <c r="J1305" i="2"/>
  <c r="BK1228" i="2"/>
  <c r="J997" i="2"/>
  <c r="J894" i="2"/>
  <c r="BK733" i="2"/>
  <c r="J664" i="2"/>
  <c r="BK328" i="2"/>
  <c r="BK216" i="9"/>
  <c r="J142" i="9"/>
  <c r="J213" i="8"/>
  <c r="BK91" i="6"/>
  <c r="BK225" i="5"/>
  <c r="J536" i="4"/>
  <c r="BK308" i="4"/>
  <c r="J1514" i="3"/>
  <c r="J1412" i="3"/>
  <c r="J1166" i="3"/>
  <c r="J1042" i="3"/>
  <c r="BK770" i="3"/>
  <c r="J395" i="3"/>
  <c r="J313" i="3"/>
  <c r="BK1549" i="2"/>
  <c r="BK1282" i="2"/>
  <c r="BK1078" i="2"/>
  <c r="J971" i="2"/>
  <c r="J782" i="2"/>
  <c r="BK539" i="2"/>
  <c r="J300" i="2"/>
  <c r="BK162" i="8"/>
  <c r="J105" i="6"/>
  <c r="BK204" i="5"/>
  <c r="BK473" i="4"/>
  <c r="BK342" i="4"/>
  <c r="J1536" i="3"/>
  <c r="J1277" i="3"/>
  <c r="BK1137" i="3"/>
  <c r="J1037" i="3"/>
  <c r="J855" i="3"/>
  <c r="J761" i="3"/>
  <c r="BK346" i="3"/>
  <c r="J1487" i="2"/>
  <c r="BK1436" i="2"/>
  <c r="J1362" i="2"/>
  <c r="J1187" i="2"/>
  <c r="J1022" i="2"/>
  <c r="J920" i="2"/>
  <c r="BK807" i="2"/>
  <c r="BK664" i="2"/>
  <c r="BK435" i="2"/>
  <c r="BK254" i="2"/>
  <c r="BK170" i="9"/>
  <c r="BK132" i="8"/>
  <c r="J461" i="4"/>
  <c r="J223" i="4"/>
  <c r="J1458" i="3"/>
  <c r="J1314" i="3"/>
  <c r="J647" i="3"/>
  <c r="BK476" i="3"/>
  <c r="J270" i="3"/>
  <c r="J1818" i="2"/>
  <c r="J1779" i="2"/>
  <c r="J1688" i="2"/>
  <c r="J1597" i="2"/>
  <c r="BK1438" i="2"/>
  <c r="BK1338" i="2"/>
  <c r="BK1114" i="2"/>
  <c r="BK971" i="2"/>
  <c r="J787" i="2"/>
  <c r="J694" i="2"/>
  <c r="BK548" i="2"/>
  <c r="BK196" i="9"/>
  <c r="J118" i="9"/>
  <c r="BK198" i="7"/>
  <c r="BK105" i="7"/>
  <c r="BK194" i="5"/>
  <c r="J518" i="4"/>
  <c r="BK353" i="4"/>
  <c r="J1570" i="3"/>
  <c r="BK1493" i="3"/>
  <c r="BK1362" i="3"/>
  <c r="BK1288" i="3"/>
  <c r="BK1192" i="3"/>
  <c r="BK1110" i="3"/>
  <c r="J838" i="3"/>
  <c r="J737" i="3"/>
  <c r="BK579" i="3"/>
  <c r="J195" i="3"/>
  <c r="J1347" i="2"/>
  <c r="J1220" i="2"/>
  <c r="BK1054" i="2"/>
  <c r="J965" i="2"/>
  <c r="J852" i="2"/>
  <c r="BK648" i="2"/>
  <c r="BK504" i="2"/>
  <c r="BK310" i="2"/>
  <c r="J194" i="2"/>
  <c r="BK168" i="9"/>
  <c r="BK194" i="8"/>
  <c r="BK172" i="7"/>
  <c r="J229" i="5"/>
  <c r="BK501" i="4"/>
  <c r="BK375" i="4"/>
  <c r="BK215" i="4"/>
  <c r="BK1409" i="3"/>
  <c r="J1189" i="3"/>
  <c r="BK1037" i="3"/>
  <c r="J914" i="3"/>
  <c r="J745" i="3"/>
  <c r="J579" i="3"/>
  <c r="BK404" i="3"/>
  <c r="J203" i="3"/>
  <c r="J686" i="2"/>
  <c r="J599" i="2"/>
  <c r="BK233" i="2"/>
  <c r="BK142" i="9"/>
  <c r="J180" i="7"/>
  <c r="J109" i="6"/>
  <c r="BK177" i="5"/>
  <c r="J1107" i="3"/>
  <c r="BK1034" i="3"/>
  <c r="BK987" i="3"/>
  <c r="J905" i="3"/>
  <c r="BK838" i="3"/>
  <c r="BK714" i="3"/>
  <c r="BK597" i="3"/>
  <c r="J514" i="3"/>
  <c r="BK203" i="3"/>
  <c r="J1780" i="2"/>
  <c r="J1710" i="2"/>
  <c r="BK1537" i="2"/>
  <c r="J1303" i="2"/>
  <c r="J1057" i="2"/>
  <c r="BK938" i="2"/>
  <c r="J813" i="2"/>
  <c r="BK692" i="2"/>
  <c r="BK467" i="2"/>
  <c r="BK161" i="9"/>
  <c r="J156" i="8"/>
  <c r="J197" i="5"/>
  <c r="J495" i="4"/>
  <c r="BK409" i="4"/>
  <c r="BK330" i="4"/>
  <c r="J1493" i="3"/>
  <c r="BK1234" i="3"/>
  <c r="BK1059" i="3"/>
  <c r="BK948" i="3"/>
  <c r="BK749" i="3"/>
  <c r="J1812" i="2"/>
  <c r="J1709" i="2"/>
  <c r="J1520" i="2"/>
  <c r="J1416" i="2"/>
  <c r="J1233" i="2"/>
  <c r="BK985" i="2"/>
  <c r="BK711" i="2"/>
  <c r="BK392" i="2"/>
  <c r="BK128" i="2"/>
  <c r="J221" i="8"/>
  <c r="J162" i="8"/>
  <c r="J532" i="4"/>
  <c r="J306" i="4"/>
  <c r="BK1236" i="3"/>
  <c r="BK912" i="3"/>
  <c r="J889" i="3"/>
  <c r="J697" i="3"/>
  <c r="J525" i="3"/>
  <c r="BK402" i="3"/>
  <c r="J1479" i="2"/>
  <c r="BK1152" i="2"/>
  <c r="BK1065" i="2"/>
  <c r="J1010" i="2"/>
  <c r="J936" i="2"/>
  <c r="BK911" i="2"/>
  <c r="J379" i="2"/>
  <c r="J1251" i="3"/>
  <c r="BK1098" i="3"/>
  <c r="J1017" i="3"/>
  <c r="BK891" i="3"/>
  <c r="BK719" i="3"/>
  <c r="J501" i="3"/>
  <c r="BK146" i="3"/>
  <c r="BK1783" i="2"/>
  <c r="J1692" i="2"/>
  <c r="BK1487" i="2"/>
  <c r="BK1362" i="2"/>
  <c r="J1266" i="2"/>
  <c r="J1040" i="2"/>
  <c r="J896" i="2"/>
  <c r="BK837" i="2"/>
  <c r="J733" i="2"/>
  <c r="J444" i="2"/>
  <c r="BK1140" i="3"/>
  <c r="J970" i="3"/>
  <c r="BK843" i="3"/>
  <c r="BK716" i="3"/>
  <c r="BK627" i="3"/>
  <c r="BK337" i="3"/>
  <c r="BK166" i="3"/>
  <c r="BK1517" i="2"/>
  <c r="J1338" i="2"/>
  <c r="BK1220" i="2"/>
  <c r="J1065" i="2"/>
  <c r="J980" i="2"/>
  <c r="J807" i="2"/>
  <c r="J415" i="2"/>
  <c r="BK147" i="2"/>
  <c r="BK1354" i="3"/>
  <c r="BK1268" i="3"/>
  <c r="BK1141" i="3"/>
  <c r="J1039" i="3"/>
  <c r="J831" i="3"/>
  <c r="BK667" i="3"/>
  <c r="J566" i="3"/>
  <c r="J390" i="3"/>
  <c r="J262" i="3"/>
  <c r="J1507" i="2"/>
  <c r="BK1354" i="2"/>
  <c r="J1238" i="2"/>
  <c r="BK1063" i="2"/>
  <c r="BK967" i="2"/>
  <c r="BK828" i="2"/>
  <c r="J693" i="2"/>
  <c r="J238" i="9"/>
  <c r="BK185" i="9"/>
  <c r="J205" i="8"/>
  <c r="J153" i="8"/>
  <c r="J150" i="7"/>
  <c r="BK246" i="5"/>
  <c r="BK518" i="4"/>
  <c r="J469" i="4"/>
  <c r="BK336" i="4"/>
  <c r="J101" i="4"/>
  <c r="BK1591" i="3"/>
  <c r="J1579" i="3"/>
  <c r="J1507" i="3"/>
  <c r="J1372" i="3"/>
  <c r="BK1242" i="3"/>
  <c r="BK1106" i="3"/>
  <c r="BK999" i="3"/>
  <c r="BK695" i="3"/>
  <c r="J307" i="3"/>
  <c r="J1446" i="2"/>
  <c r="J1295" i="2"/>
  <c r="BK1230" i="2"/>
  <c r="BK994" i="2"/>
  <c r="J718" i="2"/>
  <c r="J558" i="2"/>
  <c r="J286" i="2"/>
  <c r="BK203" i="9"/>
  <c r="J139" i="9"/>
  <c r="BK183" i="8"/>
  <c r="J283" i="5"/>
  <c r="J501" i="4"/>
  <c r="BK222" i="4"/>
  <c r="J1406" i="3"/>
  <c r="BK1102" i="3"/>
  <c r="J930" i="3"/>
  <c r="J925" i="3"/>
  <c r="J753" i="3"/>
  <c r="BK574" i="3"/>
  <c r="J378" i="3"/>
  <c r="J198" i="3"/>
  <c r="J1281" i="2"/>
  <c r="J1149" i="2"/>
  <c r="J1024" i="2"/>
  <c r="BK957" i="2"/>
  <c r="BK778" i="2"/>
  <c r="BK532" i="2"/>
  <c r="BK157" i="2"/>
  <c r="BK169" i="8"/>
  <c r="BK125" i="7"/>
  <c r="J225" i="5"/>
  <c r="BK481" i="4"/>
  <c r="J325" i="4"/>
  <c r="BK1348" i="3"/>
  <c r="J1168" i="3"/>
  <c r="J1055" i="3"/>
  <c r="J884" i="3"/>
  <c r="BK812" i="3"/>
  <c r="J631" i="3"/>
  <c r="BK620" i="3"/>
  <c r="J619" i="3"/>
  <c r="BK618" i="3"/>
  <c r="J615" i="3"/>
  <c r="J577" i="3"/>
  <c r="BK566" i="3"/>
  <c r="BK565" i="3"/>
  <c r="BK562" i="3"/>
  <c r="J539" i="3"/>
  <c r="BK511" i="3"/>
  <c r="BK484" i="3"/>
  <c r="BK474" i="3"/>
  <c r="BK429" i="3"/>
  <c r="J383" i="3"/>
  <c r="J356" i="3"/>
  <c r="BK178" i="3"/>
  <c r="J143" i="3"/>
  <c r="J1486" i="2"/>
  <c r="BK1447" i="2"/>
  <c r="J1364" i="2"/>
  <c r="J1190" i="2"/>
  <c r="J1038" i="2"/>
  <c r="BK953" i="2"/>
  <c r="J834" i="2"/>
  <c r="BK751" i="2"/>
  <c r="J636" i="2"/>
  <c r="J406" i="2"/>
  <c r="BK294" i="2"/>
  <c r="J193" i="9"/>
  <c r="J198" i="8"/>
  <c r="BK115" i="8"/>
  <c r="J450" i="4"/>
  <c r="J364" i="4"/>
  <c r="BK228" i="4"/>
  <c r="J172" i="4"/>
  <c r="BK1514" i="3"/>
  <c r="BK1418" i="3"/>
  <c r="J1325" i="3"/>
  <c r="J1268" i="3"/>
  <c r="BK642" i="3"/>
  <c r="J583" i="3"/>
  <c r="BK277" i="3"/>
  <c r="BK1824" i="2"/>
  <c r="BK1782" i="2"/>
  <c r="J1721" i="2"/>
  <c r="BK1658" i="2"/>
  <c r="BK1594" i="2"/>
  <c r="J1466" i="2"/>
  <c r="J1356" i="2"/>
  <c r="J1282" i="2"/>
  <c r="BK1272" i="2"/>
  <c r="J1049" i="2"/>
  <c r="J982" i="2"/>
  <c r="BK925" i="2"/>
  <c r="J761" i="2"/>
  <c r="J654" i="2"/>
  <c r="BK558" i="2"/>
  <c r="J368" i="2"/>
  <c r="BK229" i="2"/>
  <c r="BK182" i="9"/>
  <c r="BK145" i="9"/>
  <c r="J91" i="9"/>
  <c r="BK136" i="7"/>
  <c r="J90" i="7"/>
  <c r="J271" i="5"/>
  <c r="J133" i="5"/>
  <c r="BK528" i="4"/>
  <c r="J463" i="4"/>
  <c r="J372" i="4"/>
  <c r="BK245" i="4"/>
  <c r="J1567" i="3"/>
  <c r="BK1521" i="3"/>
  <c r="BK1406" i="3"/>
  <c r="BK1331" i="3"/>
  <c r="J1260" i="3"/>
  <c r="BK1238" i="3"/>
  <c r="J1118" i="3"/>
  <c r="BK1039" i="3"/>
  <c r="BK922" i="3"/>
  <c r="J848" i="3"/>
  <c r="J810" i="3"/>
  <c r="BK704" i="3"/>
  <c r="BK583" i="3"/>
  <c r="J423" i="3"/>
  <c r="BK313" i="3"/>
  <c r="J1441" i="2"/>
  <c r="BK1314" i="2"/>
  <c r="J1254" i="2"/>
  <c r="J1166" i="2"/>
  <c r="BK1032" i="2"/>
  <c r="J972" i="2"/>
  <c r="J900" i="2"/>
  <c r="J804" i="2"/>
  <c r="J692" i="2"/>
  <c r="BK596" i="2"/>
  <c r="BK404" i="2"/>
  <c r="BK305" i="2"/>
  <c r="BK182" i="2"/>
  <c r="J105" i="9"/>
  <c r="J176" i="8"/>
  <c r="J91" i="8"/>
  <c r="J253" i="5"/>
  <c r="BK131" i="5"/>
  <c r="J497" i="4"/>
  <c r="BK401" i="4"/>
  <c r="J338" i="4"/>
  <c r="J107" i="4"/>
  <c r="J1400" i="3"/>
  <c r="J1274" i="3"/>
  <c r="J1247" i="3"/>
  <c r="BK1173" i="3"/>
  <c r="BK1022" i="3"/>
  <c r="BK920" i="3"/>
  <c r="BK804" i="3"/>
  <c r="BK680" i="3"/>
  <c r="BK558" i="3"/>
  <c r="J374" i="3"/>
  <c r="J230" i="3"/>
  <c r="BK701" i="2"/>
  <c r="BK679" i="2"/>
  <c r="BK560" i="2"/>
  <c r="J310" i="2"/>
  <c r="J185" i="9"/>
  <c r="BK165" i="9"/>
  <c r="BK231" i="8"/>
  <c r="J133" i="7"/>
  <c r="J94" i="6"/>
  <c r="J233" i="5"/>
  <c r="BK98" i="5"/>
  <c r="J1137" i="3"/>
  <c r="J1077" i="3"/>
  <c r="BK1028" i="3"/>
  <c r="BK952" i="3"/>
  <c r="BK932" i="3"/>
  <c r="BK875" i="3"/>
  <c r="J791" i="3"/>
  <c r="BK692" i="3"/>
  <c r="J618" i="3"/>
  <c r="BK555" i="3"/>
  <c r="J422" i="3"/>
  <c r="J350" i="3"/>
  <c r="J1826" i="2"/>
  <c r="BK1718" i="2"/>
  <c r="J1656" i="2"/>
  <c r="J1517" i="2"/>
  <c r="J1444" i="2"/>
  <c r="BK1264" i="2"/>
  <c r="BK1075" i="2"/>
  <c r="J957" i="2"/>
  <c r="BK834" i="2"/>
  <c r="BK768" i="2"/>
  <c r="J674" i="2"/>
  <c r="BK448" i="2"/>
  <c r="BK356" i="2"/>
  <c r="BK105" i="9"/>
  <c r="BK95" i="7"/>
  <c r="BK283" i="5"/>
  <c r="J165" i="5"/>
  <c r="J489" i="4"/>
  <c r="BK469" i="4"/>
  <c r="BK362" i="4"/>
  <c r="BK110" i="4"/>
  <c r="BK1516" i="3"/>
  <c r="J1393" i="3"/>
  <c r="BK1214" i="3"/>
  <c r="BK1107" i="3"/>
  <c r="J972" i="3"/>
  <c r="J922" i="3"/>
  <c r="BK764" i="3"/>
  <c r="BK1837" i="2"/>
  <c r="BK1778" i="2"/>
  <c r="J1690" i="2"/>
  <c r="J1525" i="2"/>
  <c r="BK1437" i="2"/>
  <c r="BK1303" i="2"/>
  <c r="J1195" i="2"/>
  <c r="BK1015" i="2"/>
  <c r="J794" i="2"/>
  <c r="J627" i="2"/>
  <c r="BK449" i="2"/>
  <c r="BK275" i="2"/>
  <c r="J136" i="9"/>
  <c r="J237" i="8"/>
  <c r="BK200" i="8"/>
  <c r="J182" i="7"/>
  <c r="BK209" i="5"/>
  <c r="J528" i="4"/>
  <c r="J181" i="4"/>
  <c r="J1310" i="3"/>
  <c r="J1266" i="3"/>
  <c r="J955" i="3"/>
  <c r="J891" i="3"/>
  <c r="BK808" i="3"/>
  <c r="BK647" i="3"/>
  <c r="J520" i="3"/>
  <c r="J337" i="3"/>
  <c r="BK125" i="3"/>
  <c r="BK1454" i="2"/>
  <c r="BK1260" i="2"/>
  <c r="BK1149" i="2"/>
  <c r="BK1068" i="2"/>
  <c r="BK1016" i="2"/>
  <c r="J937" i="2"/>
  <c r="BK918" i="2"/>
  <c r="BK427" i="2"/>
  <c r="BK286" i="2"/>
  <c r="J1249" i="3"/>
  <c r="BK1124" i="3"/>
  <c r="BK1094" i="3"/>
  <c r="BK965" i="3"/>
  <c r="J850" i="3"/>
  <c r="J623" i="3"/>
  <c r="BK309" i="3"/>
  <c r="BK262" i="3"/>
  <c r="BK138" i="3"/>
  <c r="J1814" i="2"/>
  <c r="BK1774" i="2"/>
  <c r="BK1705" i="2"/>
  <c r="J1594" i="2"/>
  <c r="BK1442" i="2"/>
  <c r="BK1364" i="2"/>
  <c r="J1268" i="2"/>
  <c r="BK1239" i="2"/>
  <c r="BK1043" i="2"/>
  <c r="J1004" i="2"/>
  <c r="J953" i="2"/>
  <c r="BK761" i="2"/>
  <c r="BK724" i="2"/>
  <c r="J677" i="2"/>
  <c r="BK368" i="2"/>
  <c r="J224" i="2"/>
  <c r="J1125" i="3"/>
  <c r="J1096" i="3"/>
  <c r="BK848" i="3"/>
  <c r="J808" i="3"/>
  <c r="BK687" i="3"/>
  <c r="BK494" i="3"/>
  <c r="BK328" i="3"/>
  <c r="BK198" i="3"/>
  <c r="BK1597" i="2"/>
  <c r="J1471" i="2"/>
  <c r="J1345" i="2"/>
  <c r="J1318" i="2"/>
  <c r="J1251" i="2"/>
  <c r="BK1081" i="2"/>
  <c r="BK1029" i="2"/>
  <c r="BK909" i="2"/>
  <c r="BK876" i="2"/>
  <c r="BK690" i="2"/>
  <c r="J409" i="2"/>
  <c r="J377" i="2"/>
  <c r="BK224" i="9"/>
  <c r="J205" i="9"/>
  <c r="BK99" i="9"/>
  <c r="J177" i="7"/>
  <c r="J1291" i="3"/>
  <c r="J1230" i="3"/>
  <c r="BK1112" i="3"/>
  <c r="BK924" i="3"/>
  <c r="BK697" i="3"/>
  <c r="J638" i="3"/>
  <c r="BK496" i="3"/>
  <c r="BK245" i="3"/>
  <c r="BK1432" i="2"/>
  <c r="J1308" i="2"/>
  <c r="J1118" i="2"/>
  <c r="BK973" i="2"/>
  <c r="BK794" i="2"/>
  <c r="BK632" i="2"/>
  <c r="BK200" i="9"/>
  <c r="J128" i="9"/>
  <c r="J180" i="8"/>
  <c r="BK159" i="7"/>
  <c r="J258" i="5"/>
  <c r="BK512" i="4"/>
  <c r="J411" i="4"/>
  <c r="J245" i="4"/>
  <c r="BK1600" i="3"/>
  <c r="BK1579" i="3"/>
  <c r="J1445" i="3"/>
  <c r="BK1385" i="3"/>
  <c r="BK1272" i="3"/>
  <c r="BK1145" i="3"/>
  <c r="J1022" i="3"/>
  <c r="BK877" i="3"/>
  <c r="BK508" i="3"/>
  <c r="J125" i="3"/>
  <c r="J1428" i="2"/>
  <c r="J1279" i="2"/>
  <c r="BK1175" i="2"/>
  <c r="J990" i="2"/>
  <c r="BK893" i="2"/>
  <c r="J695" i="2"/>
  <c r="J560" i="2"/>
  <c r="J176" i="2"/>
  <c r="J219" i="9"/>
  <c r="J167" i="9"/>
  <c r="J231" i="8"/>
  <c r="J116" i="8"/>
  <c r="BK264" i="5"/>
  <c r="J123" i="5"/>
  <c r="BK391" i="4"/>
  <c r="J1518" i="3"/>
  <c r="BK1420" i="3"/>
  <c r="BK1185" i="3"/>
  <c r="J1059" i="3"/>
  <c r="BK918" i="3"/>
  <c r="BK604" i="3"/>
  <c r="J309" i="3"/>
  <c r="J138" i="3"/>
  <c r="BK1450" i="2"/>
  <c r="J1086" i="2"/>
  <c r="J998" i="2"/>
  <c r="J928" i="2"/>
  <c r="BK661" i="2"/>
  <c r="BK541" i="2"/>
  <c r="BK331" i="2"/>
  <c r="J213" i="9"/>
  <c r="BK184" i="7"/>
  <c r="BK94" i="6"/>
  <c r="BK517" i="4"/>
  <c r="BK435" i="4"/>
  <c r="BK237" i="4"/>
  <c r="J1437" i="3"/>
  <c r="J1232" i="3"/>
  <c r="BK1075" i="3"/>
  <c r="BK907" i="3"/>
  <c r="J864" i="3"/>
  <c r="J732" i="3"/>
  <c r="J171" i="3"/>
  <c r="BK1461" i="2"/>
  <c r="BK1368" i="2"/>
  <c r="BK1238" i="2"/>
  <c r="J1175" i="2"/>
  <c r="J961" i="2"/>
  <c r="J893" i="2"/>
  <c r="J731" i="2"/>
  <c r="BK525" i="2"/>
  <c r="BK300" i="2"/>
  <c r="J130" i="9"/>
  <c r="BK124" i="8"/>
  <c r="J466" i="4"/>
  <c r="BK369" i="4"/>
  <c r="J234" i="4"/>
  <c r="J1543" i="3"/>
  <c r="J1331" i="3"/>
  <c r="J1262" i="3"/>
  <c r="BK615" i="3"/>
  <c r="J295" i="3"/>
  <c r="J1837" i="2"/>
  <c r="J1808" i="2"/>
  <c r="J1772" i="2"/>
  <c r="BK1656" i="2"/>
  <c r="J1574" i="2"/>
  <c r="BK1422" i="2"/>
  <c r="BK1274" i="2"/>
  <c r="J1081" i="2"/>
  <c r="J922" i="2"/>
  <c r="BK589" i="2"/>
  <c r="J362" i="2"/>
  <c r="BK177" i="9"/>
  <c r="J99" i="9"/>
  <c r="BK113" i="7"/>
  <c r="J275" i="5"/>
  <c r="BK127" i="5"/>
  <c r="BK480" i="4"/>
  <c r="BK414" i="4"/>
  <c r="J110" i="4"/>
  <c r="J1439" i="3"/>
  <c r="J1344" i="3"/>
  <c r="BK1285" i="3"/>
  <c r="BK1176" i="3"/>
  <c r="BK980" i="3"/>
  <c r="BK873" i="3"/>
  <c r="BK779" i="3"/>
  <c r="J571" i="3"/>
  <c r="BK193" i="3"/>
  <c r="J1368" i="2"/>
  <c r="J1222" i="2"/>
  <c r="BK1057" i="2"/>
  <c r="BK961" i="2"/>
  <c r="J843" i="2"/>
  <c r="BK691" i="2"/>
  <c r="J522" i="2"/>
  <c r="BK362" i="2"/>
  <c r="J226" i="2"/>
  <c r="J192" i="9"/>
  <c r="BK217" i="8"/>
  <c r="BK150" i="7"/>
  <c r="J127" i="5"/>
  <c r="J456" i="4"/>
  <c r="J362" i="4"/>
  <c r="BK1372" i="3"/>
  <c r="J1242" i="3"/>
  <c r="J1092" i="3"/>
  <c r="J934" i="3"/>
  <c r="J797" i="3"/>
  <c r="J677" i="3"/>
  <c r="J537" i="3"/>
  <c r="BK233" i="3"/>
  <c r="BK680" i="2"/>
  <c r="BK371" i="2"/>
  <c r="J167" i="2"/>
  <c r="J170" i="9"/>
  <c r="BK94" i="8"/>
  <c r="J105" i="7"/>
  <c r="BK253" i="5"/>
  <c r="J522" i="4"/>
  <c r="J1069" i="3"/>
  <c r="BK1019" i="3"/>
  <c r="J877" i="3"/>
  <c r="BK753" i="3"/>
  <c r="BK663" i="3"/>
  <c r="J534" i="3"/>
  <c r="BK288" i="3"/>
  <c r="BK1829" i="2"/>
  <c r="J1751" i="2"/>
  <c r="BK1694" i="2"/>
  <c r="J1509" i="2"/>
  <c r="BK1245" i="2"/>
  <c r="J1013" i="2"/>
  <c r="J873" i="2"/>
  <c r="BK771" i="2"/>
  <c r="J572" i="2"/>
  <c r="BK325" i="2"/>
  <c r="BK187" i="7"/>
  <c r="J250" i="5"/>
  <c r="BK504" i="4"/>
  <c r="J404" i="4"/>
  <c r="J328" i="4"/>
  <c r="BK1536" i="3"/>
  <c r="J1238" i="3"/>
  <c r="BK1003" i="3"/>
  <c r="BK888" i="3"/>
  <c r="BK1820" i="2"/>
  <c r="BK1715" i="2"/>
  <c r="J1577" i="2"/>
  <c r="BK1328" i="2"/>
  <c r="J1109" i="2"/>
  <c r="BK821" i="2"/>
  <c r="BK599" i="2"/>
  <c r="BK345" i="2"/>
  <c r="J133" i="9"/>
  <c r="BK219" i="8"/>
  <c r="BK108" i="8"/>
  <c r="J130" i="5"/>
  <c r="BK338" i="4"/>
  <c r="BK1311" i="3"/>
  <c r="BK1280" i="3"/>
  <c r="J948" i="3"/>
  <c r="J890" i="3"/>
  <c r="J782" i="3"/>
  <c r="BK531" i="3"/>
  <c r="BK418" i="3"/>
  <c r="BK157" i="3"/>
  <c r="J1418" i="2"/>
  <c r="BK1190" i="2"/>
  <c r="J1123" i="2"/>
  <c r="J1032" i="2"/>
  <c r="J967" i="2"/>
  <c r="BK826" i="2"/>
  <c r="J279" i="2"/>
  <c r="BK1247" i="3"/>
  <c r="J1114" i="3"/>
  <c r="J1014" i="3"/>
  <c r="J773" i="3"/>
  <c r="J609" i="3"/>
  <c r="BK201" i="3"/>
  <c r="BK143" i="3"/>
  <c r="BK1808" i="2"/>
  <c r="BK1729" i="2"/>
  <c r="BK1532" i="2"/>
  <c r="BK1420" i="2"/>
  <c r="BK1269" i="2"/>
  <c r="BK1163" i="2"/>
  <c r="J987" i="2"/>
  <c r="BK888" i="2"/>
  <c r="BK747" i="2"/>
  <c r="J648" i="2"/>
  <c r="J357" i="2"/>
  <c r="BK1132" i="3"/>
  <c r="J882" i="3"/>
  <c r="J809" i="3"/>
  <c r="J700" i="3"/>
  <c r="J508" i="3"/>
  <c r="J257" i="3"/>
  <c r="J1571" i="2"/>
  <c r="BK1430" i="2"/>
  <c r="J1288" i="2"/>
  <c r="BK1118" i="2"/>
  <c r="BK1019" i="2"/>
  <c r="J895" i="2"/>
  <c r="BK438" i="2"/>
  <c r="J179" i="2"/>
  <c r="BK214" i="9"/>
  <c r="BK156" i="9"/>
  <c r="J223" i="8"/>
  <c r="J195" i="7"/>
  <c r="BK1325" i="3"/>
  <c r="BK1187" i="3"/>
  <c r="BK1116" i="3"/>
  <c r="BK968" i="3"/>
  <c r="BK870" i="3"/>
  <c r="BK821" i="3"/>
  <c r="BK670" i="3"/>
  <c r="BK592" i="3"/>
  <c r="BK499" i="3"/>
  <c r="BK267" i="3"/>
  <c r="BK1514" i="2"/>
  <c r="BK1441" i="2"/>
  <c r="J1328" i="2"/>
  <c r="BK1143" i="2"/>
  <c r="BK997" i="2"/>
  <c r="BK846" i="2"/>
  <c r="BK673" i="2"/>
  <c r="BK226" i="9"/>
  <c r="BK225" i="8"/>
  <c r="J183" i="8"/>
  <c r="J169" i="7"/>
  <c r="BK119" i="7"/>
  <c r="J157" i="5"/>
  <c r="J491" i="4"/>
  <c r="J388" i="4"/>
  <c r="J215" i="4"/>
  <c r="J1600" i="3"/>
  <c r="BK1585" i="3"/>
  <c r="J1573" i="3"/>
  <c r="BK1434" i="3"/>
  <c r="BK1294" i="3"/>
  <c r="J1132" i="3"/>
  <c r="BK1025" i="3"/>
  <c r="J894" i="3"/>
  <c r="J565" i="3"/>
  <c r="BK1492" i="2"/>
  <c r="BK1318" i="2"/>
  <c r="J1258" i="2"/>
  <c r="BK197" i="9"/>
  <c r="BK229" i="8"/>
  <c r="J198" i="7"/>
  <c r="BK256" i="5"/>
  <c r="J105" i="5"/>
  <c r="BK497" i="4"/>
  <c r="BK234" i="4"/>
  <c r="BK1448" i="3"/>
  <c r="J1187" i="3"/>
  <c r="BK1069" i="3"/>
  <c r="BK928" i="3"/>
  <c r="BK890" i="3"/>
  <c r="J665" i="3"/>
  <c r="J401" i="3"/>
  <c r="BK227" i="3"/>
  <c r="J1563" i="2"/>
  <c r="J1373" i="2"/>
  <c r="BK1155" i="2"/>
  <c r="J1034" i="2"/>
  <c r="J799" i="2"/>
  <c r="BK658" i="2"/>
  <c r="BK463" i="2"/>
  <c r="J233" i="2"/>
  <c r="BK196" i="8"/>
  <c r="J172" i="7"/>
  <c r="BK123" i="5"/>
  <c r="J443" i="4"/>
  <c r="J360" i="4"/>
  <c r="J1537" i="3"/>
  <c r="J1214" i="3"/>
  <c r="BK1077" i="3"/>
  <c r="BK882" i="3"/>
  <c r="J764" i="3"/>
  <c r="J704" i="3"/>
  <c r="J288" i="3"/>
  <c r="BK1464" i="2"/>
  <c r="BK1371" i="2"/>
  <c r="BK1233" i="2"/>
  <c r="BK1158" i="2"/>
  <c r="BK963" i="2"/>
  <c r="J837" i="2"/>
  <c r="J754" i="2"/>
  <c r="BK601" i="2"/>
  <c r="J345" i="2"/>
  <c r="J197" i="9"/>
  <c r="J143" i="8"/>
  <c r="BK485" i="4"/>
  <c r="J336" i="4"/>
  <c r="BK132" i="4"/>
  <c r="BK1360" i="3"/>
  <c r="BK1245" i="3"/>
  <c r="J621" i="3"/>
  <c r="BK311" i="3"/>
  <c r="J245" i="3"/>
  <c r="BK1814" i="2"/>
  <c r="J1729" i="2"/>
  <c r="J1632" i="2"/>
  <c r="BK1571" i="2"/>
  <c r="BK1424" i="2"/>
  <c r="BK1281" i="2"/>
  <c r="BK1033" i="2"/>
  <c r="BK941" i="2"/>
  <c r="J751" i="2"/>
  <c r="BK620" i="2"/>
  <c r="BK363" i="2"/>
  <c r="BK226" i="2"/>
  <c r="BK125" i="9"/>
  <c r="BK128" i="7"/>
  <c r="BK102" i="6"/>
  <c r="J182" i="5"/>
  <c r="BK522" i="4"/>
  <c r="BK450" i="4"/>
  <c r="J342" i="4"/>
  <c r="J1565" i="3"/>
  <c r="BK1432" i="3"/>
  <c r="J1307" i="3"/>
  <c r="BK1166" i="3"/>
  <c r="BK1071" i="3"/>
  <c r="J898" i="3"/>
  <c r="BK815" i="3"/>
  <c r="J706" i="3"/>
  <c r="J555" i="3"/>
  <c r="BK274" i="3"/>
  <c r="J1420" i="2"/>
  <c r="J1264" i="2"/>
  <c r="J1132" i="2"/>
  <c r="J1029" i="2"/>
  <c r="BK959" i="2"/>
  <c r="J704" i="2"/>
  <c r="J532" i="2"/>
  <c r="BK361" i="2"/>
  <c r="J147" i="2"/>
  <c r="BK139" i="9"/>
  <c r="BK105" i="8"/>
  <c r="J209" i="5"/>
  <c r="J499" i="4"/>
  <c r="BK411" i="4"/>
  <c r="J97" i="4"/>
  <c r="BK1260" i="3"/>
  <c r="BK1159" i="3"/>
  <c r="BK937" i="3"/>
  <c r="BK776" i="3"/>
  <c r="J673" i="3"/>
  <c r="J417" i="3"/>
  <c r="J784" i="2"/>
  <c r="BK656" i="2"/>
  <c r="J343" i="2"/>
  <c r="BK892" i="3"/>
  <c r="J1424" i="2"/>
  <c r="J1178" i="2"/>
  <c r="BK930" i="2"/>
  <c r="J766" i="2"/>
  <c r="BK627" i="2"/>
  <c r="J152" i="9"/>
  <c r="BK177" i="7"/>
  <c r="BK183" i="5"/>
  <c r="BK479" i="4"/>
  <c r="BK366" i="4"/>
  <c r="BK1537" i="3"/>
  <c r="J1434" i="3"/>
  <c r="BK1055" i="3"/>
  <c r="J944" i="3"/>
  <c r="J776" i="3"/>
  <c r="BK1779" i="2"/>
  <c r="BK1688" i="2"/>
  <c r="BK1484" i="2"/>
  <c r="J1330" i="2"/>
  <c r="BK1021" i="2"/>
  <c r="J898" i="2"/>
  <c r="BK687" i="2"/>
  <c r="BK415" i="2"/>
  <c r="J157" i="2"/>
  <c r="BK213" i="8"/>
  <c r="J279" i="5"/>
  <c r="J470" i="4"/>
  <c r="J1316" i="3"/>
  <c r="BK1258" i="3"/>
  <c r="BK923" i="3"/>
  <c r="BK823" i="3"/>
  <c r="J576" i="3"/>
  <c r="BK428" i="3"/>
  <c r="BK151" i="3"/>
  <c r="BK1403" i="2"/>
  <c r="J1163" i="2"/>
  <c r="BK1049" i="2"/>
  <c r="BK992" i="2"/>
  <c r="J930" i="2"/>
  <c r="BK905" i="2"/>
  <c r="BK398" i="2"/>
  <c r="J182" i="2"/>
  <c r="BK1135" i="3"/>
  <c r="BK1078" i="3"/>
  <c r="BK950" i="3"/>
  <c r="J840" i="3"/>
  <c r="BK619" i="3"/>
  <c r="BK376" i="3"/>
  <c r="J1816" i="2"/>
  <c r="J1731" i="2"/>
  <c r="J1605" i="2"/>
  <c r="J1461" i="2"/>
  <c r="J1352" i="2"/>
  <c r="BK1212" i="2"/>
  <c r="J1020" i="2"/>
  <c r="BK897" i="2"/>
  <c r="J840" i="2"/>
  <c r="J711" i="2"/>
  <c r="J629" i="2"/>
  <c r="J172" i="2"/>
  <c r="J1061" i="3"/>
  <c r="BK846" i="3"/>
  <c r="BK685" i="3"/>
  <c r="BK529" i="3"/>
  <c r="J302" i="3"/>
  <c r="BK169" i="3"/>
  <c r="BK1446" i="2"/>
  <c r="BK1275" i="2"/>
  <c r="J1075" i="2"/>
  <c r="BK1004" i="2"/>
  <c r="BK739" i="2"/>
  <c r="J392" i="2"/>
  <c r="BK215" i="9"/>
  <c r="BK174" i="9"/>
  <c r="BK221" i="8"/>
  <c r="J1298" i="3"/>
  <c r="BK1198" i="3"/>
  <c r="J1138" i="3"/>
  <c r="J942" i="3"/>
  <c r="BK827" i="3"/>
  <c r="J642" i="3"/>
  <c r="BK539" i="3"/>
  <c r="J303" i="3"/>
  <c r="BK252" i="3"/>
  <c r="BK1543" i="2"/>
  <c r="BK1426" i="2"/>
  <c r="BK1302" i="2"/>
  <c r="J1016" i="2"/>
  <c r="BK894" i="2"/>
  <c r="BK741" i="2"/>
  <c r="BK617" i="2"/>
  <c r="BK202" i="9"/>
  <c r="J184" i="9"/>
  <c r="J217" i="8"/>
  <c r="BK180" i="7"/>
  <c r="J125" i="7"/>
  <c r="J177" i="5"/>
  <c r="J493" i="4"/>
  <c r="BK406" i="4"/>
  <c r="BK325" i="4"/>
  <c r="J1608" i="3"/>
  <c r="J1582" i="3"/>
  <c r="BK1570" i="3"/>
  <c r="J1420" i="3"/>
  <c r="J1303" i="3"/>
  <c r="J1141" i="3"/>
  <c r="J1007" i="3"/>
  <c r="J767" i="3"/>
  <c r="J429" i="3"/>
  <c r="BK1473" i="2"/>
  <c r="J1302" i="2"/>
  <c r="J1169" i="2"/>
  <c r="J1006" i="2"/>
  <c r="J724" i="2"/>
  <c r="BK582" i="2"/>
  <c r="J215" i="9"/>
  <c r="J96" i="9"/>
  <c r="BK129" i="8"/>
  <c r="BK133" i="5"/>
  <c r="BK532" i="4"/>
  <c r="J379" i="4"/>
  <c r="BK101" i="4"/>
  <c r="BK1403" i="3"/>
  <c r="J1163" i="3"/>
  <c r="J1019" i="3"/>
  <c r="J779" i="3"/>
  <c r="J597" i="3"/>
  <c r="BK383" i="3"/>
  <c r="J201" i="3"/>
  <c r="BK1222" i="2"/>
  <c r="BK1002" i="2"/>
  <c r="BK955" i="2"/>
  <c r="BK636" i="2"/>
  <c r="J336" i="2"/>
  <c r="J105" i="8"/>
  <c r="BK275" i="5"/>
  <c r="BK495" i="4"/>
  <c r="J366" i="4"/>
  <c r="BK328" i="4"/>
  <c r="J1415" i="3"/>
  <c r="BK1264" i="3"/>
  <c r="J1078" i="3"/>
  <c r="BK958" i="3"/>
  <c r="J870" i="3"/>
  <c r="BK682" i="3"/>
  <c r="J348" i="3"/>
  <c r="J157" i="3"/>
  <c r="J1437" i="2"/>
  <c r="BK1254" i="2"/>
  <c r="BK1178" i="2"/>
  <c r="J1014" i="2"/>
  <c r="BK900" i="2"/>
  <c r="BK674" i="2"/>
  <c r="J551" i="2"/>
  <c r="J404" i="2"/>
  <c r="J209" i="9"/>
  <c r="BK91" i="9"/>
  <c r="BK182" i="7"/>
  <c r="J386" i="4"/>
  <c r="J237" i="4"/>
  <c r="BK1546" i="3"/>
  <c r="J1448" i="3"/>
  <c r="J1280" i="3"/>
  <c r="J604" i="3"/>
  <c r="BK135" i="3"/>
  <c r="BK1780" i="2"/>
  <c r="J1713" i="2"/>
  <c r="J1618" i="2"/>
  <c r="J1458" i="2"/>
  <c r="BK1330" i="2"/>
  <c r="BK1251" i="2"/>
  <c r="BK1027" i="2"/>
  <c r="J911" i="2"/>
  <c r="J707" i="2"/>
  <c r="J580" i="2"/>
  <c r="BK303" i="2"/>
  <c r="BK154" i="9"/>
  <c r="BK91" i="8"/>
  <c r="J256" i="5"/>
  <c r="BK536" i="4"/>
  <c r="BK466" i="4"/>
  <c r="J178" i="4"/>
  <c r="J1454" i="3"/>
  <c r="BK1339" i="3"/>
  <c r="J1292" i="3"/>
  <c r="BK1154" i="3"/>
  <c r="BK1089" i="3"/>
  <c r="J916" i="3"/>
  <c r="J758" i="3"/>
  <c r="BK623" i="3"/>
  <c r="J381" i="3"/>
  <c r="BK1418" i="2"/>
  <c r="BK1293" i="2"/>
  <c r="BK1169" i="2"/>
  <c r="J1021" i="2"/>
  <c r="J828" i="2"/>
  <c r="J680" i="2"/>
  <c r="J582" i="2"/>
  <c r="BK444" i="2"/>
  <c r="J320" i="2"/>
  <c r="J209" i="2"/>
  <c r="J128" i="2"/>
  <c r="J111" i="9"/>
  <c r="J186" i="8"/>
  <c r="J243" i="5"/>
  <c r="J520" i="4"/>
  <c r="BK379" i="4"/>
  <c r="BK217" i="4"/>
  <c r="J1367" i="3"/>
  <c r="BK1156" i="3"/>
  <c r="BK946" i="3"/>
  <c r="BK853" i="3"/>
  <c r="J709" i="3"/>
  <c r="J574" i="3"/>
  <c r="J311" i="3"/>
  <c r="BK749" i="2"/>
  <c r="J658" i="2"/>
  <c r="BK417" i="2"/>
  <c r="J142" i="2"/>
  <c r="BK136" i="9"/>
  <c r="J97" i="7"/>
  <c r="J173" i="5"/>
  <c r="J1159" i="3"/>
  <c r="J1094" i="3"/>
  <c r="J995" i="3"/>
  <c r="J899" i="3"/>
  <c r="J770" i="3"/>
  <c r="BK657" i="3"/>
  <c r="J428" i="3"/>
  <c r="BK257" i="3"/>
  <c r="BK1810" i="2"/>
  <c r="BK1713" i="2"/>
  <c r="BK1632" i="2"/>
  <c r="J1312" i="2"/>
  <c r="J1192" i="2"/>
  <c r="J897" i="2"/>
  <c r="J749" i="2"/>
  <c r="BK446" i="2"/>
  <c r="BK167" i="9"/>
  <c r="J216" i="8"/>
  <c r="BK97" i="6"/>
  <c r="J515" i="4"/>
  <c r="BK397" i="4"/>
  <c r="BK1541" i="3"/>
  <c r="J1240" i="3"/>
  <c r="BK1087" i="3"/>
  <c r="J958" i="3"/>
  <c r="BK884" i="3"/>
  <c r="J1841" i="2"/>
  <c r="BK1731" i="2"/>
  <c r="J1589" i="2"/>
  <c r="J1438" i="2"/>
  <c r="BK1271" i="2"/>
  <c r="J1017" i="2"/>
  <c r="J789" i="2"/>
  <c r="BK387" i="2"/>
  <c r="BK163" i="9"/>
  <c r="BK202" i="8"/>
  <c r="BK267" i="5"/>
  <c r="J524" i="4"/>
  <c r="BK1350" i="3"/>
  <c r="J1296" i="3"/>
  <c r="BK1125" i="3"/>
  <c r="J924" i="3"/>
  <c r="BK864" i="3"/>
  <c r="J682" i="3"/>
  <c r="BK468" i="3"/>
  <c r="BK222" i="3"/>
  <c r="J1492" i="2"/>
  <c r="J1248" i="2"/>
  <c r="BK1036" i="2"/>
  <c r="BK972" i="2"/>
  <c r="J541" i="2"/>
  <c r="J294" i="2"/>
  <c r="J1148" i="3"/>
  <c r="BK1081" i="3"/>
  <c r="BK831" i="3"/>
  <c r="J595" i="3"/>
  <c r="BK305" i="3"/>
  <c r="J151" i="3"/>
  <c r="BK1803" i="2"/>
  <c r="BK1726" i="2"/>
  <c r="BK1520" i="2"/>
  <c r="BK1410" i="2"/>
  <c r="J1245" i="2"/>
  <c r="J1019" i="2"/>
  <c r="BK891" i="2"/>
  <c r="J773" i="2"/>
  <c r="J701" i="2"/>
  <c r="J632" i="2"/>
  <c r="J361" i="2"/>
  <c r="BK1148" i="3"/>
  <c r="BK942" i="3"/>
  <c r="BK729" i="3"/>
  <c r="BK589" i="3"/>
  <c r="BK339" i="3"/>
  <c r="J178" i="3"/>
  <c r="J1449" i="2"/>
  <c r="J1319" i="2"/>
  <c r="J1078" i="2"/>
  <c r="BK990" i="2"/>
  <c r="J891" i="2"/>
  <c r="J687" i="2"/>
  <c r="J371" i="2"/>
  <c r="J221" i="9"/>
  <c r="J203" i="9"/>
  <c r="BK148" i="9"/>
  <c r="BK211" i="8"/>
  <c r="J164" i="7"/>
  <c r="BK284" i="3"/>
  <c r="BK1577" i="2"/>
  <c r="J1454" i="2"/>
  <c r="BK1373" i="2"/>
  <c r="BK1295" i="2"/>
  <c r="BK1012" i="2"/>
  <c r="BK852" i="2"/>
  <c r="BK695" i="2"/>
  <c r="BK229" i="9"/>
  <c r="J161" i="9"/>
  <c r="J196" i="8"/>
  <c r="BK181" i="7"/>
  <c r="BK145" i="7"/>
  <c r="BK139" i="5"/>
  <c r="J507" i="4"/>
  <c r="J464" i="4"/>
  <c r="J322" i="4"/>
  <c r="BK1596" i="3"/>
  <c r="J1585" i="3"/>
  <c r="J1521" i="3"/>
  <c r="BK1377" i="3"/>
  <c r="BK1230" i="3"/>
  <c r="J1104" i="3"/>
  <c r="BK895" i="3"/>
  <c r="BK791" i="3"/>
  <c r="J402" i="3"/>
  <c r="J1447" i="2"/>
  <c r="BK1266" i="2"/>
  <c r="BK1161" i="2"/>
  <c r="J978" i="2"/>
  <c r="BK892" i="2"/>
  <c r="J689" i="2"/>
  <c r="BK336" i="2"/>
  <c r="BK221" i="9"/>
  <c r="BK192" i="9"/>
  <c r="BK94" i="9"/>
  <c r="J115" i="8"/>
  <c r="BK173" i="5"/>
  <c r="J512" i="4"/>
  <c r="J395" i="4"/>
  <c r="BK1509" i="3"/>
  <c r="BK1232" i="3"/>
  <c r="BK1134" i="3"/>
  <c r="J1047" i="3"/>
  <c r="J920" i="3"/>
  <c r="J617" i="3"/>
  <c r="BK537" i="3"/>
  <c r="BK364" i="3"/>
  <c r="J163" i="3"/>
  <c r="BK1507" i="2"/>
  <c r="J1152" i="2"/>
  <c r="BK1000" i="2"/>
  <c r="BK789" i="2"/>
  <c r="BK530" i="2"/>
  <c r="J170" i="2"/>
  <c r="J121" i="8"/>
  <c r="BK120" i="7"/>
  <c r="J540" i="4"/>
  <c r="J391" i="4"/>
  <c r="J222" i="4"/>
  <c r="J1516" i="3"/>
  <c r="J1272" i="3"/>
  <c r="J1134" i="3"/>
  <c r="J1034" i="3"/>
  <c r="BK880" i="3"/>
  <c r="J811" i="3"/>
  <c r="BK721" i="3"/>
  <c r="BK350" i="3"/>
  <c r="BK1471" i="2"/>
  <c r="J1403" i="2"/>
  <c r="J1292" i="2"/>
  <c r="BK1181" i="2"/>
  <c r="BK1017" i="2"/>
  <c r="BK898" i="2"/>
  <c r="BK766" i="2"/>
  <c r="BK654" i="2"/>
  <c r="J360" i="2"/>
  <c r="BK176" i="2"/>
  <c r="J200" i="8"/>
  <c r="J184" i="7"/>
  <c r="J438" i="4"/>
  <c r="BK322" i="4"/>
  <c r="J113" i="4"/>
  <c r="BK1454" i="3"/>
  <c r="BK1305" i="3"/>
  <c r="BK586" i="3"/>
  <c r="BK279" i="3"/>
  <c r="J1833" i="2"/>
  <c r="J1803" i="2"/>
  <c r="J1715" i="2"/>
  <c r="J1635" i="2"/>
  <c r="BK1449" i="2"/>
  <c r="BK1352" i="2"/>
  <c r="J1239" i="2"/>
  <c r="J1012" i="2"/>
  <c r="J776" i="2"/>
  <c r="J641" i="2"/>
  <c r="J356" i="2"/>
  <c r="BK179" i="2"/>
  <c r="BK133" i="9"/>
  <c r="J193" i="7"/>
  <c r="BK287" i="5"/>
  <c r="BK165" i="5"/>
  <c r="BK524" i="4"/>
  <c r="BK443" i="4"/>
  <c r="J1563" i="3"/>
  <c r="BK1390" i="3"/>
  <c r="BK1303" i="3"/>
  <c r="BK1249" i="3"/>
  <c r="J1145" i="3"/>
  <c r="J965" i="3"/>
  <c r="BK816" i="3"/>
  <c r="BK702" i="3"/>
  <c r="BK491" i="3"/>
  <c r="J277" i="3"/>
  <c r="J1436" i="2"/>
  <c r="J1260" i="2"/>
  <c r="BK1061" i="2"/>
  <c r="J963" i="2"/>
  <c r="J780" i="2"/>
  <c r="J506" i="2"/>
  <c r="BK359" i="2"/>
  <c r="J136" i="2"/>
  <c r="BK102" i="9"/>
  <c r="BK193" i="7"/>
  <c r="BK182" i="5"/>
  <c r="BK493" i="4"/>
  <c r="J409" i="4"/>
  <c r="J303" i="4"/>
  <c r="J1512" i="3"/>
  <c r="BK1296" i="3"/>
  <c r="J1176" i="3"/>
  <c r="J960" i="3"/>
  <c r="BK856" i="3"/>
  <c r="J685" i="3"/>
  <c r="J562" i="3"/>
  <c r="BK356" i="3"/>
  <c r="BK704" i="2"/>
  <c r="J453" i="2"/>
  <c r="J187" i="2"/>
  <c r="J181" i="9"/>
  <c r="BK122" i="9"/>
  <c r="J120" i="7"/>
  <c r="BK269" i="5"/>
  <c r="BK135" i="5"/>
  <c r="BK509" i="4"/>
  <c r="J1100" i="3"/>
  <c r="J1031" i="3"/>
  <c r="BK944" i="3"/>
  <c r="J818" i="3"/>
  <c r="BK690" i="3"/>
  <c r="BK617" i="3"/>
  <c r="BK553" i="3"/>
  <c r="BK395" i="3"/>
  <c r="BK1833" i="2"/>
  <c r="J1726" i="2"/>
  <c r="BK1709" i="2"/>
  <c r="BK1635" i="2"/>
  <c r="J1430" i="2"/>
  <c r="J1241" i="2"/>
  <c r="BK949" i="2"/>
  <c r="BK787" i="2"/>
  <c r="J670" i="2"/>
  <c r="J417" i="2"/>
  <c r="J158" i="9"/>
  <c r="BK153" i="8"/>
  <c r="J112" i="6"/>
  <c r="BK105" i="5"/>
  <c r="J375" i="4"/>
  <c r="BK1543" i="3"/>
  <c r="BK1451" i="3"/>
  <c r="J1173" i="3"/>
  <c r="J999" i="3"/>
  <c r="J846" i="3"/>
  <c r="BK1822" i="2"/>
  <c r="BK1749" i="2"/>
  <c r="J1694" i="2"/>
  <c r="BK1486" i="2"/>
  <c r="BK1345" i="2"/>
  <c r="J1061" i="2"/>
  <c r="J903" i="2"/>
  <c r="J589" i="2"/>
  <c r="BK357" i="2"/>
  <c r="BK151" i="2"/>
  <c r="J94" i="9"/>
  <c r="BK189" i="8"/>
  <c r="J108" i="7"/>
  <c r="BK483" i="4"/>
  <c r="BK1442" i="3"/>
  <c r="J1300" i="3"/>
  <c r="J1116" i="3"/>
  <c r="BK902" i="3"/>
  <c r="BK811" i="3"/>
  <c r="J499" i="3"/>
  <c r="BK282" i="3"/>
  <c r="BK1584" i="2"/>
  <c r="BK1279" i="2"/>
  <c r="J1158" i="2"/>
  <c r="J1051" i="2"/>
  <c r="J1008" i="2"/>
  <c r="BK132" i="3"/>
  <c r="J1782" i="2"/>
  <c r="J1613" i="2"/>
  <c r="BK1458" i="2"/>
  <c r="BK1319" i="2"/>
  <c r="BK1166" i="2"/>
  <c r="J979" i="2"/>
  <c r="BK759" i="2"/>
  <c r="BK699" i="2"/>
  <c r="BK436" i="2"/>
  <c r="J1156" i="3"/>
  <c r="J910" i="3"/>
  <c r="J719" i="3"/>
  <c r="BK631" i="3"/>
  <c r="J362" i="3"/>
  <c r="J1600" i="2"/>
  <c r="J1450" i="2"/>
  <c r="J1336" i="2"/>
  <c r="BK1141" i="2"/>
  <c r="BK1040" i="2"/>
  <c r="J959" i="2"/>
  <c r="BK693" i="2"/>
  <c r="J398" i="2"/>
  <c r="BK233" i="9"/>
  <c r="J214" i="9"/>
  <c r="J180" i="9"/>
  <c r="BK207" i="8"/>
  <c r="J1374" i="3"/>
  <c r="BK1287" i="3"/>
  <c r="BK1240" i="3"/>
  <c r="J1185" i="3"/>
  <c r="BK1118" i="3"/>
  <c r="BK970" i="3"/>
  <c r="J856" i="3"/>
  <c r="J714" i="3"/>
  <c r="BK654" i="3"/>
  <c r="BK635" i="3"/>
  <c r="BK799" i="2"/>
  <c r="BK677" i="2"/>
  <c r="J611" i="2"/>
  <c r="J236" i="9"/>
  <c r="BK193" i="9"/>
  <c r="J174" i="9"/>
  <c r="J1604" i="3"/>
  <c r="J1588" i="3"/>
  <c r="BK1573" i="3"/>
  <c r="BK1563" i="3"/>
  <c r="J1432" i="3"/>
  <c r="J1390" i="3"/>
  <c r="BK1274" i="3"/>
  <c r="J1183" i="3"/>
  <c r="BK1114" i="3"/>
  <c r="J1028" i="3"/>
  <c r="BK898" i="3"/>
  <c r="J879" i="3"/>
  <c r="BK735" i="3"/>
  <c r="BK527" i="3"/>
  <c r="J364" i="3"/>
  <c r="J282" i="3"/>
  <c r="J1343" i="2"/>
  <c r="J1244" i="2"/>
  <c r="J1063" i="2"/>
  <c r="BK1014" i="2"/>
  <c r="J975" i="2"/>
  <c r="BK895" i="2"/>
  <c r="BK782" i="2"/>
  <c r="BK668" i="2"/>
  <c r="BK580" i="2"/>
  <c r="J331" i="2"/>
  <c r="J229" i="2"/>
  <c r="J151" i="2"/>
  <c r="BK213" i="9"/>
  <c r="J164" i="9"/>
  <c r="BK237" i="8"/>
  <c r="J132" i="8"/>
  <c r="BK279" i="5"/>
  <c r="BK229" i="5"/>
  <c r="J101" i="5"/>
  <c r="BK461" i="4"/>
  <c r="J339" i="4"/>
  <c r="BK196" i="4"/>
  <c r="J1477" i="3"/>
  <c r="BK1254" i="3"/>
  <c r="BK1066" i="3"/>
  <c r="BK930" i="3"/>
  <c r="J928" i="3"/>
  <c r="BK785" i="3"/>
  <c r="J616" i="3"/>
  <c r="J476" i="3"/>
  <c r="J339" i="3"/>
  <c r="J174" i="3"/>
  <c r="J1530" i="2"/>
  <c r="BK1316" i="2"/>
  <c r="J1161" i="2"/>
  <c r="J1059" i="2"/>
  <c r="J994" i="2"/>
  <c r="BK952" i="2"/>
  <c r="BK780" i="2"/>
  <c r="J617" i="2"/>
  <c r="BK522" i="2"/>
  <c r="J275" i="2"/>
  <c r="BK215" i="8"/>
  <c r="J124" i="8"/>
  <c r="J159" i="7"/>
  <c r="J267" i="5"/>
  <c r="J169" i="5"/>
  <c r="J487" i="4"/>
  <c r="BK386" i="4"/>
  <c r="J333" i="4"/>
  <c r="BK181" i="4"/>
  <c r="BK1458" i="3"/>
  <c r="J1285" i="3"/>
  <c r="BK1251" i="3"/>
  <c r="J1087" i="3"/>
  <c r="BK1031" i="3"/>
  <c r="BK955" i="3"/>
  <c r="BK879" i="3"/>
  <c r="J815" i="3"/>
  <c r="BK745" i="3"/>
  <c r="J692" i="3"/>
  <c r="BK378" i="3"/>
  <c r="J132" i="3"/>
  <c r="BK1444" i="2"/>
  <c r="BK1366" i="2"/>
  <c r="BK1236" i="2"/>
  <c r="BK1071" i="2"/>
  <c r="BK946" i="2"/>
  <c r="J778" i="2"/>
  <c r="J656" i="2"/>
  <c r="J463" i="2"/>
  <c r="J189" i="9"/>
  <c r="J97" i="8"/>
  <c r="BK456" i="4"/>
  <c r="BK303" i="4"/>
  <c r="J184" i="4"/>
  <c r="BK1358" i="3"/>
  <c r="J1270" i="3"/>
  <c r="BK644" i="3"/>
  <c r="J305" i="3"/>
  <c r="BK1841" i="2"/>
  <c r="BK1812" i="2"/>
  <c r="J1777" i="2"/>
  <c r="BK1692" i="2"/>
  <c r="BK1613" i="2"/>
  <c r="J1467" i="2"/>
  <c r="J1354" i="2"/>
  <c r="J1136" i="2"/>
  <c r="J976" i="2"/>
  <c r="J862" i="2"/>
  <c r="J651" i="2"/>
  <c r="J385" i="2"/>
  <c r="BK122" i="2"/>
  <c r="BK130" i="9"/>
  <c r="BK121" i="8"/>
  <c r="J97" i="6"/>
  <c r="J183" i="5"/>
  <c r="BK489" i="4"/>
  <c r="J367" i="4"/>
  <c r="BK107" i="4"/>
  <c r="BK1518" i="3"/>
  <c r="BK1367" i="3"/>
  <c r="BK1277" i="3"/>
  <c r="J1120" i="3"/>
  <c r="BK972" i="3"/>
  <c r="BK867" i="3"/>
  <c r="J785" i="3"/>
  <c r="BK638" i="3"/>
  <c r="J511" i="3"/>
  <c r="J279" i="3"/>
  <c r="J1422" i="2"/>
  <c r="BK1322" i="2"/>
  <c r="J1114" i="2"/>
  <c r="J1027" i="2"/>
  <c r="J913" i="2"/>
  <c r="J801" i="2"/>
  <c r="BK651" i="2"/>
  <c r="J530" i="2"/>
  <c r="J328" i="2"/>
  <c r="BK224" i="2"/>
  <c r="BK180" i="9"/>
  <c r="J91" i="6"/>
  <c r="BK111" i="5"/>
  <c r="BK470" i="4"/>
  <c r="BK395" i="4"/>
  <c r="J229" i="4"/>
  <c r="J1362" i="3"/>
  <c r="BK1183" i="3"/>
  <c r="J1025" i="3"/>
  <c r="BK871" i="3"/>
  <c r="J721" i="3"/>
  <c r="BK549" i="3"/>
  <c r="BK235" i="3"/>
  <c r="BK707" i="2"/>
  <c r="J661" i="2"/>
  <c r="J254" i="2"/>
  <c r="BK150" i="9"/>
  <c r="BK112" i="6"/>
  <c r="J194" i="5"/>
  <c r="J1154" i="3"/>
  <c r="J1075" i="3"/>
  <c r="J991" i="3"/>
  <c r="BK914" i="3"/>
  <c r="BK797" i="3"/>
  <c r="BK677" i="3"/>
  <c r="J558" i="3"/>
  <c r="BK374" i="3"/>
  <c r="BK174" i="3"/>
  <c r="BK1767" i="2"/>
  <c r="J1674" i="2"/>
  <c r="BK1474" i="2"/>
  <c r="J1277" i="2"/>
  <c r="BK965" i="2"/>
  <c r="BK881" i="2"/>
  <c r="J747" i="2"/>
  <c r="BK551" i="2"/>
  <c r="BK167" i="2"/>
  <c r="J215" i="8"/>
  <c r="BK90" i="7"/>
  <c r="BK130" i="5"/>
  <c r="BK476" i="4"/>
  <c r="BK229" i="4"/>
  <c r="BK1437" i="3"/>
  <c r="J1108" i="3"/>
  <c r="J987" i="3"/>
  <c r="BK889" i="3"/>
  <c r="BK1845" i="2"/>
  <c r="J1718" i="2"/>
  <c r="BK1605" i="2"/>
  <c r="J1440" i="2"/>
  <c r="J1143" i="2"/>
  <c r="BK936" i="2"/>
  <c r="BK813" i="2"/>
  <c r="BK528" i="2"/>
  <c r="BK273" i="2"/>
  <c r="J209" i="8"/>
  <c r="J181" i="7"/>
  <c r="J397" i="4"/>
  <c r="J1354" i="3"/>
  <c r="J1287" i="3"/>
  <c r="BK1074" i="3"/>
  <c r="BK899" i="3"/>
  <c r="BK810" i="3"/>
  <c r="J592" i="3"/>
  <c r="J482" i="3"/>
  <c r="BK270" i="3"/>
  <c r="BK1472" i="2"/>
  <c r="J1172" i="2"/>
  <c r="BK1098" i="2"/>
  <c r="BK1022" i="2"/>
  <c r="BK913" i="2"/>
  <c r="J363" i="2"/>
  <c r="J1200" i="3"/>
  <c r="J1049" i="3"/>
  <c r="BK934" i="3"/>
  <c r="J755" i="3"/>
  <c r="BK534" i="3"/>
  <c r="BK154" i="3"/>
  <c r="BK1777" i="2"/>
  <c r="BK1721" i="2"/>
  <c r="BK1530" i="2"/>
  <c r="BK1308" i="2"/>
  <c r="BK1192" i="2"/>
  <c r="J1015" i="2"/>
  <c r="J952" i="2"/>
  <c r="BK754" i="2"/>
  <c r="BK666" i="2"/>
  <c r="BK341" i="2"/>
  <c r="J1133" i="3"/>
  <c r="J873" i="3"/>
  <c r="BK761" i="3"/>
  <c r="J663" i="3"/>
  <c r="BK372" i="3"/>
  <c r="J154" i="3"/>
  <c r="BK1467" i="2"/>
  <c r="J1314" i="2"/>
  <c r="BK1123" i="2"/>
  <c r="BK1020" i="2"/>
  <c r="J831" i="2"/>
  <c r="J504" i="2"/>
  <c r="J350" i="2"/>
  <c r="BK217" i="9"/>
  <c r="J200" i="9"/>
  <c r="J108" i="9"/>
  <c r="J179" i="7"/>
  <c r="BK1314" i="3"/>
  <c r="J1171" i="3"/>
  <c r="BK1084" i="3"/>
  <c r="BK859" i="3"/>
  <c r="J702" i="3"/>
  <c r="BK514" i="3"/>
  <c r="BK295" i="3"/>
  <c r="J222" i="3"/>
  <c r="J1464" i="2"/>
  <c r="J1388" i="2"/>
  <c r="J1293" i="2"/>
  <c r="J1047" i="2"/>
  <c r="BK979" i="2"/>
  <c r="BK731" i="2"/>
  <c r="J233" i="9"/>
  <c r="BK158" i="9"/>
  <c r="BK156" i="8"/>
  <c r="J116" i="6"/>
  <c r="BK520" i="4"/>
  <c r="BK440" i="4"/>
  <c r="BK345" i="4"/>
  <c r="BK97" i="4"/>
  <c r="J1591" i="3"/>
  <c r="BK1565" i="3"/>
  <c r="BK1412" i="3"/>
  <c r="J1311" i="3"/>
  <c r="BK1163" i="3"/>
  <c r="J1072" i="3"/>
  <c r="BK991" i="3"/>
  <c r="J690" i="3"/>
  <c r="J415" i="3"/>
  <c r="BK1496" i="2"/>
  <c r="J1426" i="2"/>
  <c r="BK1242" i="2"/>
  <c r="BK1025" i="2"/>
  <c r="BK896" i="2"/>
  <c r="J816" i="2"/>
  <c r="BK688" i="2"/>
  <c r="J465" i="2"/>
  <c r="J224" i="9"/>
  <c r="BK152" i="9"/>
  <c r="J159" i="8"/>
  <c r="J269" i="5"/>
  <c r="J523" i="4"/>
  <c r="J406" i="4"/>
  <c r="BK1480" i="3"/>
  <c r="J1305" i="3"/>
  <c r="J1089" i="3"/>
  <c r="BK1044" i="3"/>
  <c r="BK925" i="3"/>
  <c r="BK726" i="3"/>
  <c r="BK413" i="3"/>
  <c r="BK224" i="3"/>
  <c r="J1527" i="2"/>
  <c r="J1271" i="2"/>
  <c r="J1043" i="2"/>
  <c r="BK975" i="2"/>
  <c r="BK776" i="2"/>
  <c r="BK465" i="2"/>
  <c r="BK142" i="2"/>
  <c r="BK97" i="8"/>
  <c r="BK258" i="5"/>
  <c r="BK515" i="4"/>
  <c r="BK388" i="4"/>
  <c r="J228" i="4"/>
  <c r="J1451" i="3"/>
  <c r="BK1266" i="3"/>
  <c r="J1081" i="3"/>
  <c r="J962" i="3"/>
  <c r="J814" i="3"/>
  <c r="BK724" i="3"/>
  <c r="BK381" i="3"/>
  <c r="BK1563" i="2"/>
  <c r="BK1434" i="2"/>
  <c r="BK1276" i="2"/>
  <c r="J1155" i="2"/>
  <c r="J949" i="2"/>
  <c r="J821" i="2"/>
  <c r="BK718" i="2"/>
  <c r="J528" i="2"/>
  <c r="BK308" i="2"/>
  <c r="BK205" i="9"/>
  <c r="BK209" i="8"/>
  <c r="BK183" i="7"/>
  <c r="J400" i="4"/>
  <c r="BK242" i="4"/>
  <c r="BK1475" i="3"/>
  <c r="BK1344" i="3"/>
  <c r="J1236" i="3"/>
  <c r="J468" i="3"/>
  <c r="J252" i="3"/>
  <c r="J1822" i="2"/>
  <c r="J1802" i="2"/>
  <c r="BK1710" i="2"/>
  <c r="BK1608" i="2"/>
  <c r="BK1525" i="2"/>
  <c r="BK1414" i="2"/>
  <c r="J1230" i="2"/>
  <c r="BK928" i="2"/>
  <c r="J726" i="2"/>
  <c r="J596" i="2"/>
  <c r="BK320" i="2"/>
  <c r="J168" i="9"/>
  <c r="BK128" i="9"/>
  <c r="BK201" i="7"/>
  <c r="BK108" i="7"/>
  <c r="BK250" i="5"/>
  <c r="BK108" i="5"/>
  <c r="BK464" i="4"/>
  <c r="BK223" i="4"/>
  <c r="J1418" i="3"/>
  <c r="BK1316" i="3"/>
  <c r="BK1200" i="3"/>
  <c r="BK1053" i="3"/>
  <c r="J897" i="3"/>
  <c r="BK782" i="3"/>
  <c r="J627" i="3"/>
  <c r="J376" i="3"/>
  <c r="J135" i="3"/>
  <c r="BK1336" i="2"/>
  <c r="BK1172" i="2"/>
  <c r="BK978" i="2"/>
  <c r="BK126" i="5"/>
  <c r="J435" i="4"/>
  <c r="BK360" i="4"/>
  <c r="J1520" i="3"/>
  <c r="J1360" i="3"/>
  <c r="J1245" i="3"/>
  <c r="J1102" i="3"/>
  <c r="J939" i="3"/>
  <c r="BK818" i="3"/>
  <c r="BK621" i="3"/>
  <c r="J346" i="3"/>
  <c r="J690" i="2"/>
  <c r="BK419" i="2"/>
  <c r="J184" i="2"/>
  <c r="J177" i="9"/>
  <c r="BK118" i="9"/>
  <c r="BK153" i="7"/>
  <c r="J102" i="6"/>
  <c r="BK523" i="4"/>
  <c r="J1098" i="3"/>
  <c r="BK1017" i="3"/>
  <c r="J937" i="3"/>
  <c r="BK809" i="3"/>
  <c r="J716" i="3"/>
  <c r="BK601" i="3"/>
  <c r="J529" i="3"/>
  <c r="BK362" i="3"/>
  <c r="J1845" i="2"/>
  <c r="J1724" i="2"/>
  <c r="J1658" i="2"/>
  <c r="BK1470" i="2"/>
  <c r="J1181" i="2"/>
  <c r="J876" i="2"/>
  <c r="BK784" i="2"/>
  <c r="BK506" i="2"/>
  <c r="BK164" i="9"/>
  <c r="BK179" i="7"/>
  <c r="J268" i="5"/>
  <c r="J126" i="5"/>
  <c r="BK463" i="4"/>
  <c r="BK178" i="4"/>
  <c r="J1475" i="3"/>
  <c r="BK1143" i="3"/>
  <c r="J980" i="3"/>
  <c r="J843" i="3"/>
  <c r="J1829" i="2"/>
  <c r="J1774" i="2"/>
  <c r="J1677" i="2"/>
  <c r="J1470" i="2"/>
  <c r="J1212" i="2"/>
  <c r="J925" i="2"/>
  <c r="BK625" i="2"/>
  <c r="J389" i="2"/>
  <c r="BK162" i="9"/>
  <c r="J211" i="8"/>
  <c r="J162" i="7"/>
  <c r="BK491" i="4"/>
  <c r="BK1374" i="3"/>
  <c r="BK1298" i="3"/>
  <c r="BK1092" i="3"/>
  <c r="J907" i="3"/>
  <c r="J812" i="3"/>
  <c r="BK651" i="3"/>
  <c r="J484" i="3"/>
  <c r="J366" i="3"/>
  <c r="J1484" i="2"/>
  <c r="J1184" i="2"/>
  <c r="BK1086" i="2"/>
  <c r="BK980" i="2"/>
  <c r="J448" i="2"/>
  <c r="AS54" i="1"/>
  <c r="J816" i="3"/>
  <c r="BK525" i="3"/>
  <c r="J267" i="3"/>
  <c r="BK129" i="3"/>
  <c r="J1749" i="2"/>
  <c r="BK1600" i="2"/>
  <c r="BK1443" i="2"/>
  <c r="BK1258" i="2"/>
  <c r="J1036" i="2"/>
  <c r="J955" i="2"/>
  <c r="J867" i="2"/>
  <c r="BK343" i="2"/>
  <c r="J1124" i="3"/>
  <c r="J875" i="3"/>
  <c r="BK737" i="3"/>
  <c r="BK560" i="3"/>
  <c r="J290" i="3"/>
  <c r="J146" i="3"/>
  <c r="J1472" i="2"/>
  <c r="BK1343" i="2"/>
  <c r="J1272" i="2"/>
  <c r="BK1051" i="2"/>
  <c r="BK998" i="2"/>
  <c r="J846" i="2"/>
  <c r="J646" i="2"/>
  <c r="J325" i="2"/>
  <c r="J229" i="9"/>
  <c r="BK209" i="9"/>
  <c r="J154" i="9"/>
  <c r="BK205" i="8"/>
  <c r="J1350" i="3"/>
  <c r="J1258" i="3"/>
  <c r="BK1104" i="3"/>
  <c r="J952" i="3"/>
  <c r="BK709" i="3"/>
  <c r="J651" i="3"/>
  <c r="BK520" i="3"/>
  <c r="BK302" i="3"/>
  <c r="J233" i="3"/>
  <c r="BK1466" i="2"/>
  <c r="J1307" i="2"/>
  <c r="BK1146" i="2"/>
  <c r="J1025" i="2"/>
  <c r="BK873" i="2"/>
  <c r="BK670" i="2"/>
  <c r="BK236" i="9"/>
  <c r="BK189" i="9"/>
  <c r="BK108" i="9"/>
  <c r="J189" i="8"/>
  <c r="J187" i="7"/>
  <c r="BK97" i="7"/>
  <c r="BK101" i="5"/>
  <c r="BK499" i="4"/>
  <c r="J383" i="4"/>
  <c r="J216" i="4"/>
  <c r="BK1608" i="3"/>
  <c r="BK1582" i="3"/>
  <c r="BK1520" i="3"/>
  <c r="BK1400" i="3"/>
  <c r="BK1300" i="3"/>
  <c r="BK1178" i="3"/>
  <c r="J1011" i="3"/>
  <c r="J853" i="3"/>
  <c r="J549" i="3"/>
  <c r="J284" i="3"/>
  <c r="J1366" i="2"/>
  <c r="BK1268" i="2"/>
  <c r="J1071" i="2"/>
  <c r="BK976" i="2"/>
  <c r="J888" i="2"/>
  <c r="J666" i="2"/>
  <c r="J341" i="2"/>
  <c r="BK172" i="2"/>
  <c r="J217" i="9"/>
  <c r="J165" i="9"/>
  <c r="BK223" i="8"/>
  <c r="J201" i="7"/>
  <c r="BK157" i="5"/>
  <c r="J479" i="4"/>
  <c r="J242" i="4"/>
  <c r="BK1461" i="3"/>
  <c r="BK1262" i="3"/>
  <c r="J1135" i="3"/>
  <c r="BK1049" i="3"/>
  <c r="J926" i="3"/>
  <c r="J667" i="3"/>
  <c r="BK390" i="3"/>
  <c r="BK171" i="3"/>
  <c r="J1474" i="2"/>
  <c r="J1269" i="2"/>
  <c r="J1054" i="2"/>
  <c r="J826" i="2"/>
  <c r="J739" i="2"/>
  <c r="J548" i="2"/>
  <c r="J273" i="2"/>
  <c r="J129" i="8"/>
  <c r="BK109" i="6"/>
  <c r="J135" i="5"/>
  <c r="BK438" i="4"/>
  <c r="J345" i="4"/>
  <c r="J152" i="4"/>
  <c r="J1403" i="3"/>
  <c r="J1228" i="3"/>
  <c r="J1074" i="3"/>
  <c r="BK910" i="3"/>
  <c r="J821" i="3"/>
  <c r="BK758" i="3"/>
  <c r="J657" i="3"/>
  <c r="J527" i="3"/>
  <c r="BK471" i="3"/>
  <c r="BK415" i="3"/>
  <c r="J413" i="3"/>
  <c r="BK385" i="3"/>
  <c r="BK366" i="3"/>
  <c r="BK159" i="3"/>
  <c r="J129" i="3"/>
  <c r="BK1428" i="2"/>
  <c r="BK1333" i="2"/>
  <c r="BK1184" i="2"/>
  <c r="J1073" i="2"/>
  <c r="BK962" i="2"/>
  <c r="J935" i="2"/>
  <c r="BK831" i="2"/>
  <c r="J699" i="2"/>
  <c r="BK572" i="2"/>
  <c r="BK453" i="2"/>
  <c r="J303" i="2"/>
  <c r="BK235" i="2"/>
  <c r="J187" i="9"/>
  <c r="J202" i="8"/>
  <c r="BK116" i="8"/>
  <c r="J467" i="4"/>
  <c r="BK383" i="4"/>
  <c r="J217" i="4"/>
  <c r="BK1567" i="3"/>
  <c r="BK1439" i="3"/>
  <c r="BK1321" i="3"/>
  <c r="J1244" i="3"/>
  <c r="BK609" i="3"/>
  <c r="BK303" i="3"/>
  <c r="BK230" i="3"/>
  <c r="J1820" i="2"/>
  <c r="J1778" i="2"/>
  <c r="BK1690" i="2"/>
  <c r="J1584" i="2"/>
  <c r="BK1416" i="2"/>
  <c r="BK1305" i="2"/>
  <c r="J1275" i="2"/>
  <c r="BK1132" i="2"/>
  <c r="J985" i="2"/>
  <c r="BK920" i="2"/>
  <c r="J716" i="2"/>
  <c r="J449" i="2"/>
  <c r="J305" i="2"/>
  <c r="J202" i="9"/>
  <c r="J150" i="9"/>
  <c r="BK111" i="9"/>
  <c r="J119" i="7"/>
  <c r="BK88" i="6"/>
  <c r="J204" i="5"/>
  <c r="J121" i="5"/>
  <c r="J473" i="4"/>
  <c r="J392" i="4"/>
  <c r="J175" i="4"/>
  <c r="BK1512" i="3"/>
  <c r="BK1415" i="3"/>
  <c r="J1365" i="3"/>
  <c r="BK1310" i="3"/>
  <c r="J1256" i="3"/>
  <c r="BK1189" i="3"/>
  <c r="J1106" i="3"/>
  <c r="J923" i="3"/>
  <c r="J827" i="3"/>
  <c r="J804" i="3"/>
  <c r="J735" i="3"/>
  <c r="BK616" i="3"/>
  <c r="J496" i="3"/>
  <c r="J328" i="3"/>
  <c r="J1442" i="2"/>
  <c r="J1371" i="2"/>
  <c r="BK1304" i="2"/>
  <c r="J1242" i="2"/>
  <c r="BK1127" i="2"/>
  <c r="BK1030" i="2"/>
  <c r="J962" i="2"/>
  <c r="J855" i="2"/>
  <c r="BK773" i="2"/>
  <c r="BK646" i="2"/>
  <c r="J539" i="2"/>
  <c r="BK406" i="2"/>
  <c r="J315" i="2"/>
  <c r="BK187" i="2"/>
  <c r="J163" i="9"/>
  <c r="J219" i="8"/>
  <c r="J108" i="8"/>
  <c r="J153" i="7"/>
  <c r="BK233" i="5"/>
  <c r="J108" i="5"/>
  <c r="J476" i="4"/>
  <c r="BK392" i="4"/>
  <c r="BK306" i="4"/>
  <c r="BK1507" i="3"/>
  <c r="J1282" i="3"/>
  <c r="BK1252" i="3"/>
  <c r="BK1108" i="3"/>
  <c r="BK939" i="3"/>
  <c r="BK897" i="3"/>
  <c r="BK840" i="3"/>
  <c r="J729" i="3"/>
  <c r="J589" i="3"/>
  <c r="J544" i="3"/>
  <c r="BK290" i="3"/>
  <c r="J741" i="2"/>
  <c r="BK689" i="2"/>
  <c r="BK644" i="2"/>
  <c r="J235" i="2"/>
  <c r="BK187" i="9"/>
  <c r="J156" i="9"/>
  <c r="J102" i="9"/>
  <c r="BK169" i="7"/>
  <c r="J95" i="7"/>
  <c r="J261" i="5"/>
  <c r="J139" i="5"/>
  <c r="J1143" i="3"/>
  <c r="J1066" i="3"/>
  <c r="BK1014" i="3"/>
  <c r="J946" i="3"/>
  <c r="J902" i="3"/>
  <c r="BK854" i="3"/>
  <c r="BK788" i="3"/>
  <c r="J695" i="3"/>
  <c r="J670" i="3"/>
  <c r="BK595" i="3"/>
  <c r="J418" i="3"/>
  <c r="J227" i="3"/>
  <c r="J1783" i="2"/>
  <c r="J94" i="8"/>
  <c r="BK271" i="5"/>
  <c r="BK169" i="5"/>
  <c r="BK487" i="4"/>
  <c r="J401" i="4"/>
  <c r="J132" i="4"/>
  <c r="J1509" i="3"/>
  <c r="J1254" i="3"/>
  <c r="BK1138" i="3"/>
  <c r="BK995" i="3"/>
  <c r="J932" i="3"/>
  <c r="J833" i="3"/>
  <c r="BK1826" i="2"/>
  <c r="J1747" i="2"/>
  <c r="BK1706" i="2"/>
  <c r="BK1618" i="2"/>
  <c r="J1496" i="2"/>
  <c r="BK1356" i="2"/>
  <c r="BK1214" i="2"/>
  <c r="BK1073" i="2"/>
  <c r="BK867" i="2"/>
  <c r="BK641" i="2"/>
  <c r="J525" i="2"/>
  <c r="BK360" i="2"/>
  <c r="BK170" i="2"/>
  <c r="J148" i="9"/>
  <c r="J234" i="8"/>
  <c r="BK198" i="8"/>
  <c r="J128" i="7"/>
  <c r="J504" i="4"/>
  <c r="BK113" i="4"/>
  <c r="J1339" i="3"/>
  <c r="BK1291" i="3"/>
  <c r="J1196" i="3"/>
  <c r="J918" i="3"/>
  <c r="J854" i="3"/>
  <c r="J687" i="3"/>
  <c r="BK571" i="3"/>
  <c r="BK422" i="3"/>
  <c r="J235" i="3"/>
  <c r="J1543" i="2"/>
  <c r="J1333" i="2"/>
  <c r="BK1187" i="2"/>
  <c r="J1146" i="2"/>
  <c r="BK1047" i="2"/>
  <c r="BK982" i="2"/>
  <c r="BK935" i="2"/>
  <c r="J909" i="2"/>
  <c r="J435" i="2"/>
  <c r="BK209" i="2"/>
  <c r="BK1244" i="3"/>
  <c r="J1122" i="3"/>
  <c r="BK1096" i="3"/>
  <c r="BK1042" i="3"/>
  <c r="BK894" i="3"/>
  <c r="BK767" i="3"/>
  <c r="BK544" i="3"/>
  <c r="BK307" i="3"/>
  <c r="BK163" i="3"/>
  <c r="BK1818" i="2"/>
  <c r="J1810" i="2"/>
  <c r="BK1751" i="2"/>
  <c r="BK1724" i="2"/>
  <c r="J1549" i="2"/>
  <c r="BK1477" i="2"/>
  <c r="J1414" i="2"/>
  <c r="J1316" i="2"/>
  <c r="BK1244" i="2"/>
  <c r="J1127" i="2"/>
  <c r="BK1010" i="2"/>
  <c r="J938" i="2"/>
  <c r="J881" i="2"/>
  <c r="BK801" i="2"/>
  <c r="BK716" i="2"/>
  <c r="J679" i="2"/>
  <c r="J625" i="2"/>
  <c r="J359" i="2"/>
  <c r="BK1171" i="3"/>
  <c r="BK1120" i="3"/>
  <c r="J912" i="3"/>
  <c r="BK813" i="3"/>
  <c r="BK732" i="3"/>
  <c r="BK665" i="3"/>
  <c r="J586" i="3"/>
  <c r="BK401" i="3"/>
  <c r="J239" i="3"/>
  <c r="BK1589" i="2"/>
  <c r="J1443" i="2"/>
  <c r="BK1307" i="2"/>
  <c r="J1236" i="2"/>
  <c r="BK1084" i="2"/>
  <c r="BK1045" i="2"/>
  <c r="J1000" i="2"/>
  <c r="J892" i="2"/>
  <c r="BK726" i="2"/>
  <c r="J419" i="2"/>
  <c r="BK385" i="2"/>
  <c r="BK219" i="9"/>
  <c r="BK211" i="9"/>
  <c r="J182" i="9"/>
  <c r="J225" i="8"/>
  <c r="BK159" i="8"/>
  <c r="J1348" i="3"/>
  <c r="BK1282" i="3"/>
  <c r="BK1256" i="3"/>
  <c r="BK1194" i="3"/>
  <c r="J1140" i="3"/>
  <c r="J1053" i="3"/>
  <c r="BK833" i="3"/>
  <c r="J823" i="3"/>
  <c r="BK700" i="3"/>
  <c r="J644" i="3"/>
  <c r="J601" i="3"/>
  <c r="BK501" i="3"/>
  <c r="BK348" i="3"/>
  <c r="J274" i="3"/>
  <c r="J169" i="3"/>
  <c r="J1477" i="2"/>
  <c r="J1434" i="2"/>
  <c r="J1322" i="2"/>
  <c r="J1228" i="2"/>
  <c r="J1068" i="2"/>
  <c r="J992" i="2"/>
  <c r="J941" i="2"/>
  <c r="BK840" i="2"/>
  <c r="J620" i="2"/>
  <c r="J211" i="9"/>
  <c r="J162" i="9"/>
  <c r="J207" i="8"/>
  <c r="BK176" i="8"/>
  <c r="J150" i="8"/>
  <c r="BK133" i="7"/>
  <c r="BK243" i="5"/>
  <c r="BK540" i="4"/>
  <c r="J509" i="4"/>
  <c r="J480" i="4"/>
  <c r="BK372" i="4"/>
  <c r="J330" i="4"/>
  <c r="BK175" i="4"/>
  <c r="BK1604" i="3"/>
  <c r="BK1588" i="3"/>
  <c r="J1576" i="3"/>
  <c r="J1442" i="3"/>
  <c r="J1409" i="3"/>
  <c r="BK1365" i="3"/>
  <c r="J1252" i="3"/>
  <c r="J1198" i="3"/>
  <c r="J1071" i="3"/>
  <c r="J1003" i="3"/>
  <c r="J892" i="3"/>
  <c r="BK814" i="3"/>
  <c r="BK673" i="3"/>
  <c r="BK417" i="3"/>
  <c r="BK186" i="3"/>
  <c r="J1432" i="2"/>
  <c r="J1284" i="2"/>
  <c r="BK1241" i="2"/>
  <c r="J1045" i="2"/>
  <c r="J1002" i="2"/>
  <c r="BK937" i="2"/>
  <c r="BK843" i="2"/>
  <c r="BK694" i="2"/>
  <c r="J601" i="2"/>
  <c r="J436" i="2"/>
  <c r="BK279" i="2"/>
  <c r="J226" i="9"/>
  <c r="J196" i="9"/>
  <c r="BK234" i="8"/>
  <c r="BK143" i="8"/>
  <c r="BK105" i="6"/>
  <c r="BK261" i="5"/>
  <c r="J111" i="5"/>
  <c r="BK507" i="4"/>
  <c r="J414" i="4"/>
  <c r="BK367" i="4"/>
  <c r="BK172" i="4"/>
  <c r="BK1445" i="3"/>
  <c r="BK1228" i="3"/>
  <c r="BK1162" i="3"/>
  <c r="BK1061" i="3"/>
  <c r="J968" i="3"/>
  <c r="BK926" i="3"/>
  <c r="BK916" i="3"/>
  <c r="J724" i="3"/>
  <c r="J553" i="3"/>
  <c r="J385" i="3"/>
  <c r="BK213" i="3"/>
  <c r="BK1509" i="2"/>
  <c r="BK1277" i="2"/>
  <c r="J1098" i="2"/>
  <c r="J1033" i="2"/>
  <c r="BK987" i="2"/>
  <c r="BK862" i="2"/>
  <c r="BK686" i="2"/>
  <c r="BK611" i="2"/>
  <c r="BK409" i="2"/>
  <c r="BK162" i="2"/>
  <c r="J194" i="8"/>
  <c r="J183" i="7"/>
  <c r="J113" i="7"/>
  <c r="J264" i="5"/>
  <c r="J98" i="5"/>
  <c r="J483" i="4"/>
  <c r="BK364" i="4"/>
  <c r="BK339" i="4"/>
  <c r="BK184" i="4"/>
  <c r="J1461" i="3"/>
  <c r="J1321" i="3"/>
  <c r="J1234" i="3"/>
  <c r="J1084" i="3"/>
  <c r="BK1007" i="3"/>
  <c r="J888" i="3"/>
  <c r="J867" i="3"/>
  <c r="J813" i="3"/>
  <c r="J742" i="3"/>
  <c r="J372" i="3"/>
  <c r="J1473" i="2"/>
  <c r="BK1388" i="2"/>
  <c r="J1274" i="2"/>
  <c r="BK1024" i="2"/>
  <c r="J918" i="2"/>
  <c r="J771" i="2"/>
  <c r="J673" i="2"/>
  <c r="J427" i="2"/>
  <c r="J162" i="2"/>
  <c r="J145" i="9"/>
  <c r="BK180" i="8"/>
  <c r="J484" i="4"/>
  <c r="J353" i="4"/>
  <c r="BK216" i="4"/>
  <c r="J1480" i="3"/>
  <c r="J1385" i="3"/>
  <c r="J1264" i="3"/>
  <c r="J474" i="3"/>
  <c r="J166" i="3"/>
  <c r="BK1816" i="2"/>
  <c r="BK1747" i="2"/>
  <c r="BK1674" i="2"/>
  <c r="J1514" i="2"/>
  <c r="BK1412" i="2"/>
  <c r="BK1248" i="2"/>
  <c r="BK1034" i="2"/>
  <c r="J946" i="2"/>
  <c r="J759" i="2"/>
  <c r="J668" i="2"/>
  <c r="BK379" i="2"/>
  <c r="BK159" i="9"/>
  <c r="BK195" i="7"/>
  <c r="BK116" i="6"/>
  <c r="BK197" i="5"/>
  <c r="J517" i="4"/>
  <c r="J440" i="4"/>
  <c r="J196" i="4"/>
  <c r="J1541" i="3"/>
  <c r="J1377" i="3"/>
  <c r="J1294" i="3"/>
  <c r="J1112" i="3"/>
  <c r="BK1011" i="3"/>
  <c r="J895" i="3"/>
  <c r="BK773" i="3"/>
  <c r="J620" i="3"/>
  <c r="BK482" i="3"/>
  <c r="BK239" i="3"/>
  <c r="J1410" i="2"/>
  <c r="BK1284" i="2"/>
  <c r="BK1059" i="2"/>
  <c r="J973" i="2"/>
  <c r="J905" i="2"/>
  <c r="J768" i="2"/>
  <c r="J644" i="2"/>
  <c r="BK389" i="2"/>
  <c r="J308" i="2"/>
  <c r="BK184" i="2"/>
  <c r="J159" i="9"/>
  <c r="BK150" i="8"/>
  <c r="BK268" i="5"/>
  <c r="BK121" i="5"/>
  <c r="J485" i="4"/>
  <c r="BK404" i="4"/>
  <c r="BK333" i="4"/>
  <c r="BK1477" i="3"/>
  <c r="J1192" i="3"/>
  <c r="BK1100" i="3"/>
  <c r="J859" i="3"/>
  <c r="J749" i="3"/>
  <c r="J560" i="3"/>
  <c r="J213" i="3"/>
  <c r="J691" i="2"/>
  <c r="BK629" i="2"/>
  <c r="BK315" i="2"/>
  <c r="BK136" i="2"/>
  <c r="J125" i="9"/>
  <c r="J145" i="7"/>
  <c r="J287" i="5"/>
  <c r="J116" i="5"/>
  <c r="BK1047" i="3"/>
  <c r="BK960" i="3"/>
  <c r="BK855" i="3"/>
  <c r="BK742" i="3"/>
  <c r="J654" i="3"/>
  <c r="J531" i="3"/>
  <c r="J224" i="3"/>
  <c r="BK1772" i="2"/>
  <c r="J1706" i="2"/>
  <c r="J1608" i="2"/>
  <c r="BK1292" i="2"/>
  <c r="BK1038" i="2"/>
  <c r="BK816" i="2"/>
  <c r="BK652" i="2"/>
  <c r="BK377" i="2"/>
  <c r="BK96" i="9"/>
  <c r="J136" i="7"/>
  <c r="J246" i="5"/>
  <c r="J481" i="4"/>
  <c r="BK400" i="4"/>
  <c r="J308" i="4"/>
  <c r="BK1307" i="3"/>
  <c r="BK1168" i="3"/>
  <c r="J950" i="3"/>
  <c r="J788" i="3"/>
  <c r="J1824" i="2"/>
  <c r="J1767" i="2"/>
  <c r="J1705" i="2"/>
  <c r="BK1574" i="2"/>
  <c r="J1304" i="2"/>
  <c r="J1084" i="2"/>
  <c r="BK922" i="2"/>
  <c r="J688" i="2"/>
  <c r="J467" i="2"/>
  <c r="BK350" i="2"/>
  <c r="J122" i="9"/>
  <c r="BK186" i="8"/>
  <c r="J131" i="5"/>
  <c r="BK467" i="4"/>
  <c r="J1358" i="3"/>
  <c r="J1288" i="3"/>
  <c r="BK1072" i="3"/>
  <c r="BK905" i="3"/>
  <c r="BK755" i="3"/>
  <c r="BK577" i="3"/>
  <c r="J471" i="3"/>
  <c r="J186" i="3"/>
  <c r="J1532" i="2"/>
  <c r="J1214" i="2"/>
  <c r="BK1109" i="2"/>
  <c r="BK1006" i="2"/>
  <c r="J932" i="2"/>
  <c r="J446" i="2"/>
  <c r="BK194" i="2"/>
  <c r="J1178" i="3"/>
  <c r="J1110" i="3"/>
  <c r="BK962" i="3"/>
  <c r="J680" i="3"/>
  <c r="J494" i="3"/>
  <c r="J159" i="3"/>
  <c r="BK1802" i="2"/>
  <c r="BK1677" i="2"/>
  <c r="BK1479" i="2"/>
  <c r="J1412" i="2"/>
  <c r="BK1288" i="2"/>
  <c r="BK1195" i="2"/>
  <c r="BK1008" i="2"/>
  <c r="BK903" i="2"/>
  <c r="BK804" i="2"/>
  <c r="J697" i="2"/>
  <c r="J438" i="2"/>
  <c r="J1194" i="3"/>
  <c r="BK1122" i="3"/>
  <c r="J871" i="3"/>
  <c r="J726" i="3"/>
  <c r="J635" i="3"/>
  <c r="BK423" i="3"/>
  <c r="BK195" i="3"/>
  <c r="J1537" i="2"/>
  <c r="BK1347" i="2"/>
  <c r="J1276" i="2"/>
  <c r="BK1136" i="2"/>
  <c r="J1030" i="2"/>
  <c r="BK932" i="2"/>
  <c r="J652" i="2"/>
  <c r="J387" i="2"/>
  <c r="J122" i="2"/>
  <c r="P273" i="5" l="1"/>
  <c r="P1594" i="3"/>
  <c r="P526" i="4"/>
  <c r="T526" i="4"/>
  <c r="R273" i="5"/>
  <c r="T1831" i="2"/>
  <c r="R526" i="4"/>
  <c r="T273" i="5"/>
  <c r="T1594" i="3"/>
  <c r="R1831" i="2"/>
  <c r="T1053" i="2"/>
  <c r="P175" i="2"/>
  <c r="R278" i="2"/>
  <c r="BK635" i="2"/>
  <c r="J635" i="2" s="1"/>
  <c r="J67" i="2" s="1"/>
  <c r="R696" i="2"/>
  <c r="P753" i="2"/>
  <c r="BK902" i="2"/>
  <c r="J902" i="2" s="1"/>
  <c r="J75" i="2" s="1"/>
  <c r="P1053" i="2"/>
  <c r="BK1321" i="2"/>
  <c r="J1321" i="2" s="1"/>
  <c r="J86" i="2" s="1"/>
  <c r="R1576" i="2"/>
  <c r="P1776" i="2"/>
  <c r="T1801" i="2"/>
  <c r="P121" i="2"/>
  <c r="BK452" i="2"/>
  <c r="J452" i="2" s="1"/>
  <c r="J65" i="2" s="1"/>
  <c r="T696" i="2"/>
  <c r="BK753" i="2"/>
  <c r="J753" i="2"/>
  <c r="J72" i="2" s="1"/>
  <c r="BK830" i="2"/>
  <c r="J830" i="2"/>
  <c r="J74" i="2" s="1"/>
  <c r="R1074" i="2"/>
  <c r="T1321" i="2"/>
  <c r="BK1676" i="2"/>
  <c r="J1676" i="2" s="1"/>
  <c r="J89" i="2" s="1"/>
  <c r="R1776" i="2"/>
  <c r="BK121" i="2"/>
  <c r="J121" i="2"/>
  <c r="J61" i="2" s="1"/>
  <c r="P452" i="2"/>
  <c r="P710" i="2"/>
  <c r="T902" i="2"/>
  <c r="BK1074" i="2"/>
  <c r="J1074" i="2"/>
  <c r="J83" i="2" s="1"/>
  <c r="P1321" i="2"/>
  <c r="R1712" i="2"/>
  <c r="BK1801" i="2"/>
  <c r="J1801" i="2" s="1"/>
  <c r="J92" i="2" s="1"/>
  <c r="BK301" i="3"/>
  <c r="J301" i="3" s="1"/>
  <c r="J64" i="3" s="1"/>
  <c r="BK552" i="3"/>
  <c r="J552" i="3" s="1"/>
  <c r="J67" i="3" s="1"/>
  <c r="T662" i="3"/>
  <c r="R820" i="3"/>
  <c r="BK1030" i="3"/>
  <c r="J1030" i="3" s="1"/>
  <c r="J84" i="3" s="1"/>
  <c r="T1083" i="3"/>
  <c r="R1276" i="3"/>
  <c r="BK1436" i="3"/>
  <c r="J1436" i="3"/>
  <c r="J90" i="3" s="1"/>
  <c r="T1511" i="3"/>
  <c r="T96" i="4"/>
  <c r="BK368" i="4"/>
  <c r="J368" i="4"/>
  <c r="J64" i="4" s="1"/>
  <c r="BK413" i="4"/>
  <c r="J413" i="4" s="1"/>
  <c r="J68" i="4" s="1"/>
  <c r="P138" i="5"/>
  <c r="R266" i="5"/>
  <c r="P171" i="7"/>
  <c r="T192" i="7"/>
  <c r="T90" i="8"/>
  <c r="BK161" i="8"/>
  <c r="J161" i="8" s="1"/>
  <c r="J63" i="8" s="1"/>
  <c r="BK182" i="8"/>
  <c r="J182" i="8"/>
  <c r="J64" i="8" s="1"/>
  <c r="P182" i="8"/>
  <c r="T452" i="2"/>
  <c r="R710" i="2"/>
  <c r="T753" i="2"/>
  <c r="BK162" i="3"/>
  <c r="J162" i="3" s="1"/>
  <c r="J62" i="3" s="1"/>
  <c r="R238" i="3"/>
  <c r="T421" i="3"/>
  <c r="R622" i="3"/>
  <c r="R676" i="3"/>
  <c r="T820" i="3"/>
  <c r="BK936" i="3"/>
  <c r="J936" i="3" s="1"/>
  <c r="J78" i="3" s="1"/>
  <c r="R936" i="3"/>
  <c r="T1030" i="3"/>
  <c r="R1083" i="3"/>
  <c r="BK1276" i="3"/>
  <c r="J1276" i="3" s="1"/>
  <c r="J87" i="3" s="1"/>
  <c r="BK1402" i="3"/>
  <c r="J1402" i="3" s="1"/>
  <c r="J89" i="3" s="1"/>
  <c r="R1447" i="3"/>
  <c r="T1535" i="3"/>
  <c r="BK1562" i="3"/>
  <c r="J1562" i="3" s="1"/>
  <c r="J97" i="3" s="1"/>
  <c r="BK96" i="4"/>
  <c r="J96" i="4" s="1"/>
  <c r="J61" i="4" s="1"/>
  <c r="P324" i="4"/>
  <c r="P368" i="4"/>
  <c r="BK439" i="4"/>
  <c r="J439" i="4" s="1"/>
  <c r="J69" i="4" s="1"/>
  <c r="R138" i="5"/>
  <c r="P255" i="5"/>
  <c r="P260" i="5"/>
  <c r="T101" i="6"/>
  <c r="R171" i="7"/>
  <c r="BK192" i="7"/>
  <c r="J192" i="7" s="1"/>
  <c r="J66" i="7" s="1"/>
  <c r="P152" i="8"/>
  <c r="P188" i="8"/>
  <c r="BK228" i="8"/>
  <c r="J228" i="8"/>
  <c r="J67" i="8" s="1"/>
  <c r="R452" i="2"/>
  <c r="BK696" i="2"/>
  <c r="J696" i="2" s="1"/>
  <c r="J68" i="2" s="1"/>
  <c r="T775" i="2"/>
  <c r="P986" i="2"/>
  <c r="R1042" i="2"/>
  <c r="R1168" i="2"/>
  <c r="R1460" i="2"/>
  <c r="P1676" i="2"/>
  <c r="T1776" i="2"/>
  <c r="P96" i="4"/>
  <c r="BK341" i="4"/>
  <c r="J341" i="4"/>
  <c r="J63" i="4" s="1"/>
  <c r="R368" i="4"/>
  <c r="BK382" i="4"/>
  <c r="BK381" i="4" s="1"/>
  <c r="J381" i="4" s="1"/>
  <c r="J66" i="4" s="1"/>
  <c r="P382" i="4"/>
  <c r="T413" i="4"/>
  <c r="BK97" i="5"/>
  <c r="T97" i="5"/>
  <c r="T104" i="5"/>
  <c r="P249" i="5"/>
  <c r="R255" i="5"/>
  <c r="T266" i="5"/>
  <c r="BK87" i="6"/>
  <c r="J87" i="6" s="1"/>
  <c r="J61" i="6" s="1"/>
  <c r="BK101" i="6"/>
  <c r="BK108" i="6"/>
  <c r="J108" i="6"/>
  <c r="J64" i="6" s="1"/>
  <c r="T152" i="7"/>
  <c r="BK152" i="8"/>
  <c r="J152" i="8" s="1"/>
  <c r="J62" i="8" s="1"/>
  <c r="P161" i="8"/>
  <c r="T182" i="8"/>
  <c r="P228" i="8"/>
  <c r="P1253" i="2"/>
  <c r="BK1576" i="2"/>
  <c r="J1576" i="2" s="1"/>
  <c r="J88" i="2" s="1"/>
  <c r="P124" i="3"/>
  <c r="BK238" i="3"/>
  <c r="J238" i="3" s="1"/>
  <c r="J63" i="3" s="1"/>
  <c r="BK421" i="3"/>
  <c r="J421" i="3" s="1"/>
  <c r="J65" i="3" s="1"/>
  <c r="T622" i="3"/>
  <c r="BK708" i="3"/>
  <c r="J708" i="3" s="1"/>
  <c r="J73" i="3" s="1"/>
  <c r="P757" i="3"/>
  <c r="BK906" i="3"/>
  <c r="J906" i="3" s="1"/>
  <c r="J77" i="3" s="1"/>
  <c r="R941" i="3"/>
  <c r="P961" i="3"/>
  <c r="R1147" i="3"/>
  <c r="P1276" i="3"/>
  <c r="P1402" i="3"/>
  <c r="R1436" i="3"/>
  <c r="R1511" i="3"/>
  <c r="R1540" i="3"/>
  <c r="R96" i="4"/>
  <c r="R341" i="4"/>
  <c r="R439" i="4"/>
  <c r="P97" i="5"/>
  <c r="R104" i="5"/>
  <c r="T255" i="5"/>
  <c r="P87" i="6"/>
  <c r="P86" i="6" s="1"/>
  <c r="T108" i="6"/>
  <c r="R152" i="7"/>
  <c r="BK188" i="8"/>
  <c r="J188" i="8" s="1"/>
  <c r="J65" i="8" s="1"/>
  <c r="T121" i="2"/>
  <c r="BK355" i="2"/>
  <c r="J355" i="2" s="1"/>
  <c r="J64" i="2" s="1"/>
  <c r="T635" i="2"/>
  <c r="R775" i="2"/>
  <c r="P902" i="2"/>
  <c r="P1042" i="2"/>
  <c r="P1168" i="2"/>
  <c r="T1460" i="2"/>
  <c r="T1676" i="2"/>
  <c r="P1807" i="2"/>
  <c r="T124" i="3"/>
  <c r="T238" i="3"/>
  <c r="R421" i="3"/>
  <c r="BK622" i="3"/>
  <c r="J622" i="3" s="1"/>
  <c r="J68" i="3" s="1"/>
  <c r="BK676" i="3"/>
  <c r="R708" i="3"/>
  <c r="T757" i="3"/>
  <c r="R906" i="3"/>
  <c r="BK941" i="3"/>
  <c r="J941" i="3"/>
  <c r="J79" i="3" s="1"/>
  <c r="R961" i="3"/>
  <c r="P1147" i="3"/>
  <c r="P1320" i="3"/>
  <c r="T1402" i="3"/>
  <c r="T1436" i="3"/>
  <c r="P1511" i="3"/>
  <c r="P1540" i="3"/>
  <c r="T1562" i="3"/>
  <c r="T1561" i="3" s="1"/>
  <c r="BK324" i="4"/>
  <c r="J324" i="4"/>
  <c r="J62" i="4" s="1"/>
  <c r="T341" i="4"/>
  <c r="T382" i="4"/>
  <c r="R413" i="4"/>
  <c r="T138" i="5"/>
  <c r="BK249" i="5"/>
  <c r="J249" i="5" s="1"/>
  <c r="J67" i="5" s="1"/>
  <c r="BK260" i="5"/>
  <c r="J260" i="5" s="1"/>
  <c r="J69" i="5" s="1"/>
  <c r="R260" i="5"/>
  <c r="R87" i="6"/>
  <c r="R86" i="6" s="1"/>
  <c r="R101" i="6"/>
  <c r="R100" i="6" s="1"/>
  <c r="R108" i="6"/>
  <c r="P89" i="7"/>
  <c r="BK171" i="7"/>
  <c r="J171" i="7" s="1"/>
  <c r="J64" i="7" s="1"/>
  <c r="P192" i="7"/>
  <c r="P90" i="8"/>
  <c r="P89" i="8"/>
  <c r="P88" i="8" s="1"/>
  <c r="AU61" i="1" s="1"/>
  <c r="R188" i="8"/>
  <c r="R175" i="2"/>
  <c r="T355" i="2"/>
  <c r="P696" i="2"/>
  <c r="BK775" i="2"/>
  <c r="J775" i="2" s="1"/>
  <c r="J73" i="2" s="1"/>
  <c r="P830" i="2"/>
  <c r="T986" i="2"/>
  <c r="P1074" i="2"/>
  <c r="R1321" i="2"/>
  <c r="BK1712" i="2"/>
  <c r="J1712" i="2" s="1"/>
  <c r="J90" i="2" s="1"/>
  <c r="T1807" i="2"/>
  <c r="R124" i="3"/>
  <c r="P238" i="3"/>
  <c r="T301" i="3"/>
  <c r="T552" i="3"/>
  <c r="P662" i="3"/>
  <c r="T708" i="3"/>
  <c r="P820" i="3"/>
  <c r="P941" i="3"/>
  <c r="T961" i="3"/>
  <c r="BK1147" i="3"/>
  <c r="J1147" i="3"/>
  <c r="J86" i="3" s="1"/>
  <c r="T1320" i="3"/>
  <c r="T1447" i="3"/>
  <c r="P1535" i="3"/>
  <c r="T1540" i="3"/>
  <c r="R1562" i="3"/>
  <c r="R1561" i="3" s="1"/>
  <c r="T89" i="7"/>
  <c r="BK163" i="7"/>
  <c r="J163" i="7" s="1"/>
  <c r="J63" i="7" s="1"/>
  <c r="R192" i="7"/>
  <c r="T152" i="8"/>
  <c r="R182" i="8"/>
  <c r="BK175" i="2"/>
  <c r="J175" i="2" s="1"/>
  <c r="J62" i="2" s="1"/>
  <c r="P278" i="2"/>
  <c r="P635" i="2"/>
  <c r="R753" i="2"/>
  <c r="R902" i="2"/>
  <c r="T1042" i="2"/>
  <c r="T1168" i="2"/>
  <c r="BK1460" i="2"/>
  <c r="J1460" i="2" s="1"/>
  <c r="J87" i="2" s="1"/>
  <c r="P1712" i="2"/>
  <c r="R1807" i="2"/>
  <c r="BK124" i="3"/>
  <c r="J124" i="3"/>
  <c r="J61" i="3" s="1"/>
  <c r="R162" i="3"/>
  <c r="R301" i="3"/>
  <c r="R552" i="3"/>
  <c r="R662" i="3"/>
  <c r="T676" i="3"/>
  <c r="BK820" i="3"/>
  <c r="J820" i="3"/>
  <c r="J75" i="3" s="1"/>
  <c r="P936" i="3"/>
  <c r="BK961" i="3"/>
  <c r="J961" i="3" s="1"/>
  <c r="J83" i="3" s="1"/>
  <c r="T1147" i="3"/>
  <c r="T1276" i="3"/>
  <c r="R1402" i="3"/>
  <c r="P1436" i="3"/>
  <c r="BK1511" i="3"/>
  <c r="J1511" i="3" s="1"/>
  <c r="J92" i="3" s="1"/>
  <c r="R1535" i="3"/>
  <c r="R324" i="4"/>
  <c r="T439" i="4"/>
  <c r="BK138" i="5"/>
  <c r="J138" i="5" s="1"/>
  <c r="J64" i="5" s="1"/>
  <c r="BK255" i="5"/>
  <c r="J255" i="5" s="1"/>
  <c r="J68" i="5" s="1"/>
  <c r="P266" i="5"/>
  <c r="T87" i="6"/>
  <c r="T86" i="6"/>
  <c r="P101" i="6"/>
  <c r="R89" i="7"/>
  <c r="T163" i="7"/>
  <c r="BK278" i="2"/>
  <c r="J278" i="2" s="1"/>
  <c r="J63" i="2" s="1"/>
  <c r="P355" i="2"/>
  <c r="BK710" i="2"/>
  <c r="J710" i="2" s="1"/>
  <c r="J71" i="2" s="1"/>
  <c r="P775" i="2"/>
  <c r="BK1042" i="2"/>
  <c r="J1042" i="2"/>
  <c r="J78" i="2" s="1"/>
  <c r="T1074" i="2"/>
  <c r="T1253" i="2"/>
  <c r="T1576" i="2"/>
  <c r="BK1776" i="2"/>
  <c r="J1776" i="2" s="1"/>
  <c r="J91" i="2" s="1"/>
  <c r="R1801" i="2"/>
  <c r="T162" i="3"/>
  <c r="P301" i="3"/>
  <c r="P552" i="3"/>
  <c r="BK662" i="3"/>
  <c r="J662" i="3" s="1"/>
  <c r="J69" i="3" s="1"/>
  <c r="P676" i="3"/>
  <c r="BK757" i="3"/>
  <c r="J757" i="3" s="1"/>
  <c r="J74" i="3" s="1"/>
  <c r="P906" i="3"/>
  <c r="T941" i="3"/>
  <c r="R1030" i="3"/>
  <c r="P1083" i="3"/>
  <c r="R1320" i="3"/>
  <c r="P1447" i="3"/>
  <c r="BK1540" i="3"/>
  <c r="J1540" i="3" s="1"/>
  <c r="J94" i="3" s="1"/>
  <c r="P1562" i="3"/>
  <c r="P1561" i="3"/>
  <c r="T324" i="4"/>
  <c r="T368" i="4"/>
  <c r="R382" i="4"/>
  <c r="R381" i="4" s="1"/>
  <c r="P413" i="4"/>
  <c r="BK104" i="5"/>
  <c r="J104" i="5" s="1"/>
  <c r="J62" i="5" s="1"/>
  <c r="T249" i="5"/>
  <c r="BK266" i="5"/>
  <c r="J266" i="5"/>
  <c r="J70" i="5" s="1"/>
  <c r="BK89" i="7"/>
  <c r="T171" i="7"/>
  <c r="R90" i="8"/>
  <c r="T161" i="8"/>
  <c r="R121" i="2"/>
  <c r="T278" i="2"/>
  <c r="R635" i="2"/>
  <c r="T830" i="2"/>
  <c r="R986" i="2"/>
  <c r="R1053" i="2"/>
  <c r="BK1168" i="2"/>
  <c r="J1168" i="2"/>
  <c r="J84" i="2" s="1"/>
  <c r="R1253" i="2"/>
  <c r="P1576" i="2"/>
  <c r="R1676" i="2"/>
  <c r="BK1807" i="2"/>
  <c r="J1807" i="2"/>
  <c r="J93" i="2" s="1"/>
  <c r="P162" i="3"/>
  <c r="P421" i="3"/>
  <c r="P622" i="3"/>
  <c r="P708" i="3"/>
  <c r="R757" i="3"/>
  <c r="T906" i="3"/>
  <c r="T936" i="3"/>
  <c r="P1030" i="3"/>
  <c r="BK1083" i="3"/>
  <c r="J1083" i="3" s="1"/>
  <c r="J85" i="3" s="1"/>
  <c r="BK1320" i="3"/>
  <c r="J1320" i="3" s="1"/>
  <c r="J88" i="3" s="1"/>
  <c r="BK1447" i="3"/>
  <c r="J1447" i="3" s="1"/>
  <c r="J91" i="3" s="1"/>
  <c r="BK1535" i="3"/>
  <c r="J1535" i="3" s="1"/>
  <c r="J93" i="3" s="1"/>
  <c r="P341" i="4"/>
  <c r="P439" i="4"/>
  <c r="R97" i="5"/>
  <c r="R96" i="5"/>
  <c r="P104" i="5"/>
  <c r="R249" i="5"/>
  <c r="T260" i="5"/>
  <c r="P108" i="6"/>
  <c r="P152" i="7"/>
  <c r="P163" i="7"/>
  <c r="BK90" i="8"/>
  <c r="J90" i="8"/>
  <c r="J61" i="8" s="1"/>
  <c r="R161" i="8"/>
  <c r="T228" i="8"/>
  <c r="R90" i="9"/>
  <c r="T175" i="2"/>
  <c r="R355" i="2"/>
  <c r="T710" i="2"/>
  <c r="R830" i="2"/>
  <c r="BK986" i="2"/>
  <c r="J986" i="2" s="1"/>
  <c r="J77" i="2" s="1"/>
  <c r="BK1053" i="2"/>
  <c r="J1053" i="2" s="1"/>
  <c r="J79" i="2" s="1"/>
  <c r="BK1253" i="2"/>
  <c r="J1253" i="2" s="1"/>
  <c r="J85" i="2" s="1"/>
  <c r="P1460" i="2"/>
  <c r="T1712" i="2"/>
  <c r="P1801" i="2"/>
  <c r="BK152" i="7"/>
  <c r="J152" i="7" s="1"/>
  <c r="J62" i="7" s="1"/>
  <c r="R163" i="7"/>
  <c r="R152" i="8"/>
  <c r="T188" i="8"/>
  <c r="R228" i="8"/>
  <c r="BK90" i="9"/>
  <c r="J90" i="9" s="1"/>
  <c r="J61" i="9" s="1"/>
  <c r="P90" i="9"/>
  <c r="T90" i="9"/>
  <c r="BK173" i="9"/>
  <c r="J173" i="9" s="1"/>
  <c r="J62" i="9" s="1"/>
  <c r="P173" i="9"/>
  <c r="R173" i="9"/>
  <c r="T173" i="9"/>
  <c r="BK201" i="9"/>
  <c r="J201" i="9" s="1"/>
  <c r="J63" i="9" s="1"/>
  <c r="P201" i="9"/>
  <c r="R201" i="9"/>
  <c r="T201" i="9"/>
  <c r="BK208" i="9"/>
  <c r="J208" i="9" s="1"/>
  <c r="J64" i="9" s="1"/>
  <c r="P208" i="9"/>
  <c r="R208" i="9"/>
  <c r="T208" i="9"/>
  <c r="BK218" i="9"/>
  <c r="J218" i="9" s="1"/>
  <c r="J65" i="9" s="1"/>
  <c r="P218" i="9"/>
  <c r="R218" i="9"/>
  <c r="T218" i="9"/>
  <c r="BK232" i="9"/>
  <c r="J232" i="9" s="1"/>
  <c r="J68" i="9" s="1"/>
  <c r="P232" i="9"/>
  <c r="P231" i="9" s="1"/>
  <c r="R232" i="9"/>
  <c r="R231" i="9" s="1"/>
  <c r="T232" i="9"/>
  <c r="T231" i="9" s="1"/>
  <c r="E48" i="2"/>
  <c r="BE128" i="2"/>
  <c r="BE170" i="2"/>
  <c r="BE184" i="2"/>
  <c r="BE194" i="2"/>
  <c r="BE224" i="2"/>
  <c r="BE305" i="2"/>
  <c r="BE336" i="2"/>
  <c r="BE525" i="2"/>
  <c r="BE558" i="2"/>
  <c r="BE580" i="2"/>
  <c r="BE596" i="2"/>
  <c r="BE632" i="2"/>
  <c r="BE654" i="2"/>
  <c r="BE661" i="2"/>
  <c r="BE691" i="2"/>
  <c r="BE707" i="2"/>
  <c r="BE731" i="2"/>
  <c r="BE778" i="2"/>
  <c r="BE911" i="2"/>
  <c r="BE925" i="2"/>
  <c r="BE935" i="2"/>
  <c r="BE938" i="2"/>
  <c r="BE963" i="2"/>
  <c r="BE971" i="2"/>
  <c r="BE982" i="2"/>
  <c r="BE992" i="2"/>
  <c r="BE1006" i="2"/>
  <c r="BE1016" i="2"/>
  <c r="BE1025" i="2"/>
  <c r="BE1032" i="2"/>
  <c r="BE1068" i="2"/>
  <c r="BE1161" i="2"/>
  <c r="BE1195" i="2"/>
  <c r="BE1244" i="2"/>
  <c r="BE1258" i="2"/>
  <c r="BE1266" i="2"/>
  <c r="BE1293" i="2"/>
  <c r="BE1304" i="2"/>
  <c r="BE1330" i="2"/>
  <c r="BE1366" i="2"/>
  <c r="BE1418" i="2"/>
  <c r="BE1574" i="2"/>
  <c r="BE1594" i="2"/>
  <c r="BK984" i="2"/>
  <c r="J984" i="2"/>
  <c r="J76" i="2" s="1"/>
  <c r="BK1072" i="2"/>
  <c r="J1072" i="2"/>
  <c r="J82" i="2" s="1"/>
  <c r="BK1836" i="2"/>
  <c r="J1836" i="2" s="1"/>
  <c r="J97" i="2" s="1"/>
  <c r="E48" i="3"/>
  <c r="BE135" i="3"/>
  <c r="BE201" i="3"/>
  <c r="BE213" i="3"/>
  <c r="BE222" i="3"/>
  <c r="BE227" i="3"/>
  <c r="BE262" i="3"/>
  <c r="BE307" i="3"/>
  <c r="BE390" i="3"/>
  <c r="BE471" i="3"/>
  <c r="BE520" i="3"/>
  <c r="BE565" i="3"/>
  <c r="BE576" i="3"/>
  <c r="BE604" i="3"/>
  <c r="BE617" i="3"/>
  <c r="BE644" i="3"/>
  <c r="BE654" i="3"/>
  <c r="BE667" i="3"/>
  <c r="BE690" i="3"/>
  <c r="BE788" i="3"/>
  <c r="BE810" i="3"/>
  <c r="BE891" i="3"/>
  <c r="BE932" i="3"/>
  <c r="BE950" i="3"/>
  <c r="BE958" i="3"/>
  <c r="BE980" i="3"/>
  <c r="BE1039" i="3"/>
  <c r="BE1053" i="3"/>
  <c r="BE1066" i="3"/>
  <c r="BE1069" i="3"/>
  <c r="BE1077" i="3"/>
  <c r="BE1098" i="3"/>
  <c r="BE1102" i="3"/>
  <c r="BE1154" i="3"/>
  <c r="BE1166" i="3"/>
  <c r="BE1173" i="3"/>
  <c r="BE1185" i="3"/>
  <c r="BE1189" i="3"/>
  <c r="BE122" i="2"/>
  <c r="BE229" i="2"/>
  <c r="BE379" i="2"/>
  <c r="BE651" i="2"/>
  <c r="BE658" i="2"/>
  <c r="BE668" i="2"/>
  <c r="BE673" i="2"/>
  <c r="BE680" i="2"/>
  <c r="BE694" i="2"/>
  <c r="BE739" i="2"/>
  <c r="BE749" i="2"/>
  <c r="BE766" i="2"/>
  <c r="BE776" i="2"/>
  <c r="BE787" i="2"/>
  <c r="BE843" i="2"/>
  <c r="BE905" i="2"/>
  <c r="BE980" i="2"/>
  <c r="BE990" i="2"/>
  <c r="BE1021" i="2"/>
  <c r="BE1045" i="2"/>
  <c r="BE1061" i="2"/>
  <c r="BE1141" i="2"/>
  <c r="BE1158" i="2"/>
  <c r="BE1172" i="2"/>
  <c r="BE1271" i="2"/>
  <c r="BE1277" i="2"/>
  <c r="BE1312" i="2"/>
  <c r="BE1354" i="2"/>
  <c r="BE1416" i="2"/>
  <c r="BE1422" i="2"/>
  <c r="BE1434" i="2"/>
  <c r="BE1444" i="2"/>
  <c r="BE1464" i="2"/>
  <c r="BE1470" i="2"/>
  <c r="BE1473" i="2"/>
  <c r="BE1474" i="2"/>
  <c r="BE1525" i="2"/>
  <c r="BE1537" i="2"/>
  <c r="BE1577" i="2"/>
  <c r="BE1613" i="2"/>
  <c r="BE1618" i="2"/>
  <c r="BE1632" i="2"/>
  <c r="BE1656" i="2"/>
  <c r="BE1658" i="2"/>
  <c r="BE1688" i="2"/>
  <c r="BE1692" i="2"/>
  <c r="BE1709" i="2"/>
  <c r="BE1710" i="2"/>
  <c r="BE1718" i="2"/>
  <c r="BE1731" i="2"/>
  <c r="BE1767" i="2"/>
  <c r="BE1777" i="2"/>
  <c r="BE1778" i="2"/>
  <c r="BE1810" i="2"/>
  <c r="BE1818" i="2"/>
  <c r="BE1820" i="2"/>
  <c r="BE1822" i="2"/>
  <c r="BE1833" i="2"/>
  <c r="BE1845" i="2"/>
  <c r="J116" i="3"/>
  <c r="BE203" i="3"/>
  <c r="BE233" i="3"/>
  <c r="BE270" i="3"/>
  <c r="BE288" i="3"/>
  <c r="BE295" i="3"/>
  <c r="BE362" i="3"/>
  <c r="BE418" i="3"/>
  <c r="BE476" i="3"/>
  <c r="BE484" i="3"/>
  <c r="BE527" i="3"/>
  <c r="BE620" i="3"/>
  <c r="BE657" i="3"/>
  <c r="BE682" i="3"/>
  <c r="BE692" i="3"/>
  <c r="BE714" i="3"/>
  <c r="BE724" i="3"/>
  <c r="BE735" i="3"/>
  <c r="BE758" i="3"/>
  <c r="BE813" i="3"/>
  <c r="BE818" i="3"/>
  <c r="BE846" i="3"/>
  <c r="BE853" i="3"/>
  <c r="BE855" i="3"/>
  <c r="BE856" i="3"/>
  <c r="BE890" i="3"/>
  <c r="BE910" i="3"/>
  <c r="BE916" i="3"/>
  <c r="BE944" i="3"/>
  <c r="BE946" i="3"/>
  <c r="BE952" i="3"/>
  <c r="BE960" i="3"/>
  <c r="BE972" i="3"/>
  <c r="BE991" i="3"/>
  <c r="BE1003" i="3"/>
  <c r="BE1007" i="3"/>
  <c r="BE1019" i="3"/>
  <c r="BE1025" i="3"/>
  <c r="BE1044" i="3"/>
  <c r="BE1075" i="3"/>
  <c r="BE1100" i="3"/>
  <c r="BE1138" i="3"/>
  <c r="BE1143" i="3"/>
  <c r="BE1163" i="3"/>
  <c r="BE1168" i="3"/>
  <c r="BE136" i="2"/>
  <c r="BE172" i="2"/>
  <c r="BE226" i="2"/>
  <c r="BE315" i="2"/>
  <c r="BE331" i="2"/>
  <c r="BE343" i="2"/>
  <c r="BE359" i="2"/>
  <c r="BE404" i="2"/>
  <c r="BE449" i="2"/>
  <c r="BE837" i="2"/>
  <c r="BE862" i="2"/>
  <c r="BE894" i="2"/>
  <c r="BE920" i="2"/>
  <c r="BE957" i="2"/>
  <c r="BE975" i="2"/>
  <c r="BE987" i="2"/>
  <c r="BE1020" i="2"/>
  <c r="BE1054" i="2"/>
  <c r="BE1071" i="2"/>
  <c r="BE1127" i="2"/>
  <c r="BE1175" i="2"/>
  <c r="BE1222" i="2"/>
  <c r="BE1241" i="2"/>
  <c r="BE1251" i="2"/>
  <c r="BE1264" i="2"/>
  <c r="BE1274" i="2"/>
  <c r="BE1292" i="2"/>
  <c r="BE1303" i="2"/>
  <c r="BE1338" i="2"/>
  <c r="BE1345" i="2"/>
  <c r="BE1352" i="2"/>
  <c r="BE1356" i="2"/>
  <c r="BE1373" i="2"/>
  <c r="BE1447" i="2"/>
  <c r="BE1509" i="2"/>
  <c r="BE1527" i="2"/>
  <c r="BK1832" i="2"/>
  <c r="J1832" i="2" s="1"/>
  <c r="J96" i="2" s="1"/>
  <c r="BK1844" i="2"/>
  <c r="J1844" i="2" s="1"/>
  <c r="J99" i="2" s="1"/>
  <c r="BE171" i="3"/>
  <c r="BE239" i="3"/>
  <c r="BE284" i="3"/>
  <c r="BE378" i="3"/>
  <c r="BE395" i="3"/>
  <c r="BE404" i="3"/>
  <c r="BE474" i="3"/>
  <c r="BE501" i="3"/>
  <c r="BE534" i="3"/>
  <c r="BE555" i="3"/>
  <c r="BE579" i="3"/>
  <c r="BE631" i="3"/>
  <c r="BE670" i="3"/>
  <c r="BE709" i="3"/>
  <c r="BE814" i="3"/>
  <c r="BE843" i="3"/>
  <c r="BE882" i="3"/>
  <c r="BE920" i="3"/>
  <c r="BE968" i="3"/>
  <c r="BE1014" i="3"/>
  <c r="BE1028" i="3"/>
  <c r="BE1037" i="3"/>
  <c r="BE1084" i="3"/>
  <c r="BE1094" i="3"/>
  <c r="BE1106" i="3"/>
  <c r="BE1108" i="3"/>
  <c r="BE1132" i="3"/>
  <c r="BE1140" i="3"/>
  <c r="BE1230" i="3"/>
  <c r="BE1292" i="3"/>
  <c r="BE1294" i="3"/>
  <c r="BE1314" i="3"/>
  <c r="BE1377" i="3"/>
  <c r="BE1412" i="3"/>
  <c r="BE1451" i="3"/>
  <c r="E48" i="4"/>
  <c r="BE97" i="4"/>
  <c r="BE132" i="4"/>
  <c r="BE172" i="4"/>
  <c r="BE234" i="4"/>
  <c r="BE330" i="4"/>
  <c r="BE391" i="4"/>
  <c r="BE414" i="4"/>
  <c r="BE438" i="4"/>
  <c r="BE484" i="4"/>
  <c r="BE507" i="4"/>
  <c r="BE517" i="4"/>
  <c r="BE522" i="4"/>
  <c r="BE540" i="4"/>
  <c r="F55" i="5"/>
  <c r="BE105" i="5"/>
  <c r="BE126" i="5"/>
  <c r="BE165" i="5"/>
  <c r="BE173" i="5"/>
  <c r="BE182" i="5"/>
  <c r="BE268" i="5"/>
  <c r="BE287" i="5"/>
  <c r="BE91" i="6"/>
  <c r="BK115" i="6"/>
  <c r="J115" i="6" s="1"/>
  <c r="J65" i="6" s="1"/>
  <c r="BE90" i="7"/>
  <c r="BE113" i="7"/>
  <c r="BE169" i="7"/>
  <c r="BE179" i="7"/>
  <c r="BE187" i="7"/>
  <c r="BE193" i="7"/>
  <c r="BE195" i="7"/>
  <c r="BE91" i="8"/>
  <c r="BE153" i="8"/>
  <c r="BE229" i="8"/>
  <c r="BE234" i="8"/>
  <c r="BE237" i="8"/>
  <c r="BK236" i="8"/>
  <c r="J236" i="8" s="1"/>
  <c r="J68" i="8" s="1"/>
  <c r="E78" i="9"/>
  <c r="BE105" i="9"/>
  <c r="BE162" i="2"/>
  <c r="BE187" i="2"/>
  <c r="BE279" i="2"/>
  <c r="BE310" i="2"/>
  <c r="BE361" i="2"/>
  <c r="BE377" i="2"/>
  <c r="BE444" i="2"/>
  <c r="BE453" i="2"/>
  <c r="BE560" i="2"/>
  <c r="BE601" i="2"/>
  <c r="BE617" i="2"/>
  <c r="BE652" i="2"/>
  <c r="BE656" i="2"/>
  <c r="BE670" i="2"/>
  <c r="BE679" i="2"/>
  <c r="BE726" i="2"/>
  <c r="BE768" i="2"/>
  <c r="BE780" i="2"/>
  <c r="BE826" i="2"/>
  <c r="BE855" i="2"/>
  <c r="BE881" i="2"/>
  <c r="BE937" i="2"/>
  <c r="BE946" i="2"/>
  <c r="BE955" i="2"/>
  <c r="BE965" i="2"/>
  <c r="BE1022" i="2"/>
  <c r="BE1033" i="2"/>
  <c r="BE1043" i="2"/>
  <c r="BE1051" i="2"/>
  <c r="BE1075" i="2"/>
  <c r="BE1114" i="2"/>
  <c r="BE1123" i="2"/>
  <c r="BE1149" i="2"/>
  <c r="BE1268" i="2"/>
  <c r="BE1272" i="2"/>
  <c r="BE1410" i="2"/>
  <c r="BE1472" i="2"/>
  <c r="BE1487" i="2"/>
  <c r="BE1507" i="2"/>
  <c r="BE1584" i="2"/>
  <c r="BE1597" i="2"/>
  <c r="BE1608" i="2"/>
  <c r="BE1635" i="2"/>
  <c r="BE1674" i="2"/>
  <c r="BE1713" i="2"/>
  <c r="BE1724" i="2"/>
  <c r="BE1726" i="2"/>
  <c r="BE1729" i="2"/>
  <c r="BE1772" i="2"/>
  <c r="BE1780" i="2"/>
  <c r="BE1783" i="2"/>
  <c r="BE1802" i="2"/>
  <c r="BE1803" i="2"/>
  <c r="BE1808" i="2"/>
  <c r="BE1814" i="2"/>
  <c r="BE1816" i="2"/>
  <c r="BE695" i="3"/>
  <c r="BE702" i="3"/>
  <c r="BE716" i="3"/>
  <c r="BE767" i="3"/>
  <c r="BE779" i="3"/>
  <c r="BE809" i="3"/>
  <c r="BE816" i="3"/>
  <c r="BE838" i="3"/>
  <c r="BE864" i="3"/>
  <c r="BE875" i="3"/>
  <c r="BE912" i="3"/>
  <c r="BE962" i="3"/>
  <c r="BE1017" i="3"/>
  <c r="BE1061" i="3"/>
  <c r="BE1071" i="3"/>
  <c r="BE1078" i="3"/>
  <c r="BE1124" i="3"/>
  <c r="BE1176" i="3"/>
  <c r="BE1192" i="3"/>
  <c r="BE1228" i="3"/>
  <c r="BE1251" i="3"/>
  <c r="BE1256" i="3"/>
  <c r="BE1358" i="3"/>
  <c r="BE1406" i="3"/>
  <c r="BE1420" i="3"/>
  <c r="BE1546" i="3"/>
  <c r="BK1607" i="3"/>
  <c r="J1607" i="3"/>
  <c r="J102" i="3" s="1"/>
  <c r="BE223" i="4"/>
  <c r="BE303" i="4"/>
  <c r="BE336" i="4"/>
  <c r="BE345" i="4"/>
  <c r="BE353" i="4"/>
  <c r="BE388" i="4"/>
  <c r="BE450" i="4"/>
  <c r="BE497" i="4"/>
  <c r="BE499" i="4"/>
  <c r="BE501" i="4"/>
  <c r="BE518" i="4"/>
  <c r="E48" i="5"/>
  <c r="BE108" i="5"/>
  <c r="BE111" i="5"/>
  <c r="BE116" i="5"/>
  <c r="BE121" i="5"/>
  <c r="BE131" i="5"/>
  <c r="BE209" i="5"/>
  <c r="BE225" i="5"/>
  <c r="E48" i="7"/>
  <c r="J81" i="7"/>
  <c r="BE145" i="7"/>
  <c r="BE124" i="8"/>
  <c r="BE189" i="8"/>
  <c r="BE200" i="8"/>
  <c r="BE223" i="8"/>
  <c r="F55" i="9"/>
  <c r="BE99" i="9"/>
  <c r="BE108" i="9"/>
  <c r="BE217" i="9"/>
  <c r="F55" i="2"/>
  <c r="BE151" i="2"/>
  <c r="BE176" i="2"/>
  <c r="BE273" i="2"/>
  <c r="BE300" i="2"/>
  <c r="BE360" i="2"/>
  <c r="BE362" i="2"/>
  <c r="BE389" i="2"/>
  <c r="BE419" i="2"/>
  <c r="BE436" i="2"/>
  <c r="BE463" i="2"/>
  <c r="BE644" i="2"/>
  <c r="BE677" i="2"/>
  <c r="BE724" i="2"/>
  <c r="BE751" i="2"/>
  <c r="BE773" i="2"/>
  <c r="BE807" i="2"/>
  <c r="BE888" i="2"/>
  <c r="BE895" i="2"/>
  <c r="BE918" i="2"/>
  <c r="BE941" i="2"/>
  <c r="BE952" i="2"/>
  <c r="BE1010" i="2"/>
  <c r="BE1040" i="2"/>
  <c r="BE1065" i="2"/>
  <c r="BE1214" i="2"/>
  <c r="BE1282" i="2"/>
  <c r="BE1316" i="2"/>
  <c r="BE1322" i="2"/>
  <c r="BE1333" i="2"/>
  <c r="BE1364" i="2"/>
  <c r="BE1388" i="2"/>
  <c r="BE1436" i="2"/>
  <c r="BE1441" i="2"/>
  <c r="BE1446" i="2"/>
  <c r="BE1486" i="2"/>
  <c r="BE1520" i="2"/>
  <c r="BE1589" i="2"/>
  <c r="BE1600" i="2"/>
  <c r="BE1605" i="2"/>
  <c r="BE1677" i="2"/>
  <c r="BE1690" i="2"/>
  <c r="BE1705" i="2"/>
  <c r="BE1715" i="2"/>
  <c r="BE1721" i="2"/>
  <c r="BE1747" i="2"/>
  <c r="BE1774" i="2"/>
  <c r="BE1779" i="2"/>
  <c r="BE1782" i="2"/>
  <c r="BE1812" i="2"/>
  <c r="BE1824" i="2"/>
  <c r="BE1837" i="2"/>
  <c r="BE1841" i="2"/>
  <c r="BK1067" i="2"/>
  <c r="J1067" i="2" s="1"/>
  <c r="J80" i="2" s="1"/>
  <c r="BK1828" i="2"/>
  <c r="J1828" i="2" s="1"/>
  <c r="J94" i="2" s="1"/>
  <c r="BE132" i="3"/>
  <c r="BE138" i="3"/>
  <c r="BE154" i="3"/>
  <c r="BE178" i="3"/>
  <c r="BE186" i="3"/>
  <c r="BE195" i="3"/>
  <c r="BE230" i="3"/>
  <c r="BE274" i="3"/>
  <c r="BE282" i="3"/>
  <c r="BE339" i="3"/>
  <c r="BE346" i="3"/>
  <c r="BE376" i="3"/>
  <c r="BE383" i="3"/>
  <c r="BE491" i="3"/>
  <c r="BE525" i="3"/>
  <c r="BE560" i="3"/>
  <c r="BE619" i="3"/>
  <c r="BE627" i="3"/>
  <c r="BE665" i="3"/>
  <c r="BE673" i="3"/>
  <c r="BE745" i="3"/>
  <c r="BE755" i="3"/>
  <c r="BE761" i="3"/>
  <c r="BE773" i="3"/>
  <c r="BE812" i="3"/>
  <c r="BE827" i="3"/>
  <c r="BE840" i="3"/>
  <c r="BE871" i="3"/>
  <c r="BE880" i="3"/>
  <c r="BE888" i="3"/>
  <c r="BE894" i="3"/>
  <c r="BE907" i="3"/>
  <c r="BE918" i="3"/>
  <c r="BE923" i="3"/>
  <c r="BE934" i="3"/>
  <c r="BE948" i="3"/>
  <c r="BE1022" i="3"/>
  <c r="BE1112" i="3"/>
  <c r="BE1114" i="3"/>
  <c r="BE1122" i="3"/>
  <c r="BE1133" i="3"/>
  <c r="BE1141" i="3"/>
  <c r="BE1196" i="3"/>
  <c r="BE515" i="4"/>
  <c r="BE520" i="4"/>
  <c r="BK531" i="4"/>
  <c r="J531" i="4" s="1"/>
  <c r="J72" i="4" s="1"/>
  <c r="BK535" i="4"/>
  <c r="J535" i="4"/>
  <c r="J73" i="4" s="1"/>
  <c r="BE123" i="5"/>
  <c r="BE130" i="5"/>
  <c r="BE133" i="5"/>
  <c r="BE183" i="5"/>
  <c r="BE197" i="5"/>
  <c r="BE204" i="5"/>
  <c r="BE250" i="5"/>
  <c r="BK282" i="5"/>
  <c r="J282" i="5" s="1"/>
  <c r="J74" i="5" s="1"/>
  <c r="F55" i="6"/>
  <c r="BE88" i="6"/>
  <c r="BE105" i="6"/>
  <c r="BE177" i="7"/>
  <c r="BK186" i="7"/>
  <c r="J186" i="7" s="1"/>
  <c r="J65" i="7" s="1"/>
  <c r="E78" i="8"/>
  <c r="F85" i="8"/>
  <c r="BE143" i="8"/>
  <c r="BE211" i="8"/>
  <c r="BE226" i="9"/>
  <c r="BE147" i="2"/>
  <c r="BE275" i="2"/>
  <c r="BE294" i="2"/>
  <c r="BE303" i="2"/>
  <c r="BE345" i="2"/>
  <c r="BE504" i="2"/>
  <c r="BE522" i="2"/>
  <c r="BE528" i="2"/>
  <c r="BE551" i="2"/>
  <c r="BE572" i="2"/>
  <c r="BE582" i="2"/>
  <c r="BE611" i="2"/>
  <c r="BE620" i="2"/>
  <c r="BE674" i="2"/>
  <c r="BE687" i="2"/>
  <c r="BE695" i="2"/>
  <c r="BE198" i="3"/>
  <c r="BE252" i="3"/>
  <c r="BE302" i="3"/>
  <c r="BE385" i="3"/>
  <c r="BE597" i="3"/>
  <c r="BE618" i="3"/>
  <c r="BE651" i="3"/>
  <c r="BE700" i="3"/>
  <c r="BE737" i="3"/>
  <c r="BE770" i="3"/>
  <c r="BE782" i="3"/>
  <c r="BE823" i="3"/>
  <c r="BE873" i="3"/>
  <c r="BE879" i="3"/>
  <c r="BE892" i="3"/>
  <c r="BE905" i="3"/>
  <c r="BE937" i="3"/>
  <c r="BE939" i="3"/>
  <c r="BE987" i="3"/>
  <c r="BE995" i="3"/>
  <c r="BE1011" i="3"/>
  <c r="BE1049" i="3"/>
  <c r="BE1087" i="3"/>
  <c r="BE1135" i="3"/>
  <c r="BE1198" i="3"/>
  <c r="BE1236" i="3"/>
  <c r="BE1249" i="3"/>
  <c r="BE1270" i="3"/>
  <c r="BE1287" i="3"/>
  <c r="BE1305" i="3"/>
  <c r="BE1331" i="3"/>
  <c r="BE1348" i="3"/>
  <c r="BE1385" i="3"/>
  <c r="BE1403" i="3"/>
  <c r="BE1418" i="3"/>
  <c r="BE1454" i="3"/>
  <c r="BE1461" i="3"/>
  <c r="BE1537" i="3"/>
  <c r="BK548" i="3"/>
  <c r="J548" i="3" s="1"/>
  <c r="J66" i="3" s="1"/>
  <c r="BE110" i="4"/>
  <c r="BE113" i="4"/>
  <c r="BE152" i="4"/>
  <c r="BE175" i="4"/>
  <c r="BE237" i="4"/>
  <c r="BE245" i="4"/>
  <c r="BE322" i="4"/>
  <c r="BE328" i="4"/>
  <c r="BE364" i="4"/>
  <c r="BE366" i="4"/>
  <c r="BE367" i="4"/>
  <c r="BE467" i="4"/>
  <c r="BE480" i="4"/>
  <c r="BE481" i="4"/>
  <c r="BE483" i="4"/>
  <c r="BE491" i="4"/>
  <c r="BE509" i="4"/>
  <c r="BE512" i="4"/>
  <c r="BE98" i="5"/>
  <c r="BE101" i="5"/>
  <c r="BE135" i="5"/>
  <c r="BE261" i="5"/>
  <c r="BE264" i="5"/>
  <c r="BK245" i="5"/>
  <c r="J245" i="5" s="1"/>
  <c r="J65" i="5" s="1"/>
  <c r="E75" i="6"/>
  <c r="BE105" i="7"/>
  <c r="BE129" i="8"/>
  <c r="BE202" i="8"/>
  <c r="BE91" i="9"/>
  <c r="BE96" i="9"/>
  <c r="BE150" i="9"/>
  <c r="BE152" i="9"/>
  <c r="BE154" i="9"/>
  <c r="BE164" i="9"/>
  <c r="BE167" i="9"/>
  <c r="BE177" i="9"/>
  <c r="J52" i="2"/>
  <c r="BE179" i="2"/>
  <c r="BE363" i="2"/>
  <c r="BE392" i="2"/>
  <c r="BE417" i="2"/>
  <c r="BE427" i="2"/>
  <c r="BE446" i="2"/>
  <c r="BE599" i="2"/>
  <c r="BE627" i="2"/>
  <c r="BE664" i="2"/>
  <c r="BE689" i="2"/>
  <c r="BE693" i="2"/>
  <c r="BE711" i="2"/>
  <c r="BE761" i="2"/>
  <c r="BE782" i="2"/>
  <c r="BE789" i="2"/>
  <c r="BE873" i="2"/>
  <c r="BE892" i="2"/>
  <c r="BE930" i="2"/>
  <c r="BE953" i="2"/>
  <c r="BE967" i="2"/>
  <c r="BE994" i="2"/>
  <c r="BE998" i="2"/>
  <c r="BE1024" i="2"/>
  <c r="BE1063" i="2"/>
  <c r="BE1136" i="2"/>
  <c r="BE1146" i="2"/>
  <c r="BE1155" i="2"/>
  <c r="BE1181" i="2"/>
  <c r="BE1238" i="2"/>
  <c r="BE1275" i="2"/>
  <c r="BE1305" i="2"/>
  <c r="BE1362" i="2"/>
  <c r="BE1424" i="2"/>
  <c r="BE1432" i="2"/>
  <c r="BE1443" i="2"/>
  <c r="BE1449" i="2"/>
  <c r="BE1458" i="2"/>
  <c r="BE1466" i="2"/>
  <c r="BE1514" i="2"/>
  <c r="BE1532" i="2"/>
  <c r="BK706" i="2"/>
  <c r="J706" i="2" s="1"/>
  <c r="J69" i="2" s="1"/>
  <c r="BE125" i="3"/>
  <c r="BE157" i="3"/>
  <c r="BE245" i="3"/>
  <c r="BE337" i="3"/>
  <c r="BE356" i="3"/>
  <c r="BE413" i="3"/>
  <c r="BE468" i="3"/>
  <c r="BE499" i="3"/>
  <c r="BE544" i="3"/>
  <c r="BE562" i="3"/>
  <c r="BE586" i="3"/>
  <c r="BE601" i="3"/>
  <c r="BE609" i="3"/>
  <c r="BE642" i="3"/>
  <c r="BE721" i="3"/>
  <c r="BE742" i="3"/>
  <c r="BE764" i="3"/>
  <c r="BE776" i="3"/>
  <c r="BE811" i="3"/>
  <c r="BE850" i="3"/>
  <c r="BE859" i="3"/>
  <c r="BE870" i="3"/>
  <c r="BE877" i="3"/>
  <c r="BE899" i="3"/>
  <c r="BE955" i="3"/>
  <c r="BE999" i="3"/>
  <c r="BE1042" i="3"/>
  <c r="BE1072" i="3"/>
  <c r="BE1092" i="3"/>
  <c r="BE1096" i="3"/>
  <c r="BE1137" i="3"/>
  <c r="BE1148" i="3"/>
  <c r="BE1280" i="3"/>
  <c r="BE1285" i="3"/>
  <c r="BE1300" i="3"/>
  <c r="BE1321" i="3"/>
  <c r="BE1325" i="3"/>
  <c r="BE1374" i="3"/>
  <c r="BE1409" i="3"/>
  <c r="BE1442" i="3"/>
  <c r="BE1445" i="3"/>
  <c r="BE1475" i="3"/>
  <c r="BE1480" i="3"/>
  <c r="BE1507" i="3"/>
  <c r="BE1520" i="3"/>
  <c r="BE1536" i="3"/>
  <c r="BE1543" i="3"/>
  <c r="BE1563" i="3"/>
  <c r="BE1567" i="3"/>
  <c r="BE1570" i="3"/>
  <c r="BK954" i="3"/>
  <c r="J954" i="3"/>
  <c r="J80" i="3" s="1"/>
  <c r="BK1599" i="3"/>
  <c r="J1599" i="3" s="1"/>
  <c r="J100" i="3" s="1"/>
  <c r="BK1603" i="3"/>
  <c r="J1603" i="3" s="1"/>
  <c r="J101" i="3" s="1"/>
  <c r="BE101" i="4"/>
  <c r="BE216" i="4"/>
  <c r="BE217" i="4"/>
  <c r="BE222" i="4"/>
  <c r="BE325" i="4"/>
  <c r="BE339" i="4"/>
  <c r="BE369" i="4"/>
  <c r="BE395" i="4"/>
  <c r="BE401" i="4"/>
  <c r="BE404" i="4"/>
  <c r="BE406" i="4"/>
  <c r="BE469" i="4"/>
  <c r="BE470" i="4"/>
  <c r="BE479" i="4"/>
  <c r="BE487" i="4"/>
  <c r="BE495" i="4"/>
  <c r="BE532" i="4"/>
  <c r="BE536" i="4"/>
  <c r="BK378" i="4"/>
  <c r="J378" i="4" s="1"/>
  <c r="J65" i="4" s="1"/>
  <c r="BK527" i="4"/>
  <c r="BE139" i="5"/>
  <c r="BE233" i="5"/>
  <c r="BE258" i="5"/>
  <c r="BE269" i="5"/>
  <c r="BE283" i="5"/>
  <c r="BK274" i="5"/>
  <c r="F55" i="7"/>
  <c r="BE97" i="7"/>
  <c r="BE125" i="7"/>
  <c r="BE133" i="7"/>
  <c r="BE150" i="7"/>
  <c r="BE159" i="7"/>
  <c r="BE164" i="7"/>
  <c r="BE172" i="7"/>
  <c r="BE181" i="7"/>
  <c r="BE207" i="8"/>
  <c r="BE122" i="9"/>
  <c r="BE170" i="9"/>
  <c r="BE174" i="9"/>
  <c r="BE181" i="9"/>
  <c r="BE185" i="9"/>
  <c r="BE187" i="9"/>
  <c r="BE189" i="9"/>
  <c r="BE192" i="9"/>
  <c r="BE200" i="9"/>
  <c r="BE182" i="2"/>
  <c r="BE325" i="2"/>
  <c r="BE387" i="2"/>
  <c r="BE398" i="2"/>
  <c r="BE532" i="2"/>
  <c r="BE799" i="2"/>
  <c r="BE893" i="2"/>
  <c r="BE900" i="2"/>
  <c r="BE913" i="2"/>
  <c r="BE936" i="2"/>
  <c r="BE949" i="2"/>
  <c r="BE973" i="2"/>
  <c r="BE978" i="2"/>
  <c r="BE1029" i="2"/>
  <c r="BE1169" i="2"/>
  <c r="BE1236" i="2"/>
  <c r="BE1254" i="2"/>
  <c r="BE1276" i="2"/>
  <c r="BE1302" i="2"/>
  <c r="BE1371" i="2"/>
  <c r="BE1440" i="2"/>
  <c r="BE1450" i="2"/>
  <c r="BE1484" i="2"/>
  <c r="BE1496" i="2"/>
  <c r="BE1543" i="2"/>
  <c r="BE1694" i="2"/>
  <c r="BE1706" i="2"/>
  <c r="BE1749" i="2"/>
  <c r="BE1751" i="2"/>
  <c r="BE1826" i="2"/>
  <c r="BE1829" i="2"/>
  <c r="F55" i="3"/>
  <c r="BE159" i="3"/>
  <c r="BE313" i="3"/>
  <c r="BE364" i="3"/>
  <c r="BE381" i="3"/>
  <c r="BE496" i="3"/>
  <c r="BE531" i="3"/>
  <c r="BE549" i="3"/>
  <c r="BE558" i="3"/>
  <c r="BE1274" i="3"/>
  <c r="BE1282" i="3"/>
  <c r="BE1288" i="3"/>
  <c r="BE1307" i="3"/>
  <c r="BE1316" i="3"/>
  <c r="BE1350" i="3"/>
  <c r="BE1372" i="3"/>
  <c r="BE1434" i="3"/>
  <c r="BE1437" i="3"/>
  <c r="BE1477" i="3"/>
  <c r="BE1512" i="3"/>
  <c r="BE1516" i="3"/>
  <c r="BE1541" i="3"/>
  <c r="BE1565" i="3"/>
  <c r="BE178" i="4"/>
  <c r="BE181" i="4"/>
  <c r="BE196" i="4"/>
  <c r="BE215" i="4"/>
  <c r="BE229" i="4"/>
  <c r="BE306" i="4"/>
  <c r="BE308" i="4"/>
  <c r="BE360" i="4"/>
  <c r="BE362" i="4"/>
  <c r="BE397" i="4"/>
  <c r="BE411" i="4"/>
  <c r="BE435" i="4"/>
  <c r="BE440" i="4"/>
  <c r="BE443" i="4"/>
  <c r="BE464" i="4"/>
  <c r="BE493" i="4"/>
  <c r="J52" i="8"/>
  <c r="BE115" i="8"/>
  <c r="BE169" i="8"/>
  <c r="BE186" i="8"/>
  <c r="BE205" i="8"/>
  <c r="BE213" i="8"/>
  <c r="BE217" i="8"/>
  <c r="BE221" i="8"/>
  <c r="BE231" i="8"/>
  <c r="J52" i="9"/>
  <c r="BE102" i="9"/>
  <c r="BE111" i="9"/>
  <c r="BE139" i="9"/>
  <c r="BE145" i="9"/>
  <c r="BE161" i="9"/>
  <c r="BE163" i="9"/>
  <c r="BE167" i="2"/>
  <c r="BE328" i="2"/>
  <c r="BE368" i="2"/>
  <c r="BE385" i="2"/>
  <c r="BE409" i="2"/>
  <c r="BE448" i="2"/>
  <c r="BE465" i="2"/>
  <c r="BE541" i="2"/>
  <c r="BE629" i="2"/>
  <c r="BE648" i="2"/>
  <c r="BE686" i="2"/>
  <c r="BE747" i="2"/>
  <c r="BE794" i="2"/>
  <c r="BE801" i="2"/>
  <c r="BE816" i="2"/>
  <c r="BE840" i="2"/>
  <c r="BE891" i="2"/>
  <c r="BE903" i="2"/>
  <c r="BE972" i="2"/>
  <c r="BE997" i="2"/>
  <c r="BE1002" i="2"/>
  <c r="BE1012" i="2"/>
  <c r="BE1019" i="2"/>
  <c r="BE1034" i="2"/>
  <c r="BE1078" i="2"/>
  <c r="BE1098" i="2"/>
  <c r="BE1118" i="2"/>
  <c r="BE1143" i="2"/>
  <c r="BE1166" i="2"/>
  <c r="BE1212" i="2"/>
  <c r="BE1245" i="2"/>
  <c r="BE1281" i="2"/>
  <c r="BE1307" i="2"/>
  <c r="BE1318" i="2"/>
  <c r="BE1343" i="2"/>
  <c r="BE1347" i="2"/>
  <c r="BE1414" i="2"/>
  <c r="BE1430" i="2"/>
  <c r="BE1454" i="2"/>
  <c r="BE1492" i="2"/>
  <c r="BE146" i="3"/>
  <c r="BE166" i="3"/>
  <c r="BE174" i="3"/>
  <c r="BE235" i="3"/>
  <c r="BE267" i="3"/>
  <c r="BE277" i="3"/>
  <c r="BE311" i="3"/>
  <c r="BE401" i="3"/>
  <c r="BE417" i="3"/>
  <c r="BE423" i="3"/>
  <c r="BE514" i="3"/>
  <c r="BE592" i="3"/>
  <c r="BE647" i="3"/>
  <c r="BE663" i="3"/>
  <c r="BE685" i="3"/>
  <c r="BE726" i="3"/>
  <c r="BE749" i="3"/>
  <c r="BE791" i="3"/>
  <c r="BE808" i="3"/>
  <c r="BE833" i="3"/>
  <c r="BE889" i="3"/>
  <c r="BE895" i="3"/>
  <c r="BE902" i="3"/>
  <c r="BE965" i="3"/>
  <c r="BE1047" i="3"/>
  <c r="BE1059" i="3"/>
  <c r="BE1107" i="3"/>
  <c r="BE1118" i="3"/>
  <c r="BE1159" i="3"/>
  <c r="BE1171" i="3"/>
  <c r="BE1240" i="3"/>
  <c r="BE1242" i="3"/>
  <c r="BE1247" i="3"/>
  <c r="BE1252" i="3"/>
  <c r="BE1260" i="3"/>
  <c r="BE1310" i="3"/>
  <c r="BE1339" i="3"/>
  <c r="BE1354" i="3"/>
  <c r="BE1365" i="3"/>
  <c r="BE1390" i="3"/>
  <c r="BE1393" i="3"/>
  <c r="BE1432" i="3"/>
  <c r="BE1514" i="3"/>
  <c r="BE1518" i="3"/>
  <c r="BE1521" i="3"/>
  <c r="BK904" i="3"/>
  <c r="J904" i="3" s="1"/>
  <c r="J76" i="3" s="1"/>
  <c r="BK1595" i="3"/>
  <c r="J1595" i="3" s="1"/>
  <c r="J99" i="3" s="1"/>
  <c r="F55" i="4"/>
  <c r="J88" i="4"/>
  <c r="BE107" i="4"/>
  <c r="BE242" i="4"/>
  <c r="BE338" i="4"/>
  <c r="BE372" i="4"/>
  <c r="BE383" i="4"/>
  <c r="BE456" i="4"/>
  <c r="BE461" i="4"/>
  <c r="BE463" i="4"/>
  <c r="BE466" i="4"/>
  <c r="BK539" i="4"/>
  <c r="J539" i="4" s="1"/>
  <c r="J74" i="4" s="1"/>
  <c r="J52" i="5"/>
  <c r="BE157" i="5"/>
  <c r="BE177" i="5"/>
  <c r="BE256" i="5"/>
  <c r="BE271" i="5"/>
  <c r="BK286" i="5"/>
  <c r="J286" i="5"/>
  <c r="J75" i="5" s="1"/>
  <c r="BE112" i="6"/>
  <c r="BE116" i="6"/>
  <c r="BE95" i="7"/>
  <c r="BE119" i="7"/>
  <c r="BE136" i="7"/>
  <c r="BE180" i="7"/>
  <c r="BE198" i="7"/>
  <c r="BE201" i="7"/>
  <c r="BE156" i="8"/>
  <c r="BE176" i="8"/>
  <c r="BE214" i="9"/>
  <c r="BE216" i="9"/>
  <c r="BE235" i="2"/>
  <c r="BE286" i="2"/>
  <c r="BE308" i="2"/>
  <c r="BE341" i="2"/>
  <c r="BE350" i="2"/>
  <c r="BE357" i="2"/>
  <c r="BE415" i="2"/>
  <c r="BE435" i="2"/>
  <c r="BE467" i="2"/>
  <c r="BE589" i="2"/>
  <c r="BE641" i="2"/>
  <c r="BE690" i="2"/>
  <c r="BE692" i="2"/>
  <c r="BE701" i="2"/>
  <c r="BE716" i="2"/>
  <c r="BE754" i="2"/>
  <c r="BE804" i="2"/>
  <c r="BE828" i="2"/>
  <c r="BE852" i="2"/>
  <c r="BE867" i="2"/>
  <c r="BE898" i="2"/>
  <c r="BE922" i="2"/>
  <c r="BE959" i="2"/>
  <c r="BE962" i="2"/>
  <c r="BE976" i="2"/>
  <c r="BE979" i="2"/>
  <c r="BE985" i="2"/>
  <c r="BE1013" i="2"/>
  <c r="BE1015" i="2"/>
  <c r="BE1038" i="2"/>
  <c r="BE1049" i="2"/>
  <c r="BE1073" i="2"/>
  <c r="BE1081" i="2"/>
  <c r="BE1109" i="2"/>
  <c r="BE1163" i="2"/>
  <c r="BE1178" i="2"/>
  <c r="BE1187" i="2"/>
  <c r="BE1192" i="2"/>
  <c r="BE1228" i="2"/>
  <c r="BE1242" i="2"/>
  <c r="BE1284" i="2"/>
  <c r="BE1295" i="2"/>
  <c r="BE1319" i="2"/>
  <c r="BE1328" i="2"/>
  <c r="BE1368" i="2"/>
  <c r="BE1403" i="2"/>
  <c r="BE1420" i="2"/>
  <c r="BE1426" i="2"/>
  <c r="BE1437" i="2"/>
  <c r="BE1467" i="2"/>
  <c r="BE1471" i="2"/>
  <c r="BE1477" i="2"/>
  <c r="BK1840" i="2"/>
  <c r="J1840" i="2" s="1"/>
  <c r="J98" i="2" s="1"/>
  <c r="BE143" i="3"/>
  <c r="BE151" i="3"/>
  <c r="BE193" i="3"/>
  <c r="BE290" i="3"/>
  <c r="BE303" i="3"/>
  <c r="BE328" i="3"/>
  <c r="BE348" i="3"/>
  <c r="BE374" i="3"/>
  <c r="BE402" i="3"/>
  <c r="BE415" i="3"/>
  <c r="BE428" i="3"/>
  <c r="BE482" i="3"/>
  <c r="BE508" i="3"/>
  <c r="BE529" i="3"/>
  <c r="BE539" i="3"/>
  <c r="BE566" i="3"/>
  <c r="BE623" i="3"/>
  <c r="BE704" i="3"/>
  <c r="BE719" i="3"/>
  <c r="BE831" i="3"/>
  <c r="BE848" i="3"/>
  <c r="BE884" i="3"/>
  <c r="BE898" i="3"/>
  <c r="BE924" i="3"/>
  <c r="BE925" i="3"/>
  <c r="BE926" i="3"/>
  <c r="BE928" i="3"/>
  <c r="BE930" i="3"/>
  <c r="BE942" i="3"/>
  <c r="BE970" i="3"/>
  <c r="BE1034" i="3"/>
  <c r="BE1104" i="3"/>
  <c r="BE1116" i="3"/>
  <c r="BE1125" i="3"/>
  <c r="BE1145" i="3"/>
  <c r="BE1183" i="3"/>
  <c r="BE1194" i="3"/>
  <c r="BE1244" i="3"/>
  <c r="BE1258" i="3"/>
  <c r="BE1264" i="3"/>
  <c r="BE1272" i="3"/>
  <c r="BE1400" i="3"/>
  <c r="BE1415" i="3"/>
  <c r="BE1439" i="3"/>
  <c r="BE1458" i="3"/>
  <c r="BE1493" i="3"/>
  <c r="BK957" i="3"/>
  <c r="J957" i="3"/>
  <c r="J81" i="3" s="1"/>
  <c r="BK959" i="3"/>
  <c r="J959" i="3" s="1"/>
  <c r="J82" i="3" s="1"/>
  <c r="BE333" i="4"/>
  <c r="BE386" i="4"/>
  <c r="BE400" i="4"/>
  <c r="BE409" i="4"/>
  <c r="BE473" i="4"/>
  <c r="BE476" i="4"/>
  <c r="BE504" i="4"/>
  <c r="BE127" i="5"/>
  <c r="BE243" i="5"/>
  <c r="BE246" i="5"/>
  <c r="BE253" i="5"/>
  <c r="BE275" i="5"/>
  <c r="BK134" i="5"/>
  <c r="J134" i="5" s="1"/>
  <c r="J63" i="5" s="1"/>
  <c r="BK278" i="5"/>
  <c r="J278" i="5" s="1"/>
  <c r="J73" i="5" s="1"/>
  <c r="J52" i="6"/>
  <c r="BE94" i="6"/>
  <c r="BE97" i="6"/>
  <c r="BE109" i="6"/>
  <c r="BE183" i="7"/>
  <c r="BE108" i="8"/>
  <c r="BE150" i="8"/>
  <c r="BE162" i="8"/>
  <c r="BE180" i="8"/>
  <c r="BE209" i="8"/>
  <c r="BE219" i="8"/>
  <c r="BE225" i="8"/>
  <c r="BK224" i="8"/>
  <c r="J224" i="8"/>
  <c r="J66" i="8" s="1"/>
  <c r="BE118" i="9"/>
  <c r="BE130" i="9"/>
  <c r="BE156" i="9"/>
  <c r="BE158" i="9"/>
  <c r="BE168" i="9"/>
  <c r="BE182" i="9"/>
  <c r="BE184" i="9"/>
  <c r="BE193" i="9"/>
  <c r="BE209" i="9"/>
  <c r="BE219" i="9"/>
  <c r="BE224" i="9"/>
  <c r="BE229" i="9"/>
  <c r="BE142" i="2"/>
  <c r="BE157" i="2"/>
  <c r="BE209" i="2"/>
  <c r="BE233" i="2"/>
  <c r="BE254" i="2"/>
  <c r="BE320" i="2"/>
  <c r="BE356" i="2"/>
  <c r="BE371" i="2"/>
  <c r="BE406" i="2"/>
  <c r="BE438" i="2"/>
  <c r="BE506" i="2"/>
  <c r="BE530" i="2"/>
  <c r="BE539" i="2"/>
  <c r="BE548" i="2"/>
  <c r="BE646" i="2"/>
  <c r="BE697" i="2"/>
  <c r="BE704" i="2"/>
  <c r="BE741" i="2"/>
  <c r="BE771" i="2"/>
  <c r="BE784" i="2"/>
  <c r="BE834" i="2"/>
  <c r="BE846" i="2"/>
  <c r="BE897" i="2"/>
  <c r="BE932" i="2"/>
  <c r="BE961" i="2"/>
  <c r="BE1008" i="2"/>
  <c r="BE1027" i="2"/>
  <c r="BE1047" i="2"/>
  <c r="BE1059" i="2"/>
  <c r="BE1086" i="2"/>
  <c r="BE1220" i="2"/>
  <c r="BE1233" i="2"/>
  <c r="BE1260" i="2"/>
  <c r="BE1308" i="2"/>
  <c r="BE1336" i="2"/>
  <c r="BE1412" i="2"/>
  <c r="BE1438" i="2"/>
  <c r="BE1461" i="2"/>
  <c r="BE1479" i="2"/>
  <c r="BE1530" i="2"/>
  <c r="BE1563" i="2"/>
  <c r="BE163" i="3"/>
  <c r="BE169" i="3"/>
  <c r="BE257" i="3"/>
  <c r="BE309" i="3"/>
  <c r="BE366" i="3"/>
  <c r="BE422" i="3"/>
  <c r="BE494" i="3"/>
  <c r="BE511" i="3"/>
  <c r="BE574" i="3"/>
  <c r="BE589" i="3"/>
  <c r="BE615" i="3"/>
  <c r="BE621" i="3"/>
  <c r="BE635" i="3"/>
  <c r="BE638" i="3"/>
  <c r="BE677" i="3"/>
  <c r="BE697" i="3"/>
  <c r="BE706" i="3"/>
  <c r="BE753" i="3"/>
  <c r="BE797" i="3"/>
  <c r="BE815" i="3"/>
  <c r="BE821" i="3"/>
  <c r="BE867" i="3"/>
  <c r="BE897" i="3"/>
  <c r="BE922" i="3"/>
  <c r="BE1074" i="3"/>
  <c r="BE1081" i="3"/>
  <c r="BE1110" i="3"/>
  <c r="BE1156" i="3"/>
  <c r="BE1187" i="3"/>
  <c r="BE1200" i="3"/>
  <c r="BE1232" i="3"/>
  <c r="BE1238" i="3"/>
  <c r="BE1245" i="3"/>
  <c r="BE1254" i="3"/>
  <c r="BE1262" i="3"/>
  <c r="BE1266" i="3"/>
  <c r="BE1268" i="3"/>
  <c r="BE1291" i="3"/>
  <c r="BE1298" i="3"/>
  <c r="BE1360" i="3"/>
  <c r="BE1362" i="3"/>
  <c r="BE1367" i="3"/>
  <c r="BE1448" i="3"/>
  <c r="BE1509" i="3"/>
  <c r="BE1573" i="3"/>
  <c r="BE1576" i="3"/>
  <c r="BE1579" i="3"/>
  <c r="BE1582" i="3"/>
  <c r="BE1585" i="3"/>
  <c r="BE1588" i="3"/>
  <c r="BE1591" i="3"/>
  <c r="BE1596" i="3"/>
  <c r="BE1600" i="3"/>
  <c r="BE1604" i="3"/>
  <c r="BE1608" i="3"/>
  <c r="BK672" i="3"/>
  <c r="J672" i="3" s="1"/>
  <c r="J70" i="3" s="1"/>
  <c r="BK1545" i="3"/>
  <c r="J1545" i="3" s="1"/>
  <c r="J95" i="3" s="1"/>
  <c r="BE184" i="4"/>
  <c r="BE228" i="4"/>
  <c r="BE342" i="4"/>
  <c r="BE375" i="4"/>
  <c r="BE379" i="4"/>
  <c r="BE392" i="4"/>
  <c r="BE485" i="4"/>
  <c r="BE489" i="4"/>
  <c r="BE523" i="4"/>
  <c r="BE524" i="4"/>
  <c r="BE528" i="4"/>
  <c r="BE169" i="5"/>
  <c r="BE194" i="5"/>
  <c r="BE229" i="5"/>
  <c r="BE267" i="5"/>
  <c r="BE279" i="5"/>
  <c r="BE102" i="6"/>
  <c r="BE108" i="7"/>
  <c r="BE120" i="7"/>
  <c r="BE128" i="7"/>
  <c r="BE162" i="7"/>
  <c r="BE182" i="7"/>
  <c r="BE121" i="8"/>
  <c r="BE132" i="8"/>
  <c r="BE159" i="8"/>
  <c r="BE198" i="8"/>
  <c r="BE94" i="9"/>
  <c r="BE133" i="9"/>
  <c r="BE148" i="9"/>
  <c r="BE180" i="9"/>
  <c r="BE196" i="9"/>
  <c r="BE203" i="9"/>
  <c r="BE205" i="9"/>
  <c r="BE211" i="9"/>
  <c r="BE233" i="9"/>
  <c r="BE236" i="9"/>
  <c r="BE238" i="9"/>
  <c r="BE625" i="2"/>
  <c r="BE636" i="2"/>
  <c r="BE666" i="2"/>
  <c r="BE688" i="2"/>
  <c r="BE699" i="2"/>
  <c r="BE718" i="2"/>
  <c r="BE733" i="2"/>
  <c r="BE759" i="2"/>
  <c r="BE813" i="2"/>
  <c r="BE821" i="2"/>
  <c r="BE831" i="2"/>
  <c r="BE876" i="2"/>
  <c r="BE896" i="2"/>
  <c r="BE909" i="2"/>
  <c r="BE928" i="2"/>
  <c r="BE1000" i="2"/>
  <c r="BE1004" i="2"/>
  <c r="BE1014" i="2"/>
  <c r="BE1017" i="2"/>
  <c r="BE1030" i="2"/>
  <c r="BE1036" i="2"/>
  <c r="BE1057" i="2"/>
  <c r="BE1084" i="2"/>
  <c r="BE1132" i="2"/>
  <c r="BE1152" i="2"/>
  <c r="BE1184" i="2"/>
  <c r="BE1190" i="2"/>
  <c r="BE1230" i="2"/>
  <c r="BE1239" i="2"/>
  <c r="BE1248" i="2"/>
  <c r="BE1269" i="2"/>
  <c r="BE1279" i="2"/>
  <c r="BE1288" i="2"/>
  <c r="BE1314" i="2"/>
  <c r="BE1428" i="2"/>
  <c r="BE1442" i="2"/>
  <c r="BE1517" i="2"/>
  <c r="BE1549" i="2"/>
  <c r="BE1571" i="2"/>
  <c r="BK631" i="2"/>
  <c r="J631" i="2" s="1"/>
  <c r="J66" i="2" s="1"/>
  <c r="BK1070" i="2"/>
  <c r="J1070" i="2" s="1"/>
  <c r="J81" i="2" s="1"/>
  <c r="BE129" i="3"/>
  <c r="BE224" i="3"/>
  <c r="BE279" i="3"/>
  <c r="BE305" i="3"/>
  <c r="BE350" i="3"/>
  <c r="BE372" i="3"/>
  <c r="BE429" i="3"/>
  <c r="BE537" i="3"/>
  <c r="BE553" i="3"/>
  <c r="BE571" i="3"/>
  <c r="BE577" i="3"/>
  <c r="BE583" i="3"/>
  <c r="BE595" i="3"/>
  <c r="BE616" i="3"/>
  <c r="BE680" i="3"/>
  <c r="BE687" i="3"/>
  <c r="BE729" i="3"/>
  <c r="BE732" i="3"/>
  <c r="BE785" i="3"/>
  <c r="BE804" i="3"/>
  <c r="BE854" i="3"/>
  <c r="BE914" i="3"/>
  <c r="BE1031" i="3"/>
  <c r="BE1055" i="3"/>
  <c r="BE1089" i="3"/>
  <c r="BE1120" i="3"/>
  <c r="BE1134" i="3"/>
  <c r="BE1162" i="3"/>
  <c r="BE1178" i="3"/>
  <c r="BE1214" i="3"/>
  <c r="BE1234" i="3"/>
  <c r="BE1277" i="3"/>
  <c r="BE1296" i="3"/>
  <c r="BE1303" i="3"/>
  <c r="BE1311" i="3"/>
  <c r="BE1344" i="3"/>
  <c r="BE153" i="7"/>
  <c r="BE184" i="7"/>
  <c r="BK200" i="7"/>
  <c r="J200" i="7" s="1"/>
  <c r="J67" i="7" s="1"/>
  <c r="BE94" i="8"/>
  <c r="BE97" i="8"/>
  <c r="BE105" i="8"/>
  <c r="BE116" i="8"/>
  <c r="BE183" i="8"/>
  <c r="BE194" i="8"/>
  <c r="BE196" i="8"/>
  <c r="BE215" i="8"/>
  <c r="BE216" i="8"/>
  <c r="BE125" i="9"/>
  <c r="BE128" i="9"/>
  <c r="BE136" i="9"/>
  <c r="BE142" i="9"/>
  <c r="BE159" i="9"/>
  <c r="BE162" i="9"/>
  <c r="BE165" i="9"/>
  <c r="BE197" i="9"/>
  <c r="BE202" i="9"/>
  <c r="BE213" i="9"/>
  <c r="BE215" i="9"/>
  <c r="BE221" i="9"/>
  <c r="BK228" i="9"/>
  <c r="J228" i="9" s="1"/>
  <c r="J66" i="9" s="1"/>
  <c r="F36" i="6"/>
  <c r="BC59" i="1" s="1"/>
  <c r="F34" i="7"/>
  <c r="BA60" i="1"/>
  <c r="F35" i="7"/>
  <c r="BB60" i="1"/>
  <c r="F34" i="5"/>
  <c r="BA58" i="1" s="1"/>
  <c r="F36" i="8"/>
  <c r="BC61" i="1" s="1"/>
  <c r="J34" i="2"/>
  <c r="AW55" i="1" s="1"/>
  <c r="F37" i="3"/>
  <c r="BD56" i="1" s="1"/>
  <c r="F36" i="7"/>
  <c r="BC60" i="1" s="1"/>
  <c r="F37" i="7"/>
  <c r="BD60" i="1" s="1"/>
  <c r="F35" i="5"/>
  <c r="BB58" i="1" s="1"/>
  <c r="F35" i="9"/>
  <c r="BB62" i="1" s="1"/>
  <c r="F34" i="3"/>
  <c r="BA56" i="1" s="1"/>
  <c r="F35" i="6"/>
  <c r="BB59" i="1"/>
  <c r="F34" i="6"/>
  <c r="BA59" i="1"/>
  <c r="F37" i="6"/>
  <c r="BD59" i="1"/>
  <c r="J34" i="3"/>
  <c r="AW56" i="1" s="1"/>
  <c r="J34" i="4"/>
  <c r="AW57" i="1" s="1"/>
  <c r="F34" i="9"/>
  <c r="BA62" i="1" s="1"/>
  <c r="F34" i="4"/>
  <c r="BA57" i="1"/>
  <c r="F34" i="8"/>
  <c r="BA61" i="1"/>
  <c r="F36" i="5"/>
  <c r="BC58" i="1"/>
  <c r="F36" i="3"/>
  <c r="BC56" i="1" s="1"/>
  <c r="F37" i="2"/>
  <c r="BD55" i="1" s="1"/>
  <c r="J34" i="6"/>
  <c r="AW59" i="1" s="1"/>
  <c r="F34" i="2"/>
  <c r="BA55" i="1" s="1"/>
  <c r="J34" i="9"/>
  <c r="AW62" i="1"/>
  <c r="F35" i="4"/>
  <c r="BB57" i="1" s="1"/>
  <c r="F37" i="9"/>
  <c r="BD62" i="1" s="1"/>
  <c r="J34" i="5"/>
  <c r="AW58" i="1" s="1"/>
  <c r="J34" i="7"/>
  <c r="AW60" i="1" s="1"/>
  <c r="F37" i="8"/>
  <c r="BD61" i="1"/>
  <c r="F36" i="2"/>
  <c r="BC55" i="1"/>
  <c r="F35" i="2"/>
  <c r="BB55" i="1" s="1"/>
  <c r="F37" i="4"/>
  <c r="BD57" i="1" s="1"/>
  <c r="F36" i="9"/>
  <c r="BC62" i="1" s="1"/>
  <c r="F36" i="4"/>
  <c r="BC57" i="1" s="1"/>
  <c r="F37" i="5"/>
  <c r="BD58" i="1"/>
  <c r="F35" i="8"/>
  <c r="BB61" i="1"/>
  <c r="J34" i="8"/>
  <c r="AW61" i="1" s="1"/>
  <c r="F35" i="3"/>
  <c r="BB56" i="1" s="1"/>
  <c r="R85" i="6" l="1"/>
  <c r="R248" i="5"/>
  <c r="BK526" i="4"/>
  <c r="J526" i="4" s="1"/>
  <c r="J70" i="4" s="1"/>
  <c r="P88" i="7"/>
  <c r="P87" i="7"/>
  <c r="AU60" i="1" s="1"/>
  <c r="R95" i="4"/>
  <c r="R94" i="4" s="1"/>
  <c r="BK96" i="5"/>
  <c r="J96" i="5" s="1"/>
  <c r="J60" i="5" s="1"/>
  <c r="R95" i="5"/>
  <c r="R120" i="2"/>
  <c r="BK88" i="7"/>
  <c r="BK87" i="7" s="1"/>
  <c r="J87" i="7" s="1"/>
  <c r="J59" i="7" s="1"/>
  <c r="T381" i="4"/>
  <c r="P95" i="4"/>
  <c r="T89" i="8"/>
  <c r="T88" i="8" s="1"/>
  <c r="T709" i="2"/>
  <c r="P100" i="6"/>
  <c r="P85" i="6" s="1"/>
  <c r="AU59" i="1" s="1"/>
  <c r="T95" i="4"/>
  <c r="T94" i="4" s="1"/>
  <c r="P89" i="9"/>
  <c r="P88" i="9" s="1"/>
  <c r="AU62" i="1" s="1"/>
  <c r="R89" i="9"/>
  <c r="R88" i="9" s="1"/>
  <c r="T248" i="5"/>
  <c r="P675" i="3"/>
  <c r="R709" i="2"/>
  <c r="P120" i="2"/>
  <c r="BK100" i="6"/>
  <c r="J100" i="6" s="1"/>
  <c r="J62" i="6" s="1"/>
  <c r="P381" i="4"/>
  <c r="T100" i="6"/>
  <c r="T85" i="6" s="1"/>
  <c r="T120" i="2"/>
  <c r="BK273" i="5"/>
  <c r="J273" i="5" s="1"/>
  <c r="J71" i="5" s="1"/>
  <c r="T89" i="9"/>
  <c r="T88" i="9" s="1"/>
  <c r="R89" i="8"/>
  <c r="R88" i="8" s="1"/>
  <c r="T123" i="3"/>
  <c r="P123" i="3"/>
  <c r="T96" i="5"/>
  <c r="T95" i="5" s="1"/>
  <c r="R123" i="3"/>
  <c r="BK675" i="3"/>
  <c r="J675" i="3" s="1"/>
  <c r="J71" i="3" s="1"/>
  <c r="R675" i="3"/>
  <c r="R88" i="7"/>
  <c r="R87" i="7" s="1"/>
  <c r="T675" i="3"/>
  <c r="T88" i="7"/>
  <c r="T87" i="7"/>
  <c r="P96" i="5"/>
  <c r="P248" i="5"/>
  <c r="P709" i="2"/>
  <c r="BK709" i="2"/>
  <c r="J709" i="2" s="1"/>
  <c r="J70" i="2" s="1"/>
  <c r="J382" i="4"/>
  <c r="J67" i="4" s="1"/>
  <c r="BK248" i="5"/>
  <c r="J248" i="5" s="1"/>
  <c r="J66" i="5" s="1"/>
  <c r="J101" i="6"/>
  <c r="J63" i="6" s="1"/>
  <c r="J527" i="4"/>
  <c r="J71" i="4" s="1"/>
  <c r="J274" i="5"/>
  <c r="J72" i="5" s="1"/>
  <c r="J89" i="7"/>
  <c r="J61" i="7" s="1"/>
  <c r="BK120" i="2"/>
  <c r="J120" i="2" s="1"/>
  <c r="J60" i="2" s="1"/>
  <c r="J97" i="5"/>
  <c r="J61" i="5" s="1"/>
  <c r="BK123" i="3"/>
  <c r="J123" i="3" s="1"/>
  <c r="J60" i="3" s="1"/>
  <c r="J676" i="3"/>
  <c r="J72" i="3" s="1"/>
  <c r="BK1594" i="3"/>
  <c r="J1594" i="3" s="1"/>
  <c r="J98" i="3" s="1"/>
  <c r="BK95" i="4"/>
  <c r="J95" i="4"/>
  <c r="J60" i="4" s="1"/>
  <c r="BK1831" i="2"/>
  <c r="J1831" i="2" s="1"/>
  <c r="J95" i="2" s="1"/>
  <c r="BK86" i="6"/>
  <c r="J86" i="6" s="1"/>
  <c r="J60" i="6" s="1"/>
  <c r="BK1561" i="3"/>
  <c r="J1561" i="3" s="1"/>
  <c r="J96" i="3" s="1"/>
  <c r="BK89" i="8"/>
  <c r="BK88" i="8" s="1"/>
  <c r="J88" i="8" s="1"/>
  <c r="J59" i="8" s="1"/>
  <c r="BK89" i="9"/>
  <c r="J89" i="9" s="1"/>
  <c r="J60" i="9" s="1"/>
  <c r="BK231" i="9"/>
  <c r="J231" i="9" s="1"/>
  <c r="J67" i="9" s="1"/>
  <c r="F33" i="8"/>
  <c r="AZ61" i="1" s="1"/>
  <c r="F33" i="2"/>
  <c r="AZ55" i="1" s="1"/>
  <c r="J33" i="2"/>
  <c r="AV55" i="1" s="1"/>
  <c r="AT55" i="1" s="1"/>
  <c r="J33" i="9"/>
  <c r="AV62" i="1" s="1"/>
  <c r="AT62" i="1" s="1"/>
  <c r="BC54" i="1"/>
  <c r="AY54" i="1" s="1"/>
  <c r="F33" i="7"/>
  <c r="AZ60" i="1" s="1"/>
  <c r="F33" i="5"/>
  <c r="AZ58" i="1" s="1"/>
  <c r="J33" i="3"/>
  <c r="AV56" i="1" s="1"/>
  <c r="AT56" i="1" s="1"/>
  <c r="F33" i="9"/>
  <c r="AZ62" i="1" s="1"/>
  <c r="BD54" i="1"/>
  <c r="W33" i="1" s="1"/>
  <c r="F33" i="6"/>
  <c r="AZ59" i="1" s="1"/>
  <c r="J33" i="7"/>
  <c r="AV60" i="1" s="1"/>
  <c r="AT60" i="1" s="1"/>
  <c r="BA54" i="1"/>
  <c r="W30" i="1" s="1"/>
  <c r="J33" i="4"/>
  <c r="AV57" i="1" s="1"/>
  <c r="AT57" i="1" s="1"/>
  <c r="BB54" i="1"/>
  <c r="W31" i="1" s="1"/>
  <c r="J33" i="8"/>
  <c r="AV61" i="1" s="1"/>
  <c r="AT61" i="1" s="1"/>
  <c r="J33" i="6"/>
  <c r="AV59" i="1" s="1"/>
  <c r="AT59" i="1" s="1"/>
  <c r="F33" i="3"/>
  <c r="AZ56" i="1" s="1"/>
  <c r="J33" i="5"/>
  <c r="AV58" i="1" s="1"/>
  <c r="AT58" i="1" s="1"/>
  <c r="F33" i="4"/>
  <c r="AZ57" i="1" s="1"/>
  <c r="T119" i="2" l="1"/>
  <c r="P122" i="3"/>
  <c r="AU56" i="1" s="1"/>
  <c r="P95" i="5"/>
  <c r="AU58" i="1" s="1"/>
  <c r="P119" i="2"/>
  <c r="AU55" i="1" s="1"/>
  <c r="P94" i="4"/>
  <c r="AU57" i="1" s="1"/>
  <c r="R119" i="2"/>
  <c r="T122" i="3"/>
  <c r="R122" i="3"/>
  <c r="J88" i="7"/>
  <c r="J60" i="7" s="1"/>
  <c r="BK119" i="2"/>
  <c r="J119" i="2"/>
  <c r="J59" i="2" s="1"/>
  <c r="J89" i="8"/>
  <c r="J60" i="8" s="1"/>
  <c r="BK94" i="4"/>
  <c r="J94" i="4" s="1"/>
  <c r="J30" i="4" s="1"/>
  <c r="AG57" i="1" s="1"/>
  <c r="AN57" i="1" s="1"/>
  <c r="BK122" i="3"/>
  <c r="J122" i="3" s="1"/>
  <c r="J30" i="3" s="1"/>
  <c r="AG56" i="1" s="1"/>
  <c r="AN56" i="1" s="1"/>
  <c r="BK95" i="5"/>
  <c r="J95" i="5" s="1"/>
  <c r="J59" i="5" s="1"/>
  <c r="BK85" i="6"/>
  <c r="J85" i="6" s="1"/>
  <c r="J30" i="6" s="1"/>
  <c r="AG59" i="1" s="1"/>
  <c r="AN59" i="1" s="1"/>
  <c r="BK88" i="9"/>
  <c r="J88" i="9" s="1"/>
  <c r="J59" i="9" s="1"/>
  <c r="AZ54" i="1"/>
  <c r="AV54" i="1" s="1"/>
  <c r="AK29" i="1" s="1"/>
  <c r="AX54" i="1"/>
  <c r="J30" i="8"/>
  <c r="AG61" i="1" s="1"/>
  <c r="AN61" i="1" s="1"/>
  <c r="W32" i="1"/>
  <c r="AW54" i="1"/>
  <c r="AK30" i="1" s="1"/>
  <c r="J30" i="7"/>
  <c r="AG60" i="1" s="1"/>
  <c r="AN60" i="1" s="1"/>
  <c r="J59" i="6" l="1"/>
  <c r="J59" i="3"/>
  <c r="J39" i="3"/>
  <c r="J39" i="4"/>
  <c r="J59" i="4"/>
  <c r="J39" i="6"/>
  <c r="J39" i="7"/>
  <c r="J39" i="8"/>
  <c r="J30" i="9"/>
  <c r="AG62" i="1" s="1"/>
  <c r="AN62" i="1" s="1"/>
  <c r="AT54" i="1"/>
  <c r="W29" i="1"/>
  <c r="J30" i="2"/>
  <c r="AG55" i="1" s="1"/>
  <c r="AN55" i="1" s="1"/>
  <c r="J30" i="5"/>
  <c r="AG58" i="1" s="1"/>
  <c r="AN58" i="1" s="1"/>
  <c r="AU54" i="1"/>
  <c r="J39" i="9" l="1"/>
  <c r="J39" i="5"/>
  <c r="J39" i="2"/>
  <c r="AG54" i="1"/>
  <c r="AN54" i="1" s="1"/>
  <c r="AK26" i="1" l="1"/>
  <c r="AK35" i="1" s="1"/>
</calcChain>
</file>

<file path=xl/sharedStrings.xml><?xml version="1.0" encoding="utf-8"?>
<sst xmlns="http://schemas.openxmlformats.org/spreadsheetml/2006/main" count="44118" uniqueCount="5937">
  <si>
    <t>Export Komplet</t>
  </si>
  <si>
    <t>VZ</t>
  </si>
  <si>
    <t>2.0</t>
  </si>
  <si>
    <t>ZAMOK</t>
  </si>
  <si>
    <t>False</t>
  </si>
  <si>
    <t>{cf93296e-7fca-4c67-b1af-9bbcb09d78c3}</t>
  </si>
  <si>
    <t>0,01</t>
  </si>
  <si>
    <t>21</t>
  </si>
  <si>
    <t>15</t>
  </si>
  <si>
    <t>REKAPITULACE STAVBY</t>
  </si>
  <si>
    <t>v ---  níže se nacházejí doplnkové a pomocné údaje k sestavám  --- v</t>
  </si>
  <si>
    <t>Návod na vyplnění</t>
  </si>
  <si>
    <t>0,001</t>
  </si>
  <si>
    <t>Kód:</t>
  </si>
  <si>
    <t>treb2</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</si>
  <si>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</si>
  <si>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</si>
  <si>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Multifunkční objekt města Třebenice</t>
  </si>
  <si>
    <t>KSO:</t>
  </si>
  <si>
    <t/>
  </si>
  <si>
    <t>CC-CZ:</t>
  </si>
  <si>
    <t>Místo:</t>
  </si>
  <si>
    <t>Třebenice</t>
  </si>
  <si>
    <t>Datum:</t>
  </si>
  <si>
    <t>15. 1. 2021</t>
  </si>
  <si>
    <t>Zadavatel:</t>
  </si>
  <si>
    <t>IČ:</t>
  </si>
  <si>
    <t>00264521</t>
  </si>
  <si>
    <t>Město Třebenice, Paříkovo nám. 1, 41113 Třebenice</t>
  </si>
  <si>
    <t>DIČ:</t>
  </si>
  <si>
    <t>Uchazeč:</t>
  </si>
  <si>
    <t>Vyplň údaj</t>
  </si>
  <si>
    <t>Projektant:</t>
  </si>
  <si>
    <t>14812622</t>
  </si>
  <si>
    <t>Ing. arch. V. Volman, Komenského 29/11, 41801 Bíli</t>
  </si>
  <si>
    <t>True</t>
  </si>
  <si>
    <t>Zpracovatel:</t>
  </si>
  <si>
    <t>Ing. L. Hovorka</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</si>
  <si>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</si>
  <si>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</si>
  <si>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</si>
  <si>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</si>
  <si>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</si>
  <si>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</si>
  <si>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</si>
  <si>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</si>
  <si>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</si>
  <si>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</si>
  <si>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</si>
  <si>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</si>
  <si>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</si>
  <si>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</si>
  <si>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</si>
  <si>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</si>
  <si>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</si>
  <si>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</si>
  <si>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</si>
  <si>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</si>
  <si>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</si>
  <si>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</si>
  <si>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</si>
  <si>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</si>
  <si>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</si>
  <si>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</si>
  <si>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</si>
  <si>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</si>
  <si>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</si>
  <si>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</si>
  <si>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</si>
  <si>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</si>
  <si>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</si>
  <si>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</si>
  <si>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</si>
  <si>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</si>
  <si>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</si>
  <si>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</si>
  <si>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</si>
  <si>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</si>
  <si>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</si>
  <si>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SO-A</t>
  </si>
  <si>
    <t xml:space="preserve">Multifunkční objekt </t>
  </si>
  <si>
    <t>STA</t>
  </si>
  <si>
    <t>1</t>
  </si>
  <si>
    <t>{e7e83e5c-a4d8-430f-8beb-5c2a85dd203f}</t>
  </si>
  <si>
    <t>2</t>
  </si>
  <si>
    <t>SO-B</t>
  </si>
  <si>
    <t>SDH Třebenice</t>
  </si>
  <si>
    <t>{d4a20e13-99f1-416a-9d55-c0ab934375d9}</t>
  </si>
  <si>
    <t>SO-DI</t>
  </si>
  <si>
    <t>Venkovní úpravy a IS - dešťová kanalizace</t>
  </si>
  <si>
    <t>{f092e240-405a-4335-bc17-f00458534016}</t>
  </si>
  <si>
    <t>SO-C</t>
  </si>
  <si>
    <t>Věž</t>
  </si>
  <si>
    <t>{174ca760-bc60-4fdf-b4b5-5e2d9ecd011d}</t>
  </si>
  <si>
    <t>SO-DD</t>
  </si>
  <si>
    <t>Komunikace a parkoviště</t>
  </si>
  <si>
    <t>{70d4fba3-0d96-4979-b024-745c3a728853}</t>
  </si>
  <si>
    <t>SO-IS</t>
  </si>
  <si>
    <t>Venkovní úpravy a IS - splašková kanalizace</t>
  </si>
  <si>
    <t>{5b5ef974-7fa6-476c-813b-c8c098b91d24}</t>
  </si>
  <si>
    <t>SO-IV</t>
  </si>
  <si>
    <t>Přípojka vodovodu</t>
  </si>
  <si>
    <t>{2cf721ba-ceb8-4fa7-849a-45a7a78bdd67}</t>
  </si>
  <si>
    <t>SO-I</t>
  </si>
  <si>
    <t>Venkovní úpravy</t>
  </si>
  <si>
    <t>{41a01e68-7905-48af-a05e-bebe4cea210a}</t>
  </si>
  <si>
    <t>KRYCÍ LIST SOUPISU PRACÍ</t>
  </si>
  <si>
    <t>Objekt:</t>
  </si>
  <si>
    <t xml:space="preserve">SO-A - Multifunkční objekt </t>
  </si>
  <si>
    <t>Město Třebenice</t>
  </si>
  <si>
    <t>Ing. arch. V. Volman</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</si>
  <si>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</si>
  <si>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</si>
  <si>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</si>
  <si>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</si>
  <si>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</si>
  <si>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</si>
  <si>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</si>
  <si>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</si>
  <si>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</si>
  <si>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</si>
  <si>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</si>
  <si>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</si>
  <si>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</si>
  <si>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</si>
  <si>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</si>
  <si>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</si>
  <si>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</si>
  <si>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</si>
  <si>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</si>
  <si>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722 - Zdravotechnika - vnitřní vodovod</t>
  </si>
  <si>
    <t xml:space="preserve">    723 - Zdravotechnika - vnitřní plynovod</t>
  </si>
  <si>
    <t xml:space="preserve">    725 - Zdravotechnika - zařizovací předměty</t>
  </si>
  <si>
    <t xml:space="preserve">    726 - Zdravotechnika - předstěnové instalace</t>
  </si>
  <si>
    <t xml:space="preserve">    727 - Zdravotechnika - požární ochrana</t>
  </si>
  <si>
    <t xml:space="preserve">    731 - Ústřední vytápění</t>
  </si>
  <si>
    <t xml:space="preserve">    741 - Elektroinstalace </t>
  </si>
  <si>
    <t xml:space="preserve">    751 - Vzduchotechnika</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</si>
  <si>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</si>
  <si>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</si>
  <si>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</si>
  <si>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</si>
  <si>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</si>
  <si>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</si>
  <si>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775 - Podlahy skládané</t>
  </si>
  <si>
    <t xml:space="preserve">    781 - Dokončovací práce - obklady</t>
  </si>
  <si>
    <t xml:space="preserve">    783 - Dokončovací práce - nátěry</t>
  </si>
  <si>
    <t xml:space="preserve">    784 - Dokončovací práce - malby a tapety</t>
  </si>
  <si>
    <t xml:space="preserve">    D - Ostatní</t>
  </si>
  <si>
    <t>N00 - Nepojmenované práce</t>
  </si>
  <si>
    <t>VRN - Vedlejší rozpočtové náklady</t>
  </si>
  <si>
    <t xml:space="preserve">    VRN1 - Průzkumné, geodetické a projektové práce</t>
  </si>
  <si>
    <t xml:space="preserve">    VRN3 - Zařízení staveniště</t>
  </si>
  <si>
    <t xml:space="preserve">    VRN4 - Inženýrská činnost</t>
  </si>
  <si>
    <t xml:space="preserve">    VRN6 - Územní vlivy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</si>
  <si>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</si>
  <si>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</si>
  <si>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</si>
  <si>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</si>
  <si>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</si>
  <si>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</si>
  <si>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</si>
  <si>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</si>
  <si>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</si>
  <si>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</si>
  <si>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</si>
  <si>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</si>
  <si>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</si>
  <si>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</si>
  <si>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</si>
  <si>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</si>
  <si>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</si>
  <si>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</si>
  <si>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131251100</t>
  </si>
  <si>
    <t>Hloubení nezapažených jam a zářezů strojně s urovnáním dna do předepsaného profilu a spádu v hornině třídy těžitelnosti I skupiny 3 do 20 m3</t>
  </si>
  <si>
    <t>m3</t>
  </si>
  <si>
    <t>CS ÚRS 2021 01</t>
  </si>
  <si>
    <t>4</t>
  </si>
  <si>
    <t>2130602955</t>
  </si>
  <si>
    <t>PSC</t>
  </si>
  <si>
    <t xml:space="preserve">Poznámka k souboru cen:_x000D_
1. Hloubení nezapažených jam hloubky přes 16 m se oceňuje individuálně._x000D_
2. V cenách jsou započteny i náklady na případné nutné přemístění výkopku ve výkopišti a na přehození výkopku na přilehlém terénu na vzdálenost do 3 m od okraje jámy nebo naložení na dopravní prostředek._x000D_
</t>
  </si>
  <si>
    <t>VV</t>
  </si>
  <si>
    <t>3,23*2,65*1,00 "výtahová šachta"</t>
  </si>
  <si>
    <t>2,14*4,70*0,50 "trampolína"</t>
  </si>
  <si>
    <t>0,90*0,60*0,70 "revizní šachta"</t>
  </si>
  <si>
    <t>Součet</t>
  </si>
  <si>
    <t>132212111</t>
  </si>
  <si>
    <t>Hloubení rýh šířky do 800 mm ručně zapažených i nezapažených, s urovnáním dna do předepsaného profilu a spádu v hornině třídy těžitelnosti I skupiny 3 soudržných</t>
  </si>
  <si>
    <t>-1463150122</t>
  </si>
  <si>
    <t xml:space="preserve">Poznámka k souboru cen:_x000D_
1. V cenách jsou započteny i náklady na přehození výkopku na přilehlém terénu na vzdálenost do 3 m od podélné osy rýhy nebo naložení výkopku na dopravní prostředek._x000D_
</t>
  </si>
  <si>
    <t>32,77*2*0,80*0,70*1,10 "podélné pásy od upravené roviny 200,10"</t>
  </si>
  <si>
    <t>32,77*0,80*0,70*1,10 "střední podélný pás od upravené roviny 200,10"</t>
  </si>
  <si>
    <t>4,71*2*2*(0,80+0,60)*0,70*1,10 "příčné pásy od upravené roviny 200,10"</t>
  </si>
  <si>
    <t>14,85*0,70*1,10 "pásy terasy od upravené roviny 200,10"</t>
  </si>
  <si>
    <t>(14,97+2,42+3,59+6,51+0,29+1,79+10,88+2,21+1,49+1,51+0,81+2,21+1,49+1,51+1,73+2,46+2,38)*0,60*0,70 "rýhy pro kanlizaci"</t>
  </si>
  <si>
    <t>3</t>
  </si>
  <si>
    <t>132251101</t>
  </si>
  <si>
    <t>Hloubení nezapažených rýh šířky do 800 mm strojně s urovnáním dna do předepsaného profilu a spádu v hornině třídy těžitelnosti I skupiny 3 do 20 m3</t>
  </si>
  <si>
    <t>1792372786</t>
  </si>
  <si>
    <t xml:space="preserve">Poznámka k souboru cen:_x000D_
1. V cenách jsou započteny i náklady na přehození výkopku na přilehlém terénu na vzdálenost do 3 m od podélné osy rýhy nebo naložení na dopravní prostředek._x000D_
</t>
  </si>
  <si>
    <t>0,50*(1,30*(1,10+0,86)/2+13,67*(0,86+0,45)/2+2,42*(0,78+0,45)/2+3,59*(0,82+0,69)/2+6,51*(0,74+0,45)/2+0,29*0,59) "rýhy pro kanalizaci"</t>
  </si>
  <si>
    <t>0,50*(1,79*0,59+10,88*(0,84+0,45)/2+2,21*(0,52+0,45)/2+1,49*(0,51+0,45)/2+1,51*0,48+0,81*(0,57+0,45)/2) "rýhy pro kanalizaci"</t>
  </si>
  <si>
    <t>0,50*(2,21*(0,63+0,45)/2+1,49*(0,61+0,45)/2+1,51*(0,57+0,45)/2+1,73*(0,74+0,45)/2) "rýhy pro kanalizaci"</t>
  </si>
  <si>
    <t>162251102</t>
  </si>
  <si>
    <t>Vodorovné přemístění výkopku nebo sypaniny po suchu na obvyklém dopravním prostředku, bez naložení výkopku, avšak se složením bez rozhrnutí z horniny třídy těžitelnosti I skupiny 1 až 3 na vzdálenost přes 20 do 50 m</t>
  </si>
  <si>
    <t>1201634703</t>
  </si>
  <si>
    <t xml:space="preserve">Poznámka k souboru cen:_x000D_
1. Přemísťuje-li se výkopek z dočasných skládek vzdálených do 50 m, neoceňuje se nakládání výkopku, i když se provádí. Toto ustanovení neplatí, vylučuje-li projekt použití dozeru._x000D_
2. Ceny nelze použít, předepisuje-li projekt přemístit výkopek na místo nepřístupné obvyklým dopravním prostředkům; toto přemístění se oceňuje individuálně._x000D_
</t>
  </si>
  <si>
    <t>130,736+16,626 "přemístění na mezideponii na stavbě"</t>
  </si>
  <si>
    <t>26,800+3,47 "přemístění zpět pro zásyp"</t>
  </si>
  <si>
    <t>5</t>
  </si>
  <si>
    <t>162751117</t>
  </si>
  <si>
    <t>Vodorovné přemístění výkopku nebo sypaniny po suchu na obvyklém dopravním prostředku, bez naložení výkopku, avšak se složením bez rozhrnutí z horniny třídy těžitelnosti I skupiny 1 až 3 na vzdálenost přes 9 000 do 10 000 m</t>
  </si>
  <si>
    <t>489299159</t>
  </si>
  <si>
    <t>10,485 "štětkopísek pro obsypy, předpoklad dovozu z 10 km"</t>
  </si>
  <si>
    <t>6</t>
  </si>
  <si>
    <t>167111101</t>
  </si>
  <si>
    <t>Nakládání, skládání a překládání neulehlého výkopku nebo sypaniny ručně nakládání, z hornin třídy těžitelnosti I, skupiny 1 až 3</t>
  </si>
  <si>
    <t>-387135576</t>
  </si>
  <si>
    <t xml:space="preserve">Poznámka k souboru cen:_x000D_
1. Množství měrných jednotek se určí v rostlém stavu horniny._x000D_
</t>
  </si>
  <si>
    <t>10,485 "štěrkopísek na obsypy"</t>
  </si>
  <si>
    <t>12,22</t>
  </si>
  <si>
    <t>16,626-10,485-2,671 "zásyp kanalizace"</t>
  </si>
  <si>
    <t>7</t>
  </si>
  <si>
    <t>171251201</t>
  </si>
  <si>
    <t>Uložení sypaniny na skládky nebo meziskládky bez hutnění s upravením uložené sypaniny do předepsaného tvaru</t>
  </si>
  <si>
    <t>-361600138</t>
  </si>
  <si>
    <t xml:space="preserve">Poznámka k souboru cen:_x000D_
1. Cena je určena i pro:_x000D_
a) zasypání koryt vodotečí a prohlubní v terénu bez předepsaného zhutnění sypaniny,_x000D_
b) uložení výkopku pod vodou do prohlubní ve dně vodotečí nebo nádrží._x000D_
2. Cenu nelze použít pro uložení výkopku nebo ornice na trvalé skládky s předepsaným zhutněním; toto uložení výkopku se oceňuje cenami souboru cen 171 . . Uložení sypaniny do násypů._x000D_
3. V ceně jsou započteny i náklady na rozprostření sypaniny ve vrstvách s hrubým urovnáním na skládce._x000D_
4. V ceně nejsou započteny náklady na získání skládek ani na poplatky za skládku._x000D_
5. Množství jednotek uložení výkopku (sypaniny) se určí v m3 uloženého výkopku (sypaniny), v rostlém stavu zpravidla ve výkopišti._x000D_
</t>
  </si>
  <si>
    <t>8</t>
  </si>
  <si>
    <t>174151101</t>
  </si>
  <si>
    <t>Zásyp sypaninou z jakékoliv horniny strojně s uložením výkopku ve vrstvách se zhutněním jam, šachet, rýh nebo kolem objektů v těchto vykopávkách</t>
  </si>
  <si>
    <t>-1911086094</t>
  </si>
  <si>
    <t xml:space="preserve">Poznámka k souboru cen:_x000D_
1. Ceny nelze použít pro zásyp rýh pro drenážní trativody pro lesnicko-technické meliorace a zemědělské. Zásyp těchto rýh se oceňuje cenami souboru cen 174 Zásyp rýh pro drény._x000D_
2. V cenách je započteno přemístění sypaniny ze vzdálenosti 10 m od kraje výkopu nebo zasypávaného prostoru, měřeno k těžišti skládky._x000D_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._x000D_
4. Odklizení zbylého výkopku po provedení zásypu zářezů se šikmými stěnami pro podzemní vedení nebo zásypu jam a rýh pro podzemní vedení se oceňuje cenami souboru cen 167 Nakládání výkopku nebo sypaniny a 162 Vodorovné přemístění výkopku._x000D_
5. Rozprostření zbylého výkopku podél výkopu a nad výkopem po provedení zásypů zářezů se šikmými stěnami pro podzemní vedení nebo zásypu jam a rýh pro podzemní vedení se oceňuje cenami souborů cen 171 Uložení sypaniny do násypů._x000D_
6. V cenách nejsou zahrnuty náklady na prohození sypaniny, tyto náklady se oceňují cenou 17411-1109 Příplatek za prohození sypaniny._x000D_
</t>
  </si>
  <si>
    <t>9</t>
  </si>
  <si>
    <t>175111101</t>
  </si>
  <si>
    <t>Obsypání potrubí ručně sypaninou z vhodných hornin třídy těžitelnosti I a II, skupiny 1 až 4 nebo materiálem připraveným podél výkopu ve vzdálenosti do 3 m od jeho kraje pro jakoukoliv hloubku výkopu a míru zhutnění bez prohození sypaniny</t>
  </si>
  <si>
    <t>80411361</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</si>
  <si>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konstrukcí)._x000D_
2. V cenách nejsou zahrnuty náklady na nakupovanou sypaninu. Tato se oceňuje ve specifikaci._x000D_
</t>
  </si>
  <si>
    <t>(14,97+2,42+3,59+6,51+0,29+1,79+10,88+2,21+1,49+1,51+0,81+2,21+1,49+1,51+1,73+2,46+2,38)*0,60*0,30 "obsyp kanalizace"</t>
  </si>
  <si>
    <t>10</t>
  </si>
  <si>
    <t>M</t>
  </si>
  <si>
    <t>58331200</t>
  </si>
  <si>
    <t>štěrkopísek netříděný zásypový</t>
  </si>
  <si>
    <t>t</t>
  </si>
  <si>
    <t>-1155888353</t>
  </si>
  <si>
    <t>10,485*2 'Přepočtené koeficientem množství</t>
  </si>
  <si>
    <t>11</t>
  </si>
  <si>
    <t>181951112</t>
  </si>
  <si>
    <t>Úprava pláně vyrovnáním výškových rozdílů strojně v hornině třídy těžitelnosti I, skupiny 1 až 3 se zhutněním</t>
  </si>
  <si>
    <t>m2</t>
  </si>
  <si>
    <t>218553793</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</si>
  <si>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důvodu._x000D_
2. Ceny nelze použít pro urovnání lavic šířky do 3 m přerušujících svahy, pro urovnání dna silničních a železničních příkopů pro jakoukoliv šířku dna; toto urovnání se oceňuje cenami souboru cen 182 Svahování._x000D_
3. Urovnání ploch ve sklonu přes 1 : 5 se oceňuje cenami souboru cen 182 Svahování trvalých svahů do projektovaných profilů strojně._x000D_
4. Ceny se zhutněním jsou určeny pro jakoukoliv míru zhutnění._x000D_
</t>
  </si>
  <si>
    <t>(51,10+34,83+53,10)*2+69,45</t>
  </si>
  <si>
    <t>Zakládání</t>
  </si>
  <si>
    <t>12</t>
  </si>
  <si>
    <t>211531111</t>
  </si>
  <si>
    <t>Výplň kamenivem do rýh odvodňovacích žeber nebo trativodů bez zhutnění, s úpravou povrchu výplně kamenivem hrubým drceným frakce 16 až 63 mm</t>
  </si>
  <si>
    <t>-126815566</t>
  </si>
  <si>
    <t xml:space="preserve">Poznámka k souboru cen:_x000D_
1. V ceně 51-1111 jsou započteny i náklady na průduchy vytvořené z lomového kamene._x000D_
2. V cenách 52-1111 až 58-1111 nejsou započteny náklady na zřízení průduchů; tyto práce se oceňují cenami:_x000D_
a) souboru cen 212 71-11 Trativody z trub z prostého betonu bez lože,_x000D_
b) souboru cen 212 75-5 . Trativody bez lože z drenážních trubek._x000D_
3. Množství měrných jednotek se určuje v m3 vyplňovaného prostoru. Objem potrubí a lože se do vyplňovaného prostoru nezapočítává._x000D_
</t>
  </si>
  <si>
    <t>90,50*0,40*0,40</t>
  </si>
  <si>
    <t>13</t>
  </si>
  <si>
    <t>211971121</t>
  </si>
  <si>
    <t>Zřízení opláštění výplně z geotextilie odvodňovacích žeber nebo trativodů v rýze nebo zářezu se stěnami svislými nebo šikmými o sklonu přes 1:2 při rozvinuté šířce opláštění do 2,5 m</t>
  </si>
  <si>
    <t>-603513219</t>
  </si>
  <si>
    <t xml:space="preserve">Poznámka k souboru cen:_x000D_
1. Ceny jsou určeny:_x000D_
a) pro jakékoliv druhy a rozměry geotextilií,_x000D_
b) i pro zřízení svislého drénu z jedné nebo více vrstev geotextilie přiložených na stěnu rýhy nebo zářezu,_x000D_
c) pro způsob spojování geotextilií přesahy._x000D_
2. Ceny nelze použít:_x000D_
a) pro zřízení opláštění výplně v zapažených rýhách; toto opláštění se oceňuje individuálně,_x000D_
b) pro knotové drény (geodrény); tyto drény se oceňují cenami souboru cen 211 97-21 Vpichování svislých konsolidačních prefabrikovaných drénů,_x000D_
c) pro zřízení vrstev z geotextilií; toto zřízení vrstev z geotextilií se ocení cenami souboru cen 213 14 Zřízení vrstvy z geotextilie._x000D_
3. V cenách jsou započteny i náklady na zřízení předepsaných přesahů a na potřebné zatěžování nebo připevňování geotextilie ke stěnám výkopu při provádění._x000D_
4. V cenách nejsou započteny náklady na dodání geotextilie; toto dodání se oceňuje ve specifikaci. Ztratné lze dohodnout ve výši 2 %._x000D_
5. Množství měrných jednotek:_x000D_
a) se určuje v m2 rozvinuté plochy opláštění bez jakýchkoliv přesahů. Při opláštění z více vrstev geotextilií se pro určení množství měrných jednotek oceňuje každá vrstva samostatně,_x000D_
b) pro dodání geotextilie oceňované ve specifikaci se určí v m2 geotextilie včetně přesahů a prořezů stanovených projektovou dokumentací._x000D_
</t>
  </si>
  <si>
    <t>90,50*0,40*4 "drenáž"</t>
  </si>
  <si>
    <t>14</t>
  </si>
  <si>
    <t>69311081</t>
  </si>
  <si>
    <t>geotextilie netkaná separační, ochranná, filtrační, drenážní PES 300g/m2</t>
  </si>
  <si>
    <t>-1102990202</t>
  </si>
  <si>
    <t>144,8*1,1845 'Přepočtené koeficientem množství</t>
  </si>
  <si>
    <t>212755213</t>
  </si>
  <si>
    <t>Trativody bez lože z drenážních trubek plastových flexibilních D 80 mm</t>
  </si>
  <si>
    <t>m</t>
  </si>
  <si>
    <t>-1665604143</t>
  </si>
  <si>
    <t xml:space="preserve">Poznámka k souboru cen:_x000D_
1. Ceny jsou určeny pro uložení drenážních trubek do výkopu bez lože a obsypu._x000D_
2. Lože se oceňuje cenami souboru cen 212 ..-21 Lože pod trativody._x000D_
3. Obsyp se oceňuje cenami souborů cen 175 1.-11 Obsypání potrubí části A07 katalogu 800-1 Zemní práce._x000D_
</t>
  </si>
  <si>
    <t>90,50 "obvod stavby"</t>
  </si>
  <si>
    <t>16</t>
  </si>
  <si>
    <t>271532213</t>
  </si>
  <si>
    <t>Podsyp pod základové konstrukce se zhutněním a urovnáním povrchu z kameniva hrubého, frakce 8 - 16 mm</t>
  </si>
  <si>
    <t>1448023128</t>
  </si>
  <si>
    <t xml:space="preserve">Poznámka k souboru cen:_x000D_
1. Ceny slouží pro ocenění násypů pod základové konstrukce tloušťky vrstvy do 300 mm._x000D_
2. Násypy s tloušťkou vrstvy přesahující 300 mm se ocení cenami souboru cen 213 31-…. Polštáře zhutněné pod základy v katalogu 800-2 Zvláštní zakládání objektů._x000D_
</t>
  </si>
  <si>
    <t>11,282*4,707*4*0,05 "podsypy desky"</t>
  </si>
  <si>
    <t>4,701*4,707*2*0,05</t>
  </si>
  <si>
    <t>(3,00*22,677+6,182*2,494)*0,05 "podsypy terasy"</t>
  </si>
  <si>
    <t>2,895*10,125*0,05</t>
  </si>
  <si>
    <t>17</t>
  </si>
  <si>
    <t>273322511</t>
  </si>
  <si>
    <t>Základy z betonu železového (bez výztuže) desky z betonu se zvýšenými nároky na prostředí tř. C 25/30</t>
  </si>
  <si>
    <t>1414925193</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</si>
  <si>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 výztuž, tyto se oceňují cenami souboru cen 27* 36-.... Výztuž základů._x000D_
4. V cenách z betonu pro konstrukce bílých van 27. 32-3 nejsou započteny náklady na těsnění dilatačních a pracovních spar, tyto se oceňují cenami souborů cen 953 33 části A08 tohoto katalogu._x000D_
</t>
  </si>
  <si>
    <t>5,891*12,382*0,17 "D1"</t>
  </si>
  <si>
    <t>5,907*8,001*0,17 "D2"</t>
  </si>
  <si>
    <t>5,891*12,382*0,17 "D3"</t>
  </si>
  <si>
    <t>5,907*5,907*0,17 "D4"</t>
  </si>
  <si>
    <t>3,755*5,907*0,17 "D5"</t>
  </si>
  <si>
    <t>8,001*5,907*0,17 "D6"</t>
  </si>
  <si>
    <t>5,891*12,382*0,17 "D7"</t>
  </si>
  <si>
    <t>3,112*10,125*0,23 "DT8 spádová"</t>
  </si>
  <si>
    <t>3,398*14,675*0,23 "DT9 spádová"</t>
  </si>
  <si>
    <t>3,615*8,802*0,23 "DT10 spádová"</t>
  </si>
  <si>
    <t>2,894*6,365*0,23 "DT11 spádová"</t>
  </si>
  <si>
    <t xml:space="preserve">0,048*(11,282*8+4,707*12+7,401*4+3,00+22,67+9,18+2,494+6,84+20,921+6,45) "náběhy - zesílení desky" </t>
  </si>
  <si>
    <t>18</t>
  </si>
  <si>
    <t>273351121</t>
  </si>
  <si>
    <t>Bednění základů desek zřízení</t>
  </si>
  <si>
    <t>-1452097770</t>
  </si>
  <si>
    <t xml:space="preserve">Poznámka k souboru cen:_x000D_
1. Ceny jsou určeny pro bednění ve volném prostranství, ve volných nebo zapažených jamách, rýhách a šachtách._x000D_
2. Kruhové nebo obloukové bednění poloměru do 1 m se oceňuje individuálně._x000D_
</t>
  </si>
  <si>
    <t>(5,891+12,382)*0,17 "D1"</t>
  </si>
  <si>
    <t>8,001*0,17 "D2"</t>
  </si>
  <si>
    <t>(5,891+12,382)*0,17 "D3"</t>
  </si>
  <si>
    <t>(5,907+5,907)*0,17 "D4"</t>
  </si>
  <si>
    <t>3,755*0,17 "D5"</t>
  </si>
  <si>
    <t>8,001*0,17 "D6"</t>
  </si>
  <si>
    <t>(5,891+12,382)*0,17 "D7"</t>
  </si>
  <si>
    <t>(3,112*2+10,125*2)*0,23 "DT8 spádová"</t>
  </si>
  <si>
    <t>(3,398+14,675)*0,23 "DT9 spádová"</t>
  </si>
  <si>
    <t>(3,615+8,802)*0,23 "DT10 spádová"</t>
  </si>
  <si>
    <t>(2,894+6,365)*0,23 "DT11 spádová"</t>
  </si>
  <si>
    <t xml:space="preserve">2,70*2*0,17+3,423*2*0,17 "deska u trampolíny" </t>
  </si>
  <si>
    <t>19</t>
  </si>
  <si>
    <t>273351122</t>
  </si>
  <si>
    <t>Bednění základů desek odstranění</t>
  </si>
  <si>
    <t>1947593591</t>
  </si>
  <si>
    <t>20</t>
  </si>
  <si>
    <t>273361821</t>
  </si>
  <si>
    <t>Výztuž základů desek z betonářské oceli 10 505 (R) nebo BSt 500</t>
  </si>
  <si>
    <t>1496766404</t>
  </si>
  <si>
    <t xml:space="preserve">Poznámka k souboru cen:_x000D_
1. Ceny platí pro desky rovné, s náběhy, hřibové nebo upnuté do žeber včetně výztuže těchto žeber._x000D_
</t>
  </si>
  <si>
    <t>105,143*120*0,001 "směrné množství 120 kg/m3"</t>
  </si>
  <si>
    <t>273362021</t>
  </si>
  <si>
    <t>Výztuž základů desek ze svařovaných sítí z drátů typu KARI</t>
  </si>
  <si>
    <t>347197636</t>
  </si>
  <si>
    <t>(3,112*10,125+3,398*14,675+3,615*8,802+2,894*6,365)*2,44*0,001 "terasa"</t>
  </si>
  <si>
    <t>0,321*1,15 'Přepočtené koeficientem množství</t>
  </si>
  <si>
    <t>22</t>
  </si>
  <si>
    <t>4400430042</t>
  </si>
  <si>
    <t>distanční podložka pro horní výztuž Distech Cetfix 110, délka 2m</t>
  </si>
  <si>
    <t>1866190230</t>
  </si>
  <si>
    <t xml:space="preserve">3,112*10,125+3,398*14,675+3,615*8,802+2,894*6,365 </t>
  </si>
  <si>
    <t>23</t>
  </si>
  <si>
    <t>274322511</t>
  </si>
  <si>
    <t>Základy z betonu železového (bez výztuže) pasy z betonu se zvýšenými nároky na prostředí tř. C 25/30</t>
  </si>
  <si>
    <t>-158560521</t>
  </si>
  <si>
    <t>0,80*0,80*32,765 "Z1"</t>
  </si>
  <si>
    <t>0,80*0,80*31,165 "Z2"</t>
  </si>
  <si>
    <t>0,80*0,80*32,765 "Z3"</t>
  </si>
  <si>
    <t>0,80*0,80*10,213 "Z4"</t>
  </si>
  <si>
    <t>0,80*0,80*10,213 "Z5"</t>
  </si>
  <si>
    <t>0,60*0,80*4,707 "Z6"</t>
  </si>
  <si>
    <t>0,60*0,80*4,707 "Z7"</t>
  </si>
  <si>
    <t>0,60*0,80*4,707 "Z8"</t>
  </si>
  <si>
    <t>0,60*0,80*4,707 "Z9"</t>
  </si>
  <si>
    <t>5,36 "Z10 - vana pro trampolínu"</t>
  </si>
  <si>
    <t>(0,60*2,65*2+0,60*2,03*2+0,88*1,25)*0,80 "Z11 základ výtahové šachty, schodiště, sloup"</t>
  </si>
  <si>
    <t>0,40*0,80*3,398 "ZT1 terasa"</t>
  </si>
  <si>
    <t>0,40*0,80*23,077 "ZT2 terasa"</t>
  </si>
  <si>
    <t>0,40*0,80*9,580 "ZT3 terasa"</t>
  </si>
  <si>
    <t>0,40*0,80*2,494 "ZT4 terasa"</t>
  </si>
  <si>
    <t>0,40*0,80*6,450 "ZT5 terasa"</t>
  </si>
  <si>
    <t>24</t>
  </si>
  <si>
    <t>274351121</t>
  </si>
  <si>
    <t>Bednění základů pasů rovné zřízení</t>
  </si>
  <si>
    <t>-1729631358</t>
  </si>
  <si>
    <t>0,80*32,765*2 "Z1"</t>
  </si>
  <si>
    <t>0,80*31,165*2 "Z2"</t>
  </si>
  <si>
    <t>0,80*32,765*2 "Z3"</t>
  </si>
  <si>
    <t>0,80*11,813*2 "Z4"</t>
  </si>
  <si>
    <t>0,80*11,813*2 "Z5"</t>
  </si>
  <si>
    <t>0,80*4,707*2 "Z6"</t>
  </si>
  <si>
    <t>0,80*4,707*2 "Z7"</t>
  </si>
  <si>
    <t>0,80*4,707*2 "Z8"</t>
  </si>
  <si>
    <t>0,80*4,707*2 "Z9"</t>
  </si>
  <si>
    <t>0,85*2,70*2+0,85*3,423*2+0,85*3,10*2+0,85*3,623*2 "Z10 - vana pro trampolínu"</t>
  </si>
  <si>
    <t>(0,80*1,45*2+0,80*2,03*2+0,80*2,65*2+0,80*1,25*2+0,80*0,88+0,80*2,35+0,80*3,23)*0,80 "Z11 základ výtahové šachty, schodiště, sloup"</t>
  </si>
  <si>
    <t>0,80*3,398*2 "ZT1 terasa"</t>
  </si>
  <si>
    <t>0,80*23,077*2 "ZT2 terasa"</t>
  </si>
  <si>
    <t>0,80*9,580*2 "ZT3 terasa"</t>
  </si>
  <si>
    <t>0,80*2,494*2 "ZT4 terasa"</t>
  </si>
  <si>
    <t>0,80*6,450*2+0,40*0,80*2 "ZT5 terasa"</t>
  </si>
  <si>
    <t>25</t>
  </si>
  <si>
    <t>274351122</t>
  </si>
  <si>
    <t>Bednění základů pasů rovné odstranění</t>
  </si>
  <si>
    <t>-1741198116</t>
  </si>
  <si>
    <t>26</t>
  </si>
  <si>
    <t>274361821</t>
  </si>
  <si>
    <t>Výztuž základů pasů z betonářské oceli 10 505 (R) nebo BSt 500</t>
  </si>
  <si>
    <t>-1522812182</t>
  </si>
  <si>
    <t>109,127*170*0,001 "směrné množství 170 kg/m3"</t>
  </si>
  <si>
    <t>Svislé a kompletní konstrukce</t>
  </si>
  <si>
    <t>27</t>
  </si>
  <si>
    <t>311235151</t>
  </si>
  <si>
    <t>Zdivo jednovrstvé z cihel děrovaných broušených na celoplošnou tenkovrstvou maltu, pevnost cihel do P10, tl. zdiva 300 mm</t>
  </si>
  <si>
    <t>CS ÚRS 2020 01</t>
  </si>
  <si>
    <t>23474353</t>
  </si>
  <si>
    <t xml:space="preserve">Poznámka k souboru cen:_x000D_
1. Množství jednotek se určuje v m2 plochy konstrukce._x000D_
2. Do plochy zdiva se započítává plocha vyzdívky nosných ocelových koster svislých i šikmých. Tato plocha se započítává plně bez odpočtu plochy ocelových koster nosníků._x000D_
3. Od plochy zdiva se odečítá:_x000D_
a) plocha otvorů jednotlivě větší než 0,25 m2,_x000D_
b) plocha otvorů okenních, dveřních a jiných (vnějších i vnitřních) stanovená z rozměrů kótovaných ve výkresech. Při zalomeném ostění oken a balkónových dveří se šířka zmenšuje o 100 mm._x000D_
c) plocha překladů, obetonovaných hlav ocelových nosníků, věnců a jiných konstrukcí betonových a železobetonových._x000D_
4. V cenách jsou započteny i náklady na doplňkové cihly._x000D_
5. V cenách nejsou započteny náklady na:_x000D_
a) výplň kapes obvodového zdiva (např kolem oken); tyto se ocení příslušnými cenami SC 311 23-891. Výplň kapes zdiva z děrovaných cihel polystyrénem._x000D_
b) zásyp dutin první vrstvy zdiva; tyto se ocení příslušnými cenami SC 311 23-892..Zásyp dutin zdiva z děrovaných cihel._x000D_
</t>
  </si>
  <si>
    <t>31,60*2,98 -(3,675*2,75*2+2,20*2,10+2*2,25*2,10+2*1,00*2,10) "střední zeď I. NP"</t>
  </si>
  <si>
    <t>10,648*2,98*2-(1,11*2,10*2+2,055*2,98) "příčné zdivo I. NP"</t>
  </si>
  <si>
    <t>31,60*2,663-(3,50*2,56+3,40*2,56+4,863*2,56+1,00*2,10*3) "střední zeď II. NP"</t>
  </si>
  <si>
    <t>10,648*2,663*2-(1,20*2,663*2+1,425*2,663+1,00*2,10) "příčné zdivo II. NP"</t>
  </si>
  <si>
    <t>28</t>
  </si>
  <si>
    <t>311235181</t>
  </si>
  <si>
    <t>Zdivo jednovrstvé z cihel děrovaných broušených na celoplošnou tenkovrstvou maltu, pevnost cihel do P10, tl. zdiva 380 mm</t>
  </si>
  <si>
    <t>385950180</t>
  </si>
  <si>
    <t>32,36*2,98*2+10,648*2,98*2 "obvod I. NP"</t>
  </si>
  <si>
    <t>32,36*2,663*2+10,648*2,663*2 "obvod II. NP"</t>
  </si>
  <si>
    <t>4,389*11,378/2*2 "štíty"</t>
  </si>
  <si>
    <t>-(2,40*2,70*7+0,60*2,70*9+2,40*0,60*3+1,20*0,60*4) "odpočty otvorů I. NP"</t>
  </si>
  <si>
    <t>-(2,40*2,50*5+0,60*2,50*4+1,20*2,50*6+2,40*0,90*4+3,20*0,90*2) "odpočty otvorů II. NP"</t>
  </si>
  <si>
    <t>29</t>
  </si>
  <si>
    <t>311321815</t>
  </si>
  <si>
    <t>Nadzákladové zdi z betonu železového (bez výztuže) nosné pohledového (v přírodní barvě drtí a přísad) tř. C 30/37</t>
  </si>
  <si>
    <t>929559635</t>
  </si>
  <si>
    <t xml:space="preserve">Poznámka k souboru cen:_x000D_
1. Při betonování do ztraceného bednění z desek je zohledněna zvýšená opatrnost, aby se předešlo poškození zabudovaných desek._x000D_
2. Při stanovení množství měrných jednotek betonu do ztraceného bednění z desek je třeba zohlednit skutečnou spotřebu betonu v m3 zdiva._x000D_
3. V cenách nejsou započteny náklady na:_x000D_
a) bednění; tyto se oceňují cenami souboru cen:_x000D_
- 31* 35-1 Bednění nadzákladových zdí,_x000D_
- 31* 35-12 Ztracené bednění nadzákladových zdí ze štěpkocementových desek,_x000D_
b) dodání a uložení výztuže; tyto se oceňují cenami souboru cen 31* 36- . . Výztuž nadzákladových zdí._x000D_
4. V cenách pohledového betonu -1812 až -1818 jsou započteny i náklady na pečlivé hutnění zejména při líci konstrukce pro docílení neporušeného maltového povrchu bez vzhledových kazů._x000D_
</t>
  </si>
  <si>
    <t>0,51 "schodiště - stojina A"</t>
  </si>
  <si>
    <t>0,724 "schodiště - stojina B"</t>
  </si>
  <si>
    <t>1,338 "schodiště - stojina C"</t>
  </si>
  <si>
    <t>30</t>
  </si>
  <si>
    <t>311351121</t>
  </si>
  <si>
    <t>Bednění nadzákladových zdí nosných rovné oboustranné za každou stranu zřízení</t>
  </si>
  <si>
    <t>-135329422</t>
  </si>
  <si>
    <t xml:space="preserve">Poznámka k souboru cen:_x000D_
1. Ceny jsou určeny pro bednění svislé nebo šikmé (odkloněné), půdorysně přímé nebo zalomené ve volném prostranství, ve volných nebo zapažených jamách a rýhách._x000D_
2. Ceny jsou určeny pro bednění výšky do 4 m. Bednění větších výšek se oceňuje individuálně._x000D_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5. Kruhové nebo obloukové bednění poloměru do 1 m se oceňuje individuálně._x000D_
</t>
  </si>
  <si>
    <t>5,30+8,60+13,92 "stojina A, B, C"</t>
  </si>
  <si>
    <t>31</t>
  </si>
  <si>
    <t>311351122</t>
  </si>
  <si>
    <t>Bednění nadzákladových zdí nosných rovné oboustranné za každou stranu odstranění</t>
  </si>
  <si>
    <t>-426221127</t>
  </si>
  <si>
    <t>32</t>
  </si>
  <si>
    <t>311351911</t>
  </si>
  <si>
    <t>Bednění nadzákladových zdí nosných Příplatek k cenám bednění za pohledový beton</t>
  </si>
  <si>
    <t>1743982821</t>
  </si>
  <si>
    <t>5,30+8,60+13,92 "stojina A, B, C - výtahová šachta"</t>
  </si>
  <si>
    <t>33</t>
  </si>
  <si>
    <t>311361821</t>
  </si>
  <si>
    <t>Výztuž nadzákladových zdí nosných svislých nebo odkloněných od svislice, rovných nebo oblých z betonářské oceli 10 505 (R) nebo BSt 500</t>
  </si>
  <si>
    <t>-33492456</t>
  </si>
  <si>
    <t>2,572*220*0,001 "nadzákladové zdivo výtahové šachty, směrné množství 220 kg/m3"</t>
  </si>
  <si>
    <t>34</t>
  </si>
  <si>
    <t>317168011</t>
  </si>
  <si>
    <t>Překlady keramické ploché osazené do maltového lože, výšky překladu 71 mm šířky 115 mm, délky 1000 mm</t>
  </si>
  <si>
    <t>kus</t>
  </si>
  <si>
    <t>2070108203</t>
  </si>
  <si>
    <t xml:space="preserve">Poznámka k souboru cen:_x000D_
1. V cenách -80.. až – 82.. (překlady ploché, vysoké a roletové) jsou započteny i náklady na:_x000D_
a) očištění podkladu pod překladem a jeho navlhčení vodou, rozprostření malty pod ložnou plochu, osazení překladu do vodorovné polohy a začištění vytlačené malty,_x000D_
b) dodání příslušného překladu předepsané délky,_x000D_
c) dočasné montážní podepření plochých překladů tak, aby vzdálenost mezi podporou a okrajem otvoru nebo mezi podporami byla maximálně 1 m._x000D_
2. V cenách -83.. (překlady složené roletové) jsou započteny i náklady na:_x000D_
a) očištění podkladů pod překladem a jeho navlhčení vodou, rozprostření malty pod ložnou plochu, osazení překladu do vodorovné polohy a začištění vytlačené malty,_x000D_
b) dodání vnitřního keramobetonového překladu a vnějšího tepelněizolačního dílu příslušné délky, včetně izolace z pěnového polystyrénu (u zdiva tl. 400 mm), případně vysokého překladu (u zdiva tl. 440 mm),_x000D_
c) betonáž mezery mezi překladem a tepelněizolačním dílem z betonu třídy C 16/20; tato betonáž se provádí u překladů dlouhých 2000 mm a více zároveň s betonáží stropní konstrukce a ztužujícího věnce,_x000D_
d) dočasné montážní podepření zespodu v celé světlé délce překladu s dvěma podporami ve třetinách šířky otvoru a dvěma podporami po krajích otvoru - platí pouze pro překlady delší než 2000 mm, včetně._x000D_
3. V cenách -84.. (překlady vysoké spřažené) jsou započteny i náklady na:_x000D_
a) očištění podkladů pod překladem a jeho navlhčení vodou, rozprostření malty pod ložnou plochu, osazení překladu do vodorovné polohy a začištění vytlačené malty,_x000D_
b) dodání keramických překladů příslušné délky,_x000D_
c) uložení a dodávku výztuže_x000D_
d) betonáž mezi překlady z betonu třídy C 20/25_x000D_
e) oboustranné bednění překladu při betonáži_x000D_
f) dočasné montážní podepření zespodu v celé světlé délce překladu_x000D_
4. V cenách -82.. a -83.. (překlady roletové) nejsou započteny náklady na:_x000D_
a) vysoký překlad a svislou izolaci v úrovni stropního věnce u složených roletových překladů; tyto se ocení samostatně,_x000D_
b) dodávku a montáž rolet, případně žaluzií; tyto se ocení samostatně._x000D_
5. V cenách -84.. (překlady vysoké spřažené) nejsou započteny náklady na:_x000D_
a) betonáž a bednění v úrovni stropního věnce; tyto se ocení samostatně,_x000D_
6. Množství jednotek se určuje v kusech překladu podle jeho celkové délky. Minimální délka uložení je stanovena:_x000D_
a) u plochých překladů na 120 mm na každé straně,_x000D_
b) u vysokých a roletových překladů délky do 1750 mm na 125mm, délky 2000 a 2250 mm na 200 mm a u délky 2500 mm a větší na 250 mm na každé straně překladu._x000D_
c) u vysokých spřažených překladů 250 mm na každé straně překladu._x000D_
</t>
  </si>
  <si>
    <t>2 "I. NP"</t>
  </si>
  <si>
    <t>2 "II. NP"</t>
  </si>
  <si>
    <t>35</t>
  </si>
  <si>
    <t>317168051</t>
  </si>
  <si>
    <t>Překlady keramické vysoké osazené do maltového lože, šířky překladu 70 mm výšky 238 mm, délky 1000 mm</t>
  </si>
  <si>
    <t>-1847870985</t>
  </si>
  <si>
    <t>16 "I. NP"</t>
  </si>
  <si>
    <t>16 "II. NP"</t>
  </si>
  <si>
    <t>36</t>
  </si>
  <si>
    <t>317168052</t>
  </si>
  <si>
    <t>Překlady keramické vysoké osazené do maltového lože, šířky překladu 70 mm výšky 238 mm, délky 1250 mm</t>
  </si>
  <si>
    <t>569000707</t>
  </si>
  <si>
    <t>6 "I. NP"</t>
  </si>
  <si>
    <t>15 "II.NP"</t>
  </si>
  <si>
    <t>37</t>
  </si>
  <si>
    <t>317168053</t>
  </si>
  <si>
    <t>Překlady keramické vysoké osazené do maltového lože, šířky překladu 70 mm výšky 238 mm, délky 1500 mm</t>
  </si>
  <si>
    <t>1151376122</t>
  </si>
  <si>
    <t>1 "II.NP kuchyňka"</t>
  </si>
  <si>
    <t>38</t>
  </si>
  <si>
    <t>317168058</t>
  </si>
  <si>
    <t>Překlady keramické vysoké osazené do maltového lože, šířky překladu 70 mm výšky 238 mm, délky 2750 mm</t>
  </si>
  <si>
    <t>806659113</t>
  </si>
  <si>
    <t>9 "I. NP"</t>
  </si>
  <si>
    <t>39</t>
  </si>
  <si>
    <t>330321610</t>
  </si>
  <si>
    <t>Sloupy, pilíře, táhla, rámové stojky, vzpěry z betonu železového (bez výztuže) bez zvláštních nároků na vliv prostředí tř. C 30/37</t>
  </si>
  <si>
    <t>-767723263</t>
  </si>
  <si>
    <t xml:space="preserve">Poznámka k souboru cen:_x000D_
1. V cenách pro pohledový beton jsou započteny i náklady na pečlivé hutnění zejména při líci konstrukce pro docílení neporušeného maltového povrchu bez vzhledových kazů._x000D_
</t>
  </si>
  <si>
    <t>3,150*0,30*0,30 "sloup u schodiště"</t>
  </si>
  <si>
    <t>0,60*0,30*2,913 "sloup v herně II. NP"</t>
  </si>
  <si>
    <t>40</t>
  </si>
  <si>
    <t>331351121</t>
  </si>
  <si>
    <t>Bednění hranatých sloupů a pilířů včetně vzepření průřezu pravoúhlého čtyřúhelníka výšky do 4 m, průřezu přes 0,08 do 0,16 m2 zřízení</t>
  </si>
  <si>
    <t>-2034800788</t>
  </si>
  <si>
    <t xml:space="preserve">Poznámka k souboru cen:_x000D_
1. Cenami lze oceňovat i rámové stojky._x000D_
2. Ceny jsou určeny pro bedněné plochy s nízkými požadavky na pohledovost - třída pohledového betonu PB1 dle TP ČSB 03 (garáže, sklepy, apod.)_x000D_
3. Příplatek k cenám za pohledový beton je určen pro třídu pohledového betonu PB2 (běžné budovy). Vyšší třídy pohledovosti se oceňují individuálně._x000D_
</t>
  </si>
  <si>
    <t>0,30*4*3,15 "bednění sloup"</t>
  </si>
  <si>
    <t>(0,60+0,30)*2*2,913 "sloup v herně"</t>
  </si>
  <si>
    <t>41</t>
  </si>
  <si>
    <t>331351122</t>
  </si>
  <si>
    <t>Bednění hranatých sloupů a pilířů včetně vzepření průřezu pravoúhlého čtyřúhelníka výšky do 4 m, průřezu přes 0,08 do 0,16 m2 odstranění</t>
  </si>
  <si>
    <t>-258664415</t>
  </si>
  <si>
    <t>42</t>
  </si>
  <si>
    <t>331361821</t>
  </si>
  <si>
    <t>Výztuž sloupů, pilířů, rámových stojek, táhel nebo vzpěr hranatých svislých nebo šikmých (odkloněných) z betonářské oceli 10 505 (R) nebo BSt 500</t>
  </si>
  <si>
    <t>-1112828831</t>
  </si>
  <si>
    <t>0,808*220*0,001 "sloupy a pilíře, směrné množství 220 kg/m3"</t>
  </si>
  <si>
    <t>43</t>
  </si>
  <si>
    <t>342244201</t>
  </si>
  <si>
    <t>Příčky jednoduché z cihel děrovaných broušených, na tenkovrstvou maltu, pevnost cihel do P15, tl. příčky 80 mm</t>
  </si>
  <si>
    <t>-1872460535</t>
  </si>
  <si>
    <t xml:space="preserve">Poznámka k souboru cen:_x000D_
1. Množství jednotek se určuje v m2 plochy konstrukce._x000D_
</t>
  </si>
  <si>
    <t>3,650*3,33*2+11,65*3,33-3*0,90*2,10+14,25*3,33-0,90*2,10+2,075*3,33*3+1,025*3,33 "příčky 100 I. NP"</t>
  </si>
  <si>
    <t>5,174*3,245-0,60*1,00-1,30*1,00+1,49*3,245+1,738*3,245+1,40*3,245 "příčky 100 II. NP"</t>
  </si>
  <si>
    <t>44</t>
  </si>
  <si>
    <t>342244221</t>
  </si>
  <si>
    <t>Příčky jednoduché z cihel děrovaných broušených, na tenkovrstvou maltu, pevnost cihel do P15, tl. příčky 140 mm</t>
  </si>
  <si>
    <t>-689663443</t>
  </si>
  <si>
    <t xml:space="preserve">5,174*3,33*4+7,70*3,33-(0,90*2,10*2+1,00*2,10) "příčky 150 I. NP"  </t>
  </si>
  <si>
    <t>3,874*3,245-0,90*2,10+11,65*3,245-4*0,90*2,10+3,60*3,245*2 "příčky 150 II. NP"</t>
  </si>
  <si>
    <t>Vodorovné konstrukce</t>
  </si>
  <si>
    <t>45</t>
  </si>
  <si>
    <t>411133901</t>
  </si>
  <si>
    <t>Montáž stropních panelů z předpjatého betonu bez závěsných háků, v budovách výšky do 18 m, hmotnosti do 1,5 t</t>
  </si>
  <si>
    <t>203685442</t>
  </si>
  <si>
    <t>46</t>
  </si>
  <si>
    <t>MAT/4-000</t>
  </si>
  <si>
    <t>panel stropní předpjatý typu SPIROLL-PPD 5420/375/250 včetně pořizovacích nákladů a dopravného</t>
  </si>
  <si>
    <t>1965688793</t>
  </si>
  <si>
    <t>47</t>
  </si>
  <si>
    <t>411133902</t>
  </si>
  <si>
    <t>Montáž stropních panelů z předpjatého betonu bez závěsných háků, v budovách výšky do 18 m, hmotnosti přes 1,5 do 3 t</t>
  </si>
  <si>
    <t>-105750532</t>
  </si>
  <si>
    <t>48</t>
  </si>
  <si>
    <t>MAT/4-002</t>
  </si>
  <si>
    <t>panel stropní předpjatý typu SPIROLL-PPD 5420/1190/250 včetně pořizovacích nákladů a dopravného</t>
  </si>
  <si>
    <t>-109540417</t>
  </si>
  <si>
    <t>49</t>
  </si>
  <si>
    <t>MAT/4-003</t>
  </si>
  <si>
    <t>panel stropní předpjatý typu SPIROLL-PPD 5420/820/250 včetně pořizovacích nákladů a dopravného</t>
  </si>
  <si>
    <t>1726886486</t>
  </si>
  <si>
    <t>50</t>
  </si>
  <si>
    <t>MAT/4-004</t>
  </si>
  <si>
    <t>panel stropní předpjatý typu SPIROLL-PPD 5420/1060/250 včetně pořizovacích nákladů a dopravného</t>
  </si>
  <si>
    <t>-614065341</t>
  </si>
  <si>
    <t>51</t>
  </si>
  <si>
    <t>411321616</t>
  </si>
  <si>
    <t>Stropy z betonu železového (bez výztuže) stropů deskových, plochých střech, desek balkonových, desek hřibových stropů včetně hlavic hřibových sloupů tř. C 30/37</t>
  </si>
  <si>
    <t>-349847085</t>
  </si>
  <si>
    <t xml:space="preserve">Poznámka k souboru cen:_x000D_
1. V cenách pohledového betonu 411 35-4 a 411 35-5 jsou započteny i náklady na pečlivé hutnění zejména při líci konstrukce pro docílení neporušeného maltového povrchu bez vzhledových kazů._x000D_
</t>
  </si>
  <si>
    <t>0,25*(32,33*0,242*2+10,89*0,365*2+5,42*0,1+5,42*0,45+5,42*0,58+5,42*0,33+5,42*0,38+5,42*0,74)+0,25*0,05*31,60 "dobetonávky stropu"</t>
  </si>
  <si>
    <t>0,15*7,70*1,635 "strop podesta"</t>
  </si>
  <si>
    <t>52</t>
  </si>
  <si>
    <t>411324646</t>
  </si>
  <si>
    <t>Stropy z betonu železového (bez výztuže) pohledového stropů deskových, plochých střech, desek balkonových, desek hřibových stropů včetně hlavic hřibových sloupů tř. C 30/37</t>
  </si>
  <si>
    <t>708239551</t>
  </si>
  <si>
    <t>(3,36*23,277+2,857*6,40-1,194*5,86+6,20*2,80)*0,225+0,14*0,15*(3,515+23,282+9,78+3,12+3,012+6,20+3,012) "deska terasy"</t>
  </si>
  <si>
    <t>53</t>
  </si>
  <si>
    <t>411351011</t>
  </si>
  <si>
    <t>Bednění stropních konstrukcí - bez podpěrné konstrukce desek tloušťky stropní desky přes 5 do 25 cm zřízení</t>
  </si>
  <si>
    <t>520324209</t>
  </si>
  <si>
    <t xml:space="preserve">Poznámka k souboru cen:_x000D_
1. Ceny bednění deskových stropů 411 35-01 jsou určeny pro desky nebo plošné konzoly rovné, popř. s náběhy._x000D_
2. Bednění stropů s hlavicemi se oceňuje součtem ploch bednění hlavic a ploch bednění desek. Množství měrných jednotek bednění hlavic se určuje v m2 rozvinuté plochy hlavic. Množství měrných jednotek bednění desky se určuje m2 celkové plochy desky, od které se odečte půdorysná plocha hlavic, ohraničená průnikem obou konstrukcí._x000D_
3. Bednění trámových stropů se oceňuje součtem ploch bednění nosníků (trámů) souborem cen 413 35-11 a ploch bednění desek. Množství měrných jednotek bednění nosníků se určuje v m2 rozvinuté plochou nosníků. Množství měrných jednotek bednění desky se určuje m2 celkové plochy desky, od které se odečte půdorysná plocha nosníků, ohraničená průnikem obou konstrukcí._x000D_
4. Klenby při poloměru do 1 m se oceňuje cenami souboru cen 416 35-11. Bednění fabionů na přechodu stěn do stropů, monolitických kleneb, vnějších říms._x000D_
5. Ceny jsou určeny pro bedněné plochy s nízkými požadavky na pohledovost - třída pohledového betonu PB1 dle TP ČSB 03 (garáže, sklepy, apod.)._x000D_
6. Příplatek k cenám za pohledový beton je určen pro třídu pohledového betonu PB2 (běžné budovy). Vyšší třídy pohledovosti se oceňují individuálně._x000D_
</t>
  </si>
  <si>
    <t>0,25*(32,33*2+10,89*2)+5,17*(0,30+0,30+0,1+0,45+0,30+0,30)  "dobetonávky stropu"</t>
  </si>
  <si>
    <t>7,70*1,635 "strop podesta"</t>
  </si>
  <si>
    <t>3,36*23,277+2,857*6,40-1,194*5,86+6,20*2,80+0,325*2*(3,515+23,282+9,78+3,12+3,012+6,20+3,012) "deska terasy"</t>
  </si>
  <si>
    <t>54</t>
  </si>
  <si>
    <t>411351012</t>
  </si>
  <si>
    <t>Bednění stropních konstrukcí - bez podpěrné konstrukce desek tloušťky stropní desky přes 5 do 25 cm odstranění</t>
  </si>
  <si>
    <t>1450618404</t>
  </si>
  <si>
    <t>55</t>
  </si>
  <si>
    <t>411354313</t>
  </si>
  <si>
    <t>Podpěrná konstrukce stropů - desek, kleneb a skořepin výška podepření do 4 m tloušťka stropu přes 15 do 25 cm zřízení</t>
  </si>
  <si>
    <t>717499911</t>
  </si>
  <si>
    <t xml:space="preserve">Poznámka k souboru cen:_x000D_
1. Podepření větších výšek než 6 m se oceňuje individuálně._x000D_
</t>
  </si>
  <si>
    <t>5,17*(0,30+0,30+0,1+0,45+0,30+0,30)  "dobetonávky stropu"</t>
  </si>
  <si>
    <t>3,36*23,277+2,857*6,40-1,194*5,86+6,20*2,80 "deska terasy"</t>
  </si>
  <si>
    <t>56</t>
  </si>
  <si>
    <t>411354314</t>
  </si>
  <si>
    <t>Podpěrná konstrukce stropů - desek, kleneb a skořepin výška podepření do 4 m tloušťka stropu přes 15 do 25 cm odstranění</t>
  </si>
  <si>
    <t>1909239175</t>
  </si>
  <si>
    <t>57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</si>
  <si>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</si>
  <si>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</si>
  <si>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240255292</t>
  </si>
  <si>
    <t>32,174*220*0,001 "deskové stropy, směrné množství 220 kg/m3"</t>
  </si>
  <si>
    <t>58</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</si>
  <si>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</si>
  <si>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</si>
  <si>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-1974506757</t>
  </si>
  <si>
    <t>(3,36*23,277+2,857*6,40-1,194*5,86+6,20*2,80)*4,44*2*0,001 "deska terasy"</t>
  </si>
  <si>
    <t>0,949*1,1 'Přepočtené koeficientem množství</t>
  </si>
  <si>
    <t>59</t>
  </si>
  <si>
    <t>413322626</t>
  </si>
  <si>
    <t>Nosníky z betonu železového (bez výztuže) včetně stěnových i jeřábových drah, volných trámů, průvlaků, rámových příčlí, ztužidel, konzol, vodorovných táhel apod., tyčových konstrukcí pohledového tř. C 30/37</t>
  </si>
  <si>
    <t>-1120208417</t>
  </si>
  <si>
    <t xml:space="preserve">Poznámka k souboru cen:_x000D_
1. V cenách pohledového betonu 413 32-2 jsou započteny i náklady na pečlivé hutnění zejména při líci konstrukce pro docílení neporušeného maltového povrchu bez vzhledových kazů._x000D_
</t>
  </si>
  <si>
    <t>0,38*0,35*(2,40*10+2,40*11+1,20*4+1,20*6) "průvlaky v I.  a II. NP"</t>
  </si>
  <si>
    <t>0,30*0,35*(3,675*2+4,863+3,40+3,50) "průvlaky ve střední zdi I. a II. NP"</t>
  </si>
  <si>
    <t>0,30*0,35*7,70+0,20*0,35*3,24 "průvlaky u schodiště"</t>
  </si>
  <si>
    <t>60</t>
  </si>
  <si>
    <t>413351121</t>
  </si>
  <si>
    <t>Bednění nosníků a průvlaků - bez podpěrné konstrukce výška nosníku po spodní líc stropní desky přes 100 cm zřízení</t>
  </si>
  <si>
    <t>1673998969</t>
  </si>
  <si>
    <t xml:space="preserve">Poznámka k souboru cen:_x000D_
1. Množství měrných jednotek se určuje v m2 rozvinuté plochy nosníku. Výška nosníku je dána jeho spodní hranou a spodním lícem stropní desky._x000D_
2. Ceny jsou určeny pro nosníky, průvlaky, volné trámy, rámové příčle, ztužidla, konzoly, vodorovná táhla, tyčové konstrukce, stěnové i jeřábové dráhy, apod. neproměnného nebo proměnného průřezu, tvaru zalomeného nebo půdorysně zakřiveného._x000D_
3. Ceny jsou určeny pro bedněné plochy s nízkými požadavky na pohledovost - třída pohledového betonu PB1 dle TP ČSB 03 (garáže, sklepy, apod.)._x000D_
4. Příplatek k cenám za pohledový beton je určen pro třídu pohledového betonu PB2 (běžné budovy). Vyšší třídy pohledovosti se oceňují individuálně._x000D_
</t>
  </si>
  <si>
    <t>(0,38+0,35*2)*(2,40*10+2,40*11+1,20*4+1,20*6) "průvlaky v I.  a II. NP"</t>
  </si>
  <si>
    <t>(0,30+0,35*2)*(3,675*2+4,863+3,40+3,50) "průvlaky ve střední zdi I. a II. NP"</t>
  </si>
  <si>
    <t>(0,30+0,35*2)*7,70+(0,20+0,35*2)*3,24 "průvlaky u schodiště"</t>
  </si>
  <si>
    <t>61</t>
  </si>
  <si>
    <t>413351122</t>
  </si>
  <si>
    <t>Bednění nosníků a průvlaků - bez podpěrné konstrukce výška nosníku po spodní líc stropní desky přes 100 cm odstranění</t>
  </si>
  <si>
    <t>-936379648</t>
  </si>
  <si>
    <t>62</t>
  </si>
  <si>
    <t>413351191</t>
  </si>
  <si>
    <t>Bednění nosníků a průvlaků - bez podpěrné konstrukce Příplatek k cenám za pohledový beton</t>
  </si>
  <si>
    <t>-1201034787</t>
  </si>
  <si>
    <t>97,121 "nosníky"</t>
  </si>
  <si>
    <t>63</t>
  </si>
  <si>
    <t>413352115</t>
  </si>
  <si>
    <t>Podpěrná konstrukce nosníků a průvlaků výšky podepření do 4 m výšky nosníku (po spodní hranu stropní desky) přes 100 cm zřízení</t>
  </si>
  <si>
    <t>-247144690</t>
  </si>
  <si>
    <t xml:space="preserve">Poznámka k souboru cen:_x000D_
1. Množství měrných jednotek se určuje v m2 půdorysné plochy nosníku._x000D_
2. Výška nosníku je dána jeho spodní hranou a spodním lícem stropní desky._x000D_
</t>
  </si>
  <si>
    <t>0,38*(2,40*10+2,40*11+1,20*4+1,20*6) "průvlaky v I.  a II. NP"</t>
  </si>
  <si>
    <t>0,30*(3,675*2+4,863+3,40+3,50) "průvlaky ve střední zdi I. a II. NP"</t>
  </si>
  <si>
    <t>0,30*7,70+0,20*3,24 "průvlaky u schodiště"</t>
  </si>
  <si>
    <t>64</t>
  </si>
  <si>
    <t>413352116</t>
  </si>
  <si>
    <t>Podpěrná konstrukce nosníků a průvlaků výšky podepření do 4 m výšky nosníku (po spodní hranu stropní desky) přes 100 cm odstranění</t>
  </si>
  <si>
    <t>-963629455</t>
  </si>
  <si>
    <t>65</t>
  </si>
  <si>
    <t>413361821</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</si>
  <si>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</si>
  <si>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-2110700407</t>
  </si>
  <si>
    <t>11,341*220*0,001 "mosníky, směrné množství 220 kg/m3"</t>
  </si>
  <si>
    <t>66</t>
  </si>
  <si>
    <t>417321616</t>
  </si>
  <si>
    <t>Ztužující pásy a věnce z betonu železového (bez výztuže) tř. C 30/37</t>
  </si>
  <si>
    <t>944208013</t>
  </si>
  <si>
    <t>0,38*0,35*(32,36*2+11,408*2)*2 "obvodové zdivo I. a II. NP"</t>
  </si>
  <si>
    <t>-0,38*0,35*(2,40*10+2,40*11+1,20*4+1,20*6) "odpočet průvlaků I.  a II. NP"</t>
  </si>
  <si>
    <t>0,30*0,35*31,60*2 "střední zeď I. a II. NP"</t>
  </si>
  <si>
    <t>-0,30*0,35*(3,675*2+4,863+3,40+3,50) "odpočet průvlaků ve střední zdi I. a II. NP"</t>
  </si>
  <si>
    <t>0,30*0,35*10,648*2*2 "příčné zdi I. a II. NP"</t>
  </si>
  <si>
    <t>0,10*0,40*6,75*4 "štíty"</t>
  </si>
  <si>
    <t>67</t>
  </si>
  <si>
    <t>417351115</t>
  </si>
  <si>
    <t>Bednění bočnic ztužujících pásů a věnců včetně vzpěr zřízení</t>
  </si>
  <si>
    <t>1195703264</t>
  </si>
  <si>
    <t>0,35*2*(32,36*2+11,408*2)*2 "obvodové zdivo I. a II. NP"</t>
  </si>
  <si>
    <t>-0,35*2*(2,40*10+2,40*11+1,20*4+1,20*6) "odpočet průvlaků I.  a II. NP"</t>
  </si>
  <si>
    <t>0,35*2*31,60*2 "střední zeď I. a II. NP"</t>
  </si>
  <si>
    <t>-0,35*2*(3,675*2+4,863+3,40+3,50) "odpočet průvlaků ve střední zdi I. a II. NP"</t>
  </si>
  <si>
    <t>0,35*2*10,648*2*2 "příčné zdi I. a II. NP"</t>
  </si>
  <si>
    <t>0,10*6,75*4*2 "štíty"</t>
  </si>
  <si>
    <t>68</t>
  </si>
  <si>
    <t>417351116</t>
  </si>
  <si>
    <t>Bednění bočnic ztužujících pásů a věnců včetně vzpěr odstranění</t>
  </si>
  <si>
    <t>-472258091</t>
  </si>
  <si>
    <t>69</t>
  </si>
  <si>
    <t>417361821</t>
  </si>
  <si>
    <t>Výztuž ztužujících pásů a věnců z betonářské oceli 10 505 (R) nebo BSt 500</t>
  </si>
  <si>
    <t>-636191938</t>
  </si>
  <si>
    <t>25,167*100*0,001 "směrné množství 100 kg/m3 ztužujících pásů"</t>
  </si>
  <si>
    <t>70</t>
  </si>
  <si>
    <t>430321616</t>
  </si>
  <si>
    <t>Schodišťové konstrukce a rampy z betonu železového (bez výztuže) stupně, schodnice, ramena, podesty s nosníky tř. C 30/37</t>
  </si>
  <si>
    <t>-543732207</t>
  </si>
  <si>
    <t>0,536*1,13 "vnitřní schodiště rameno A"</t>
  </si>
  <si>
    <t>0,514*1,13+(0,10+0,30)*1,00/2*0,10*2 "vnitřní schodiště rameno B včetně výztužných žeber"</t>
  </si>
  <si>
    <t>0,483*1,13 "vnitřní schodiště rameno C"</t>
  </si>
  <si>
    <t>20*0,011*1,107 "stupně schodiště z terasy"</t>
  </si>
  <si>
    <t>71</t>
  </si>
  <si>
    <t>430361821</t>
  </si>
  <si>
    <t>Výztuž schodišťových konstrukcí a ramp stupňů, schodnic, ramen, podest s nosníky z betonářské oceli 10 505 (R) nebo BSt 500</t>
  </si>
  <si>
    <t>1262517705</t>
  </si>
  <si>
    <t>2,017*220*0,001 "schodišťové konstrukce, směrné množství 220 kg/m3"</t>
  </si>
  <si>
    <t>72</t>
  </si>
  <si>
    <t>431351121</t>
  </si>
  <si>
    <t>Bednění podest, podstupňových desek a ramp včetně podpěrné konstrukce výšky do 4 m půdorysně přímočarých zřízení</t>
  </si>
  <si>
    <t>-1451977684</t>
  </si>
  <si>
    <t>1,13*9,561+1,13*5,784+1,13*8,697+(0,1+0,3)*1,00/2*4 "schodiště"</t>
  </si>
  <si>
    <t>73</t>
  </si>
  <si>
    <t>431351122</t>
  </si>
  <si>
    <t>Bednění podest, podstupňových desek a ramp včetně podpěrné konstrukce výšky do 4 m půdorysně přímočarých odstranění</t>
  </si>
  <si>
    <t>-182274891</t>
  </si>
  <si>
    <t>74</t>
  </si>
  <si>
    <t>451541111</t>
  </si>
  <si>
    <t>Lože pod potrubí, stoky a drobné objekty v otevřeném výkopu ze štěrkodrtě 0-63 mm</t>
  </si>
  <si>
    <t>811550543</t>
  </si>
  <si>
    <t xml:space="preserve">Poznámka k souboru cen:_x000D_
1. Ceny -1111 a -1192 lze použít i pro zřízení sběrných vrstev nad drenážními trubkami._x000D_
2. V cenách -5111 a -1192 jsou započteny i náklady na prohození výkopku získaného při zemních pracích._x000D_
</t>
  </si>
  <si>
    <t>0,50*0,10*(1,30+13,67+2,42+3,59+6,51+0,29+1,79+10,88+2,21+1,49+1,51+0,81+2,21+1,49+1,51+1,73) "podsyp pod ležatou kanalizaci"</t>
  </si>
  <si>
    <t>Úpravy povrchů, podlahy a osazování výplní</t>
  </si>
  <si>
    <t>75</t>
  </si>
  <si>
    <t>611131111</t>
  </si>
  <si>
    <t>Podkladní a spojovací vrstva vnitřních omítaných ploch polymercementový spojovací můstek nanášený ručně stropů</t>
  </si>
  <si>
    <t>844094387</t>
  </si>
  <si>
    <t>7,70*1,935+0,35*7,70+7,70*0,10 "místnost 01 vstup"</t>
  </si>
  <si>
    <t>6,025*5,174 "místnost 10 trampolíny"</t>
  </si>
  <si>
    <t>4,75*5,174+5,20*5,174 "místnost 11 fitness"</t>
  </si>
  <si>
    <t>3,25*3,65 "místnost 12 kotelna"</t>
  </si>
  <si>
    <t>5,462*3,650 "místnost 14 šatna "</t>
  </si>
  <si>
    <t>1,425*4,375+3,675*1,00 "místnost 15 sklad"</t>
  </si>
  <si>
    <t>10,625*5,175 "místnost 16 klubovna"</t>
  </si>
  <si>
    <t>1,025*3,00 "místnost 17 kuchyňka"</t>
  </si>
  <si>
    <t>76</t>
  </si>
  <si>
    <t>611321141</t>
  </si>
  <si>
    <t>Omítka vápenocementová vnitřních ploch nanášená ručně dvouvrstvá, tloušťky jádrové omítky do 10 mm a tloušťky štuku do 3 mm štuková vodorovných konstrukcí stropů rovných</t>
  </si>
  <si>
    <t>-2106090249</t>
  </si>
  <si>
    <t xml:space="preserve">Poznámka k souboru cen:_x000D_
1. Pro ocenění nanášení omítek v tloušťce jádrové omítky přes 10 mm se použije příplatek za každých dalších i započatých 5 mm._x000D_
2. Omítky stropních konstrukcí nanášené na pletivo se oceňují cenami omítek žebrových stropů nebo osamělých trámů._x000D_
3. Podkladní a spojovací vrstvy se oceňují cenami souboru cen 61.13-1... této části katalogu._x000D_
</t>
  </si>
  <si>
    <t>77</t>
  </si>
  <si>
    <t>612131101</t>
  </si>
  <si>
    <t>Podkladní a spojovací vrstva vnitřních omítaných ploch cementový postřik nanášený ručně celoplošně stěn</t>
  </si>
  <si>
    <t>2089514086</t>
  </si>
  <si>
    <t>1120,917+316,731</t>
  </si>
  <si>
    <t>78</t>
  </si>
  <si>
    <t>612321141</t>
  </si>
  <si>
    <t>Omítka vápenocementová vnitřních ploch nanášená ručně dvouvrstvá, tloušťky jádrové omítky do 10 mm a tloušťky štuku do 3 mm štuková svislých konstrukcí stěn</t>
  </si>
  <si>
    <t>660266707</t>
  </si>
  <si>
    <t>3,12*(5,175*2+7,70*2)-2,40*2,70*2-1,11*2,10*2,0-2,25*2,10*2+0,25*(2,40*2+2,70)*2+0,15*2*(2,10*2+1,11)+0,15*2*(2,10*2+2,25) "místnost 1"</t>
  </si>
  <si>
    <t>3,12*(1,80*2+2,075*2)-2,10 "místnost 2 OTP ženy"</t>
  </si>
  <si>
    <t>3,12*(1,875*2+2,075*2)-2*0,9*2,10 "místnost 3 předsíň ženy"</t>
  </si>
  <si>
    <t>3,12*(1,875*2+2,075*2)-2*0,9*2,10 "místnost 4 předsíň muži"</t>
  </si>
  <si>
    <t>3,12*(1,80*2+2,075*2)-2,10 "místnost 5 OTP muži"</t>
  </si>
  <si>
    <t>3,12*(3,775*2+2,45*2)-2,40*0,60-0,90*2,10+0,25*(2,40+0,60*2) "místnost 6 WC muži"</t>
  </si>
  <si>
    <t>3,12*(3,775*2+2,45*2)-2,40*0,60-0,90*2,10+0,25*(2,40+0,60*2) "místnost 7 WC ženy"</t>
  </si>
  <si>
    <t>3,12*(3,075*2+5,175*2)-1,20*0,60-0,90*2,10+0,25*(1,20+0,60*2) "místnost 8 šatna muži"</t>
  </si>
  <si>
    <t>3,12*(3,075*2+5,175*2)-1,20*0,60-0,90*2,10+0,25*(1,20+0,60*2) "místnost 9 šatna ženy"</t>
  </si>
  <si>
    <t xml:space="preserve">3,12*(6,025*2+5,175*2)-2,40*2,70-0,60*2,70-1,00*2,10*4+0,25*(2*2,70+2,40)+0,25*(2*2,70+0,60)+0,15*2*(2,10*2+1,00) "místnost 10 trampolína" </t>
  </si>
  <si>
    <t>3,12*(5,475*2+10,648*2+1,525*2)-1,20*0,60-2,40*0,60-0,60*2,70-2,40*2,70*2-0,90*2,10+3,675*(0,35*2+0,30)+0,25*(2,70*2+2,40)*2+0,25*(2*2,70+0,60)</t>
  </si>
  <si>
    <t xml:space="preserve">0,25*(2*0,60+2,40)+0,25*(2*0,60+1,20)+0,30*2,75 "místnost 11 posilovna" </t>
  </si>
  <si>
    <t>3,12*(3,25*2+3,650*2)-2*2,70*0,60-0,90*2,10+0,25*2*(2*2,70+0,60) "místnost 12 kotelna"</t>
  </si>
  <si>
    <t>3,12*(2,662*2+3,650*2)-1,20*0,60-0,90*2,10+0,25*(0,60*2+1,20) "místnost 13 šatna"</t>
  </si>
  <si>
    <t>3,12*(5,462*2+3,650*2)-2,70*0,60-2,40*0,60-0,90*2,10+0,25*(2*2,70+0,60)+0,25*(2*0,60+2,40) "místnost 14 šatna"</t>
  </si>
  <si>
    <t>3,12*(4,376*2+1,725*2)-0,90*2,10-3,675*2,75+3,675*(0,3+0,35) "místnost 15 sklad"</t>
  </si>
  <si>
    <t>3,12*(10,625*2+5,175*2)-3,675*2,75-0,90*2,10-4*0,60*2,70-2,40*2,70+0,25*4*(2*2,70+0,60)-3*3,12 "místnost 16 klubovna"</t>
  </si>
  <si>
    <t>3,12*(1,025*2+3,00) "místnost 17 kuchyňka"</t>
  </si>
  <si>
    <t>3,12*(2,075*2+1,075*2)-0,90*2,10 "místnost 18 úklid"</t>
  </si>
  <si>
    <t>3,20*(7,70*2+5,174*2)+7,70*0,50+1,10*3,24+5,174*3,345/2*2-3*1,00*2,10-2*2,40*2,50+0,25*2*(2*2,50+2,40) "místnost 2.01 chodba"</t>
  </si>
  <si>
    <t>3,20*(1,314*2+1,40*2)-0,80*2,10 "místnost 2.02 úklid"</t>
  </si>
  <si>
    <t>3,20*(6,637*2+1,425*2)-5*0,90*2,10-0,80*2,10-0,50*0,70+0,15*(2*2,10+0,90) "místnost 2.03 chodba"</t>
  </si>
  <si>
    <t>3,20*(1,274+3,849+2,678+2,10+1,414+1,493+1,314+0,25+0,174+0,10+0,074+2*1,50)-0,90*2,10-2,50*0,60+0,25*(2*2,50+0,60) "místnost 2.04 sociální zařízení"</t>
  </si>
  <si>
    <t>3,20*(2,60*2+3,60*2)-0,90*2,10-2,50*0,60+0,25*(2*2,50+0,60) "místnost 2.05 prádelna"</t>
  </si>
  <si>
    <t>3,20*(6,063*2+3,60*2)-2*2,50*0,60-2,40*2,50-0,90*2,10+0,25*(2*2,50+0,60)+0,25*(2*2,50+2,40) "místnost 2.06 šatna"</t>
  </si>
  <si>
    <t>3,20*(11,65*2+6,90*2)-2,563*1,20-3*1,20*2,50-0,90*2,10-3,20*0,90+0,25*3*(2*2,50+1,20)+0,25*(2*0,90+3,20) "místnost 2.07 spaní"</t>
  </si>
  <si>
    <t>3,20*8,30+0,30*3,20-2*0,90*2,40+0,25*2*(2*0,90+2,40) "místnost 2.08 komunikační prostor"</t>
  </si>
  <si>
    <t>3,20*(3,874*2+3,775)-0,90*2,10 "místnost 2.09 sociální zařízení"</t>
  </si>
  <si>
    <t>3,20*(3,874*2+3,775)-2*0,90*2,10 "místnost 2.10 šatna"</t>
  </si>
  <si>
    <t>3,20*(11,65*2+10,648*2+1,465*2)-0,90*2,10-0,60*1,00-1,30*1,00-0,50*0,70-3*1,20*2,50-3,20*0,90-2,40*0,90-2*2,40*2,50+0,25*3*(2*2,50+1,20)</t>
  </si>
  <si>
    <t>0,25*(2*0,90+3,20)+0,25*2*(2*2,40+2,50)+0,25*(0,90*2+2,40) "místnost 2.11 herna"</t>
  </si>
  <si>
    <t>3,20*(2,10*2+5,174*2)-2*1,00*2,10-2,40*0,90-1,00*1,30-1,00*0,60+0,25*(2*0,90+2,40)+0,15*(2*2,10+1,00) "místnost 2.12 kuchyňka"</t>
  </si>
  <si>
    <t>11,90*2 "půdní prostor"</t>
  </si>
  <si>
    <t>-316,731 "odpočet obkladů"</t>
  </si>
  <si>
    <t>79</t>
  </si>
  <si>
    <t>612321191</t>
  </si>
  <si>
    <t>Omítka vápenocementová vnitřních ploch nanášená ručně Příplatek k cenám za každých dalších i započatých 5 mm tloušťky omítky přes 10 mm stěn</t>
  </si>
  <si>
    <t>-1750555631</t>
  </si>
  <si>
    <t>80</t>
  </si>
  <si>
    <t>612331121</t>
  </si>
  <si>
    <t>Omítka cementová vnitřních ploch nanášená ručně jednovrstvá, tloušťky do 10 mm hladká svislých konstrukcí stěn</t>
  </si>
  <si>
    <t>598534398</t>
  </si>
  <si>
    <t xml:space="preserve">Poznámka k souboru cen:_x000D_
1. Pro ocenění nanášení omítky v tloušťce jádrové omítky přes 10 mm se použije příplatek za každých dalších i započatých 5 mm._x000D_
2. Omítky stropních konstrukcí nanášené na pletivo se oceňují cenami omítek žebrových stropů nebo osamělých trámů._x000D_
3. Podkladní a spojovací vrstvy se oceňují cenami souboru cen 61.13-1... této části katalogu._x000D_
</t>
  </si>
  <si>
    <t>2,70*(1,80*2+2,075*2)-1,00*2,10 "místnost 02 OTP ženy"</t>
  </si>
  <si>
    <t>2,70*(2,075*2+1,875*2)-2*0,90*2,10 "místnost 03 předsíň"</t>
  </si>
  <si>
    <t>2,70*(2,075*2+1,875*2)-2*0,90*2,10 "místnost 04 předsíň"</t>
  </si>
  <si>
    <t>2,70*(1,80*2+2,075*2)-1,00*2,10 "místnost 05 OTP muži "</t>
  </si>
  <si>
    <t>2,70*(2,95*2+3,775*2)-2,40*0,60-0,90*2,10+0,25*(2*0,60+2,40) "místnost 06 WC"</t>
  </si>
  <si>
    <t>2,70*(2,95*2+3,775*2)-2,40*0,60-0,90*2,10+0,25*(2*0,60+2,40) "místnost 07 WC"</t>
  </si>
  <si>
    <t>2,70*(2*2,40+3,075*2)-0,60*1,20+0,25*(2*0,60+1,20) "místnost 08 šatna"</t>
  </si>
  <si>
    <t>2,70*(2*2,40+3,075*2)-0,60*1,20+0,25*(2*0,60+1,20) "místnost 09 šatna"</t>
  </si>
  <si>
    <t>2,50*(1,314*2+1,40*2)-0,80*2,10 "místnost 2.02 úklid"</t>
  </si>
  <si>
    <t>2,50*(0,25+2,088+0,90+1,50*2+1,10+1,314+0,25+1,74+0,10+0,75+1,649+1,274+3,60+0,25)-0,90*2,10 "místnost 2.04 sociální zařízení"</t>
  </si>
  <si>
    <t>1,00*(0,60+0,60+3,60) "místnost 2.05 prádelna"</t>
  </si>
  <si>
    <t>2,50*(3,874*2+3,775)-0,90*2,10 "místnost 2.09 sociální zařízení"</t>
  </si>
  <si>
    <t>2,50*(2,10*2+5,174*2)-2*1,00*2,10-2,40*0,90-1,00*1,30-1,00*0,60+0,25*(2*0,90+2,40)+0,15*(2*2,10+1,00) "místnost 2.12 kuchyňka"</t>
  </si>
  <si>
    <t>81</t>
  </si>
  <si>
    <t>613321141</t>
  </si>
  <si>
    <t>Omítka vápenocementová vnitřních ploch nanášená ručně dvouvrstvá, tloušťky jádrové omítky do 10 mm a tloušťky štuku do 3 mm štuková svislých konstrukcí pilířů nebo sloupů</t>
  </si>
  <si>
    <t>168612611</t>
  </si>
  <si>
    <t>(0,6+0,30)*2*2,563+7,50*0,54*2+3,40*0,30+3,50*0,30 "v herně"</t>
  </si>
  <si>
    <t>82</t>
  </si>
  <si>
    <t>621211011</t>
  </si>
  <si>
    <t>Montáž kontaktního zateplení lepením a mechanickým kotvením z polystyrenových desek nebo z kombinovaných desek na vnější podhledy, tloušťky desek přes 40 do 80 mm</t>
  </si>
  <si>
    <t>-445688017</t>
  </si>
  <si>
    <t xml:space="preserve">Poznámka k souboru cen:_x000D_
1. V cenách jsou započteny náklady na:_x000D_
a) upevnění desek lepením a talířovými hmoždinkami,_x000D_
b) přestěrkování izolačních desek,_x000D_
c) vložení sklovláknité výztužné tkaniny,_x000D_
d) uzavření otvorů po kotvách lešení._x000D_
2. V cenách nejsou započteny náklady na:_x000D_
a) dodávku desek tepelné izolace; tyto se ocení ve specifikaci, ztratné lze stanovit ve výši 5%,_x000D_
b) provedení konečné povrchové úpravy:_x000D_
- vrchní tenkovrstvou omítkou, tyto se ocení příslušnými cenami této části katalogu_x000D_
- nátěrem; tyto se ocení příslušnými cenami části A07 katalogu 800-783_x000D_
- keramickým obkladem; tyto se ocení příslušnými cenami souboru cen části A01 katalogu 800-781 Obklady keramické,_x000D_
c) osazení profilů, tyto se ocení příslušnými cenami této části katalogu._x000D_
3. V cenách 621 25-1101 až -1107 jsou započteny náklady na osazení a dodávku tepelněizolačních zátek v počtu 10 ks/m2 pro podhledy._x000D_
4. V cenách 622 25-1101 až -1107 jsou započteny náklady na osazení a dodávku tepelněizolačních zátek v počtu 8 ks/m2 pro stěny._x000D_
5. Kombinovaná deska je např. sendvičově uspořádaná deska tvořena izolačním jádrem z grafitového polystyrenu a krycí deskou z minerální vlny._x000D_
</t>
  </si>
  <si>
    <t>32,60*2*0,50+11,65*2*0,50 "sokl"</t>
  </si>
  <si>
    <t>83</t>
  </si>
  <si>
    <t>28376442</t>
  </si>
  <si>
    <t>deska z polystyrénu XPS, hrana rovná a strukturovaný povrch 300kPa tl 80mm</t>
  </si>
  <si>
    <t>-25740841</t>
  </si>
  <si>
    <t>44,25*1,02 'Přepočtené koeficientem množství</t>
  </si>
  <si>
    <t>84</t>
  </si>
  <si>
    <t>622131121</t>
  </si>
  <si>
    <t>Podkladní a spojovací vrstva vnějších omítaných ploch penetrace nanášená ručně stěn</t>
  </si>
  <si>
    <t>-924530895</t>
  </si>
  <si>
    <t>529,099+44,25 "plocha zateplení"</t>
  </si>
  <si>
    <t>85</t>
  </si>
  <si>
    <t>622221031</t>
  </si>
  <si>
    <t>Montáž kontaktního zateplení lepením a mechanickým kotvením z desek z minerální vlny s podélnou orientací vláken na vnější stěny, tloušťky desek přes 120 do 160 mm</t>
  </si>
  <si>
    <t>586265426</t>
  </si>
  <si>
    <t>6,786*32,60-6*1,12*2,42-2*2,32*0,82-2*2,32*0,52-3*0,52*2,62-3*1,12*0,52 "jižní strana výkres DA.1.1.12"</t>
  </si>
  <si>
    <t xml:space="preserve">6,786*32,60-4*0,52*2,62-4*0,52*2,42-1,12*0,52-2*2,32*0,82-3*2,32*2,42-4*2,32*2,62 "severní strana, výkres DA.1.1.13" </t>
  </si>
  <si>
    <t>11,668*6,786+3,966*11,668/2-2,62*2,32-0,52*2,62-2,32*0,52-2,32*2,42-3,12*0,82 "východní strana výkres DA.1.1.14"</t>
  </si>
  <si>
    <t>11,668*6,786+3,966*11,668/2-3,12*0,82-2,32*0,52-0,52*2,62-2,32*2,62-2,32*2,42</t>
  </si>
  <si>
    <t>86</t>
  </si>
  <si>
    <t>63151531</t>
  </si>
  <si>
    <t>deska tepelně izolační minerální kontaktních fasád podélné vlákno λ=0,036 tl 140mm</t>
  </si>
  <si>
    <t>-2103890680</t>
  </si>
  <si>
    <t>529,099*1,02 'Přepočtené koeficientem množství</t>
  </si>
  <si>
    <t>87</t>
  </si>
  <si>
    <t>622222001</t>
  </si>
  <si>
    <t>Montáž kontaktního zateplení vnějšího ostění, nadpraží nebo parapetu lepením z desek z minerální vlny s podélnou nebo kolmou orientací vláken hloubky špalet do 200 mm, tloušťky desek do 40 mm</t>
  </si>
  <si>
    <t>324168134</t>
  </si>
  <si>
    <t xml:space="preserve">Poznámka k souboru cen:_x000D_
1. V cenách jsou započteny náklady na:_x000D_
a) upevnění desek celoplošným lepením,_x000D_
b) přestěrkování izolačních desek,_x000D_
c) vložení sklovláknité výztužné tkaniny,_x000D_
d) osazení a dodávku rohovníků._x000D_
2. V cenách nejsou započteny náklady na:_x000D_
a) dodávku desek tepelné izolace; tyto se ocení ve specifikaci; ztratné lze stanovit ve výši 10%,_x000D_
b) provedení konečné povrchové úpravy:_x000D_
- vrchní tenkovrstvou omítkou; tyto se ocení příslušnými cenami této části katalogu_x000D_
- nátěrem; tyto se ocení příslušnými cenami části A07 katalogu 800-783 Nátěry_x000D_
3. Pro ocenění montáže kontaktního zateplení ostění nebo nadpraží hloubky přes 400 mm se použijí ceny souboru cen 62. 2.- 1… Montáž kontaktního zateplení lepením a mechanickým kotvením._x000D_
</t>
  </si>
  <si>
    <t>6*(1,12*2+2,42*2)+2*(2,32*2+0,82*2)+2*(2,32*2+0,52*2)+3*(0,52*2+2,62*2)+3*(1,12*2+0,52*2) "jižní strana výkres DA.1.1.12"</t>
  </si>
  <si>
    <t xml:space="preserve">4*(0,52*2+2,62*2)+4*(0,52*2+2,42*2)+1,12*2+0,52*2+2*(2,32*2+0,82*2)+3*(2,32*2+2,42*2)+4*(2,32*2+2,62*2) "severní strana, výkres DA.1.1.13" </t>
  </si>
  <si>
    <t>2,62*2+2,32*2+0,52*2+2,62*2+2,32*2+0,52*2+2,32*2+2,42*2+3,12*2+0,82*2 "východní strana výkres DA.1.1.14"</t>
  </si>
  <si>
    <t>3,12*2+0,82*2+2,32*2+0,52*2+0,52*2+2,62*2+2,32*2+2,62*2+2,32*2+2,42*2</t>
  </si>
  <si>
    <t>88</t>
  </si>
  <si>
    <t>63151518</t>
  </si>
  <si>
    <t>deska tepelně izolační minerální kontaktních fasád podélné vlákno λ=0,036 tl 40mm</t>
  </si>
  <si>
    <t>290028013</t>
  </si>
  <si>
    <t>305,92*0,20 "přepočet ostění, parapetů a překladů"</t>
  </si>
  <si>
    <t>61,184*1,1 'Přepočtené koeficientem množství</t>
  </si>
  <si>
    <t>89</t>
  </si>
  <si>
    <t>622252001</t>
  </si>
  <si>
    <t>Montáž profilů kontaktního zateplení zakládacích soklových připevněných hmoždinkami</t>
  </si>
  <si>
    <t>-2062445746</t>
  </si>
  <si>
    <t xml:space="preserve">Poznámka k souboru cen:_x000D_
1. V cenách jsou započteny náklady na osazení lišt._x000D_
2. V cenách nejsou započteny náklady dodávku lišt; tyto se ocení ve specifikaci. Ztratné lze stanovit ve výši 5%._x000D_
</t>
  </si>
  <si>
    <t>32,60 "jižní strana výkres DA.1.1.12"</t>
  </si>
  <si>
    <t xml:space="preserve">32,60 "severní strana, výkres DA.1.1.13" </t>
  </si>
  <si>
    <t>11,668 "východní strana výkres DA.1.1.14"</t>
  </si>
  <si>
    <t>11,668 "západní strana výkres DA.1.1.15"</t>
  </si>
  <si>
    <t>90</t>
  </si>
  <si>
    <t>59051651</t>
  </si>
  <si>
    <t>profil zakládací Al tl 0,7mm pro ETICS pro izolant tl 140mm</t>
  </si>
  <si>
    <t>779455159</t>
  </si>
  <si>
    <t>88,536*1,05 'Přepočtené koeficientem množství</t>
  </si>
  <si>
    <t>91</t>
  </si>
  <si>
    <t>622252002</t>
  </si>
  <si>
    <t>Montáž profilů kontaktního zateplení ostatních stěnových, dilatačních apod. lepených do tmelu</t>
  </si>
  <si>
    <t>318941003</t>
  </si>
  <si>
    <t>3,12*2+0,82*2+2,32*2+0,52*2+0,52*2+2,62*2+2,32*2+2,62*2+2,32*2+2,42*2 "západní strana výkres DA.1.1.15"</t>
  </si>
  <si>
    <t>6,786*4 "rohy objektu"</t>
  </si>
  <si>
    <t>6*(1,12+2,42*2)+2*(2,32+0,82*2)+2*(2,32+0,52*2)+3*(0,52+2,62*2)+3*(1,12+0,52*2) "APU lišty jižní strana výkres DA.1.1.12"</t>
  </si>
  <si>
    <t xml:space="preserve">4*(0,52+2,62*2)+4*(0,52+2,42*2)+1,12+0,52*2+2*(2,32+0,82*2)+3*(2,32+2,42*2)+4*(2,32+2,62*2) "APU lišta severní strana, výkres DA.1.1.13" </t>
  </si>
  <si>
    <t>2,62+2,32*2+0,52+2,62*2+2,32+0,52*2+2,32+2,42*2+3,12+0,82*2 "APU lišta východní strana výkres DA.1.1.14"</t>
  </si>
  <si>
    <t>3,12+0,82*2+2,32+0,52*2+0,52+2,62*2+2,32+2,62*2+2,32+2,42*2 "APU lišta západní strana výkres DA.1.1.15"</t>
  </si>
  <si>
    <t>92</t>
  </si>
  <si>
    <t>63127466</t>
  </si>
  <si>
    <t>profil rohový Al 23x23mm s výztužnou tkaninou š 100mm pro ETICS</t>
  </si>
  <si>
    <t>-726394492</t>
  </si>
  <si>
    <t>6*2,42*2+2*0,82*2+2*0,52*2+3*2,62*2+3*0,52*2 "jižní strana výkres DA.1.1.12"</t>
  </si>
  <si>
    <t xml:space="preserve">4*2,62*2+4*2,42*2+0,52*2+2*0,82*2+3*2,42*2+4*2,62*2 "severní strana, výkres DA.1.1.13" </t>
  </si>
  <si>
    <t>2,32*2+2,62*2+0,52*2+2,42*2+0,82*2 "východní strana výkres DA.1.1.14"</t>
  </si>
  <si>
    <t>0,82*2+0,52*2+2,62*2+2,62*2+2,42*2 "západní strana výkres DA.1.1.15"</t>
  </si>
  <si>
    <t>195,904*1,05 'Přepočtené koeficientem množství</t>
  </si>
  <si>
    <t>93</t>
  </si>
  <si>
    <t>59051510</t>
  </si>
  <si>
    <t>profil začišťovací s okapnicí PVC s výztužnou tkaninou pro nadpraží ETICS</t>
  </si>
  <si>
    <t>-179538330</t>
  </si>
  <si>
    <t>68,36*1,05 'Přepočtené koeficientem množství</t>
  </si>
  <si>
    <t>94</t>
  </si>
  <si>
    <t>59051512</t>
  </si>
  <si>
    <t>profil začišťovací s okapnicí PVC s výztužnou tkaninou pro parapet ETICS</t>
  </si>
  <si>
    <t>-1108250051</t>
  </si>
  <si>
    <t>6*1,12+2*2,32+2*2,32+3*0,52+3*1,12 "jižní strana výkres DA.1.1.12"</t>
  </si>
  <si>
    <t xml:space="preserve">4*0,52+4*0,52+1,12+2*2,32+3*2,32+4*2,32 "severní strana, výkres DA.1.1.13" </t>
  </si>
  <si>
    <t>2,62+0,52+2,32+2,32+3,12 "východní strana výkres DA.1.1.14"</t>
  </si>
  <si>
    <t>3,12+2,32+2,62+2,32 "západní strana výkres DA.1.1.15"</t>
  </si>
  <si>
    <t>95</t>
  </si>
  <si>
    <t>59051476</t>
  </si>
  <si>
    <t>profil začišťovací PVC 9mm s výztužnou tkaninou pro ostění ETICS</t>
  </si>
  <si>
    <t>-567233612</t>
  </si>
  <si>
    <t>237,34*1,05 'Přepočtené koeficientem množství</t>
  </si>
  <si>
    <t>96</t>
  </si>
  <si>
    <t>622331121</t>
  </si>
  <si>
    <t>Omítka cementová vnějších ploch nanášená ručně jednovrstvá, tloušťky do 15 mm hladká stěn</t>
  </si>
  <si>
    <t>-2065210542</t>
  </si>
  <si>
    <t xml:space="preserve">Poznámka k souboru cen:_x000D_
1. Pro ocenění nanášení omítky v tloušťce jádrové omítky přes 15 mm se použije příplatek za každých dalších i započatých 5 mm._x000D_
2. Podkladní a spojovací vrstvy se oceňují cenami souboru cen 62.13-1... této části katalogu._x000D_
</t>
  </si>
  <si>
    <t>529,099+44,25</t>
  </si>
  <si>
    <t>97</t>
  </si>
  <si>
    <t>622511101</t>
  </si>
  <si>
    <t>Omítka tenkovrstvá akrylátová vnějších ploch probarvená, včetně penetrace podkladu mozaiková jemnozrnná stěn</t>
  </si>
  <si>
    <t>-382159881</t>
  </si>
  <si>
    <t>32,60*2*0,50+11,65*2+0,50 "sokl"</t>
  </si>
  <si>
    <t>98</t>
  </si>
  <si>
    <t>622531011</t>
  </si>
  <si>
    <t>Omítka tenkovrstvá silikonová vnějších ploch probarvená, včetně penetrace podkladu zrnitá, tloušťky 1,5 mm stěn</t>
  </si>
  <si>
    <t>-1025108569</t>
  </si>
  <si>
    <t>-1,655*0,60-1,656*0,90 "odpočty omítek zrnitosti 3,0"</t>
  </si>
  <si>
    <t>-1,393*0,60-0,83*2,50-0,90*1,68 "odpočty omítek zrnitosti 3,0"</t>
  </si>
  <si>
    <t>-2,98*2,70 "odpočty omítek zrnitosti 3,0"</t>
  </si>
  <si>
    <t>99</t>
  </si>
  <si>
    <t>622531031</t>
  </si>
  <si>
    <t>Omítka tenkovrstvá silikonová vnějších ploch probarvená, včetně penetrace podkladu zrnitá, tloušťky 3,0 mm stěn</t>
  </si>
  <si>
    <t>-1051387542</t>
  </si>
  <si>
    <t>1,655*0,60+1,656*0,90 "odpočty omítek zrnitosti 3,0"</t>
  </si>
  <si>
    <t>1,393*0,60+0,83*2,50+0,90*1,68 "odpočty omítek zrnitosti 3,0"</t>
  </si>
  <si>
    <t>2,98*2,70 "odpočty omítek zrnitosti 3,0"</t>
  </si>
  <si>
    <t>100</t>
  </si>
  <si>
    <t>631311135</t>
  </si>
  <si>
    <t>Mazanina z betonu prostého bez zvýšených nároků na prostředí tl. přes 120 do 240 mm tř. C 20/25</t>
  </si>
  <si>
    <t>-1669776574</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</si>
  <si>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betonu)._x000D_
2. Pro mazaniny tlouštěk větších než 240 mm jsou určeny:_x000D_
a) pro mazaniny ukládané na zeminu (v halách apod.) ceny souborů cen 27* 31- Základy z betonu prostého a 27* 32 - Základy z betonu železového,_x000D_
b) pro mazaniny v nadzemních podlažích ceny souboru cen 411 31- . . Beton kleneb._x000D_
3. Ceny lze použít i pro betonový okapový chodníček budovy (včetně tvarování rigolového žlábku) v příslušných tloušťkách. Jeho podloží se oceňuje samostatně._x000D_
4. V ceně jsou započteny i náklady na:_x000D_
a) základní stržení povrchu mazaniny s urovnáním vibrační lištou nebo dřevěným hladítkem,_x000D_
b) vytvoření dilatačních spár v mazanině bez zaplnění, pokud jsou dilatační spáry vytvářeny při provádění betonáže. Jestliže jsou dilatační spáry řezány dodatečně, oceňují se cenami souboru cen 634 91-11 Řezání dilatačních nebo smršťovacích spár._x000D_
</t>
  </si>
  <si>
    <t>1,50*3,00*0,20 "před vstupem"</t>
  </si>
  <si>
    <t>101</t>
  </si>
  <si>
    <t>632451254</t>
  </si>
  <si>
    <t>Potěr cementový samonivelační litý tř. C 30, tl. přes 45 do 50 mm</t>
  </si>
  <si>
    <t>-443572402</t>
  </si>
  <si>
    <t>41,82+3,74+3,89+3,89+3,74+11,32*2+15,90*2+32,18+60,10+12,13+9,71+19,34+7,34+58,65+10,54+2,22 "podlahy v I.NP"</t>
  </si>
  <si>
    <t>3,80*2,68 "ve vstupu"</t>
  </si>
  <si>
    <t>15,00+1,95+9,60+7,43+9,36+21,82+68,53+9,96+14,63+14,63+110,14+13,38 "podlahy v II. NP"</t>
  </si>
  <si>
    <t>102</t>
  </si>
  <si>
    <t>632451293</t>
  </si>
  <si>
    <t>Potěr cementový samonivelační litý Příplatek k cenám za každých dalších i započatých 5 mm tloušťky přes 50 mm tř. C 30</t>
  </si>
  <si>
    <t>-93363713</t>
  </si>
  <si>
    <t>630,344*4 'Přepočtené koeficientem množství</t>
  </si>
  <si>
    <t>103</t>
  </si>
  <si>
    <t>634111116</t>
  </si>
  <si>
    <t>Obvodová dilatace mezi stěnou a mazaninou nebo potěrem pružnou těsnicí páskou na bázi syntetického kaučuku výšky 150 mm</t>
  </si>
  <si>
    <t>1215535384</t>
  </si>
  <si>
    <t>20,365+6,365+10,125 "oddělení základových desek terasy"</t>
  </si>
  <si>
    <t>104</t>
  </si>
  <si>
    <t>634112112</t>
  </si>
  <si>
    <t>Obvodová dilatace mezi stěnou a mazaninou nebo potěrem podlahovým páskem z pěnového PE tl. do 10 mm, výšky 100 mm</t>
  </si>
  <si>
    <t>928514851</t>
  </si>
  <si>
    <t>113,54+128,88</t>
  </si>
  <si>
    <t>Trubní vedení</t>
  </si>
  <si>
    <t>105</t>
  </si>
  <si>
    <t>894215112</t>
  </si>
  <si>
    <t>Šachtice domovní kanalizační (revizní) se stěnami z betonu se základovou deskou (dnem) z betonu, s vyspravením s nerovností, obetonováním potrubí ve stěnách a nade dnem, s cementovým potěrem ve spádu k čisticí vložce, s dodáním a osazením poklopu vel. 500x500 mm obestavěného prostoru přes 1,30 do 5 m3 - vstupní</t>
  </si>
  <si>
    <t>846675758</t>
  </si>
  <si>
    <t xml:space="preserve">Poznámka k souboru cen:_x000D_
1. Množství měrných jednotek s určuje v m3 obestavěného prostoru daného vnějším obrysem neizolovaného líce šachtice._x000D_
2. Šachtice přes 5 m3 obestavěného prostoru se oceňují cenami jednotlivých konstrukčních prvků._x000D_
3. V cenách šachtic vstupních jsou započteny i náklady na strop ze železobetových stropních desek nebo monolitický strop s cementovým krycím potěrem ve spádu a na dodání a osazení litinových stupadel._x000D_
</t>
  </si>
  <si>
    <t>1,50*1,20*1,50 "revizní šachta"</t>
  </si>
  <si>
    <t>Ostatní konstrukce a práce, bourání</t>
  </si>
  <si>
    <t>106</t>
  </si>
  <si>
    <t>941211111</t>
  </si>
  <si>
    <t>Montáž lešení řadového rámového lehkého pracovního s podlahami s provozním zatížením tř. 3 do 200 kg/m2 šířky tř. SW06 přes 0,6 do 0,9 m, výšky do 10 m</t>
  </si>
  <si>
    <t>-1854586587</t>
  </si>
  <si>
    <t xml:space="preserve">Poznámka k souboru cen:_x000D_
1. V ceně jsou započteny i náklady na kotvení lešení._x000D_
2. Montáž lešení řadového rámového lehkého výšky přes 40 m se oceňuje individuálně._x000D_
3. Šířkou se rozumí půdorysná vzdálenost, měřená od vnitřního líce sloupků zábradlí k protilehlému volnému okraji podlahy nebo mezi vnitřními líci._x000D_
</t>
  </si>
  <si>
    <t>(34,60*2+13,648*2)*6,50+13,648*4,20/2*2 "fasáda"</t>
  </si>
  <si>
    <t>(7,80*2+3,20*2)*6,50 "vstup, místnost č. 1"</t>
  </si>
  <si>
    <t>107</t>
  </si>
  <si>
    <t>941211211</t>
  </si>
  <si>
    <t>Montáž lešení řadového rámového lehkého pracovního s podlahami s provozním zatížením tř. 3 do 200 kg/m2 Příplatek za první a každý další den použití lešení k ceně -1111 nebo -1112</t>
  </si>
  <si>
    <t>1812304888</t>
  </si>
  <si>
    <t>827,546*85 'Přepočtené koeficientem množství</t>
  </si>
  <si>
    <t>108</t>
  </si>
  <si>
    <t>941211811</t>
  </si>
  <si>
    <t>Demontáž lešení řadového rámového lehkého pracovního s provozním zatížením tř. 3 do 200 kg/m2 šířky tř. SW06 přes 0,6 do 0,9 m, výšky do 10 m</t>
  </si>
  <si>
    <t>-1284870906</t>
  </si>
  <si>
    <t xml:space="preserve">Poznámka k souboru cen:_x000D_
1. Demontáž lešení řadového rámového lehkého výšky přes 40 m se oceňuje individuálně._x000D_
</t>
  </si>
  <si>
    <t>109</t>
  </si>
  <si>
    <t>944511111</t>
  </si>
  <si>
    <t>Montáž ochranné sítě zavěšené na konstrukci lešení z textilie z umělých vláken</t>
  </si>
  <si>
    <t>1582503004</t>
  </si>
  <si>
    <t xml:space="preserve">Poznámka k souboru cen:_x000D_
1. V cenách nejsou započteny náklady na lešení potřebné pro zavěšení sítí; toto lešení se oceňuje příslušnými cenami lešení._x000D_
</t>
  </si>
  <si>
    <t>110</t>
  </si>
  <si>
    <t>944511211</t>
  </si>
  <si>
    <t>Montáž ochranné sítě Příplatek za první a každý další den použití sítě k ceně -1111</t>
  </si>
  <si>
    <t>915550244</t>
  </si>
  <si>
    <t>111</t>
  </si>
  <si>
    <t>944511811</t>
  </si>
  <si>
    <t>Demontáž ochranné sítě zavěšené na konstrukci lešení z textilie z umělých vláken</t>
  </si>
  <si>
    <t>1664697032</t>
  </si>
  <si>
    <t>112</t>
  </si>
  <si>
    <t>949101111</t>
  </si>
  <si>
    <t>Lešení pomocné pracovní pro objekty pozemních staveb pro zatížení do 150 kg/m2, o výšce lešeňové podlahy do 1,9 m</t>
  </si>
  <si>
    <t>-705153122</t>
  </si>
  <si>
    <t xml:space="preserve">Poznámka k souboru cen:_x000D_
1. V ceně jsou započteny i náklady na montáž, opotřebení a demontáž lešení._x000D_
2. V ceně nejsou započteny náklady na manipulaci s lešením; tyto jsou již zahrnuty v cenách příslušných stavebních prací._x000D_
3. Množství měrných jednotek se určuje m2 podlahové plochy, na které se práce provádí._x000D_
</t>
  </si>
  <si>
    <t>113</t>
  </si>
  <si>
    <t>949121112</t>
  </si>
  <si>
    <t>Montáž lešení lehkého kozového dílcového o výšce lešeňové podlahy přes 1,2 do 1,9 m</t>
  </si>
  <si>
    <t>sada</t>
  </si>
  <si>
    <t>723765847</t>
  </si>
  <si>
    <t xml:space="preserve">Poznámka k souboru cen:_x000D_
1. Množství měrných jednotek se určuje v počtu sad lešení (2 kozy a dřevěná podlaha)._x000D_
2. V cenách nájmu jsou započteny i náklady na manipulaci s lešením._x000D_
</t>
  </si>
  <si>
    <t>114</t>
  </si>
  <si>
    <t>949121122</t>
  </si>
  <si>
    <t>Montáž lešení lehkého kozového dílcového ve schodišti o výšce lešeňové podlahy přes 1,5 do 3,5 m</t>
  </si>
  <si>
    <t>1515225398</t>
  </si>
  <si>
    <t>115</t>
  </si>
  <si>
    <t>949121212</t>
  </si>
  <si>
    <t>Montáž lešení lehkého kozového dílcového Příplatek za první a každý další den použití lešení k ceně -1112</t>
  </si>
  <si>
    <t>-793027096</t>
  </si>
  <si>
    <t>24*20 'Přepočtené koeficientem množství</t>
  </si>
  <si>
    <t>116</t>
  </si>
  <si>
    <t>949121222</t>
  </si>
  <si>
    <t>Montáž lešení lehkého kozového dílcového Příplatek za první a každý další den použití lešení k ceně -1122</t>
  </si>
  <si>
    <t>-27236497</t>
  </si>
  <si>
    <t>6*5 'Přepočtené koeficientem množství</t>
  </si>
  <si>
    <t>117</t>
  </si>
  <si>
    <t>949121812</t>
  </si>
  <si>
    <t>Demontáž lešení lehkého kozového dílcového o výšce lešeňové podlahy přes 1,2 do 1,9 m</t>
  </si>
  <si>
    <t>-1997564405</t>
  </si>
  <si>
    <t xml:space="preserve">Poznámka k souboru cen:_x000D_
1. Množství měrných jednotek se určuje v počtu sad lešení (2 kozy a dřevěná podlaha)._x000D_
</t>
  </si>
  <si>
    <t>118</t>
  </si>
  <si>
    <t>949121822</t>
  </si>
  <si>
    <t>Demontáž lešení lehkého kozového dílcového ve schodišti o výšce lešeňové podlahy přes 1,5 do 3,5 m</t>
  </si>
  <si>
    <t>1179672099</t>
  </si>
  <si>
    <t>119</t>
  </si>
  <si>
    <t>949521111</t>
  </si>
  <si>
    <t>Montáž podchodu u dílcových lešení zřizovaného současně s lehkým nebo těžkým pracovním lešením, šířky do 1,5 m</t>
  </si>
  <si>
    <t>-168541611</t>
  </si>
  <si>
    <t xml:space="preserve">Poznámka k souboru cen:_x000D_
1. Množství měrných jednotek se určuje v m délky podchodu._x000D_
</t>
  </si>
  <si>
    <t>120</t>
  </si>
  <si>
    <t>949521211</t>
  </si>
  <si>
    <t>Montáž podchodu u dílcových lešení Příplatek za první a každý další den použití podchodu k ceně -1111</t>
  </si>
  <si>
    <t>1866783070</t>
  </si>
  <si>
    <t>2*85 'Přepočtené koeficientem množství</t>
  </si>
  <si>
    <t>121</t>
  </si>
  <si>
    <t>949521811</t>
  </si>
  <si>
    <t>Demontáž podchodu u dílcových lešení zřizovaného současně s lehkým nebo těžkým pracovním lešením, šířky do 1,5 m</t>
  </si>
  <si>
    <t>-338104083</t>
  </si>
  <si>
    <t>122</t>
  </si>
  <si>
    <t>952901111</t>
  </si>
  <si>
    <t>Vyčištění budov nebo objektů před předáním do užívání budov bytové nebo občanské výstavby, světlé výšky podlaží do 4 m</t>
  </si>
  <si>
    <t>-650649828</t>
  </si>
  <si>
    <t xml:space="preserve">Poznámka k souboru cen:_x000D_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plochy._x000D_
2. Střešní plochy hal se světlíky nebo okny se oceňují jako podlaží cenou -1221._x000D_
3. Množství měrných jednotek se určuje v m2 půdorysné plochy každého podlaží, dané vnějším obrysem podlaží budovy. Plochy balkonů se přičítají._x000D_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předmětů._x000D_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předmětů._x000D_
6. V ceně -1311 jsou započteny náklady na zametení a čištění dlažeb, umytí, vyčištění okenních a dveřních rámů a zařizovacích předmětů._x000D_
7. V ceně -1411 jsou započteny náklady na vynesení zbytků stavebního rumu, kropení a 2x zametení podlah, oprášení stěn a výplní otvorů._x000D_
</t>
  </si>
  <si>
    <t>379,80*2</t>
  </si>
  <si>
    <t>123</t>
  </si>
  <si>
    <t>953943211</t>
  </si>
  <si>
    <t>Osazování drobných kovových předmětů kotvených do stěny hasicího přístroje</t>
  </si>
  <si>
    <t>563175570</t>
  </si>
  <si>
    <t xml:space="preserve">Poznámka k souboru cen:_x000D_
1. V cenách nejsou započteny náklady na dodávku kovových předmětů; tyto se oceňují ve specifikaci. Ztratné se nestanoví._x000D_
2. Cenu -2841 lze použít pro osazení rámu pod pružinový (roštový) ocelový základ např. domovních praček, odstředivek, ždímaček, motorových zařízení, ventilátorů apod._x000D_
3. Cena -2851 je určena pro zednické osazení zábradlí ze samostatných dílů nevyžadující samostatnou montáž._x000D_
4. Ceny platí za každé zalití._x000D_
</t>
  </si>
  <si>
    <t>124</t>
  </si>
  <si>
    <t>44932114</t>
  </si>
  <si>
    <t>přístroj hasicí ruční práškový PG 6 LE</t>
  </si>
  <si>
    <t>-1649449518</t>
  </si>
  <si>
    <t>125</t>
  </si>
  <si>
    <t>953961214</t>
  </si>
  <si>
    <t>Kotvy chemické s vyvrtáním otvoru do betonu, železobetonu nebo tvrdého kamene chemická patrona, velikost M 16, hloubka 125 mm</t>
  </si>
  <si>
    <t>755328157</t>
  </si>
  <si>
    <t xml:space="preserve">Poznámka k souboru cen:_x000D_
1. V cenách 953 96-11 a 953 96-12 jsou započteny i náklady na:_x000D_
a) rozměření, vrtání a spotřebu vrtáků. Pro velikost M 8 až M 30 jsou započteny náklady na vrtání příklepovými vrtáky, pro velikost M 33 až M 39 diamantovými korunkami,_x000D_
b) vyfoukání otvoru, přípravu kotev k uložení do otvorů, vyplnění kotevních otvorů tmelem nebo chemickou patronou včetně dodávky materiálu._x000D_
2. V cenách 953 96-51.. jsou započteny náklady na dodání a zasunutí kotevního šroubu do otvoru vyplněného chemickým tmelem nebo patronou a dotažení matice._x000D_
</t>
  </si>
  <si>
    <t>4*15 "sloupky terasy"</t>
  </si>
  <si>
    <t>15*6+4*15 "kotvení terasy"</t>
  </si>
  <si>
    <t>22 "zábradlí vnitřního schodiště"</t>
  </si>
  <si>
    <t>126</t>
  </si>
  <si>
    <t>971033131</t>
  </si>
  <si>
    <t>Vybourání otvorů ve zdivu základovém nebo nadzákladovém z cihel, tvárnic, příčkovek z cihel pálených na maltu vápennou nebo vápenocementovou průměru profilu do 60 mm, tl. do 150 mm</t>
  </si>
  <si>
    <t>-1897363259</t>
  </si>
  <si>
    <t>127</t>
  </si>
  <si>
    <t>971033141</t>
  </si>
  <si>
    <t>Vybourání otvorů ve zdivu základovém nebo nadzákladovém z cihel, tvárnic, příčkovek z cihel pálených na maltu vápennou nebo vápenocementovou průměru profilu do 60 mm, tl. do 300 mm</t>
  </si>
  <si>
    <t>1036916879</t>
  </si>
  <si>
    <t>128</t>
  </si>
  <si>
    <t>971033341</t>
  </si>
  <si>
    <t>Vybourání otvorů ve zdivu základovém nebo nadzákladovém z cihel, tvárnic, příčkovek z cihel pálených na maltu vápennou nebo vápenocementovou plochy do 0,09 m2, tl. do 300 mm</t>
  </si>
  <si>
    <t>-1006077936</t>
  </si>
  <si>
    <t>129</t>
  </si>
  <si>
    <t>971033441</t>
  </si>
  <si>
    <t>Vybourání otvorů ve zdivu základovém nebo nadzákladovém z cihel, tvárnic, příčkovek z cihel pálených na maltu vápennou nebo vápenocementovou plochy do 0,25 m2, tl. do 300 mm</t>
  </si>
  <si>
    <t>-1955142001</t>
  </si>
  <si>
    <t>130</t>
  </si>
  <si>
    <t>972055141</t>
  </si>
  <si>
    <t>Vybourání otvorů ve stropech nebo klenbách železobetonových ve stropech z dutých prefabrikátů, plochy do 0,0225 m2, tl. přes 120 mm</t>
  </si>
  <si>
    <t>-660308417</t>
  </si>
  <si>
    <t>131</t>
  </si>
  <si>
    <t>972055241</t>
  </si>
  <si>
    <t>Vybourání otvorů ve stropech nebo klenbách železobetonových ve stropech z dutých prefabrikátů, plochy do 0,09 m2, tl. přes 120 mm</t>
  </si>
  <si>
    <t>-1018513981</t>
  </si>
  <si>
    <t>132</t>
  </si>
  <si>
    <t>972055341</t>
  </si>
  <si>
    <t>Vybourání otvorů ve stropech nebo klenbách železobetonových ve stropech z dutých prefabrikátů, plochy do 0,25 m2, tl. přes 120 mm</t>
  </si>
  <si>
    <t>1389009211</t>
  </si>
  <si>
    <t>133</t>
  </si>
  <si>
    <t>974031126</t>
  </si>
  <si>
    <t>Vysekání rýh ve zdivu cihelném na maltu vápennou nebo vápenocementovou do hl. 30 mm a šířky do 250 mm</t>
  </si>
  <si>
    <t>1478829098</t>
  </si>
  <si>
    <t>134</t>
  </si>
  <si>
    <t>974031135</t>
  </si>
  <si>
    <t>Vysekání rýh ve zdivu cihelném na maltu vápennou nebo vápenocementovou do hl. 50 mm a šířky do 200 mm</t>
  </si>
  <si>
    <t>-330460713</t>
  </si>
  <si>
    <t>135</t>
  </si>
  <si>
    <t>974031165</t>
  </si>
  <si>
    <t>Vysekání rýh ve zdivu cihelném na maltu vápennou nebo vápenocementovou do hl. 150 mm a šířky do 200 mm</t>
  </si>
  <si>
    <t>-490111294</t>
  </si>
  <si>
    <t>997</t>
  </si>
  <si>
    <t>Přesun sutě</t>
  </si>
  <si>
    <t>136</t>
  </si>
  <si>
    <t>997013112</t>
  </si>
  <si>
    <t>Vnitrostaveništní doprava suti a vybouraných hmot vodorovně do 50 m svisle s použitím mechanizace pro budovy a haly výšky přes 6 do 9 m</t>
  </si>
  <si>
    <t>2058516796</t>
  </si>
  <si>
    <t xml:space="preserve">Poznámka k souboru cen:_x000D_
1. V cenách -3111 až -3217 jsou započteny i náklady na:_x000D_
a) vodorovnou dopravu na uvedenou vzdálenost,_x000D_
b) svislou dopravu pro uvedenou výšku budovy,_x000D_
c) naložení na vodorovný dopravní prostředek pro odvoz na skládku nebo meziskládku,_x000D_
d) náklady na rozhrnutí a urovnání suti na dopravním prostředku._x000D_
2. Jestliže se pro svislý přesun použije shoz nebo zařízení investora (např. výtah v budově), užijí se pro ocenění vodorovné dopravy suti ceny -3111 pro budovy a haly výšky do 6 m._x000D_
3. Montáž, demontáž a pronájem shozu se ocení cenami souboru cen 997 01-33 Shoz suti._x000D_
4. Ceny -3151 až -3162 lze použít v případě, kdy dochází ke ztížení dopravy suti např. tím, že není možné instalovat jeřáb._x000D_
</t>
  </si>
  <si>
    <t>137</t>
  </si>
  <si>
    <t>997013501</t>
  </si>
  <si>
    <t>Odvoz suti a vybouraných hmot na skládku nebo meziskládku se složením, na vzdálenost do 1 km</t>
  </si>
  <si>
    <t>750535723</t>
  </si>
  <si>
    <t xml:space="preserve">Poznámka k souboru cen:_x000D_
1. Délka odvozu suti je vzdálenost od místa naložení suti na dopravní prostředek až po místo složení na určené skládce nebo meziskládce._x000D_
2. V ceně -3501 jsou započteny i náklady na složení suti na skládku nebo meziskládku._x000D_
3. Ceny jsou určeny pro odvoz suti na skládku nebo meziskládku jakýmkoliv způsobem silniční dopravy (i prostřednictvím kontejnerů)._x000D_
4. Odvoz suti z meziskládky se oceňuje cenou 997 01-3511 souboru cen Odvoz suti a vybouraných hmot z meziskládky na skládku._x000D_
</t>
  </si>
  <si>
    <t>138</t>
  </si>
  <si>
    <t>997013509</t>
  </si>
  <si>
    <t>Odvoz suti a vybouraných hmot na skládku nebo meziskládku se složením, na vzdálenost Příplatek k ceně za každý další i započatý 1 km přes 1 km</t>
  </si>
  <si>
    <t>-1038335481</t>
  </si>
  <si>
    <t>17,008*19 'Přepočtené koeficientem množství</t>
  </si>
  <si>
    <t>139</t>
  </si>
  <si>
    <t>997013603</t>
  </si>
  <si>
    <t>Poplatek za uložení stavebního odpadu na skládce (skládkovné) cihelného zatříděného do Katalogu odpadů pod kódem 17 01 02</t>
  </si>
  <si>
    <t>888144708</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</si>
  <si>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ukládaní odpadu dle zákona 185/2001 Sb._x000D_
4. Případné drcení stavebního odpadu lze ocenit souborem cen 997 00-60 Drcení stavebního odpadu z katalogu 800-6 Demolice objektů._x000D_
</t>
  </si>
  <si>
    <t>998</t>
  </si>
  <si>
    <t>Přesun hmot</t>
  </si>
  <si>
    <t>140</t>
  </si>
  <si>
    <t>998011002</t>
  </si>
  <si>
    <t>Přesun hmot pro budovy občanské výstavby, bydlení, výrobu a služby s nosnou svislou konstrukcí zděnou z cihel, tvárnic nebo kamene vodorovná dopravní vzdálenost do 100 m pro budovy výšky přes 6 do 12 m</t>
  </si>
  <si>
    <t>-296046551</t>
  </si>
  <si>
    <t xml:space="preserve">Poznámka k souboru cen:_x000D_
1. Ceny -7001 až -7006 lze použít v případě, kdy dochází ke ztížení přesunu např. tím, že není možné instalovat jeřáb._x000D_
2. K cenám -7001 až -7006 lze použít příplatky za zvětšený přesun -1014 až -1019, -2034 až -2039 nebo -2114 až 2119._x000D_
3. Jestliže pro svislý přesun používá zařízení investora (např. výtah v budově), užijí se pro ocenění přesunu hmot ceny stanovené pro nejmenší výšku, tj. 6 m._x000D_
</t>
  </si>
  <si>
    <t>PSV</t>
  </si>
  <si>
    <t>Práce a dodávky PSV</t>
  </si>
  <si>
    <t>711</t>
  </si>
  <si>
    <t>Izolace proti vodě, vlhkosti a plynům</t>
  </si>
  <si>
    <t>141</t>
  </si>
  <si>
    <t>711111001</t>
  </si>
  <si>
    <t>Provedení izolace proti zemní vlhkosti natěradly a tmely za studena na ploše vodorovné V nátěrem penetračním</t>
  </si>
  <si>
    <t>-543684351</t>
  </si>
  <si>
    <t xml:space="preserve">Poznámka k souboru cen:_x000D_
1. Izolace plochy jednotlivě do 10 m2 se oceňují skladebně cenou příslušné izolace a cenou 711 19-9095 Příplatek za plochu do 10 m2._x000D_
</t>
  </si>
  <si>
    <t>32,365*11,413*2 "základová deska"</t>
  </si>
  <si>
    <t>3,10*(10,35+20,27+6,35)*2 "základová deska teras"</t>
  </si>
  <si>
    <t>142</t>
  </si>
  <si>
    <t>11163150</t>
  </si>
  <si>
    <t>lak penetrační asfaltový</t>
  </si>
  <si>
    <t>-588693932</t>
  </si>
  <si>
    <t>967,977*0,0003 'Přepočtené koeficientem množství</t>
  </si>
  <si>
    <t>143</t>
  </si>
  <si>
    <t>711112001</t>
  </si>
  <si>
    <t>Provedení izolace proti zemní vlhkosti natěradly a tmely za studena na ploše svislé S nátěrem penetračním</t>
  </si>
  <si>
    <t>-438847021</t>
  </si>
  <si>
    <t>(32,365*2+11,413*2)*0,73 "základová deska"</t>
  </si>
  <si>
    <t>(3,10*2+10,35+20,27+3,10+6,35+2,10*2)*0,55 "základová deska teras"</t>
  </si>
  <si>
    <t>1,02*(3,64*2+2,70*2) "šachta trampolíny"</t>
  </si>
  <si>
    <t>144</t>
  </si>
  <si>
    <t>238299845</t>
  </si>
  <si>
    <t>104,609*0,00035 'Přepočtené koeficientem množství</t>
  </si>
  <si>
    <t>145</t>
  </si>
  <si>
    <t>711112053</t>
  </si>
  <si>
    <t>Provedení izolace proti zemní vlhkosti natěradly a tmely za studena na ploše svislé S dvojnásobným nátěrem krystalickou hydroizolací</t>
  </si>
  <si>
    <t>-1150662771</t>
  </si>
  <si>
    <t>0,90*(1,45*2+2,03*2) "výtahová šachta"</t>
  </si>
  <si>
    <t xml:space="preserve">0,30*4*0,40+1,50*4+1,50*1,50+1,90*2+1,40*2+1,40*1,90 "sloup ve vstupu, trampolína, revizní šachta" </t>
  </si>
  <si>
    <t>146</t>
  </si>
  <si>
    <t>24551002</t>
  </si>
  <si>
    <t>mikroemulze injektážní siloxanová ředitelná vodou proti vzlínající vlhkosti</t>
  </si>
  <si>
    <t>kg</t>
  </si>
  <si>
    <t>1073331121</t>
  </si>
  <si>
    <t>24,254*1,65 'Přepočtené koeficientem množství</t>
  </si>
  <si>
    <t>147</t>
  </si>
  <si>
    <t>711141559</t>
  </si>
  <si>
    <t>Provedení izolace proti zemní vlhkosti pásy přitavením NAIP na ploše vodorovné V</t>
  </si>
  <si>
    <t>-809620218</t>
  </si>
  <si>
    <t xml:space="preserve">Poznámka k souboru cen:_x000D_
1. Izolace plochy jednotlivě do 10 m2 se oceňují skladebně cenou příslušné izolace a cenou 711 19-9097 Příplatek za plochu do 10 m2._x000D_
</t>
  </si>
  <si>
    <t>32,365*11,413 "základová deska"</t>
  </si>
  <si>
    <t>3,10*(10,35+20,27+6,35) "základová deska teras"</t>
  </si>
  <si>
    <t>148</t>
  </si>
  <si>
    <t>62856011</t>
  </si>
  <si>
    <t>pás asfaltový natavitelný modifikovaný SBS tl 4,0mm s vložkou z hliníkové fólie, hliníkové fólie s textilií a spalitelnou PE fólií nebo jemnozrnným minerálním posypem na horním povrchu</t>
  </si>
  <si>
    <t>-2122223375</t>
  </si>
  <si>
    <t>493,989*1,15 'Přepočtené koeficientem množství</t>
  </si>
  <si>
    <t>149</t>
  </si>
  <si>
    <t>711142559</t>
  </si>
  <si>
    <t>Provedení izolace proti zemní vlhkosti pásy přitavením NAIP na ploše svislé S</t>
  </si>
  <si>
    <t>-1802753659</t>
  </si>
  <si>
    <t>150</t>
  </si>
  <si>
    <t>711747288</t>
  </si>
  <si>
    <t>Izolace proti vodě opracování trubních prostupů na přírubu tmelem do 200 mm přitavením NAIP</t>
  </si>
  <si>
    <t>1055345011</t>
  </si>
  <si>
    <t>19 "prostupy instalací, úprava detailů proti pronikáín í radonu"</t>
  </si>
  <si>
    <t>151</t>
  </si>
  <si>
    <t>62836110</t>
  </si>
  <si>
    <t>pás asfaltový natavitelný oxidovaný tl 4,0mm s vložkou z hliníkové fólie / hliníkové fólie s textilií, se spalitelnou PE folií nebo jemnozrnným minerálním posypem</t>
  </si>
  <si>
    <t>-881231614</t>
  </si>
  <si>
    <t>19*0,6 'Přepočtené koeficientem množství</t>
  </si>
  <si>
    <t>152</t>
  </si>
  <si>
    <t>998711202</t>
  </si>
  <si>
    <t>Přesun hmot pro izolace proti vodě, vlhkosti a plynům stanovený procentní sazbou (%) z ceny vodorovná dopravní vzdálenost do 50 m v objektech výšky přes 6 do 12 m</t>
  </si>
  <si>
    <t>%</t>
  </si>
  <si>
    <t>575220874</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</si>
  <si>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-1181 pro přesun prováděný bez použití mechanizace, tj. za ztížených podmínek, lze použít pouze pro hmotnost materiálu, která se tímto způsobem skutečně přemísťuje._x000D_
</t>
  </si>
  <si>
    <t>712</t>
  </si>
  <si>
    <t>Povlakové krytiny</t>
  </si>
  <si>
    <t>153</t>
  </si>
  <si>
    <t>712361701</t>
  </si>
  <si>
    <t>Provedení povlakové krytiny střech plochých do 10° fólií položenou volně s přilepením spojů</t>
  </si>
  <si>
    <t>395345899</t>
  </si>
  <si>
    <t xml:space="preserve">Poznámka k souboru cen:_x000D_
1. Povlakové krytiny střech jednotlivě do 10 m2 se oceňují skladebně cenou příslušné izolace a cenou 712 39-9097 Příplatek za plochu do 10 m2._x000D_
</t>
  </si>
  <si>
    <t>3,135*6,65+0,35*(3,135+6,65)*2 "terasa 1"</t>
  </si>
  <si>
    <t>16,30*3,38+2,90*10,86-5,81*1,10+0,35*(3,28+23,45+9,203+3,13+5,92+20,45+9,50) "terasa 2"</t>
  </si>
  <si>
    <t>154</t>
  </si>
  <si>
    <t>28322000</t>
  </si>
  <si>
    <t>fólie hydroizolační střešní mPVC mechanicky kotvená tl 2,0mm šedá</t>
  </si>
  <si>
    <t>-884941675</t>
  </si>
  <si>
    <t>134,121*1,15 'Přepočtené koeficientem množství</t>
  </si>
  <si>
    <t>155</t>
  </si>
  <si>
    <t>712391171</t>
  </si>
  <si>
    <t>Provedení povlakové krytiny střech plochých do 10° -ostatní práce provedení vrstvy textilní podkladní</t>
  </si>
  <si>
    <t>-1238922019</t>
  </si>
  <si>
    <t xml:space="preserve">Poznámka k souboru cen:_x000D_
1. Cenami -9095 až -9097 lze oceňovat jen tehdy, nepřesáhne-li součet plochy vodorovné a svislé izolační vrstvy 10 m2._x000D_
2. Cenou -9095 až -9097 nelze oceňovat opravy a údržbu povlakové krytiny._x000D_
</t>
  </si>
  <si>
    <t>156</t>
  </si>
  <si>
    <t>69311010</t>
  </si>
  <si>
    <t>geotextilie tkaná separační, filtrační, výztužná PP pevnost v tahu 80kN/m</t>
  </si>
  <si>
    <t>1505025182</t>
  </si>
  <si>
    <t>157</t>
  </si>
  <si>
    <t>712391176</t>
  </si>
  <si>
    <t>Provedení povlakové krytiny střech plochých do 10° -ostatní práce připevnění izolace kotvícími terči</t>
  </si>
  <si>
    <t>-1417636945</t>
  </si>
  <si>
    <t>134,121*6 'Přepočtené koeficientem množství</t>
  </si>
  <si>
    <t>158</t>
  </si>
  <si>
    <t>59055011</t>
  </si>
  <si>
    <t>hmoždina s límcem+navlečený šroub šestihranná hlava 10/30 x 100</t>
  </si>
  <si>
    <t>1734745798</t>
  </si>
  <si>
    <t>159</t>
  </si>
  <si>
    <t>998712202</t>
  </si>
  <si>
    <t>Přesun hmot pro povlakové krytiny stanovený procentní sazbou (%) z ceny vodorovná dopravní vzdálenost do 50 m v objektech výšky přes 6 do 12 m</t>
  </si>
  <si>
    <t>187896722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</si>
  <si>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-2181 pro přesun prováděný bez použití mechanizace, tj. za ztížených podmínek, lze použít pouze pro hmotnost materiálu, která se tímto způsobem skutečně přemísťuje._x000D_
</t>
  </si>
  <si>
    <t>713</t>
  </si>
  <si>
    <t>Izolace tepelné</t>
  </si>
  <si>
    <t>160</t>
  </si>
  <si>
    <t>713111121</t>
  </si>
  <si>
    <t>Montáž tepelné izolace stropů rohožemi, pásy, dílci, deskami, bloky (izolační materiál ve specifikaci) rovných spodem s uchycením (drátem, páskou apod.)</t>
  </si>
  <si>
    <t>-1953508370</t>
  </si>
  <si>
    <t>(31,60*10,648-7,70*5,174)*2 "strop II. NP ve dvou vrstvách, dalších 60mm vloženo do SDK podhledu"</t>
  </si>
  <si>
    <t>161</t>
  </si>
  <si>
    <t>63140402</t>
  </si>
  <si>
    <t>deska tepelně izolační minerální plochých střech dvouvrstvá λ=0,038-0,039 tl 80mm</t>
  </si>
  <si>
    <t>994029286</t>
  </si>
  <si>
    <t>593,274*1,02 'Přepočtené koeficientem množství</t>
  </si>
  <si>
    <t>162</t>
  </si>
  <si>
    <t>713111127</t>
  </si>
  <si>
    <t>Montáž tepelné izolace stropů rohožemi, pásy, dílci, deskami, bloky (izolační materiál ve specifikaci) rovných spodem lepením celoplošně</t>
  </si>
  <si>
    <t>-79883881</t>
  </si>
  <si>
    <t>2*9,96 "zádveří"</t>
  </si>
  <si>
    <t>163</t>
  </si>
  <si>
    <t>28376075</t>
  </si>
  <si>
    <t>deska EPS grafitová fasádní λ=0,031 tl 80mm</t>
  </si>
  <si>
    <t>1858148465</t>
  </si>
  <si>
    <t>19,92*1,02 'Přepočtené koeficientem množství</t>
  </si>
  <si>
    <t>164</t>
  </si>
  <si>
    <t>713121111</t>
  </si>
  <si>
    <t>Montáž tepelné izolace podlah rohožemi, pásy, deskami, dílci, bloky (izolační materiál ve specifikaci) kladenými volně jednovrstvá</t>
  </si>
  <si>
    <t>1382969326</t>
  </si>
  <si>
    <t xml:space="preserve">Poznámka k souboru cen:_x000D_
1. Množství tepelné izolace podlah okrajovými pásky k ceně -1211 se určuje v m projektované délky obložení (bez přesahů) na obvodu podlahy._x000D_
</t>
  </si>
  <si>
    <t>15,00+1,95+9,60+7,43+9,36+21,82+68,53+9,96+14,63+14,63+110,14+13,38 "místnosti II. NP"</t>
  </si>
  <si>
    <t>165</t>
  </si>
  <si>
    <t>28376551</t>
  </si>
  <si>
    <t>deska polystyrénová pro snížení kročejového hluku (max. zatížení 4 kN/m2) tl 20mm</t>
  </si>
  <si>
    <t>1342970290</t>
  </si>
  <si>
    <t>296,43*1,02 'Přepočtené koeficientem množství</t>
  </si>
  <si>
    <t>166</t>
  </si>
  <si>
    <t>713121121</t>
  </si>
  <si>
    <t>Montáž tepelné izolace podlah rohožemi, pásy, deskami, dílci, bloky (izolační materiál ve specifikaci) kladenými volně dvouvrstvá</t>
  </si>
  <si>
    <t>-945064715</t>
  </si>
  <si>
    <t>41,82+3,74+3,89+3,89+3,74+11,32*2+15,90*2+32,18+60,10+12,13+9,71+19,34+7,34+58,65+10,54+2,22 "tepelná izolace podlah v I.NP, kladená na vazbu"</t>
  </si>
  <si>
    <t>3,64*2,62 "zádveří"</t>
  </si>
  <si>
    <t>167</t>
  </si>
  <si>
    <t>28375912</t>
  </si>
  <si>
    <t>deska EPS 150 do plochých střech a podlah λ=0,035 tl 80mm</t>
  </si>
  <si>
    <t>-895083215</t>
  </si>
  <si>
    <t>323,73*2,02 "izolace 2x80mm"</t>
  </si>
  <si>
    <t>9,537*1,02 "izolace 80+60mm"</t>
  </si>
  <si>
    <t>663,663*2,02 'Přepočtené koeficientem množství</t>
  </si>
  <si>
    <t>168</t>
  </si>
  <si>
    <t>28375910</t>
  </si>
  <si>
    <t>deska EPS 150 do plochých střech a podlah λ=0,035 tl 60mm</t>
  </si>
  <si>
    <t>1206344291</t>
  </si>
  <si>
    <t>9,537*1,02 'Přepočtené koeficientem množství</t>
  </si>
  <si>
    <t>169</t>
  </si>
  <si>
    <t>713141152</t>
  </si>
  <si>
    <t>Montáž tepelné izolace střech plochých rohožemi, pásy, deskami, dílci, bloky (izolační materiál ve specifikaci) kladenými volně dvouvrstvá</t>
  </si>
  <si>
    <t>-190081879</t>
  </si>
  <si>
    <t xml:space="preserve">Poznámka k souboru cen:_x000D_
1. Množství tepelné izolace střech plochých atikovými pásky k ceně -1211 se určuje v m projektované délky obložení (bez přesahů) na obvodu ploché střechy._x000D_
2. Množství jednotek tepelné izolace střech plochých spádovými klíny k cenám -1311 až -1336 se určuje v m2 půdorysné projektované vyspádované plochy střechy._x000D_
3. V cenách -1222 až -1264 jsou započteny náklady na montáž a dodávku kotevních šroubů._x000D_
4. V cenách -1222 až -1264 nejsou započteny náklady na položení tepelné izolace; tyto se oceňují cenami -1111 až - 1153 tohoto souboru cen._x000D_
5. Ceny -1381 až -1396 lze použít pro montáž izolace do 1 000 mm. V případě vyšších střešních konstrukcí se pro izolace stěn použijí položky souboru cen 713 13-11 Montáž tepelné izolace stěn tohoto katalogu._x000D_
</t>
  </si>
  <si>
    <t>32,2*2*0,155 "dno zaatikového žlabu"</t>
  </si>
  <si>
    <t>170</t>
  </si>
  <si>
    <t>28375933</t>
  </si>
  <si>
    <t>deska EPS 70 fasádní λ=0,039 tl 50mm</t>
  </si>
  <si>
    <t>538783449</t>
  </si>
  <si>
    <t>9,982*2</t>
  </si>
  <si>
    <t>19,964*1,1 'Přepočtené koeficientem množství</t>
  </si>
  <si>
    <t>171</t>
  </si>
  <si>
    <t>713151111</t>
  </si>
  <si>
    <t>Montáž tepelné izolace střech šikmých rohožemi, pásy, deskami (izolační materiál ve specifikaci) kladenými volně mezi krokve</t>
  </si>
  <si>
    <t>-464519177</t>
  </si>
  <si>
    <t xml:space="preserve">Poznámka k souboru cen:_x000D_
1. V cenách -1141 až -1147 nejsou započteny náklady na podkladní rošt a olištování zdí; tyto se oceňují pro kovový rošt cenami souboru 763 12-16 katalogu 763 - Konstrukce suché výstavby nebo pro dřevěný rošt cenami souboru 766 41-72 katalogu 766 – Konstrukce truhlářské._x000D_
2. V cenách -1211 až -1218 nejsou započteny náklady na osazení latí pokud rozteč krokví je větší než 1000 mm; tyto se oceňují cenami souboru 762 34-.. Bednění a laťování katalogu 762 - Konstrukce tesařské._x000D_
</t>
  </si>
  <si>
    <t>6,75*0,94*65 "tepelná izolace mezi příložky krokví tl .100"</t>
  </si>
  <si>
    <t>6,75*0,88*65 "tepelná izolace mezi krokve tl. 180"</t>
  </si>
  <si>
    <t>(0,90+2,85)*0,12*33 "tepelná izolace mezi krokve tl. 180"</t>
  </si>
  <si>
    <t>172</t>
  </si>
  <si>
    <t>63166763</t>
  </si>
  <si>
    <t>pás tepelně izolační mezi krokve λ=0,036-0,037 tl 100mm</t>
  </si>
  <si>
    <t>-1450185129</t>
  </si>
  <si>
    <t>412,425*1,1 'Přepočtené koeficientem množství</t>
  </si>
  <si>
    <t>173</t>
  </si>
  <si>
    <t>63166771</t>
  </si>
  <si>
    <t>pás tepelně izolační mezi krokve λ=0,036-0,037 tl 180mm</t>
  </si>
  <si>
    <t>525524216</t>
  </si>
  <si>
    <t>400,95*1,1 'Přepočtené koeficientem množství</t>
  </si>
  <si>
    <t>174</t>
  </si>
  <si>
    <t>713191132</t>
  </si>
  <si>
    <t>Montáž tepelné izolace stavebních konstrukcí - doplňky a konstrukční součásti podlah, stropů vrchem nebo střech překrytím fólií separační z PE</t>
  </si>
  <si>
    <t>-1748976335</t>
  </si>
  <si>
    <t>41,82+3,74+3,89+3,89+3,74+11,32*2+15,90*2+32,18+60,10+12,13+9,71+19,34+7,34+58,65+10,54+2,22 "místnost I.NP"</t>
  </si>
  <si>
    <t>(5,174*2+7,70*2+1,80*2*2+2,075*2*2+1,875*2*2+2,075*2*2+3,775*2*2+2,95*2*2+3,065*2*2+5,164*2*2+5,174*2+6,025*2+5,475*2+10,648*2+1,525*2)*0,07 "I.NP"</t>
  </si>
  <si>
    <t>(3,65*2+3,325*2+2,663*2+3,65*2+3,65*2+5,463*2+1,425*2+4,375*2+5,174*2+11,65*2+1,075*2+2,075*2+7,174*2+1,425*2)*0,07 "I. NP svislá"</t>
  </si>
  <si>
    <t>175</t>
  </si>
  <si>
    <t>28323063</t>
  </si>
  <si>
    <t>fólie LDPE (650 kg/m3) proti zemní vlhkosti nad úrovní terénu tl 0,6mm</t>
  </si>
  <si>
    <t>-324098504</t>
  </si>
  <si>
    <t>343,897*1,1 'Přepočtené koeficientem množství</t>
  </si>
  <si>
    <t>176</t>
  </si>
  <si>
    <t>998713202</t>
  </si>
  <si>
    <t>Přesun hmot pro izolace tepelné stanovený procentní sazbou (%) z ceny vodorovná dopravní vzdálenost do 50 m v objektech výšky přes 6 do 12 m</t>
  </si>
  <si>
    <t>1752475650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</si>
  <si>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-3181 pro přesun prováděný bez použití mechanizace, tj. za ztížených podmínek, lze použít pouze pro hmotnost materiálu, která se tímto způsobem skutečně přemísťuje._x000D_
</t>
  </si>
  <si>
    <t>721</t>
  </si>
  <si>
    <t>Zdravotechnika - vnitřní kanalizace</t>
  </si>
  <si>
    <t>177</t>
  </si>
  <si>
    <t>721173401</t>
  </si>
  <si>
    <t>Potrubí z trub PVC SN4 svodné (ležaté) DN 110</t>
  </si>
  <si>
    <t>-1180540754</t>
  </si>
  <si>
    <t xml:space="preserve">Poznámka k souboru cen:_x000D_
1. Cenami -3315 až -3317 se oceňuje svislé potrubí od střešního vtoku po čisticí kus._x000D_
</t>
  </si>
  <si>
    <t>1,55+1,65+1,55+1,65</t>
  </si>
  <si>
    <t>178</t>
  </si>
  <si>
    <t>721173402</t>
  </si>
  <si>
    <t>Potrubí z trub PVC SN4 svodné (ležaté) DN 125</t>
  </si>
  <si>
    <t>-1142972042</t>
  </si>
  <si>
    <t>4,38+6,55+0,80+1,85+3,15+2,25+1,20+2,40+1,80</t>
  </si>
  <si>
    <t>179</t>
  </si>
  <si>
    <t>721173403</t>
  </si>
  <si>
    <t>Potrubí z trub PVC SN4 svodné (ležaté) DN 160</t>
  </si>
  <si>
    <t>-409784164</t>
  </si>
  <si>
    <t>7,65+2,45+3,85+7,95+2,55+2,45</t>
  </si>
  <si>
    <t>180</t>
  </si>
  <si>
    <t>721173404</t>
  </si>
  <si>
    <t>Potrubí z trub PVC SN4 svodné (ležaté) DN 200</t>
  </si>
  <si>
    <t>-1976396493</t>
  </si>
  <si>
    <t>7,10</t>
  </si>
  <si>
    <t>181</t>
  </si>
  <si>
    <t>721174024</t>
  </si>
  <si>
    <t>Potrubí z trub polypropylenových odpadní (svislé) DN 75</t>
  </si>
  <si>
    <t>590102601</t>
  </si>
  <si>
    <t xml:space="preserve">Poznámka k souboru cen:_x000D_
1. Cenami -4054 až -4057 se oceňuje svislé potrubí od střešního vtoku po čisticí kus._x000D_
2. Ochrany odpadního a připojovacího potrubí z plastových trub se oceňují cenami souboru cen 722 18- . . Ochrana potrubí, části A 02._x000D_
</t>
  </si>
  <si>
    <t>4,00</t>
  </si>
  <si>
    <t>182</t>
  </si>
  <si>
    <t>721174025</t>
  </si>
  <si>
    <t>Potrubí z trub polypropylenových odpadní (svislé) DN 110</t>
  </si>
  <si>
    <t>185644059</t>
  </si>
  <si>
    <t>3,55+2,28+4,10</t>
  </si>
  <si>
    <t>7,60+7,80+1,30+3,60+3,50+3,90+1,20</t>
  </si>
  <si>
    <t>1,00+1,00</t>
  </si>
  <si>
    <t>183</t>
  </si>
  <si>
    <t>721174042</t>
  </si>
  <si>
    <t>Potrubí z trub polypropylenových připojovací DN 40</t>
  </si>
  <si>
    <t>-626499549</t>
  </si>
  <si>
    <t>8,60+2,50+4,00 "napojení kondenzátu"</t>
  </si>
  <si>
    <t>184</t>
  </si>
  <si>
    <t>721174043</t>
  </si>
  <si>
    <t>Potrubí z trub polypropylenových připojovací DN 50</t>
  </si>
  <si>
    <t>-1544081195</t>
  </si>
  <si>
    <t>0,60+1,30+1,70</t>
  </si>
  <si>
    <t>1,20+0,60+0,80+1,60+0,60+2,40+3,00+2,00</t>
  </si>
  <si>
    <t>2,70+1,50+1,70+1,20+2,20</t>
  </si>
  <si>
    <t>1,20+0,60+1,00+3,00+1,50</t>
  </si>
  <si>
    <t>185</t>
  </si>
  <si>
    <t>721174044</t>
  </si>
  <si>
    <t>Potrubí z trub polypropylenových připojovací DN 75</t>
  </si>
  <si>
    <t>-117423291</t>
  </si>
  <si>
    <t>1,20+1,30+0,70+1,20</t>
  </si>
  <si>
    <t>3*1,00+3*1,00</t>
  </si>
  <si>
    <t>186</t>
  </si>
  <si>
    <t>721174045</t>
  </si>
  <si>
    <t>Potrubí z trub polypropylenových připojovací DN 110</t>
  </si>
  <si>
    <t>1354081047</t>
  </si>
  <si>
    <t>1,80+0,70+0,60</t>
  </si>
  <si>
    <t>2,60+0,60+1,20+1,90+2,50+1,00</t>
  </si>
  <si>
    <t>3,80+3,30+1,00+3,80+3,30+1,00</t>
  </si>
  <si>
    <t>187</t>
  </si>
  <si>
    <t>721174063</t>
  </si>
  <si>
    <t>Potrubí z trub polypropylenových větrací DN 110</t>
  </si>
  <si>
    <t>1849602814</t>
  </si>
  <si>
    <t>4*3,80</t>
  </si>
  <si>
    <t>188</t>
  </si>
  <si>
    <t>721194105</t>
  </si>
  <si>
    <t>Vyměření přípojek na potrubí vyvedení a upevnění odpadních výpustek DN 50</t>
  </si>
  <si>
    <t>661210155</t>
  </si>
  <si>
    <t xml:space="preserve">Poznámka k souboru cen:_x000D_
1. Cenami lze oceňovat i vyvedení a upevnění odpadních výpustek ke strojům a zařízením._x000D_
2. Potrubí odpadních výpustek se oceňují cenami souboru cen 721 17- . . Potrubí z plastových trub, části A 01._x000D_
</t>
  </si>
  <si>
    <t>22 "umyvadla a dřezy"</t>
  </si>
  <si>
    <t>8 "sprchy"</t>
  </si>
  <si>
    <t>189</t>
  </si>
  <si>
    <t>721194107</t>
  </si>
  <si>
    <t>Vyměření přípojek na potrubí vyvedení a upevnění odpadních výpustek DN 70</t>
  </si>
  <si>
    <t>-1059645915</t>
  </si>
  <si>
    <t xml:space="preserve"> 1 "podlahová vpusť"</t>
  </si>
  <si>
    <t>5 "zápachové uzávěrky"</t>
  </si>
  <si>
    <t>2 "výlevky"</t>
  </si>
  <si>
    <t>3 "urinaly"</t>
  </si>
  <si>
    <t>190</t>
  </si>
  <si>
    <t>721194109</t>
  </si>
  <si>
    <t>Vyměření přípojek na potrubí vyvedení a upevnění odpadních výpustek DN 110</t>
  </si>
  <si>
    <t>678118475</t>
  </si>
  <si>
    <t>16 "WC"</t>
  </si>
  <si>
    <t>191</t>
  </si>
  <si>
    <t>721211403</t>
  </si>
  <si>
    <t>Podlahové vpusti s vodorovným odtokem DN 50/75 s kulovým kloubem</t>
  </si>
  <si>
    <t>1012599174</t>
  </si>
  <si>
    <t>192</t>
  </si>
  <si>
    <t>721212121</t>
  </si>
  <si>
    <t>Odtokové sprchové žlaby se zápachovou uzávěrkou a krycím roštem délky 700 mm</t>
  </si>
  <si>
    <t>-1058582366</t>
  </si>
  <si>
    <t>193</t>
  </si>
  <si>
    <t>721226512</t>
  </si>
  <si>
    <t>Zápachové uzávěrky podomítkové (Pe) s krycí deskou pro pračku a myčku DN 50</t>
  </si>
  <si>
    <t>1685554021</t>
  </si>
  <si>
    <t>194</t>
  </si>
  <si>
    <t>721229111</t>
  </si>
  <si>
    <t>Zápachové uzávěrky montáž zápachových uzávěrek ostatních typů do DN 50</t>
  </si>
  <si>
    <t>981226900</t>
  </si>
  <si>
    <t>195</t>
  </si>
  <si>
    <t>48481003</t>
  </si>
  <si>
    <t>sifon pro odvod kondenzátu</t>
  </si>
  <si>
    <t>-547449693</t>
  </si>
  <si>
    <t>196</t>
  </si>
  <si>
    <t>721241102</t>
  </si>
  <si>
    <t>Lapače střešních splavenin litinové DN 125</t>
  </si>
  <si>
    <t>243330386</t>
  </si>
  <si>
    <t>197</t>
  </si>
  <si>
    <t>721273153</t>
  </si>
  <si>
    <t>Ventilační hlavice z polypropylenu (PP) DN 110</t>
  </si>
  <si>
    <t>725651504</t>
  </si>
  <si>
    <t>198</t>
  </si>
  <si>
    <t>721290111</t>
  </si>
  <si>
    <t>Zkouška těsnosti kanalizace v objektech vodou do DN 125</t>
  </si>
  <si>
    <t>-1113115370</t>
  </si>
  <si>
    <t>6,40+24,38+26,90+7,10+4,00+40,83+32,40+10,40+29,10+15,20</t>
  </si>
  <si>
    <t>199</t>
  </si>
  <si>
    <t>998721202</t>
  </si>
  <si>
    <t>Přesun hmot pro vnitřní kanalizace stanovený procentní sazbou (%) z ceny vodorovná dopravní vzdálenost do 50 m v objektech výšky přes 6 do 12 m</t>
  </si>
  <si>
    <t>-1869343154</t>
  </si>
  <si>
    <t>722</t>
  </si>
  <si>
    <t>Zdravotechnika - vnitřní vodovod</t>
  </si>
  <si>
    <t>200</t>
  </si>
  <si>
    <t>722130233</t>
  </si>
  <si>
    <t>Potrubí z ocelových trubek pozinkovaných závitových svařovaných běžných DN 25</t>
  </si>
  <si>
    <t>-653627660</t>
  </si>
  <si>
    <t>18,25+6,60 "hydrantový rozvod"</t>
  </si>
  <si>
    <t>201</t>
  </si>
  <si>
    <t>722174002</t>
  </si>
  <si>
    <t>Potrubí z plastových trubek z polypropylenu PPR svařovaných polyfúzně PN 16 (SDR 7,4) D 20 x 2,8</t>
  </si>
  <si>
    <t>1599588513</t>
  </si>
  <si>
    <t>2,90+4,70+8,80+3,70+2,40+4,80+2,80+3,20+9,60+5,40+3,90+1,40</t>
  </si>
  <si>
    <t>61*0,50 "vývody SV"</t>
  </si>
  <si>
    <t>202</t>
  </si>
  <si>
    <t>722174003</t>
  </si>
  <si>
    <t>Potrubí z plastových trubek z polypropylenu PPR svařovaných polyfúzně PN 16 (SDR 7,4) D 25 x 3,5</t>
  </si>
  <si>
    <t>626978241</t>
  </si>
  <si>
    <t>4,50+11,30+4,00+5,05+2,55+8,40+8,40+2,50+5,80+2,80+9,80</t>
  </si>
  <si>
    <t>203</t>
  </si>
  <si>
    <t>722174004</t>
  </si>
  <si>
    <t>Potrubí z plastových trubek z polypropylenu PPR svařovaných polyfúzně PN 16 (SDR 7,4) D 32 x 4,4</t>
  </si>
  <si>
    <t>1113307995</t>
  </si>
  <si>
    <t>23,75+23,75+14,95+7,15</t>
  </si>
  <si>
    <t>204</t>
  </si>
  <si>
    <t>722174022</t>
  </si>
  <si>
    <t>Potrubí z plastových trubek z polypropylenu PPR svařovaných polyfúzně PN 20 (SDR 6) D 20 x 3,4</t>
  </si>
  <si>
    <t>1883512319</t>
  </si>
  <si>
    <t>2,40+4,40+4,60+2,80+3,20+2,40+10,20+9,00+8,90+8,90+2,90+7,70 "teplá voda"</t>
  </si>
  <si>
    <t>29,80+4,60+16,60+11,40 "cirkulace"</t>
  </si>
  <si>
    <t>43*0,50 "vývody TV"</t>
  </si>
  <si>
    <t>205</t>
  </si>
  <si>
    <t>722174023</t>
  </si>
  <si>
    <t>Potrubí z plastových trubek z polypropylenu PPR svařovaných polyfúzně PN 20 (SDR 6) D 25 x 4,2</t>
  </si>
  <si>
    <t>-654765860</t>
  </si>
  <si>
    <t>7,60+3,90+9,90+15,60 "teplá voda"</t>
  </si>
  <si>
    <t>206</t>
  </si>
  <si>
    <t>722174024</t>
  </si>
  <si>
    <t>Potrubí z plastových trubek z polypropylenu PPR svařovaných polyfúzně PN 20 (SDR 6) D 32 x 5,4</t>
  </si>
  <si>
    <t>1008884468</t>
  </si>
  <si>
    <t>20,95+16,80 "teplá voda"</t>
  </si>
  <si>
    <t>207</t>
  </si>
  <si>
    <t>722181211</t>
  </si>
  <si>
    <t>Ochrana potrubí termoizolačními trubicemi z pěnového polyetylenu PE přilepenými v příčných a podélných spojích, tloušťky izolace do 6 mm, vnitřního průměru izolace DN do 22 mm</t>
  </si>
  <si>
    <t>2022382468</t>
  </si>
  <si>
    <t xml:space="preserve">Poznámka k souboru cen:_x000D_
1. V cenách -1211 až -1256 jsou započteny i náklady na dodání tepelně izolačních trubic._x000D_
</t>
  </si>
  <si>
    <t>84,1+151,30</t>
  </si>
  <si>
    <t>208</t>
  </si>
  <si>
    <t>722181212</t>
  </si>
  <si>
    <t>Ochrana potrubí termoizolačními trubicemi z pěnového polyetylenu PE přilepenými v příčných a podélných spojích, tloušťky izolace do 6 mm, vnitřního průměru izolace DN přes 22 do 32 mm</t>
  </si>
  <si>
    <t>-1553101300</t>
  </si>
  <si>
    <t>24,85+65,10+69,60+37,00+37,75</t>
  </si>
  <si>
    <t>209</t>
  </si>
  <si>
    <t>722182012</t>
  </si>
  <si>
    <t>Podpůrný žlab pro potrubí průměru D 25</t>
  </si>
  <si>
    <t>-3580180</t>
  </si>
  <si>
    <t xml:space="preserve">Poznámka k souboru cen:_x000D_
1. V cenách jsou započítány náklady na dodávku a montáž podpůrného žlabu._x000D_
2. Ceny neobsahují náklady na zavěšení potrubí, ty jsou zahrnuty v cenách potrubí._x000D_
</t>
  </si>
  <si>
    <t>210</t>
  </si>
  <si>
    <t>722182013</t>
  </si>
  <si>
    <t>Podpůrný žlab pro potrubí průměru D 32</t>
  </si>
  <si>
    <t>-1485831977</t>
  </si>
  <si>
    <t>211</t>
  </si>
  <si>
    <t>722190401</t>
  </si>
  <si>
    <t>Zřízení přípojek na potrubí vyvedení a upevnění výpustek do DN 25</t>
  </si>
  <si>
    <t>-994321953</t>
  </si>
  <si>
    <t xml:space="preserve">Poznámka k souboru cen:_x000D_
1. Cenami -0401 až -0403 se oceňuje vyvedení a upevnění výpustek zařizovacích předmětů a výtokových armatur._x000D_
2. Potrubí vodovodních přípojek k zařizovacím předmětům, výtokovým armaturám, případně strojům a zařízením se oceňuje příslušnými cenami potrubí jako rozvod._x000D_
</t>
  </si>
  <si>
    <t>61+43</t>
  </si>
  <si>
    <t>212</t>
  </si>
  <si>
    <t>722212121</t>
  </si>
  <si>
    <t>Armatury přírubové šoupátka víková s ručním kolem těsnící sedla mosaz/mosaz PN 10 do 50°C se zemní soupravou a poklopem bez T-klíče DN 40</t>
  </si>
  <si>
    <t>soubor</t>
  </si>
  <si>
    <t>1751536205</t>
  </si>
  <si>
    <t>213</t>
  </si>
  <si>
    <t>722212330</t>
  </si>
  <si>
    <t>Armatury přírubové šoupátka klíče k šoupátkům se zemní soupravou (všech rozměrů) T-klíč</t>
  </si>
  <si>
    <t>-2046011105</t>
  </si>
  <si>
    <t>214</t>
  </si>
  <si>
    <t>722212440</t>
  </si>
  <si>
    <t>Armatury přírubové šoupátka orientační štítky na zeď</t>
  </si>
  <si>
    <t>-436370537</t>
  </si>
  <si>
    <t>215</t>
  </si>
  <si>
    <t>722220152</t>
  </si>
  <si>
    <t>Armatury s jedním závitem plastové (PPR) PN 20 (SDR 6) DN 20 x G 1/2"</t>
  </si>
  <si>
    <t>1668164964</t>
  </si>
  <si>
    <t xml:space="preserve">Poznámka k souboru cen:_x000D_
1. Cenami -9101 až -9108 nelze oceňovat montáž nástěnek._x000D_
2. V cenách –0111 až -0122 je započteno i vyvedení a upevnění výpustek._x000D_
</t>
  </si>
  <si>
    <t>8+8+4+2+12+2+6+3+2 "pro rohový ventil - umyvadla, WC"</t>
  </si>
  <si>
    <t>216</t>
  </si>
  <si>
    <t>722220153</t>
  </si>
  <si>
    <t>Armatury s jedním závitem plastové (PPR) PN 20 (SDR 6) DN 25 x G 3/4"</t>
  </si>
  <si>
    <t>1809502037</t>
  </si>
  <si>
    <t>3 "ventily v kotelně"</t>
  </si>
  <si>
    <t>2 "pračkový ventil"</t>
  </si>
  <si>
    <t>217</t>
  </si>
  <si>
    <t>722220161</t>
  </si>
  <si>
    <t>Armatury s jedním závitem plastové (PPR) PN 20 (SDR 6) DN 20 x G 1/2" (nástěnný komplet)</t>
  </si>
  <si>
    <t>1920721249</t>
  </si>
  <si>
    <t>6+1+1+2 "sprchy a výlevky"</t>
  </si>
  <si>
    <t>218</t>
  </si>
  <si>
    <t>722229103</t>
  </si>
  <si>
    <t>Armatury s jedním závitem montáž vodovodních armatur s jedním závitem ostatních typů G 1"</t>
  </si>
  <si>
    <t>1028330962</t>
  </si>
  <si>
    <t>1 "expanzní nádoba - napojení UT a TV"</t>
  </si>
  <si>
    <t>219</t>
  </si>
  <si>
    <t>48466404</t>
  </si>
  <si>
    <t>nádoba expanzní tlaková s membránou objem 25L PN 0,6</t>
  </si>
  <si>
    <t>-894997122</t>
  </si>
  <si>
    <t>220</t>
  </si>
  <si>
    <t>722230103</t>
  </si>
  <si>
    <t>Armatury se dvěma závity ventily přímé G 1"</t>
  </si>
  <si>
    <t>-1970578642</t>
  </si>
  <si>
    <t>3+1 "kotelna - připojení UT a TV"</t>
  </si>
  <si>
    <t>221</t>
  </si>
  <si>
    <t>722230113</t>
  </si>
  <si>
    <t>Armatury se dvěma závity ventily přímé s odvodňovacím ventilem G 1"</t>
  </si>
  <si>
    <t>-2068631689</t>
  </si>
  <si>
    <t>2 "kotelna - připojení UT a TV"</t>
  </si>
  <si>
    <t>222</t>
  </si>
  <si>
    <t>722230114</t>
  </si>
  <si>
    <t>Armatury se dvěma závity ventily přímé s odvodňovacím ventilem G 5/4"</t>
  </si>
  <si>
    <t>300900541</t>
  </si>
  <si>
    <t>2+2*3 "na přívodu do objektu"</t>
  </si>
  <si>
    <t>223</t>
  </si>
  <si>
    <t>722231074</t>
  </si>
  <si>
    <t>Armatury se dvěma závity ventily zpětné mosazné PN 10 do 110°C G 1"</t>
  </si>
  <si>
    <t>1735238712</t>
  </si>
  <si>
    <t>224</t>
  </si>
  <si>
    <t>722231075</t>
  </si>
  <si>
    <t>Armatury se dvěma závity ventily zpětné mosazné PN 10 do 110°C G 5/4</t>
  </si>
  <si>
    <t>-636608805</t>
  </si>
  <si>
    <t>225</t>
  </si>
  <si>
    <t>722231211</t>
  </si>
  <si>
    <t>Armatury se dvěma závity ventily k bojleru PN 10 do 100 °C G 1/2"</t>
  </si>
  <si>
    <t>730055320</t>
  </si>
  <si>
    <t>226</t>
  </si>
  <si>
    <t>722231222</t>
  </si>
  <si>
    <t>Armatury se dvěma závity ventily pojistné k bojleru mosazné PN 6 do 100°C G 3/4"</t>
  </si>
  <si>
    <t>2038143279</t>
  </si>
  <si>
    <t>1 "kotelna - připojení UT a TV"</t>
  </si>
  <si>
    <t>227</t>
  </si>
  <si>
    <t>722232503</t>
  </si>
  <si>
    <t>Armatury se dvěma závity potrubní oddělovače vnější závit PN 10 do 65 °C G 1"</t>
  </si>
  <si>
    <t>-477695563</t>
  </si>
  <si>
    <t>1 "kotelna - připojení UT a TV - oddělení systému dle EN 1717"</t>
  </si>
  <si>
    <t>228</t>
  </si>
  <si>
    <t>722239103</t>
  </si>
  <si>
    <t>Armatury se dvěma závity montáž vodovodních armatur se dvěma závity ostatních typů G 1"</t>
  </si>
  <si>
    <t>1661620895</t>
  </si>
  <si>
    <t>1 "filtr s magnetem - kotelna, připojení UT a TV"</t>
  </si>
  <si>
    <t>1 "čerpadlo"</t>
  </si>
  <si>
    <t>229</t>
  </si>
  <si>
    <t>551R01</t>
  </si>
  <si>
    <t>filtr závitový s magnetem 1"</t>
  </si>
  <si>
    <t>-19145213</t>
  </si>
  <si>
    <t>230</t>
  </si>
  <si>
    <t>426R02</t>
  </si>
  <si>
    <t>čerpadlo oběhové teplovodní závitové DN 25 pro vytápění výtlak 10m Qmax 4,3m3/h PN 10 T 110°C</t>
  </si>
  <si>
    <t>1870798721</t>
  </si>
  <si>
    <t>231</t>
  </si>
  <si>
    <t>722249122</t>
  </si>
  <si>
    <t>Armatury z plastických hmot montáž vodovodních armatur z plastických hmot ostatních typů DN 20</t>
  </si>
  <si>
    <t>52664581</t>
  </si>
  <si>
    <t>10+7 "trasové uzávěry"</t>
  </si>
  <si>
    <t>232</t>
  </si>
  <si>
    <t>28654336</t>
  </si>
  <si>
    <t>kohout kulový PPR D 20mm</t>
  </si>
  <si>
    <t>856089785</t>
  </si>
  <si>
    <t>233</t>
  </si>
  <si>
    <t>722249123</t>
  </si>
  <si>
    <t>Armatury z plastických hmot montáž vodovodních armatur z plastických hmot ostatních typů DN 25</t>
  </si>
  <si>
    <t>1293464599</t>
  </si>
  <si>
    <t>6+5 "trasové uzávěry"</t>
  </si>
  <si>
    <t>234</t>
  </si>
  <si>
    <t>28654337</t>
  </si>
  <si>
    <t>kohout kulový PPR D 25mm</t>
  </si>
  <si>
    <t>176149516</t>
  </si>
  <si>
    <t>235</t>
  </si>
  <si>
    <t>722250133</t>
  </si>
  <si>
    <t>Požární příslušenství a armatury hydrantový systém s tvarově stálou hadicí celoplechový D 25 x 30 m</t>
  </si>
  <si>
    <t>1316117053</t>
  </si>
  <si>
    <t>236</t>
  </si>
  <si>
    <t>722262213</t>
  </si>
  <si>
    <t>Vodoměry pro vodu do 40°C závitové horizontální jednovtokové suchoběžné G 3/4" x 130 mm Qn 1,5</t>
  </si>
  <si>
    <t>603340627</t>
  </si>
  <si>
    <t xml:space="preserve">Poznámka k souboru cen:_x000D_
1. Cenami nelze oceňovat montáže vodoměrů při zřizování vodovodních přípojek; tyto práce se oceňují cenami souboru cen 722 26- . 9 Oprava vodoměrů, části C 02._x000D_
</t>
  </si>
  <si>
    <t>237</t>
  </si>
  <si>
    <t>998722202</t>
  </si>
  <si>
    <t>Přesun hmot pro vnitřní vodovod stanovený procentní sazbou (%) z ceny vodorovná dopravní vzdálenost do 50 m v objektech výšky přes 6 do 12 m</t>
  </si>
  <si>
    <t>-1280171497</t>
  </si>
  <si>
    <t>723</t>
  </si>
  <si>
    <t>Zdravotechnika - vnitřní plynovod</t>
  </si>
  <si>
    <t>238</t>
  </si>
  <si>
    <t>723R01</t>
  </si>
  <si>
    <t>Dle samostatného rozpočtu DA4</t>
  </si>
  <si>
    <t>747226881</t>
  </si>
  <si>
    <t>725</t>
  </si>
  <si>
    <t>Zdravotechnika - zařizovací předměty</t>
  </si>
  <si>
    <t>239</t>
  </si>
  <si>
    <t>725111231</t>
  </si>
  <si>
    <t>Zařízení záchodů splachovače nádržkové keramické s armaturou boční nebo spodní napouštění</t>
  </si>
  <si>
    <t>-551711606</t>
  </si>
  <si>
    <t xml:space="preserve">Poznámka k souboru cen:_x000D_
1. V cenách -1351, -1361 není započten napájecí zdroj._x000D_
2. V cenách jsou započtená klozetová sedátka._x000D_
</t>
  </si>
  <si>
    <t>5 "pro dětská WC"</t>
  </si>
  <si>
    <t>240</t>
  </si>
  <si>
    <t>725112015</t>
  </si>
  <si>
    <t>Zařízení záchodů klozety keramické standardní samostatně stojící dětské s hlubokým splachováním odpad svislý</t>
  </si>
  <si>
    <t>428171009</t>
  </si>
  <si>
    <t>241</t>
  </si>
  <si>
    <t>725112022</t>
  </si>
  <si>
    <t>Zařízení záchodů klozety keramické závěsné na nosné stěny s hlubokým splachováním odpad vodorovný</t>
  </si>
  <si>
    <t>1672501667</t>
  </si>
  <si>
    <t>242</t>
  </si>
  <si>
    <t>725119125</t>
  </si>
  <si>
    <t>Zařízení záchodů montáž klozetových mís závěsných na nosné stěny</t>
  </si>
  <si>
    <t>-118221829</t>
  </si>
  <si>
    <t>2 "klozety pro imobilní"</t>
  </si>
  <si>
    <t>243</t>
  </si>
  <si>
    <t>64236051</t>
  </si>
  <si>
    <t>klozet keramický bílý závěsný hluboké splachování pro handicapované</t>
  </si>
  <si>
    <t>-354713399</t>
  </si>
  <si>
    <t>244</t>
  </si>
  <si>
    <t>725121013</t>
  </si>
  <si>
    <t>Pisoárové záchodky splachovače automatické s montážní krabicí bateriové</t>
  </si>
  <si>
    <t>-680318111</t>
  </si>
  <si>
    <t xml:space="preserve">Poznámka k souboru cen:_x000D_
1. V cenách –1001, -1521, -1525, -1529 není započten napájecí zdroj._x000D_
2. V cenách -1501 a -1502 není započten ventil na oplach pisoáru._x000D_
</t>
  </si>
  <si>
    <t>245</t>
  </si>
  <si>
    <t>725121523</t>
  </si>
  <si>
    <t>Pisoárové záchodky keramické automatické pro bateriové napájení</t>
  </si>
  <si>
    <t>1022744321</t>
  </si>
  <si>
    <t>246</t>
  </si>
  <si>
    <t>725211617</t>
  </si>
  <si>
    <t>Umyvadla keramická bílá bez výtokových armatur připevněná na stěnu šrouby s krytem na sifon (polosloupem), šířka umyvadla 600 mm</t>
  </si>
  <si>
    <t>-2112277554</t>
  </si>
  <si>
    <t xml:space="preserve">Poznámka k souboru cen:_x000D_
1. V cenách -1601 až -9102 je započteno i dodání kulových uzávěrů (roháčků) a sifonu._x000D_
2. V cenách s viditelným sifonem (tj. bez krytu sifonu, slopu, skříňky, ..) jsou použity kulové uzávěry a sifon s celokovovým designem._x000D_
3. V cenách -1651 a -1661 nejsou započteny náklady na montáž a dodání desky, tyto se oceňují cenami 766 69-3411 až 766 69-3422._x000D_
4. V cenách –4112-14, -4141-43, -4151-55, -4161-63, -4211, 21, 31, 41 není započten napájecí zdroj._x000D_
</t>
  </si>
  <si>
    <t>247</t>
  </si>
  <si>
    <t>725211651</t>
  </si>
  <si>
    <t>Umyvadla keramická bílá bez výtokových armatur do desky polozápustná, šířky umyvadla 560 mm</t>
  </si>
  <si>
    <t>986681477</t>
  </si>
  <si>
    <t>248</t>
  </si>
  <si>
    <t>725211681</t>
  </si>
  <si>
    <t>Umyvadla keramická bílá bez výtokových armatur připevněná na stěnu šrouby zdravotní, šířka umyvadla 640 mm</t>
  </si>
  <si>
    <t>1318531503</t>
  </si>
  <si>
    <t>249</t>
  </si>
  <si>
    <t>725211701</t>
  </si>
  <si>
    <t>Umyvadla keramická bílá bez výtokových armatur připevněná na stěnu šrouby malá (umývátka) stěnová 400 mm</t>
  </si>
  <si>
    <t>-114583656</t>
  </si>
  <si>
    <t>250</t>
  </si>
  <si>
    <t>725244103</t>
  </si>
  <si>
    <t>Sprchové dveře a zástěny dveře sprchové do niky rámové se skleněnou výplní tl. 5 mm otvíravé jednokřídlové, na vaničku šířky 900 mm</t>
  </si>
  <si>
    <t>2001671940</t>
  </si>
  <si>
    <t xml:space="preserve">Poznámka k souboru cen:_x000D_
1. V cenách -4904-4907 nejsou započteny náklady na dodání sprchových dveří a zástěn._x000D_
</t>
  </si>
  <si>
    <t>251</t>
  </si>
  <si>
    <t>725291642</t>
  </si>
  <si>
    <t>Doplňky zařízení koupelen a záchodů nerezové sedačky do sprchy</t>
  </si>
  <si>
    <t>2104090063</t>
  </si>
  <si>
    <t>252</t>
  </si>
  <si>
    <t>725291702</t>
  </si>
  <si>
    <t>Doplňky zařízení koupelen a záchodů smaltované madla rovná, délky 400 mm</t>
  </si>
  <si>
    <t>-2096441405</t>
  </si>
  <si>
    <t>253</t>
  </si>
  <si>
    <t>725291712</t>
  </si>
  <si>
    <t>Doplňky zařízení koupelen a záchodů smaltované madla krakorcová, délky 834 mm</t>
  </si>
  <si>
    <t>-1777434603</t>
  </si>
  <si>
    <t>254</t>
  </si>
  <si>
    <t>725291722</t>
  </si>
  <si>
    <t>Doplňky zařízení koupelen a záchodů smaltované madla krakorcová sklopná, délky 834 mm</t>
  </si>
  <si>
    <t>-1537599245</t>
  </si>
  <si>
    <t>255</t>
  </si>
  <si>
    <t>725291R01</t>
  </si>
  <si>
    <t>Bezpečnostní signalizace pro imobilní</t>
  </si>
  <si>
    <t>-40473653</t>
  </si>
  <si>
    <t>256</t>
  </si>
  <si>
    <t>725311121</t>
  </si>
  <si>
    <t>Dřezy bez výtokových armatur jednoduché se zápachovou uzávěrkou nerezové s odkapávací plochou 560x480 mm a miskou</t>
  </si>
  <si>
    <t>-1989719339</t>
  </si>
  <si>
    <t xml:space="preserve">Poznámka k souboru cen:_x000D_
1. V ceně -1131 není započtena úhelníková příchytka._x000D_
2. V cenách -1141, není započten napájecí zdroj._x000D_
</t>
  </si>
  <si>
    <t>257</t>
  </si>
  <si>
    <t>725331111</t>
  </si>
  <si>
    <t>Výlevky bez výtokových armatur a splachovací nádrže keramické se sklopnou plastovou mřížkou 425 mm</t>
  </si>
  <si>
    <t>-1560992159</t>
  </si>
  <si>
    <t>258</t>
  </si>
  <si>
    <t>725813111</t>
  </si>
  <si>
    <t>Ventily rohové bez připojovací trubičky nebo flexi hadičky G 1/2"</t>
  </si>
  <si>
    <t>851740092</t>
  </si>
  <si>
    <t>259</t>
  </si>
  <si>
    <t>725813112</t>
  </si>
  <si>
    <t>Ventily rohové bez připojovací trubičky nebo flexi hadičky pračkové G 3/4"</t>
  </si>
  <si>
    <t>296374057</t>
  </si>
  <si>
    <t>260</t>
  </si>
  <si>
    <t>725821316</t>
  </si>
  <si>
    <t>Baterie dřezové nástěnné pákové s otáčivým plochým ústím a délkou ramínka 300 mm</t>
  </si>
  <si>
    <t>808762294</t>
  </si>
  <si>
    <t>2 "pro výlevky"</t>
  </si>
  <si>
    <t>261</t>
  </si>
  <si>
    <t>725821325</t>
  </si>
  <si>
    <t>Baterie dřezové stojánkové pákové s otáčivým ústím a délkou ramínka 220 mm</t>
  </si>
  <si>
    <t>-258664861</t>
  </si>
  <si>
    <t>262</t>
  </si>
  <si>
    <t>725822611</t>
  </si>
  <si>
    <t>Baterie umyvadlové stojánkové pákové bez výpusti</t>
  </si>
  <si>
    <t>492595431</t>
  </si>
  <si>
    <t xml:space="preserve">Poznámka k souboru cen:_x000D_
1. V cenách –2654, 56, -9132 není započten napájecí zdroj._x000D_
</t>
  </si>
  <si>
    <t>263</t>
  </si>
  <si>
    <t>725829121</t>
  </si>
  <si>
    <t>Baterie umyvadlové montáž ostatních typů nástěnných pákových nebo klasických</t>
  </si>
  <si>
    <t>-1134612406</t>
  </si>
  <si>
    <t>264</t>
  </si>
  <si>
    <t>55145692</t>
  </si>
  <si>
    <t>baterie umyvadlová stojánková páková s prodlouženou pákou (lékařská)</t>
  </si>
  <si>
    <t>716785053</t>
  </si>
  <si>
    <t>265</t>
  </si>
  <si>
    <t>725829122</t>
  </si>
  <si>
    <t>Baterie umyvadlové montáž ostatních typů nástěnných termostatických</t>
  </si>
  <si>
    <t>614878204</t>
  </si>
  <si>
    <t>266</t>
  </si>
  <si>
    <t>55144025</t>
  </si>
  <si>
    <t>baterie umyvadlová automatická stojánková 21 1 voda</t>
  </si>
  <si>
    <t>763375387</t>
  </si>
  <si>
    <t>267</t>
  </si>
  <si>
    <t>551R 01</t>
  </si>
  <si>
    <t>termostatický směšovací ventil</t>
  </si>
  <si>
    <t>1672982211</t>
  </si>
  <si>
    <t>268</t>
  </si>
  <si>
    <t>725841312</t>
  </si>
  <si>
    <t>Baterie sprchové nástěnné pákové</t>
  </si>
  <si>
    <t>-1783223667</t>
  </si>
  <si>
    <t xml:space="preserve">Poznámka k souboru cen:_x000D_
1. V cenách –1353-54 není započten napájecí zdroj._x000D_
</t>
  </si>
  <si>
    <t>269</t>
  </si>
  <si>
    <t>725861102</t>
  </si>
  <si>
    <t>Zápachové uzávěrky zařizovacích předmětů pro umyvadla DN 40</t>
  </si>
  <si>
    <t>200321150</t>
  </si>
  <si>
    <t xml:space="preserve">Poznámka k souboru cen:_x000D_
1. Pro volbu cen zápachových uzávěrek je rozhodující vnější průměr připojovací trubky._x000D_
2. V cenách je započteno i propojení zápachové uzávěrky s odpadní výpustkou._x000D_
3. Cenami zápachových uzávěrek nelze oceňovat zápachové uzávěrky, pokud jsou započteny v cenách zařizovacích předmětů._x000D_
4. Přechodové tvarovky pro připojení k armaturám se oceňují samostatně cenami souboru cen 722 22-.._x000D_
</t>
  </si>
  <si>
    <t>270</t>
  </si>
  <si>
    <t>725865501</t>
  </si>
  <si>
    <t>Zápachové uzávěrky zařizovacích předmětů odpadní soupravy se zápachovou uzávěrkou DN 40/50</t>
  </si>
  <si>
    <t>-780576870</t>
  </si>
  <si>
    <t>271</t>
  </si>
  <si>
    <t>998725202</t>
  </si>
  <si>
    <t>Přesun hmot pro zařizovací předměty stanovený procentní sazbou (%) z ceny vodorovná dopravní vzdálenost do 50 m v objektech výšky přes 6 do 12 m</t>
  </si>
  <si>
    <t>-1103813004</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</si>
  <si>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-5181 pro přesun prováděný bez použití mechanizace, tj. za ztížených podmínek, lze použít pouze pro hmotnost materiálu, která se tímto způsobem skutečně přemísťuje._x000D_
</t>
  </si>
  <si>
    <t>726</t>
  </si>
  <si>
    <t>Zdravotechnika - předstěnové instalace</t>
  </si>
  <si>
    <t>272</t>
  </si>
  <si>
    <t>726111021</t>
  </si>
  <si>
    <t>Předstěnové instalační systémy pro zazdění do masivních zděných konstrukcí pro pisoáry, s nastavitelnou hloubkou 80 až 120 mm</t>
  </si>
  <si>
    <t>108526798</t>
  </si>
  <si>
    <t xml:space="preserve">Poznámka k souboru cen:_x000D_
1. V cenách -1031, -1041 jsou započteny náklady na dodání ovládacích tlačítek._x000D_
2. V cenách -1202 až -1204 nejsou započteny náklady na dodání ovládacích tlačítek._x000D_
3. V cenách nejsou započteny náklady na dodávku zařizovacích předmětů._x000D_
</t>
  </si>
  <si>
    <t>273</t>
  </si>
  <si>
    <t>726111031</t>
  </si>
  <si>
    <t>Předstěnové instalační systémy pro zazdění do masivních zděných konstrukcí pro závěsné klozety ovládání zepředu, stavební výška 1080 mm</t>
  </si>
  <si>
    <t>-1545692651</t>
  </si>
  <si>
    <t>274</t>
  </si>
  <si>
    <t>726131031</t>
  </si>
  <si>
    <t>Předstěnové instalační systémy do lehkých stěn s kovovou konstrukcí pro podpěrné prvky a madla stavební výška 1120 mm</t>
  </si>
  <si>
    <t>1541157645</t>
  </si>
  <si>
    <t xml:space="preserve">Poznámka k souboru cen:_x000D_
1. V ceně jsou započteny náklady na: -1021 dodání nožního tlačítka na podlahu, -1041 dodání ovládacího tlačítka a zvukoizolační soupravy, -1042 dodání ovládacího tlačítka, -1043 dodání krycí desky, ručního tlačítka a zvukoizolační soupravy, -1061 dodání ovládacího tlačítka a zvukoizolační soupravy._x000D_
2. V ceně nejsou započteny náklady na: -1043 dodání podpěrných prvků a madel, -1202 až -1204 dodání ovládacího tlačítka._x000D_
3. V cenách nejsou započteny náklady na dodávku zařizovacích předmětů._x000D_
</t>
  </si>
  <si>
    <t>275</t>
  </si>
  <si>
    <t>726131043</t>
  </si>
  <si>
    <t>Předstěnové instalační systémy do lehkých stěn s kovovou konstrukcí pro závěsné klozety ovládání zepředu, stavební výšky 1120 mm pro tělesně postižené</t>
  </si>
  <si>
    <t>-1723329570</t>
  </si>
  <si>
    <t>276</t>
  </si>
  <si>
    <t>998726212</t>
  </si>
  <si>
    <t>Přesun hmot pro instalační prefabrikáty stanovený procentní sazbou (%) z ceny vodorovná dopravní vzdálenost do 50 m v objektech výšky přes 6 do 12 m</t>
  </si>
  <si>
    <t>-1004936271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</si>
  <si>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-6181 pro přesun prováděný bez použití mechanizace, tj. za ztížených podmínek, lze použít pouze pro hmotnost materiálu, která se tímto způsobem skutečně přemísťuje._x000D_
</t>
  </si>
  <si>
    <t>727</t>
  </si>
  <si>
    <t>Zdravotechnika - požární ochrana</t>
  </si>
  <si>
    <t>277</t>
  </si>
  <si>
    <t>727111141</t>
  </si>
  <si>
    <t>Protipožární trubní ucpávky předizolované kovové potrubí prostup stěnou tloušťky 150 mm požární odolnost EI 180 D 18</t>
  </si>
  <si>
    <t>-1027998429</t>
  </si>
  <si>
    <t xml:space="preserve">Poznámka k souboru cen:_x000D_
1. V cenách -1111 až 1119, -1131 až 1219, -1321 až 1419 je započtena tloušťka vyplňované spáry 15 mm a šířka 20 mm._x000D_
2. V cenách -1301 až 1319, -1421 až 1429 je započtena tloušťka vyplňované spáry 25 mm a šířka 15 mm._x000D_
3. V cenách -1121 až 1129, -1221 až 1229, -1501 až 1509 je započtena tloušťka vyplňované spáry 15-20 mm._x000D_
4. V cenách -1111 až 1119, -1131 až 1219, -1321 až 1419 je započteno opláštění potrubí minerální vlnou tloušťky 35mm._x000D_
5. V cenách -1121 až 1129, -1221 až 1229 je započteno opláštění potrubí minerální vlnou tloušťky 32 mm._x000D_
6. V cenách -1301 až 1319, -1421 až 1429 je započteno opláštění potrubí minerální vlnou tloušťky 20mm._x000D_
</t>
  </si>
  <si>
    <t xml:space="preserve">10 </t>
  </si>
  <si>
    <t>278</t>
  </si>
  <si>
    <t>727111145</t>
  </si>
  <si>
    <t>Protipožární trubní ucpávky předizolované kovové potrubí prostup stěnou tloušťky 150 mm požární odolnost EI 180 D 35</t>
  </si>
  <si>
    <t>432478810</t>
  </si>
  <si>
    <t>279</t>
  </si>
  <si>
    <t>727111149</t>
  </si>
  <si>
    <t>Protipožární trubní ucpávky předizolované kovové potrubí prostup stěnou tloušťky 150 mm požární odolnost EI 180 D 110</t>
  </si>
  <si>
    <t>1117985526</t>
  </si>
  <si>
    <t>280</t>
  </si>
  <si>
    <t>727111201</t>
  </si>
  <si>
    <t>Protipožární trubní ucpávky předizolované kovové potrubí prostup stropem tloušťky 150 mm požární odolnost EI 60-120 D 18</t>
  </si>
  <si>
    <t>1057020617</t>
  </si>
  <si>
    <t>281</t>
  </si>
  <si>
    <t>727111204</t>
  </si>
  <si>
    <t>Protipožární trubní ucpávky předizolované kovové potrubí prostup stropem tloušťky 150 mm požární odolnost EI 60-120 D 33</t>
  </si>
  <si>
    <t>778794090</t>
  </si>
  <si>
    <t>282</t>
  </si>
  <si>
    <t>727111209</t>
  </si>
  <si>
    <t>Protipožární trubní ucpávky předizolované kovové potrubí prostup stropem tloušťky 150 mm požární odolnost EI 60-120 D 110</t>
  </si>
  <si>
    <t>-2102712666</t>
  </si>
  <si>
    <t>731</t>
  </si>
  <si>
    <t>Ústřední vytápění</t>
  </si>
  <si>
    <t>283</t>
  </si>
  <si>
    <t>731R01</t>
  </si>
  <si>
    <t>Dle samostatného rozpočtu DA UT</t>
  </si>
  <si>
    <t>-757079194</t>
  </si>
  <si>
    <t xml:space="preserve">Poznámka k souboru cen:_x000D_
1. V cenách -0101 až -9620 jsou započteny i náklady na:_x000D_
a) napojení kotle na připravené rozvody_x000D_
b) odzkoušení kotle a poučení provozovatele_x000D_
2. V cenách -0101 až -9620 nejsou započteny náklady, které se oceňují samostatně a to:_x000D_
a) zřízení rozvodů topné a vratné vody_x000D_
</t>
  </si>
  <si>
    <t>741</t>
  </si>
  <si>
    <t xml:space="preserve">Elektroinstalace </t>
  </si>
  <si>
    <t>284</t>
  </si>
  <si>
    <t>741R01</t>
  </si>
  <si>
    <t>Dle samostatného rozpočtu DA EL</t>
  </si>
  <si>
    <t>2062869569</t>
  </si>
  <si>
    <t>751</t>
  </si>
  <si>
    <t>Vzduchotechnika</t>
  </si>
  <si>
    <t>285</t>
  </si>
  <si>
    <t>751R01</t>
  </si>
  <si>
    <t>Dle samostatného rozpočtu DA VZT</t>
  </si>
  <si>
    <t>259465257</t>
  </si>
  <si>
    <t>762</t>
  </si>
  <si>
    <t>Konstrukce tesařské</t>
  </si>
  <si>
    <t>286</t>
  </si>
  <si>
    <t>762085103</t>
  </si>
  <si>
    <t>Práce společné pro tesařské konstrukce montáž ocelových spojovacích prostředků (materiál ve specifikaci) kotevních želez příložek, patek, táhel</t>
  </si>
  <si>
    <t>1726355098</t>
  </si>
  <si>
    <t xml:space="preserve">Poznámka k souboru cen:_x000D_
1. Soubor cen 762 08-3 Impregnace řeziva neobsahuje položky pro ocenění imregnace řeziva nátěrem; tyto se oceňují příslušnými cenami souboru cen 783 2. -31.1 Napouštěcí nátěr tesařských konstrukcí, katalogu 800-783 Nátěry._x000D_
2. Soubor cen 762 08-5 Montáž ocelových spojovacích prostředků neobsahuje položky pro ocenění chemických kotev; tyto lze ocenit příslušnými cenami souboru cen 953 96 Kotvy chemické, katalogu 801-1 Budovy a haly - konstrukce zděné a monolitické._x000D_
3. V cenách 762 08-5 nejsou započteny náklady na dodávku spojovacích prostředků; tato dodávka se oceňuje ve specifikaci._x000D_
4. U položek 762 08-6 se určení cen řídí hmotností jednotlivě montovaného dílu konstrukce, dodávka veškerého materiálu se oceňuje ve specifikaci._x000D_
5. Soubor cen 762 08-3 Impregnace řeziva neobsahuje položky pro ocenění imregnace řeziva nátěrem; tyto se oceňují příslušnými cenami souboru cen 783 2. -31.1 Napouštěcí nátěr tesařských konstrukcí, katalogu 800-783 Nátěry._x000D_
6. Soubor cen 762 08-5 Montáž ocelových spojovacích prostředků neobsahuje položky pro ocenění chemických kotev; tyto lze ocenit příslušnými cenami souboru cen 953 96 Kotvy chemické, katalogu 801-1 Budovy a haly - konstrukce zděné a monolitické._x000D_
7. V cenách 762 08-5 nejsou započteny náklady na dodávku spojovacích prostředků; tato dodávka se oceňuje ve specifikaci._x000D_
8. U položek 762 08-6 se určení cen řídí hmotností jednotlivě montovaného dílu konstrukce, dodávka veškerého materiálu se oceňuje ve specifikaci._x000D_
</t>
  </si>
  <si>
    <t>"kotvící pásek W3/4" 52</t>
  </si>
  <si>
    <t>287</t>
  </si>
  <si>
    <t>13010222</t>
  </si>
  <si>
    <t>tyč ocelová plochá jakost 11 375 50x8mm</t>
  </si>
  <si>
    <t>-64842184</t>
  </si>
  <si>
    <t>"kotvící pásek W3/4" 52*1,0*3,14/1000</t>
  </si>
  <si>
    <t>0,163*1,1 'Přepočtené koeficientem množství</t>
  </si>
  <si>
    <t>288</t>
  </si>
  <si>
    <t>762085112</t>
  </si>
  <si>
    <t>Práce společné pro tesařské konstrukce montáž ocelových spojovacích prostředků (materiál ve specifikaci) svorníků, šroubů délky přes 150 do 300 mm</t>
  </si>
  <si>
    <t>2073596811</t>
  </si>
  <si>
    <t>"kotvení vazby krokví" 16</t>
  </si>
  <si>
    <t>289</t>
  </si>
  <si>
    <t>130R01</t>
  </si>
  <si>
    <t>914027203</t>
  </si>
  <si>
    <t>290</t>
  </si>
  <si>
    <t>762332131</t>
  </si>
  <si>
    <t>Montáž vázaných konstrukcí krovů střech pultových, sedlových, valbových, stanových čtvercového nebo obdélníkového půdorysu z řeziva hraněného průřezové plochy do 120 cm2</t>
  </si>
  <si>
    <t>-1587750504</t>
  </si>
  <si>
    <t xml:space="preserve">Poznámka k souboru cen:_x000D_
1. V cenách nejsou započteny náklady na montáž kotevních želez s připojením k dřevěné konstrukci; tyto se ocení příslušnými cenami souboru cen 762 08-5 tohoto katalogu._x000D_
2. V cenách 762 33-5 nejsou započteny náklady na podpory (např. vazníky)._x000D_
3. V cenách nejsou započteny náklady na montáž kotevních želez s připojením k dřevěné konstrukci; tyto se ocení příslušnými položkami souboru cen 762 08-5 tohoto katalogu._x000D_
4. V cenách 762 33-5 nejsou započteny náklady na podpory (např. vazníky)._x000D_
</t>
  </si>
  <si>
    <t>"W3.1 příložka k pozednici 6/18" 32,20*3</t>
  </si>
  <si>
    <t>"diagonály W5, W6 10/12" 16*1,90</t>
  </si>
  <si>
    <t>"kleština KL1 5/12" 2,00*2*33</t>
  </si>
  <si>
    <t>"kleština KL2 5/18" 4,75*2*33</t>
  </si>
  <si>
    <t>"příložná krokev KR2 10/5" 7,00*2*33</t>
  </si>
  <si>
    <t>"sloupek předstěny W7 10/12" 1,60*(33+26)</t>
  </si>
  <si>
    <t>"spodní táhlo podlahy W8 5/18" 2*11*2*11,05</t>
  </si>
  <si>
    <t>"rozpěra W9 5/12" 0,80*216</t>
  </si>
  <si>
    <t>"přípomocné řezivo W10 2/5" 0,85*11*8*2</t>
  </si>
  <si>
    <t>291</t>
  </si>
  <si>
    <t>60512125</t>
  </si>
  <si>
    <t>hranol stavební řezivo průřezu do 120cm2 do dl 6m</t>
  </si>
  <si>
    <t>811396243</t>
  </si>
  <si>
    <t>"W3.1 příložka k pozednici 6/18" 32,20*3*0,06*0,18</t>
  </si>
  <si>
    <t>"diagonály W5, W6 10/12" 16*1,90*0,10*0,12</t>
  </si>
  <si>
    <t>"kleština KL1 5/12" 2,00*2*33*0,05*0,12</t>
  </si>
  <si>
    <t>"kleština KL2 5/18" 4,75*2*33*0,05*0,18</t>
  </si>
  <si>
    <t>"příložná krokev KR2 10/5" 7,00*2*33*0,05*0,10</t>
  </si>
  <si>
    <t>"sloupek předstěny W7 10/12" 1,60*(33+26)*0,10*0,12</t>
  </si>
  <si>
    <t>"spodní táhlo podlahy W8 5/18" 2*11*2*11,05*0,05*0,18</t>
  </si>
  <si>
    <t>"rozpěra W9 5/12" 0,80*216*0,05*0,12</t>
  </si>
  <si>
    <t>"přípomocné řezivo W10 2/5" 0,85*11*8*2*0,02*0,05</t>
  </si>
  <si>
    <t>292</t>
  </si>
  <si>
    <t>762332132</t>
  </si>
  <si>
    <t>Montáž vázaných konstrukcí krovů střech pultových, sedlových, valbových, stanových čtvercového nebo obdélníkového půdorysu z řeziva hraněného průřezové plochy přes 120 do 224 cm2</t>
  </si>
  <si>
    <t>1872028391</t>
  </si>
  <si>
    <t>"krokve KR1 10/18" 6,80*2*33</t>
  </si>
  <si>
    <t>"vložka pro podlahový nosník W8 12/12" 0,18*(10*12*2)</t>
  </si>
  <si>
    <t>293</t>
  </si>
  <si>
    <t>60512130</t>
  </si>
  <si>
    <t>hranol stavební řezivo průřezu do 224cm2 do dl 6m</t>
  </si>
  <si>
    <t>255747944</t>
  </si>
  <si>
    <t>"krokve KR1 10/18" 6,80*2*33*0,10*0,18</t>
  </si>
  <si>
    <t>"vložka pro podlahový nosník W8 12/12" 0,18*(10*12*2)*0,12*0,12</t>
  </si>
  <si>
    <t>294</t>
  </si>
  <si>
    <t>762332133</t>
  </si>
  <si>
    <t>Montáž vázaných konstrukcí krovů střech pultových, sedlových, valbových, stanových čtvercového nebo obdélníkového půdorysu z řeziva hraněného průřezové plochy přes 224 do 288 cm2</t>
  </si>
  <si>
    <t>5897215</t>
  </si>
  <si>
    <t>"sloupek 16/16 W2" 3,65*9</t>
  </si>
  <si>
    <t>"ztužení centrály VZT W12 16/18" 5,65*11</t>
  </si>
  <si>
    <t>295</t>
  </si>
  <si>
    <t>60512135</t>
  </si>
  <si>
    <t>hranol stavební řezivo průřezu do 288cm2 do dl 6m</t>
  </si>
  <si>
    <t>518909230</t>
  </si>
  <si>
    <t>"sloupek 16/16 W2" 3,65*9*0,16*0,16</t>
  </si>
  <si>
    <t>"ztužení centrály VZT W12 16/18" 5,65*11*0,16*0,18</t>
  </si>
  <si>
    <t>296</t>
  </si>
  <si>
    <t>762332134</t>
  </si>
  <si>
    <t>Montáž vázaných konstrukcí krovů střech pultových, sedlových, valbových, stanových čtvercového nebo obdélníkového půdorysu z řeziva hraněného průřezové plochy přes 288 do 450 cm2</t>
  </si>
  <si>
    <t>698837115</t>
  </si>
  <si>
    <t>"pozednice 18/20" 32,20*3</t>
  </si>
  <si>
    <t>"vrchlová vaznice střední 18/20" 32,20</t>
  </si>
  <si>
    <t>297</t>
  </si>
  <si>
    <t>60512140</t>
  </si>
  <si>
    <t>hranol stavební řezivo průřezu do 450cm2 do dl 6m</t>
  </si>
  <si>
    <t>-1194302968</t>
  </si>
  <si>
    <t>"pozednice 18/20" 32,20*3*0,18*0,20</t>
  </si>
  <si>
    <t>"vrchlová vaznice střední 18/20" 32,20*0,18*0,20</t>
  </si>
  <si>
    <t>298</t>
  </si>
  <si>
    <t>762342214</t>
  </si>
  <si>
    <t>Bednění a laťování montáž laťování střech jednoduchých sklonu do 60° při osové vzdálenosti latí přes 150 do 360 mm</t>
  </si>
  <si>
    <t>-1324806933</t>
  </si>
  <si>
    <t xml:space="preserve">Poznámka k souboru cen:_x000D_
1. V cenách -1011 až -1149 bednění střech z desek dřevoštěpkových a cementotřískových jsou započteny i náklady na dodávku spojovacích prostředků, na tyto položky se nevztahuje ocenění dodávky spojovacích prostředků položka 762 39-5000._x000D_
</t>
  </si>
  <si>
    <t>6,764*32,60*2 "plocha střechy"</t>
  </si>
  <si>
    <t>-0,78*1,60*10 "odpočet střešních oken"</t>
  </si>
  <si>
    <t>299</t>
  </si>
  <si>
    <t>60514106</t>
  </si>
  <si>
    <t>řezivo jehličnaté lať pevnostní třída S10-13 průřez 40x60mm</t>
  </si>
  <si>
    <t>391081657</t>
  </si>
  <si>
    <t>60*32,60*0,04*0,06 "latě střešní"</t>
  </si>
  <si>
    <t>300</t>
  </si>
  <si>
    <t>762342441</t>
  </si>
  <si>
    <t>Bednění a laťování montáž lišt trojúhelníkových nebo kontralatí</t>
  </si>
  <si>
    <t>-1724684463</t>
  </si>
  <si>
    <t>6,763*66</t>
  </si>
  <si>
    <t>301</t>
  </si>
  <si>
    <t>-573811599</t>
  </si>
  <si>
    <t>6,763*66*0,04*0,06</t>
  </si>
  <si>
    <t>1,071*1,1 'Přepočtené koeficientem množství</t>
  </si>
  <si>
    <t>302</t>
  </si>
  <si>
    <t>762395000</t>
  </si>
  <si>
    <t>Spojovací prostředky krovů, bednění a laťování, nadstřešních konstrukcí svory, prkna, hřebíky, pásová ocel, vruty</t>
  </si>
  <si>
    <t>1244785006</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</si>
  <si>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 katalogu nebo příslušnými položkami katalogu 800-783 Nátěry._x000D_
</t>
  </si>
  <si>
    <t>14,028+8,7+2,631+4,637+4,694+1,178</t>
  </si>
  <si>
    <t>303</t>
  </si>
  <si>
    <t>762430011</t>
  </si>
  <si>
    <t>Obložení stěn z cementotřískových desek šroubovaných na sraz, tloušťky desky 10 mm</t>
  </si>
  <si>
    <t>-1995686402</t>
  </si>
  <si>
    <t xml:space="preserve">Poznámka k souboru cen:_x000D_
1. V cenách -0011 až -1036 obložení stěn z desek dřevoštěpkových a cementotřískových jsou započteny i náklady na dodávku spojovacích prostředků, na tyto položky se nevztahuje ocenění dodávky spojovacích prostředků položka 762 49-5000._x000D_
2. V cenách není započtena montáž podkladového roštu; tato montáž se oceňuje cenami části A 01 katalogu 800-767 Konstrukce zámečnické v případě kovové konstrukce nebo cenou -9001 v případě dřevěné konstrukce._x000D_
3. V ceně -9001 není započtena montáž a dodávka nosných prvků (např. konzol, trnů) pro zavěšený rošt; tato montáž a dodávka se oceňují individuálně._x000D_
4. V cenách nejsou započteny náklady na olištování; toto olištování se oceňuje cenou 762 41-2.01 Olištování spár stěn._x000D_
5. Tento soubor cen neobsahuje položky pro ocenění typových sádrokartonových, sádrovláknitých a cementovláknitých konstrukcí; tyto konstrukce se oceňují cenami části A 01 katalogu 800-763 Konstrukce suché výstavby._x000D_
</t>
  </si>
  <si>
    <t>"obklad zateplovacího systému u atiky" 32,2*2*(0,409+0,145)</t>
  </si>
  <si>
    <t>304</t>
  </si>
  <si>
    <t>762431022</t>
  </si>
  <si>
    <t>Obložení stěn z dřevoštěpkových desek OSB přibíjených na pero a drážku nebroušených, tloušťky desky 12 mm</t>
  </si>
  <si>
    <t>384065898</t>
  </si>
  <si>
    <t>"konstrukce lůžka pro zaatikový žlab, výkres 1.1.08" 32,2*2*(0,40+0,17)</t>
  </si>
  <si>
    <t>305</t>
  </si>
  <si>
    <t>762431026</t>
  </si>
  <si>
    <t>Obložení stěn z dřevoštěpkových desek OSB přibíjených na pero a drážku nebroušených, tloušťky desky 22 mm</t>
  </si>
  <si>
    <t>965629875</t>
  </si>
  <si>
    <t>"obklad vnitřního líce zateplovacího systému u atiky" 32,2*2*0,759</t>
  </si>
  <si>
    <t>306</t>
  </si>
  <si>
    <t>762511153</t>
  </si>
  <si>
    <t>Podlahové konstrukce podkladové z cementotřískových desek jednovrstvých šroubovaných na pero a drážku nebroušených, tloušťky desky 16 mm</t>
  </si>
  <si>
    <t>-1453200518</t>
  </si>
  <si>
    <t xml:space="preserve">Poznámka k souboru cen:_x000D_
1. V cenách -1123 až -2225 Podlahové konstrukce podkladové z desek dřevoštěpkových a cementotřískových jsou započteny i náklady na dodávku spojovacích prostředků, na tyto položky se nevztahuje ocenění dodávky spojovacích prostředků._x000D_
</t>
  </si>
  <si>
    <t>307</t>
  </si>
  <si>
    <t>762511267</t>
  </si>
  <si>
    <t>Podlahové konstrukce podkladové z dřevoštěpkových desek OSB jednovrstvých šroubovaných na pero a drážku nebroušených, tloušťky desky 25 mm</t>
  </si>
  <si>
    <t>370721718</t>
  </si>
  <si>
    <t>31,60*10,648-7,70*5,174 "záklop podkroví"</t>
  </si>
  <si>
    <t>308</t>
  </si>
  <si>
    <t>998762202</t>
  </si>
  <si>
    <t>Přesun hmot pro konstrukce tesařské stanovený procentní sazbou (%) z ceny vodorovná dopravní vzdálenost do 50 m v objektech výšky přes 6 do 12 m</t>
  </si>
  <si>
    <t>2143348149</t>
  </si>
  <si>
    <t>763</t>
  </si>
  <si>
    <t>Konstrukce suché výstavby</t>
  </si>
  <si>
    <t>309</t>
  </si>
  <si>
    <t>763111417</t>
  </si>
  <si>
    <t>Příčka ze sádrokartonových desek s nosnou konstrukcí z jednoduchých ocelových profilů UW, CW dvojitě opláštěná deskami standardními A tl. 2 x 12,5 mm s izolací, EI 60, příčka tl. 150 mm, profil 100, Rw do 56 dB</t>
  </si>
  <si>
    <t>-1635977440</t>
  </si>
  <si>
    <t xml:space="preserve">Poznámka k souboru cen:_x000D_
1. V cenách jsou započteny i náklady na tmelení a výztužnou pásku._x000D_
2. V cenách nejsou započteny náklady na základní penetrační nátěr; tyto se oceňují cenou cenou -1717._x000D_
3. Cena -1611 Montáž nosné konstrukce je stanovena pro m2 plochy příčky._x000D_
4. Ceny -1621 až -1627 Montáž desek, -1717 Penetrační nátěr, -1718 Úprava spar separační páskou a -1771, -1772 Příplatek za rovinnost jsou stanoveny pro obě strany příčky. Tyto úpravy prováděné pouze na jedné straně příčky se oceňují cenami souboru cen 763 12-17 pro předsazené stěny._x000D_
5. V ceně -1611 nejsou započteny náklady na profily; tyto se oceňují ve specifikaci._x000D_
6. V cenách -1621 až -1627 nejsou započteny náklady na desky; tato dodávka se oceňuje ve specifikaci._x000D_
</t>
  </si>
  <si>
    <t>9,20*3,273+18,056*2-2*0,90*2,03-1,00*2,03+1,50*1,25 "příčky v podkroví"</t>
  </si>
  <si>
    <t>310</t>
  </si>
  <si>
    <t>763111717</t>
  </si>
  <si>
    <t>Příčka ze sádrokartonových desek ostatní konstrukce a práce na příčkách ze sádrokartonových desek základní penetrační nátěr (oboustranný)</t>
  </si>
  <si>
    <t>-1424798143</t>
  </si>
  <si>
    <t>62,415</t>
  </si>
  <si>
    <t>311</t>
  </si>
  <si>
    <t>763121466</t>
  </si>
  <si>
    <t>Stěna předsazená ze sádrokartonových desek s nosnou konstrukcí z ocelových profilů CW, UW dvojitě opláštěná deskami protipožárními impregnovanými DFH2 tl. 2 x 12,5 mm s izolací, EI 45, stěna tl. 100 mm, profil 75</t>
  </si>
  <si>
    <t>-1961125590</t>
  </si>
  <si>
    <t xml:space="preserve">Poznámka k souboru cen:_x000D_
1. V cenách jsou započteny i náklady na tmelení a výztužnou pásku._x000D_
2. V cenách nejsou započteny náklady na základní penetrační nátěr; tyto se oceňují cenou 763 12-1714._x000D_
3. Ceny pro předsazené stěny lepené celoplošně jsou určeny pro lepení na rovný podklad, lepené na bochánky jsou určeny pro podklad o nerovnosti do 20 mm._x000D_
4. Ceny -1611 a -1612 Montáž nosné konstrukce je stanoveny pro m2 plochy předsazené stěny._x000D_
5. V ceně -1611 a -1612 nejsou započteny náklady na profily; tyto se oceňují ve specifikaci._x000D_
6. V cenách -1621 až -1641 Montáž desek nejsou započteny náklady na desky; tato dodávka se oceňuje ve specifikaci._x000D_
7. Cena -1590 je určena pro typ nosiče WC na nožičkách na zem pro standardní výšku do 1,3 m. Konstrukce nosiče WC není v ceně - oceňuje se souborem cen 726 13 1- části A 06 katalogu 800 - 721 Zdravotně technické instalace budov. Při výšce stěny na celou výšku místnosti se přidá UA profil =2xKV příčky a patka UA profilu= 4ks - oceňují se cenami 763 18-1421 - 1424._x000D_
8. Ostatní konstrukce a práce a příplatky, neuvedené v tomto souboru cen, se oceňují cenami 763 11-17.. pro příčky ze sádrokartonových desek._x000D_
</t>
  </si>
  <si>
    <t>31,60*1,25+11,80*1,25*2 "v podkroví"</t>
  </si>
  <si>
    <t>312</t>
  </si>
  <si>
    <t>763121467</t>
  </si>
  <si>
    <t>Stěna předsazená ze sádrokartonových desek s nosnou konstrukcí z ocelových profilů CW, UW dvojitě opláštěná deskami protipožárními impregnovanými DFH2 tl. 2 x 12,5 mm s izolací, EI 45, stěna tl. 125 mm, profil 100</t>
  </si>
  <si>
    <t>1938830188</t>
  </si>
  <si>
    <t>1,29*(11,80+11,80+31,60) "předstěna III. NP"</t>
  </si>
  <si>
    <t>313</t>
  </si>
  <si>
    <t>763121714</t>
  </si>
  <si>
    <t>Stěna předsazená ze sádrokartonových desek ostatní konstrukce a práce na předsazených stěnách ze sádrokartonových desek základní penetrační nátěr</t>
  </si>
  <si>
    <t>1239545026</t>
  </si>
  <si>
    <t>69+71,208</t>
  </si>
  <si>
    <t>314</t>
  </si>
  <si>
    <t>763131721</t>
  </si>
  <si>
    <t>Podhled ze sádrokartonových desek ostatní práce a konstrukce na podhledech ze sádrokartonových desek skokové změny výšky podhledu do 0,5 m</t>
  </si>
  <si>
    <t>582540143</t>
  </si>
  <si>
    <t xml:space="preserve">Poznámka k souboru cen:_x000D_
1. V cenách jsou započteny i náklady na tmelení a výztužnou pásku._x000D_
2. V cenách nejsou započteny náklady na základní penetrační nátěr; tyto se oceňují cenou -1714._x000D_
3. Ceny -1612 až -1613 Montáž nosné konstrukce je stanoveny pro m2 plochy podhledu._x000D_
4. V cenách -1612 a -1613 nejsou započteny náklady na profily; tyto se oceňují ve specifikaci._x000D_
5. V cenách -1621 až -1624 Montáž desek nejsou započteny náklady na desky; tato dodávka se oceňuje ve specifikaci._x000D_
6. V ceně -1763 Příplatek za průhyb nosného stropu přes 20 mm je započtena pouze montáž, atypický profil se oceňuje individuálně ve specifikaci._x000D_
7. Uváděná hodnota REI u cen -1431 až-1443 a -1471 až -1495 vyjadřuje požární odolnost konstrukce chráněné podhledem; hodnota REI závisí na druhu nosného stropu._x000D_
</t>
  </si>
  <si>
    <t>6,03 "trampolína"</t>
  </si>
  <si>
    <t>315</t>
  </si>
  <si>
    <t>763131751</t>
  </si>
  <si>
    <t>Podhled ze sádrokartonových desek ostatní práce a konstrukce na podhledech ze sádrokartonových desek montáž parotěsné zábrany</t>
  </si>
  <si>
    <t>1014976089</t>
  </si>
  <si>
    <t>296,637</t>
  </si>
  <si>
    <t>316</t>
  </si>
  <si>
    <t>28329276</t>
  </si>
  <si>
    <t>fólie PE vyztužená pro parotěsnou vrstvu (reakce na oheň - třída E) 140g/m2</t>
  </si>
  <si>
    <t>-1186020382</t>
  </si>
  <si>
    <t>296,637*1,1235 'Přepočtené koeficientem množství</t>
  </si>
  <si>
    <t>317</t>
  </si>
  <si>
    <t>763132112</t>
  </si>
  <si>
    <t>Podhled ze sádrokartonových desek – samostatný požární předěl dvouvrstvá nosná konstrukce z ocelových profilů CD, UD s oboustrannou požární odolností celoplošná izolace a CD profily vyplněny izolací o objemové hmotnosti 40 kg/m3 jednoduše opláštěná deskou protipožární DF tl. 15 mm, TI tl. 60 mm 40 kg/m3, EI Z/S 30/40</t>
  </si>
  <si>
    <t>-1921463054</t>
  </si>
  <si>
    <t xml:space="preserve">Poznámka k souboru cen:_x000D_
1. V cenách jsou započteny i náklady na tmelení a výztužnou pásku._x000D_
2. V cenách nejsou započteny náklady na základní penetrační nátěr; tato práce se ocení cenou 763 13-1714._x000D_
3. Ceny -2612 a -2613 Montáž nosné konstrukce je stanoveny pro m2 plochy samostatného požárního předělu._x000D_
4. V cenách -2612 a -2613 nejsou započteny náklady na profily; tyto se oceňují ve specifikaci._x000D_
5. V cenách -2622 a -2626 Montáž desek nejsou započteny náklady na desky; tato dodávka se oceňuje ve specifikaci._x000D_
6. Ostatní konstrukce a práce a příplatky u samostatných požárních předělů se oceňují cenami 763 13-17.. pro podhled ze sádrokartonových desek._x000D_
</t>
  </si>
  <si>
    <t>31,60*10,648-7,70*5,174 "podhled II. NP"</t>
  </si>
  <si>
    <t>318</t>
  </si>
  <si>
    <t>763135102</t>
  </si>
  <si>
    <t>Montáž sádrokartonového podhledu kazetového demontovatelného, velikosti kazet 600x600 mm včetně zavěšené nosné konstrukce polozapuštěné</t>
  </si>
  <si>
    <t>40751394</t>
  </si>
  <si>
    <t xml:space="preserve">Poznámka k souboru cen:_x000D_
1. V cenách montáže podhledu -5002 až -5201 jsou započteny náklady na montáž a dodávku nosné konstrukce._x000D_
2. V cenách nejsou započteny náklady na dodávku desek, kazet, lamel; jejich dodávka se oceňuje ve specifikaci._x000D_
3. Ostatní práce a konstrukce na sádrokartonových podhledech lze ocenit cenami 763 13-17. . ._x000D_
</t>
  </si>
  <si>
    <t>2,065*1,79 "místnost 02 OTP"</t>
  </si>
  <si>
    <t>2,075*1,875 "místnost 03 předsíň"</t>
  </si>
  <si>
    <t>2,075*1,875 "místnost 04 předsíň"</t>
  </si>
  <si>
    <t>2,065*1,79 "místnost 05 OTP"</t>
  </si>
  <si>
    <t>3,775*2,950 "místnost 06 WC"</t>
  </si>
  <si>
    <t>3,775*2,950 "místnost 07 WC"</t>
  </si>
  <si>
    <t>3,075*5,174 "místnost 08 šatna"</t>
  </si>
  <si>
    <t>3,075*5,174 "místnost 09 šatna"</t>
  </si>
  <si>
    <t>1,07*2,07 "místnost 18 úklid"</t>
  </si>
  <si>
    <t>1,314*1,40 "místnost 2.02 úklid"</t>
  </si>
  <si>
    <t>1,425*6,637 "místnost 2.03 chodba"</t>
  </si>
  <si>
    <t>2,688*3,60+0,60*0,25-1,414*1,50 "místnost 2.04 sociální zařízení"</t>
  </si>
  <si>
    <t>3,775*3,874 "místnost 2,09 sociální zařízení"</t>
  </si>
  <si>
    <t>3,775*3,874 "místnost 2,10 šatna"</t>
  </si>
  <si>
    <t>319</t>
  </si>
  <si>
    <t>59030575</t>
  </si>
  <si>
    <t>podhled kazetový děrovaný kruh 6,5mm, polozapuštěný rastr tl 10mm 600x600mm</t>
  </si>
  <si>
    <t>962188799</t>
  </si>
  <si>
    <t>119,733*1,05 'Přepočtené koeficientem množství</t>
  </si>
  <si>
    <t>320</t>
  </si>
  <si>
    <t>1589491453</t>
  </si>
  <si>
    <t>58,65 "místnost 16"</t>
  </si>
  <si>
    <t>80,10 "místnost 11"</t>
  </si>
  <si>
    <t>31,18 "místnost 10"</t>
  </si>
  <si>
    <t>321</t>
  </si>
  <si>
    <t>590R02</t>
  </si>
  <si>
    <t>podhled kazetový akustický děrovaný, polozapuštěný rastr tl 10mm 600x600mm</t>
  </si>
  <si>
    <t>-155427865</t>
  </si>
  <si>
    <t>169,93*1,05 'Přepočtené koeficientem množství</t>
  </si>
  <si>
    <t>322</t>
  </si>
  <si>
    <t>763135611</t>
  </si>
  <si>
    <t>Montáž sádrokartonového podhledu opláštění z kazet</t>
  </si>
  <si>
    <t>-491995441</t>
  </si>
  <si>
    <t>11,65*6,90 -1,725*6,787 "místnost 2.07 spaní"</t>
  </si>
  <si>
    <t>8,30*1,20 "místnost 2.08 komunikační prostor"</t>
  </si>
  <si>
    <t>10,648*11,65-5,474*2,685 "místnost 2.11 herna"</t>
  </si>
  <si>
    <t>323</t>
  </si>
  <si>
    <t>590R01</t>
  </si>
  <si>
    <t>podhled kazetový lepený tl 40mm 600x600mm akustický širokopásmový alfa w = 0,80</t>
  </si>
  <si>
    <t>1223901641</t>
  </si>
  <si>
    <t>187,989*1,05 'Přepočtené koeficientem množství</t>
  </si>
  <si>
    <t>324</t>
  </si>
  <si>
    <t>763161521</t>
  </si>
  <si>
    <t>Podkroví ze sádrokartonových desek dvouvrstvá spodní konstrukce z ocelových profilů CD, UD na krokvových nástavcích jednoduše opláštěných deskou protipožární DF, tl. 12,5 mm, TI tl. 100 mm 15 kg/m3, REI 15 DP3</t>
  </si>
  <si>
    <t>1851171066</t>
  </si>
  <si>
    <t xml:space="preserve">Poznámka k souboru cen:_x000D_
1. V cenách jsou započteny i náklady na tmelení a výztužnou pásku._x000D_
2. V cenách nejsou započteny náklady na:_x000D_
a) základní penetrační nátěr; tyto se oceňují cenou 763 13-1714,_x000D_
b) parotěsnou zábranu; tyto se oceňují cenou 763 13-1751._x000D_
3. Cena -1782 Montáž nosné konstrukce je stanovena pro m2 plochy podkroví._x000D_
4. V ceně -1782 nejsou započteny náklady na profily; tyto se oceňují ve specifikaci._x000D_
5. V cenách -1785 a -1788 Montáž desek nejsou započteny náklady na desky; tato dodávka se oceňuje ve specifikaci._x000D_
6. Ostatní konstrukce a práce a příplatky u podkroví se oceňují cenami 763 13-17.. pro podhled ze sádrokartonových desek ._x000D_
</t>
  </si>
  <si>
    <t xml:space="preserve">0,879*31,60+2*31,60*3,650 </t>
  </si>
  <si>
    <t>325</t>
  </si>
  <si>
    <t>763164556</t>
  </si>
  <si>
    <t>Obklad konstrukcí sádrokartonovými deskami včetně ochranných úhelníků ve tvaru L rozvinuté šíře přes 0,8 m, opláštěný deskou protipožární DF, tl. 15 mm</t>
  </si>
  <si>
    <t>499747402</t>
  </si>
  <si>
    <t xml:space="preserve">Poznámka k souboru cen:_x000D_
1. Ceny jsou určeny pro obklad konstrukcí z jakéhokoliv materiálu._x000D_
2. Ceny jsou určeny pro obklad trámů i sloupů._x000D_
3. V cenách jsou započteny i náklady na:_x000D_
a) tmelení_x000D_
b) výztužnou pásku_x000D_
c) ochranu rohů úhelníky_x000D_
d) spodní konstrukci z profilů_x000D_
4. V cenách nejsou započteny náklady na základní penetrační nátěr; tyto se oceňují cenou 763 13-1714._x000D_
5. V cenách montáže obkladů nejsou započteny náklady na:_x000D_
a) desky; tato dodávka se oceňuje ve specifikaci,_x000D_
b) ochranné úhelníky; tato dodávka se oceňuje ve specifikaci,_x000D_
</t>
  </si>
  <si>
    <t>1,40*16+2,20*8+1,55*8+4,50+2,25*4+6,00 "zákryty instalací a konstrukcí"</t>
  </si>
  <si>
    <t>326</t>
  </si>
  <si>
    <t>763171113</t>
  </si>
  <si>
    <t>Montáž klapek pro konstrukce ze sádrokartonových desek revizních pro příčky nebo předsazené stěny, velikost přes 0,25 do 0,50 m2</t>
  </si>
  <si>
    <t>-205878030</t>
  </si>
  <si>
    <t xml:space="preserve">Poznámka k souboru cen:_x000D_
1. V cenách montáže revizních klapek 763 17-1 nejsou započteny náklady na:_x000D_
a) jejich dodávku; tato dodávka se oceňuje ve specifikaci,_x000D_
b) zhotovení otvoru; tyto práce se oceňují cenami souborů cen části C01,_x000D_
c) úpravu ostění otvoru obkladem ze SDK desky; tato dodávka se oceňuje ve specifikaci._x000D_
2. Ceny montáží revizních klapek lze použít pro jednovrstvé i vícevrstvé konstrukce stěn a podhledů._x000D_
</t>
  </si>
  <si>
    <t>327</t>
  </si>
  <si>
    <t>59034048</t>
  </si>
  <si>
    <t>klapka revizní pro instalační a dělící zdi vodě odolná 600x600mm</t>
  </si>
  <si>
    <t>531072746</t>
  </si>
  <si>
    <t>328</t>
  </si>
  <si>
    <t>763171212</t>
  </si>
  <si>
    <t>Montáž klapek pro konstrukce ze sádrokartonových desek revizních pro podhledy, velikost do 0,25 m2</t>
  </si>
  <si>
    <t>-1249933040</t>
  </si>
  <si>
    <t>329</t>
  </si>
  <si>
    <t>59034044</t>
  </si>
  <si>
    <t>klapka revizní pro instalační a dělící zdi vodě odolná 200x200mm</t>
  </si>
  <si>
    <t>441520092</t>
  </si>
  <si>
    <t>330</t>
  </si>
  <si>
    <t>763171412</t>
  </si>
  <si>
    <t>Montáž klapek pro konstrukce ze sádrokartonových desek revizních protipožárních pro podhledy, velikost do 0,25 m2</t>
  </si>
  <si>
    <t>-394969665</t>
  </si>
  <si>
    <t>331</t>
  </si>
  <si>
    <t>59030158</t>
  </si>
  <si>
    <t>klapka revizní protipožární pro stěny a podhledy tl 12,5mm 200x200mm</t>
  </si>
  <si>
    <t>-556807870</t>
  </si>
  <si>
    <t>332</t>
  </si>
  <si>
    <t>763182411</t>
  </si>
  <si>
    <t>Výplně otvorů konstrukcí ze sádrokartonových desek opláštění obvodu (špalety) střešního okna z desek včetně Al rohu hloubky do 0,5 m</t>
  </si>
  <si>
    <t>1715812728</t>
  </si>
  <si>
    <t xml:space="preserve">Poznámka k souboru cen:_x000D_
1. V cenách montáže zárubní -1311 a -1312 nejsou započteny náklady na dodávku zárubní; tato dodávka se oceňuje ve specifikaci._x000D_
2. Ceny montáže zárubní nelze použít pro dodatečnou montáž zárubně._x000D_
3. V ceně ztužující výplně otvoru pro dveře -1411 jsou započteny náklady na montáž a dodávku CW profilů pro obě svislé strany dveřního otvoru a UW profilů pro nadpraží._x000D_
4. V cenách ztužující výplně otvoru pro dveře -1421 až -1424 jsou započteny náklady na montáž a dodávku UA profilů pro obě svislé strany dveřního otvoru, UW profilů pro nadpraží a patek._x000D_
a) pro příčku výšky do 2,75 m takto:_x000D_
- délka profilu CW = 2x konstrukční výška příčky_x000D_
- délka profilu UW = 2x konstrukční výška příčky + šířka dveří + 300 mm,_x000D_
b) pro příčku výšky přes 2,75 do 4,25 m takto:_x000D_
- délka profilu UW = šířka dveří + 300 mm,_x000D_
- délka profilu UA = 2x konstrukční výška příčky,_x000D_
- patka UA = 4 kusy._x000D_
5. V ceně -1325 jsou započteny náklady na usazení, vyvážení a přetmelení, včetně kotevního materiálu._x000D_
6. Montáž zárubní dřevěných a obložkových lze oceňovat cenami katalogu 800-766 Konstrukce truhlářské._x000D_
7. V cenách -2313 a -2314 ostění oken jsou započteny i náklady na ochranné úhelníky._x000D_
8. V ceně -2411 opláštění střešního okna jsou započteny i náklady na CD a UD profily._x000D_
9. V cenách -3111 až -3222 jsou započteny i náklady na sestavení stavebního pouzdra._x000D_
10. V cenách -3111 až -3222 nejsou započteny náklady na opláštění stavebního pouzdra sádrokartonovými deskami a jejich povrchové úpravy. Tyto práce se oceňují příslušnými položkami souboru cen 763 11-1 Příčka ze sádrokartonových desek._x000D_
</t>
  </si>
  <si>
    <t>(0,94*2+1,40*2)*8</t>
  </si>
  <si>
    <t>333</t>
  </si>
  <si>
    <t>763R03</t>
  </si>
  <si>
    <t>SDK kryt zapuštěných světel v podhledu</t>
  </si>
  <si>
    <t>-1313498514</t>
  </si>
  <si>
    <t xml:space="preserve">Poznámka k souboru cen:_x000D_
1. Ceny jsou určeny pro obklad konstrukcí z jakéhokoliv materiálu._x000D_
2. Ceny jsou určeny pro obklad trámů i sloupů._x000D_
3. V cenách jsou započteny i náklady na tmelení, výztužnou pásku a ochranu rohů úhelníky._x000D_
4. V cenách nejsou započteny náklady na základní penetrační nátěr; tyto se oceňují cenou 763 13-1714._x000D_
5. V cenách montáže obkladů nejsou započteny náklady na:_x000D_
a) desky; tato dodávka se oceňuje ve specifikaci,_x000D_
b) ochranné úhelníky; tato dodávka se oceňuje ve specifikaci,_x000D_
</t>
  </si>
  <si>
    <t>10+12+4 "protipožární zákryt prostupu SDK podhledu - požární předěl - v místě zasazeného svítidla - provedení dle vybraného výrobce"</t>
  </si>
  <si>
    <t>334</t>
  </si>
  <si>
    <t>998763402</t>
  </si>
  <si>
    <t>Přesun hmot pro konstrukce montované z desek stanovený procentní sazbou (%) z ceny vodorovná dopravní vzdálenost do 50 m v objektech výšky přes 6 do 12 m</t>
  </si>
  <si>
    <t>-1804357876</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</si>
  <si>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individuálně._x000D_
</t>
  </si>
  <si>
    <t>764</t>
  </si>
  <si>
    <t>Konstrukce klempířské</t>
  </si>
  <si>
    <t>335</t>
  </si>
  <si>
    <t>764002414</t>
  </si>
  <si>
    <t>Montáž strukturované oddělovací rohože jakékoli rš</t>
  </si>
  <si>
    <t>417917664</t>
  </si>
  <si>
    <t>32,60*6,80*2 "střecha"</t>
  </si>
  <si>
    <t>336</t>
  </si>
  <si>
    <t>28329223</t>
  </si>
  <si>
    <t>fólie difuzně propustné s nakašírovanou strukturovanou rohoží pod hladkou plechovou krytinu</t>
  </si>
  <si>
    <t>-64723368</t>
  </si>
  <si>
    <t>430,88*1,15 'Přepočtené koeficientem množství</t>
  </si>
  <si>
    <t>337</t>
  </si>
  <si>
    <t>764101133</t>
  </si>
  <si>
    <t>Montáž krytiny z plechu s úpravou u okapů, prostupů a výčnělků střechy rovné drážkováním z tabulí, sklon střechy přes 30 do 60°</t>
  </si>
  <si>
    <t>1947127813</t>
  </si>
  <si>
    <t>338</t>
  </si>
  <si>
    <t>154R001</t>
  </si>
  <si>
    <t xml:space="preserve">střešní krytina ocelová velkoformátová šíře 510mm tl.0,63mm se zaklapávací drážkou, povrchová úprava polyestersat 25_x000D_
</t>
  </si>
  <si>
    <t>-1437110480</t>
  </si>
  <si>
    <t>430,88*1,075 'Přepočtené koeficientem množství</t>
  </si>
  <si>
    <t>339</t>
  </si>
  <si>
    <t>764201106</t>
  </si>
  <si>
    <t>Montáž oplechování střešních prvků hřebene větraného včetně větrací mřížky</t>
  </si>
  <si>
    <t>807867611</t>
  </si>
  <si>
    <t>32,60 "hřeben"</t>
  </si>
  <si>
    <t>340</t>
  </si>
  <si>
    <t>138R002</t>
  </si>
  <si>
    <t>systémový hřebenáč rovný dl.2000mm tl.0,5mm r.š.2x188mm, povrchová úprava polyestersat 25</t>
  </si>
  <si>
    <t>-1967391554</t>
  </si>
  <si>
    <t>341</t>
  </si>
  <si>
    <t>764202105</t>
  </si>
  <si>
    <t>Montáž oplechování střešních prvků štítu závětrnou lištou</t>
  </si>
  <si>
    <t>-834836045</t>
  </si>
  <si>
    <t>6,804*4</t>
  </si>
  <si>
    <t>342</t>
  </si>
  <si>
    <t>138R003</t>
  </si>
  <si>
    <t>systémová závětrná lišta spodní dl.2000mm tl.0,5mm v.120mm, povrchová úprava polyestersat 25</t>
  </si>
  <si>
    <t>1048506988</t>
  </si>
  <si>
    <t>343</t>
  </si>
  <si>
    <t>764202134</t>
  </si>
  <si>
    <t>Montáž oplechování střešních prvků okapu okapovým plechem rovným</t>
  </si>
  <si>
    <t>-2118659156</t>
  </si>
  <si>
    <t>32,60*2 "délka okapu"</t>
  </si>
  <si>
    <t>344</t>
  </si>
  <si>
    <t>138R004</t>
  </si>
  <si>
    <t xml:space="preserve">systémový okapní plech dl.2000mm tl.0,5mm r.š.330mm, povrchová úprava polyestersat 25_x000D_
</t>
  </si>
  <si>
    <t>-887152866</t>
  </si>
  <si>
    <t>345</t>
  </si>
  <si>
    <t>764203152</t>
  </si>
  <si>
    <t>Montáž oplechování střešních prvků střešního výlezu střechy s krytinou skládanou nebo plechovou</t>
  </si>
  <si>
    <t>-576293872</t>
  </si>
  <si>
    <t>346</t>
  </si>
  <si>
    <t>55350421</t>
  </si>
  <si>
    <t>vikýř univerzální pro profilované krytiny Pz s polyesterovou úpravou 60x60cm</t>
  </si>
  <si>
    <t>-8406257</t>
  </si>
  <si>
    <t>347</t>
  </si>
  <si>
    <t>764203155</t>
  </si>
  <si>
    <t>Montáž oplechování střešních prvků sněhového zachytávače průbežného jednotrubkového</t>
  </si>
  <si>
    <t>-1462155648</t>
  </si>
  <si>
    <t>32,00*2*2</t>
  </si>
  <si>
    <t>348</t>
  </si>
  <si>
    <t>138R005</t>
  </si>
  <si>
    <t xml:space="preserve">trubka sněhové zábrany D=25mm dl.2400mm_x000D_
</t>
  </si>
  <si>
    <t>993657064</t>
  </si>
  <si>
    <t>128*1,1 'Přepočtené koeficientem množství</t>
  </si>
  <si>
    <t>349</t>
  </si>
  <si>
    <t>138R006</t>
  </si>
  <si>
    <t xml:space="preserve">držák sněhové zábrany se spojovací sadou </t>
  </si>
  <si>
    <t>490586281</t>
  </si>
  <si>
    <t>350</t>
  </si>
  <si>
    <t>138R007</t>
  </si>
  <si>
    <t>protisněhové manžety na trubce zábrany 3 ks/m</t>
  </si>
  <si>
    <t>905008243</t>
  </si>
  <si>
    <t>32*2*2*3</t>
  </si>
  <si>
    <t>351</t>
  </si>
  <si>
    <t>764226443</t>
  </si>
  <si>
    <t>Oplechování parapetů z hliníkového plechu rovných celoplošně lepené, bez rohů rš 250 mm</t>
  </si>
  <si>
    <t>31326791</t>
  </si>
  <si>
    <t>1,20+3*0,60+2*2,40+3*1,20+2,40+0,60+1,20+1,20*2+0,60+1,20+2,40+3*0,60+1,20 "I. NP"</t>
  </si>
  <si>
    <t>1,20*3+2,40*2+1,20*3+3,20+1,20+2,40*4+1,20+0,60*4 "II. NP"</t>
  </si>
  <si>
    <t>352</t>
  </si>
  <si>
    <t>764226465</t>
  </si>
  <si>
    <t>Oplechování parapetů z hliníkového plechu rovných celoplošně lepené, bez rohů Příplatek k cenám za zvýšenou pracnost při provedení rohu nebo koutu do rš 400 mm</t>
  </si>
  <si>
    <t>2086384619</t>
  </si>
  <si>
    <t>2+6+4+6+2+2+2+4+2+2+6+2+2</t>
  </si>
  <si>
    <t>6+4+6+2+2+8+2+8</t>
  </si>
  <si>
    <t>353</t>
  </si>
  <si>
    <t>764304166</t>
  </si>
  <si>
    <t>Montáž lemování sloupků komínových lávek s podložkou, střech s krytinou skládanou mimo prejzovou nebo z plechu rš 500 x 800 mm</t>
  </si>
  <si>
    <t>815116073</t>
  </si>
  <si>
    <t>354</t>
  </si>
  <si>
    <t>138R8</t>
  </si>
  <si>
    <t>systémová komínová lávka dl. 1250mm, povrchová úprava polyestersat 25</t>
  </si>
  <si>
    <t>1330071340</t>
  </si>
  <si>
    <t>4 "včetně systémových úchytů 3ks/lávku"</t>
  </si>
  <si>
    <t>355</t>
  </si>
  <si>
    <t>764305122</t>
  </si>
  <si>
    <t>Montáž lemování trub, konzol, držáků a ostatních kusových prvků střech s krytinou skládanou mimo prejzovou nebo z plechu, průměr přes 75 do 100 mm</t>
  </si>
  <si>
    <t>270898486</t>
  </si>
  <si>
    <t>4 "stoupačky kanalizace"</t>
  </si>
  <si>
    <t>2 "lemování odkouření"</t>
  </si>
  <si>
    <t>2 "bezpečnostní body pro úvazy"</t>
  </si>
  <si>
    <t>2 "anténa"</t>
  </si>
  <si>
    <t>7*2 "nášlapy"</t>
  </si>
  <si>
    <t>356</t>
  </si>
  <si>
    <t>138R09</t>
  </si>
  <si>
    <t xml:space="preserve">systémová prostupová tvarovka, povrchová úprava polyestersat 25, průměr do 100 mm </t>
  </si>
  <si>
    <t>-1733683275</t>
  </si>
  <si>
    <t>357</t>
  </si>
  <si>
    <t>138R10</t>
  </si>
  <si>
    <t xml:space="preserve">systémový bezpečnostní bod pro úvaz </t>
  </si>
  <si>
    <t>-1118787698</t>
  </si>
  <si>
    <t>358</t>
  </si>
  <si>
    <t>138R11</t>
  </si>
  <si>
    <t>systémový ocelový nášlap 300 mm</t>
  </si>
  <si>
    <t>-827380449</t>
  </si>
  <si>
    <t>359</t>
  </si>
  <si>
    <t>764305123</t>
  </si>
  <si>
    <t>Montáž lemování trub, konzol, držáků a ostatních kusových prvků střech s krytinou skládanou mimo prejzovou nebo z plechu, průměr přes 100 do 150 mm</t>
  </si>
  <si>
    <t>1339981865</t>
  </si>
  <si>
    <t>2 "prostupy VZT"</t>
  </si>
  <si>
    <t>360</t>
  </si>
  <si>
    <t>138R12</t>
  </si>
  <si>
    <t xml:space="preserve">systémová prostupová tvarovka, povrchová úprava polyestersat 25, průměr do 150 mm </t>
  </si>
  <si>
    <t>833465067</t>
  </si>
  <si>
    <t>361</t>
  </si>
  <si>
    <t>764341414</t>
  </si>
  <si>
    <t>Lemování zdí z titanzinkového předzvětralého plechu boční nebo horní rovných, střech s krytinou skládanou mimo prejzovou rš 330 mm</t>
  </si>
  <si>
    <t>-584011449</t>
  </si>
  <si>
    <t>38,05 "oplechování hrany terasy "</t>
  </si>
  <si>
    <t>12,80 "oplechování hrany terasy"</t>
  </si>
  <si>
    <t>362</t>
  </si>
  <si>
    <t>764244403</t>
  </si>
  <si>
    <t>Oplechování horních ploch zdí a nadezdívek (atik) z titanzinkového předzvětralého plechu mechanicky kotvené rš 250 mm</t>
  </si>
  <si>
    <t>-543840507</t>
  </si>
  <si>
    <t>32,2*2 "hrana zateplení u zaatikového žlabu"</t>
  </si>
  <si>
    <t>363</t>
  </si>
  <si>
    <t>764548423</t>
  </si>
  <si>
    <t>Svod z titanzinkového předzvětralého plechu včetně objímek, kolen a odskoků kruhový, průměru 100 mm</t>
  </si>
  <si>
    <t>-466866234</t>
  </si>
  <si>
    <t>4*6,80 "svody"</t>
  </si>
  <si>
    <t>364</t>
  </si>
  <si>
    <t>764R13</t>
  </si>
  <si>
    <t>Atypický zaatikový žlab z ocelového plechu, povrchová úprava polyestersat 25, r.š. 680-1000mm</t>
  </si>
  <si>
    <t>-967407171</t>
  </si>
  <si>
    <t>32,2*2 "D+M včetně detailů, výkres Řez A-A"</t>
  </si>
  <si>
    <t>365</t>
  </si>
  <si>
    <t>764R14</t>
  </si>
  <si>
    <t>Příplatek za povrchovou úpravu parapetů - lakovaný hliník</t>
  </si>
  <si>
    <t>1604491507</t>
  </si>
  <si>
    <t>366</t>
  </si>
  <si>
    <t>998764202</t>
  </si>
  <si>
    <t>Přesun hmot pro konstrukce klempířské stanovený procentní sazbou (%) z ceny vodorovná dopravní vzdálenost do 50 m v objektech výšky přes 6 do 12 m</t>
  </si>
  <si>
    <t>1839204925</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</si>
  <si>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-4181 pro přesun prováděný bez použití mechanizace, tj. za ztížených podmínek, lze použít pouze pro hmotnost materiálu, která se tímto způsobem skutečně přemísťuje._x000D_
</t>
  </si>
  <si>
    <t>766</t>
  </si>
  <si>
    <t>Konstrukce truhlářské</t>
  </si>
  <si>
    <t>367</t>
  </si>
  <si>
    <t>766412212</t>
  </si>
  <si>
    <t>Montáž obložení stěn plochy přes 1 m2 palubkami na pero a drážku z měkkého dřeva, šířky přes 60 do 80 mm</t>
  </si>
  <si>
    <t>92460074</t>
  </si>
  <si>
    <t xml:space="preserve">Poznámka k souboru cen:_x000D_
1. V cenách -1212 až -6243 jsou započteny i náklady na přišroubování soklu._x000D_
2. V cenách -1212 až -6243 nejsou započteny náklady na montáž podkladového roštu, tato montáž se oceňuje cenou -7211._x000D_
3. V ceně -7211 nejsou započteny náklady na montáž a dodávku nosných prvků (např. konzol, trnů) pro zavěšený rošt; tato montáž a dodávka se oceňuje individuálně._x000D_
4. Cenami -1212 až -6243 nelze oceňovat obložení sloupů zakřiveného průřezu; toto obložení se oceňuje individuálně._x000D_
</t>
  </si>
  <si>
    <t>3,748*3+2,932*3 "čelní strana"</t>
  </si>
  <si>
    <t>18,75+7,52+2,046 "východní strana"</t>
  </si>
  <si>
    <t>31,31 "západní strana"</t>
  </si>
  <si>
    <t>368</t>
  </si>
  <si>
    <t>605MAT766-001</t>
  </si>
  <si>
    <t>dřevěný profil modřín kvalita A1 rozměr 80/20mm hoblovaný, zkosené hrany 45°</t>
  </si>
  <si>
    <t>895988608</t>
  </si>
  <si>
    <t>79,666*1,05 'Přepočtené koeficientem množství</t>
  </si>
  <si>
    <t>369</t>
  </si>
  <si>
    <t>766417211</t>
  </si>
  <si>
    <t>Montáž obložení stěn rošt podkladový</t>
  </si>
  <si>
    <t>787960963</t>
  </si>
  <si>
    <t>79,666*1,5 'Přepočtené koeficientem množství</t>
  </si>
  <si>
    <t>370</t>
  </si>
  <si>
    <t>60511120</t>
  </si>
  <si>
    <t>řezivo stavební prkna prismovaná středová tl 25(32)mm dl 2-5m</t>
  </si>
  <si>
    <t>585098546</t>
  </si>
  <si>
    <t>119,499*0,10*0,025 "podkladní rošt z latí 100/25"</t>
  </si>
  <si>
    <t>0,299*1,1 'Přepočtené koeficientem množství</t>
  </si>
  <si>
    <t>371</t>
  </si>
  <si>
    <t>605MAT766-002</t>
  </si>
  <si>
    <t>kotevní příslušenství dřevěného fasádního obkladu (vruty, šrouby, kotvy, distančníky apod.)</t>
  </si>
  <si>
    <t>60433149</t>
  </si>
  <si>
    <t>1*1,1 'Přepočtené koeficientem množství</t>
  </si>
  <si>
    <t>372</t>
  </si>
  <si>
    <t>766622131</t>
  </si>
  <si>
    <t>Montáž oken plastových včetně montáže rámu plochy přes 1 m2 otevíravých do zdiva, výšky do 1,5 m</t>
  </si>
  <si>
    <t>-1541471488</t>
  </si>
  <si>
    <t xml:space="preserve">Poznámka k souboru cen:_x000D_
1. V cenách montáže oken jsou započteny i náklady na zaměření, vyklínování, horizontální i vertikální vyrovnání okenního rámu, ukotvení a vyplnění spáry mezi rámem a ostěním polyuretanovou pěnou, včetně zednického začištění._x000D_
2. Cenami montáže oken otevíravých lze ocenit i montáže oken kyvných a otočných._x000D_
3. Tepelnou izolaci mezi ostěním a rámem okna je možné ocenit položkami 766 62 - 9 . . Příplatek k cenám za tepelnou izolaci mezi ostěním a rámem okna jsou započteny náklady na izolaci vnější i vnitřní._x000D_
4. Délka izolace se určuje v metrech délky rámu okna._x000D_
</t>
  </si>
  <si>
    <t>1,20*0,90*10 "07EX"</t>
  </si>
  <si>
    <t>2,00*0,90*2 "08EX"</t>
  </si>
  <si>
    <t>373</t>
  </si>
  <si>
    <t>605MAT766-003</t>
  </si>
  <si>
    <t>okno plastové 1-křídlové sklopné, zasklení izolačním trojsklem, Uw=max.0,9W/m2*K</t>
  </si>
  <si>
    <t>-879442567</t>
  </si>
  <si>
    <t>10 "07EX 120x90"</t>
  </si>
  <si>
    <t>374</t>
  </si>
  <si>
    <t>605MAT766-004</t>
  </si>
  <si>
    <t>2075336958</t>
  </si>
  <si>
    <t>2 "08EX 200x90"</t>
  </si>
  <si>
    <t>375</t>
  </si>
  <si>
    <t>766622132</t>
  </si>
  <si>
    <t>Montáž oken plastových včetně montáže rámu plochy přes 1 m2 otevíravých do zdiva, výšky přes 1,5 do 2,5 m</t>
  </si>
  <si>
    <t>-1298320260</t>
  </si>
  <si>
    <t>1,2*2,5*6 "09EX"</t>
  </si>
  <si>
    <t>0,60*2,50*4 "A6EX"</t>
  </si>
  <si>
    <t>376</t>
  </si>
  <si>
    <t>605MAT766-005</t>
  </si>
  <si>
    <t>okno plastové 1-křídlové otevíravé a sklopné, spodní pevný díl, zasklení izolačním trojsklem, Uw=max.0,9W/m2*K</t>
  </si>
  <si>
    <t>893438978</t>
  </si>
  <si>
    <t>6 "09EX 120x250"</t>
  </si>
  <si>
    <t>377</t>
  </si>
  <si>
    <t>605MAT766-006</t>
  </si>
  <si>
    <t>1286750367</t>
  </si>
  <si>
    <t>4 "A6EX 60x250"</t>
  </si>
  <si>
    <t>378</t>
  </si>
  <si>
    <t>766622133</t>
  </si>
  <si>
    <t>Montáž oken plastových včetně montáže rámu plochy přes 1 m2 otevíravých do zdiva, výšky přes 2,5 m</t>
  </si>
  <si>
    <t>-1100335459</t>
  </si>
  <si>
    <t>2,40*2,70 "04EX"</t>
  </si>
  <si>
    <t>3,80*3,075 "A2EX"</t>
  </si>
  <si>
    <t>0,60*2,70*9 "02EX"</t>
  </si>
  <si>
    <t>379</t>
  </si>
  <si>
    <t>605MAT766-007</t>
  </si>
  <si>
    <t>138425624</t>
  </si>
  <si>
    <t>1 "04EX 240x270"</t>
  </si>
  <si>
    <t>380</t>
  </si>
  <si>
    <t>605MAT766-008</t>
  </si>
  <si>
    <t>okno plastové 2-křídlové pevné a sklopné, zasklení izolačním trojsklem, Uw=max.0,9W/m2*K</t>
  </si>
  <si>
    <t>-742514410</t>
  </si>
  <si>
    <t>1 "A2EX 380x307,5"</t>
  </si>
  <si>
    <t>381</t>
  </si>
  <si>
    <t>605MAT766-009</t>
  </si>
  <si>
    <t>okno plastové 2-křídlové, spodní pevný díl, otevíravé a sklopné, zasklení izolačním trojsklem, Uw=max.0,9W/m2*K</t>
  </si>
  <si>
    <t>-942403854</t>
  </si>
  <si>
    <t>9 "02EX 60x270"</t>
  </si>
  <si>
    <t>382</t>
  </si>
  <si>
    <t>766622216</t>
  </si>
  <si>
    <t>Montáž oken plastových plochy do 1 m2 včetně montáže rámu otevíravých do zdiva</t>
  </si>
  <si>
    <t>-1952581833</t>
  </si>
  <si>
    <t>12 "03EX"</t>
  </si>
  <si>
    <t>383</t>
  </si>
  <si>
    <t>605MAT766-010</t>
  </si>
  <si>
    <t>803559320</t>
  </si>
  <si>
    <t>12 "03EX 120x60"</t>
  </si>
  <si>
    <t>384</t>
  </si>
  <si>
    <t>766629215</t>
  </si>
  <si>
    <t>Montáž oken dřevěných Příplatek k cenám za tepelnou izolaci mezi ostěním a rámem okna při rovném ostění, připojovací spára tl. do 45 mm</t>
  </si>
  <si>
    <t>1756683434</t>
  </si>
  <si>
    <t xml:space="preserve">Poznámka k souboru cen:_x000D_
1. V cenách montáže oken jsou započteny i náklady na zaměření, vyklínování, horizontální i vertikální vyrovnání okenního rámu, ukotvení a vyplnění spáry mezi rámem a ostěním polyuretanovou pěnou, včetně zednického začištění._x000D_
2. Cenami montáže oken otevíravých lze ocenit i montáže oken kyvných a otočných._x000D_
3. V cenách 766 62 - 9 . . Příplatek k cenám za tepelnou izolaci mezi ostěním a rámem okna jsou započteny náklady na izolaci vnější i vnitřní._x000D_
4. Délka izolace se určuje v metrech délky rámu okna._x000D_
</t>
  </si>
  <si>
    <t>(1,20+0,90)*2*10 "07EX"</t>
  </si>
  <si>
    <t>(2,00+0,90)*2 "08EX"</t>
  </si>
  <si>
    <t>(1,20+2,50)*2*6 "09EX"</t>
  </si>
  <si>
    <t>(0,60+2,50)*2 "4 A6EX"</t>
  </si>
  <si>
    <t>(2,40+2,70)*2 "04EX"</t>
  </si>
  <si>
    <t>(3,80+3,08)*2 "A2EX"</t>
  </si>
  <si>
    <t>(0,60+2,70)*2*9 "02EX"</t>
  </si>
  <si>
    <t>(1,20+0,60)*2*12 "03EX"</t>
  </si>
  <si>
    <t>(2,40+2,70)*2*5 "01EX"</t>
  </si>
  <si>
    <t>(2,70+3,08)*2*2"AEX"</t>
  </si>
  <si>
    <t>(2,40+2,50)*2*3 "A5EX"</t>
  </si>
  <si>
    <t>(0,60+2,50)*2*2 "A6EX"</t>
  </si>
  <si>
    <t>385</t>
  </si>
  <si>
    <t>766629513</t>
  </si>
  <si>
    <t>Montáž oken dřevěných Příplatek k cenám za tepelnou izolaci mezi ostěním a rámem okna při rovném ostění, s perlinkou, připojovací spára tl. do 20 mm</t>
  </si>
  <si>
    <t>1040394221</t>
  </si>
  <si>
    <t>386</t>
  </si>
  <si>
    <t>766641142</t>
  </si>
  <si>
    <t>Montáž balkónových dveří dřevěných nebo plastových včetně rámu zdvojených do zdiva jednokřídlových s pevně zasklenými bočními díly, s nadsvětlíkem</t>
  </si>
  <si>
    <t>1214559615</t>
  </si>
  <si>
    <t xml:space="preserve">Poznámka k souboru cen:_x000D_
1. V cenách montáže dveří jsou započteny i náklady na zaměření, vyklínování, horizontální i vertikální vyrovnání dveřního rámu, ukotvení a vyplnění spáry mezi rámem a ostěním polyuretanovou pěnou, včetně zednického začištění._x000D_
</t>
  </si>
  <si>
    <t>5 "01EX"</t>
  </si>
  <si>
    <t>2 "A1EX"</t>
  </si>
  <si>
    <t>3 "A5EX"</t>
  </si>
  <si>
    <t>2 "05EX"</t>
  </si>
  <si>
    <t>387</t>
  </si>
  <si>
    <t>611MAT766-011</t>
  </si>
  <si>
    <t>dveře plastové balkonové s pevným křídlem a nadsvětlíkem, zasklení izolačním trojsklem, Uw=max.0,9W/m2*K</t>
  </si>
  <si>
    <t>731251469</t>
  </si>
  <si>
    <t>5 "01EX240x270"</t>
  </si>
  <si>
    <t>388</t>
  </si>
  <si>
    <t>611MAT766-012</t>
  </si>
  <si>
    <t>dveře plastové balkonové s pevným křídlem, zasklení izolačním trojsklem, Uw=max.0,9W/m2*K</t>
  </si>
  <si>
    <t>799339415</t>
  </si>
  <si>
    <t>2 "A1EX270x307,5"</t>
  </si>
  <si>
    <t>389</t>
  </si>
  <si>
    <t>611MAT766-013</t>
  </si>
  <si>
    <t>-1559513358</t>
  </si>
  <si>
    <t>3 "A5EX240x250"</t>
  </si>
  <si>
    <t>390</t>
  </si>
  <si>
    <t>611MAT766-014</t>
  </si>
  <si>
    <t>-1886636264</t>
  </si>
  <si>
    <t>2 "A6EX60x250"</t>
  </si>
  <si>
    <t>391</t>
  </si>
  <si>
    <t>766660171</t>
  </si>
  <si>
    <t>Montáž dveřních křídel dřevěných nebo plastových otevíravých do obložkové zárubně povrchově upravených jednokřídlových, šířky do 800 mm</t>
  </si>
  <si>
    <t>1385378925</t>
  </si>
  <si>
    <t xml:space="preserve">Poznámka k souboru cen:_x000D_
1. Cenami -0021 až -0031, -0161 až -0163, -0181 až -0183, se oceňují dveře s protipožární odolností do 30 min._x000D_
2. V cenách -0201 až -0272 je započtena i montáž okopného plechu, stavěče křídel a držadel kyvných dveří._x000D_
3. V cenách -0351 až -0382 jsou započtené i náklady na osazení kování, vodícího trnu, seřízení pojezdů na stěnu a následné vyrovnání a seřízení dveřních křídel._x000D_
4. V cenách montáže dveřních křídel nejsou započteny náklady na osazení:_x000D_
a) zámku; tyto náklady se oceňují cenou 766 66-0728 této části katalogu,_x000D_
b) štítku s klikou; tyto náklady se oceňují cenou 766 66-0729 této části katalogu._x000D_
5. V cenách -0311 až -0324 nejsou započtené náklady na sestavení a osazení stavebního pouzdra, tyto náklady se oceňují cenami souboru cen 642 94-6 . . . Osazení stavebního pouzdra posuvných dveří do zděné příčky, katalogu 801-1 Budovy a haly - zděné a monolitické._x000D_
</t>
  </si>
  <si>
    <t>392</t>
  </si>
  <si>
    <t>611MAT766-017</t>
  </si>
  <si>
    <t>dveře jednokřídlé dřevotřískové plné, povrch lakovaný 700x1970/2100 mm</t>
  </si>
  <si>
    <t>1740234617</t>
  </si>
  <si>
    <t xml:space="preserve">2 "04.INT včetně kování klika-klika, FAB/DOZ" </t>
  </si>
  <si>
    <t>393</t>
  </si>
  <si>
    <t>611MAT766-016</t>
  </si>
  <si>
    <t>dveře jednokřídlé dřevotřískové plné, povrch lakovaný 800x1970/2100 mm</t>
  </si>
  <si>
    <t>1103005539</t>
  </si>
  <si>
    <t xml:space="preserve">17 "02.INT včetně kování klika-klika, FAB/DOZ" </t>
  </si>
  <si>
    <t>394</t>
  </si>
  <si>
    <t>766660172</t>
  </si>
  <si>
    <t>Montáž dveřních křídel dřevěných nebo plastových otevíravých do obložkové zárubně povrchově upravených jednokřídlových, šířky přes 800 mm</t>
  </si>
  <si>
    <t>422788881</t>
  </si>
  <si>
    <t>395</t>
  </si>
  <si>
    <t>611MAT766-018</t>
  </si>
  <si>
    <t>dveře jednokřídlé dřevotřískové plné, povrch lakovaný 900x1970/2100 mm</t>
  </si>
  <si>
    <t>1545078366</t>
  </si>
  <si>
    <t xml:space="preserve">3 "03.INT včetně kování klika-klika, FAB/DOZ" </t>
  </si>
  <si>
    <t>396</t>
  </si>
  <si>
    <t>766660181</t>
  </si>
  <si>
    <t>Montáž dveřních křídel dřevěných nebo plastových otevíravých do obložkové zárubně protipožárních jednokřídlových, šířky do 800 mm</t>
  </si>
  <si>
    <t>512259982</t>
  </si>
  <si>
    <t>397</t>
  </si>
  <si>
    <t>611MAT766-019</t>
  </si>
  <si>
    <t>dveře jednokřídlé dřevotřískové plné protipožární EI (EW) 30 D3, povrch lakovaný 800x1970/2100 mm</t>
  </si>
  <si>
    <t>2095396721</t>
  </si>
  <si>
    <t xml:space="preserve">3 "02.INT včetně kování klika-klika, FAB/DOZ" </t>
  </si>
  <si>
    <t>398</t>
  </si>
  <si>
    <t>766660182</t>
  </si>
  <si>
    <t>Montáž dveřních křídel dřevěných nebo plastových otevíravých do obložkové zárubně protipožárních jednokřídlových, šířky přes 800 mm</t>
  </si>
  <si>
    <t>-1077418729</t>
  </si>
  <si>
    <t>399</t>
  </si>
  <si>
    <t>611MAT766-020</t>
  </si>
  <si>
    <t>dveře jednokřídlé dřevotřískové plné protipožární EI (EW) 30 D3, povrch lakovaný 900x1970/2100 mm</t>
  </si>
  <si>
    <t>40645855</t>
  </si>
  <si>
    <t xml:space="preserve">5 "01.INT včetně kování klika-klika, FAB/DOZ" </t>
  </si>
  <si>
    <t>400</t>
  </si>
  <si>
    <t>766660716</t>
  </si>
  <si>
    <t>Montáž dveřních doplňků samozavírače na zárubeň dřevěnou</t>
  </si>
  <si>
    <t>-67884219</t>
  </si>
  <si>
    <t>401</t>
  </si>
  <si>
    <t>54917250</t>
  </si>
  <si>
    <t>samozavírač dveří hydraulický K214 č.11 zlatá bronz</t>
  </si>
  <si>
    <t>1731319418</t>
  </si>
  <si>
    <t>402</t>
  </si>
  <si>
    <t>766671006</t>
  </si>
  <si>
    <t>Montáž střešních oken dřevěných nebo plastových kyvných, výklopných/kyvných s okenním rámem a lemováním, s plisovaným límcem, s napojením na krytinu do krytiny ploché, rozměru 78 x 160 cm</t>
  </si>
  <si>
    <t>1177125798</t>
  </si>
  <si>
    <t xml:space="preserve">Poznámka k souboru cen:_x000D_
1. V cenách nejsou započteny náklady na dodávku okna, rámu, lemování a límce; tyto se oceňují ve specifikaci._x000D_
2. V cenách montáže oken jsou započteny i náklady na zaměření, vyklínování, horizontální i vertikální vyrovnání okenního rámu, ukotvení a vyplnění spáry mezi rámem a ostěním polyuretanovou pěnou, včetně zednického začištění._x000D_
</t>
  </si>
  <si>
    <t>403</t>
  </si>
  <si>
    <t>61124328</t>
  </si>
  <si>
    <t>lemování střešních oken Al na ploché krytiny do v 14mm 78x160cm</t>
  </si>
  <si>
    <t>-1913601372</t>
  </si>
  <si>
    <t>404</t>
  </si>
  <si>
    <t>61124235</t>
  </si>
  <si>
    <t>manžeta z parotěsné fólie pro střešní okno 78x160cm</t>
  </si>
  <si>
    <t>-1609177654</t>
  </si>
  <si>
    <t>405</t>
  </si>
  <si>
    <t>61124062</t>
  </si>
  <si>
    <t>zateplovací sada střešních oken rám 78x160cm</t>
  </si>
  <si>
    <t>-542550718</t>
  </si>
  <si>
    <t>406</t>
  </si>
  <si>
    <t>61124518</t>
  </si>
  <si>
    <t>okno střešní dřevěné kyvné, izolační trojsklo 78x160cm, Uw=1,0W/m2K Al oplechování</t>
  </si>
  <si>
    <t>-1674294396</t>
  </si>
  <si>
    <t>407</t>
  </si>
  <si>
    <t>766682111</t>
  </si>
  <si>
    <t>Montáž zárubní dřevěných, plastových nebo z lamina obložkových, pro dveře jednokřídlové, tloušťky stěny do 170 mm</t>
  </si>
  <si>
    <t>-481989972</t>
  </si>
  <si>
    <t xml:space="preserve">Poznámka k souboru cen:_x000D_
1. V cenách montáže zárubní jsou započteny i náklady na zaměření, vyklínování, horizontální i vertikální vyrovnání zárubně, ukotvení a vyplnění spáry mezi rámem a ostěním polyuretanovou pěnou, včetně zednického začištění._x000D_
</t>
  </si>
  <si>
    <t>408</t>
  </si>
  <si>
    <t>61182258</t>
  </si>
  <si>
    <t>zárubeň jednokřídlá obložková s laminátovým povrchem tl stěny 60-150mm rozměru 600-1100/1970, 2100mm</t>
  </si>
  <si>
    <t>-430752782</t>
  </si>
  <si>
    <t>409</t>
  </si>
  <si>
    <t>766682211</t>
  </si>
  <si>
    <t>Montáž zárubní dřevěných, plastových nebo z lamina obložkových protipožárních, pro dveře jednokřídlové, tloušťky stěny do 170 mm</t>
  </si>
  <si>
    <t>807687913</t>
  </si>
  <si>
    <t>410</t>
  </si>
  <si>
    <t>61182259</t>
  </si>
  <si>
    <t>zárubeň jednokřídlá obložková s laminátovým povrchem a protipožární úpravou tl stěny 60-150mm rozměru 600-1100/1970, 2100mm</t>
  </si>
  <si>
    <t>-2086777253</t>
  </si>
  <si>
    <t>411</t>
  </si>
  <si>
    <t>766R01</t>
  </si>
  <si>
    <t>Systémové sanitární příčky</t>
  </si>
  <si>
    <t>-549694729</t>
  </si>
  <si>
    <t>2 "07.INT D+M příček v místnosti č. 06, 07 včetně dveří a kompletací"</t>
  </si>
  <si>
    <t>2*2 'Přepočtené koeficientem množství</t>
  </si>
  <si>
    <t>412</t>
  </si>
  <si>
    <t>766R02</t>
  </si>
  <si>
    <t>-391844034</t>
  </si>
  <si>
    <t>1 "04 D+M příčky v místnosti č. 2.04 včetně dveří a kompletací"</t>
  </si>
  <si>
    <t>1*2 'Přepočtené koeficientem množství</t>
  </si>
  <si>
    <t>413</t>
  </si>
  <si>
    <t>998766202</t>
  </si>
  <si>
    <t>Přesun hmot pro konstrukce truhlářské stanovený procentní sazbou (%) z ceny vodorovná dopravní vzdálenost do 50 m v objektech výšky přes 6 do 12 m</t>
  </si>
  <si>
    <t>776588614</t>
  </si>
  <si>
    <t>767</t>
  </si>
  <si>
    <t>Konstrukce zámečnické</t>
  </si>
  <si>
    <t>414</t>
  </si>
  <si>
    <t>767531111</t>
  </si>
  <si>
    <t>Montáž vstupních čistících zón z rohoží kovových nebo plastových</t>
  </si>
  <si>
    <t>843619578</t>
  </si>
  <si>
    <t xml:space="preserve">Poznámka k souboru cen:_x000D_
1. Cena -1111 je určena pro všechny typy rohoží kromě textilních, tj. hliníkové nebo plastové v kombinaci s různými typy kartáčů, kovové - škrabáky, pryžové, z vláken z plastických hmot, apod._x000D_
2. Textilní rohože se oceňují souborem cen 776 21 Montáž textilních podlahovin katalogu 800-776 Podlahy povlakové._x000D_
</t>
  </si>
  <si>
    <t xml:space="preserve">2*0,90*2,40 </t>
  </si>
  <si>
    <t>415</t>
  </si>
  <si>
    <t>69752030</t>
  </si>
  <si>
    <t>rohož vstupní provedení hliník nebo mosaz/gumové vlnovky/</t>
  </si>
  <si>
    <t>402777110</t>
  </si>
  <si>
    <t>0,90*2,40</t>
  </si>
  <si>
    <t>416</t>
  </si>
  <si>
    <t>69752070</t>
  </si>
  <si>
    <t>rohož vstupní provedení umělohmotné profily se silon. Kartáčky</t>
  </si>
  <si>
    <t>1507021266</t>
  </si>
  <si>
    <t>417</t>
  </si>
  <si>
    <t>767531121</t>
  </si>
  <si>
    <t>Montáž vstupních čistících zón z rohoží osazení rámu mosazného nebo hliníkového zapuštěného z L profilů</t>
  </si>
  <si>
    <t>131075706</t>
  </si>
  <si>
    <t>2*(2*0,90+2*2,40)</t>
  </si>
  <si>
    <t>418</t>
  </si>
  <si>
    <t>69752160</t>
  </si>
  <si>
    <t>rám pro zapuštění profil L-30/30 25/25 20/30 15/30-Al</t>
  </si>
  <si>
    <t>265994437</t>
  </si>
  <si>
    <t>419</t>
  </si>
  <si>
    <t>767861010</t>
  </si>
  <si>
    <t>Montáž vnitřních kovových žebříků přímých délky přes 2 do 5 m, ukotvených do zdiva</t>
  </si>
  <si>
    <t>848581692</t>
  </si>
  <si>
    <t>420</t>
  </si>
  <si>
    <t>44983025</t>
  </si>
  <si>
    <t>žebřík výstupový jednoduchý přímý z pozinkované oceli dl 4m</t>
  </si>
  <si>
    <t>2130552330</t>
  </si>
  <si>
    <t>421</t>
  </si>
  <si>
    <t>4498R01</t>
  </si>
  <si>
    <t>navazující zábradlí podesty</t>
  </si>
  <si>
    <t>1760775853</t>
  </si>
  <si>
    <t>422</t>
  </si>
  <si>
    <t>767995112</t>
  </si>
  <si>
    <t>Montáž ostatních atypických zámečnických konstrukcí hmotnosti přes 5 do 10 kg</t>
  </si>
  <si>
    <t>1409476134</t>
  </si>
  <si>
    <t xml:space="preserve">Poznámka k souboru cen:_x000D_
1. Určení cen se řídí hmotností jednotlivě montovaného dílu konstrukce._x000D_
</t>
  </si>
  <si>
    <t>(6*3,39+4*3,36+9*3,53+3*3,88+8*2,45)*1,58 "diagonální ztužidla D16 pro terasu"</t>
  </si>
  <si>
    <t>423</t>
  </si>
  <si>
    <t>13010014</t>
  </si>
  <si>
    <t>tyč ocelová kruhová jakost 11 375 D 16mm</t>
  </si>
  <si>
    <t>869116637</t>
  </si>
  <si>
    <t>(6*3,39+4*3,36+9*3,53+3*3,88+8*2,45)*1,58*0,001 "diagonální ztužidla D16 pro terasu"</t>
  </si>
  <si>
    <t>424</t>
  </si>
  <si>
    <t>767995113</t>
  </si>
  <si>
    <t>Montáž ostatních atypických zámečnických konstrukcí hmotnosti přes 10 do 20 kg</t>
  </si>
  <si>
    <t>-32849864</t>
  </si>
  <si>
    <t>24*19,50 "kotevní prvky KT1 pro terasu"</t>
  </si>
  <si>
    <t>18 "reklamní zařízení FE07"</t>
  </si>
  <si>
    <t>425</t>
  </si>
  <si>
    <t>13010932</t>
  </si>
  <si>
    <t>ocel profilová UPE 140 jakost 11 375</t>
  </si>
  <si>
    <t>392452062</t>
  </si>
  <si>
    <t>24*19,50*0,001 "kotevní prvky KT1 pro terasu včetně pryžových podložek - atypický výrobek z UPE 140"</t>
  </si>
  <si>
    <t>426</t>
  </si>
  <si>
    <t>13010R02</t>
  </si>
  <si>
    <t>Reklamní zařízení FE07</t>
  </si>
  <si>
    <t>899071588</t>
  </si>
  <si>
    <t>427</t>
  </si>
  <si>
    <t>767995114</t>
  </si>
  <si>
    <t>Montáž ostatních atypických zámečnických konstrukcí hmotnosti přes 20 do 50 kg</t>
  </si>
  <si>
    <t>-329544624</t>
  </si>
  <si>
    <t>9*2,757*15,80 "IPE pro terasu"</t>
  </si>
  <si>
    <t>3*1,99*15,80 "IPE pro terasu"</t>
  </si>
  <si>
    <t>428</t>
  </si>
  <si>
    <t>13010748</t>
  </si>
  <si>
    <t>ocel profilová IPE 160 jakost 11 375</t>
  </si>
  <si>
    <t>1411588891</t>
  </si>
  <si>
    <t>9*2,757*15,80*0,001 "IPE pro terasu"</t>
  </si>
  <si>
    <t>3*1,99*15,80*0,001 "IPE pro terasu"</t>
  </si>
  <si>
    <t>429</t>
  </si>
  <si>
    <t>767995115</t>
  </si>
  <si>
    <t>Montáž ostatních atypických zámečnických konstrukcí hmotnosti přes 50 do 100 kg</t>
  </si>
  <si>
    <t>-1597908416</t>
  </si>
  <si>
    <t>5,65*18*14,20 "příložky FE1 k W12"</t>
  </si>
  <si>
    <t>15*3,5*26,00 "sloupy terasy trubka hladká ČSN 425715.01 140/5"</t>
  </si>
  <si>
    <t>10*3,26*15,80 "IPE pro terasu"</t>
  </si>
  <si>
    <t>3,58*15,80 "IPE pro terasu"</t>
  </si>
  <si>
    <t>(1,80+1,167+2,362+4,00+1,176)*58,00/2 "zábradlí vnitřního schodiště"</t>
  </si>
  <si>
    <t>56,00 "zábradlí únikového schodiště Z12"</t>
  </si>
  <si>
    <t>(5,35*5+3,26*4)*17,00 "UPE pro terasy"</t>
  </si>
  <si>
    <t>4417,859*1,15 'Přepočtené koeficientem množství</t>
  </si>
  <si>
    <t>430</t>
  </si>
  <si>
    <t>14550246</t>
  </si>
  <si>
    <t>profil ocelový čtvercový svařovaný 50x50x3mm</t>
  </si>
  <si>
    <t>-1612979286</t>
  </si>
  <si>
    <t>(1,80+1,167+2,362+4,00+1,176)*58,00/2*0,001 "zábradlí vnitřního schodiště"</t>
  </si>
  <si>
    <t>431</t>
  </si>
  <si>
    <t>-1774788656</t>
  </si>
  <si>
    <t>10*3,26*15,80*0,001 "IPE pro terasu"</t>
  </si>
  <si>
    <t>3,58*15,80*0,001 "IPE pro terasu"</t>
  </si>
  <si>
    <t>0,572*1,1 'Přepočtené koeficientem množství</t>
  </si>
  <si>
    <t>432</t>
  </si>
  <si>
    <t>14011096</t>
  </si>
  <si>
    <t>trubka ocelová bezešvá hladká jakost 11 353 140x8,0mm</t>
  </si>
  <si>
    <t>-1528522019</t>
  </si>
  <si>
    <t>15*3,5 "sloupy terasy trubka hladká ČSN 425715.01 140/5"</t>
  </si>
  <si>
    <t>52,5*1,1 'Přepočtené koeficientem množství</t>
  </si>
  <si>
    <t>433</t>
  </si>
  <si>
    <t>13010916</t>
  </si>
  <si>
    <t>ocel profilová UE 160 jakost 11 375</t>
  </si>
  <si>
    <t>-2026163285</t>
  </si>
  <si>
    <t>0,08023*18 "příložky boční - fixace W12"</t>
  </si>
  <si>
    <t>1,444*1,15 'Přepočtené koeficientem množství</t>
  </si>
  <si>
    <t>434</t>
  </si>
  <si>
    <t>767995116</t>
  </si>
  <si>
    <t>Montáž ostatních atypických zámečnických konstrukcí hmotnosti přes 100 do 250 kg</t>
  </si>
  <si>
    <t>207174930</t>
  </si>
  <si>
    <t>9,78*17,00 "UPE pro terasu"</t>
  </si>
  <si>
    <t>(6,00+6,04*2)*17 "UPE pro terasu"</t>
  </si>
  <si>
    <t>435</t>
  </si>
  <si>
    <t>13010934</t>
  </si>
  <si>
    <t>ocel profilová UPE 160 jakost 11 375</t>
  </si>
  <si>
    <t>-1250017835</t>
  </si>
  <si>
    <t>(9,78+6,00+6,04*2)*17*0,001</t>
  </si>
  <si>
    <t>436</t>
  </si>
  <si>
    <t>767995117</t>
  </si>
  <si>
    <t>Montáž ostatních atypických zámečnických konstrukcí hmotnosti přes 250 do 500 kg</t>
  </si>
  <si>
    <t>1138141684</t>
  </si>
  <si>
    <t>21,277*17 "UPE pro terasu"</t>
  </si>
  <si>
    <t>437</t>
  </si>
  <si>
    <t>-1869446272</t>
  </si>
  <si>
    <t>21,277*17*0,001 "UPE pro terasu"</t>
  </si>
  <si>
    <t>438</t>
  </si>
  <si>
    <t>Agr. cena 01</t>
  </si>
  <si>
    <t xml:space="preserve">D+M podlahové konstrukce z dřevoplastových WPC profilů vč. podkladního roštu </t>
  </si>
  <si>
    <t>-713725512</t>
  </si>
  <si>
    <t>18,27+18,27 "terasa 1- I. NP a II. NP"</t>
  </si>
  <si>
    <t>99,86-10,17+99,86-6,43 "terasa 2 - I. NP a II. NP"</t>
  </si>
  <si>
    <t>439</t>
  </si>
  <si>
    <t>Agr. cena 02</t>
  </si>
  <si>
    <t>Treláže</t>
  </si>
  <si>
    <t>-1685139935</t>
  </si>
  <si>
    <t>3,00*2,65 "TR 1"</t>
  </si>
  <si>
    <t>3,00*2,837 "TR 2"</t>
  </si>
  <si>
    <t>3,00*3,76 "TR 3"</t>
  </si>
  <si>
    <t>440</t>
  </si>
  <si>
    <t>Agr. cena 03</t>
  </si>
  <si>
    <t>Zábradlí únikového schodiště</t>
  </si>
  <si>
    <t>-243320377</t>
  </si>
  <si>
    <t>2*421,82 "FE4_A2/B2 dodávka, výroba, montáž, doprava, povrchové úpravy"</t>
  </si>
  <si>
    <t>2*151,00 "Z11 dodávka, výroba, montáž, doprava, povrchové úpravy"</t>
  </si>
  <si>
    <t>56,00 "Z12 dodávka, výroba, montáž, doprava, povrchové úpravy"</t>
  </si>
  <si>
    <t>441</t>
  </si>
  <si>
    <t>Agr. cena 04</t>
  </si>
  <si>
    <t>Zábradlí terasy</t>
  </si>
  <si>
    <t>-5650473</t>
  </si>
  <si>
    <t>106,72 "Z1"</t>
  </si>
  <si>
    <t>126,17 "Z2"</t>
  </si>
  <si>
    <t>99,67*5 "Z3"</t>
  </si>
  <si>
    <t>103,50 "Z4"</t>
  </si>
  <si>
    <t>122,33 "Z5"</t>
  </si>
  <si>
    <t>104,81 "Z6"</t>
  </si>
  <si>
    <t>97,32 "Z7"</t>
  </si>
  <si>
    <t>135,07 "Z1R"</t>
  </si>
  <si>
    <t>69,46 "Z8"</t>
  </si>
  <si>
    <t>74,73 "Z9"</t>
  </si>
  <si>
    <t>97,32 "Z10"</t>
  </si>
  <si>
    <t>442</t>
  </si>
  <si>
    <t>Agr. cena 05</t>
  </si>
  <si>
    <t>Kryty radiátorů</t>
  </si>
  <si>
    <t>tis. Kč</t>
  </si>
  <si>
    <t>1163882563</t>
  </si>
  <si>
    <t>6*3,8 "FE 09.1, dl. 1200"</t>
  </si>
  <si>
    <t>3*7,85 "FE 09.2, dl. 2400"</t>
  </si>
  <si>
    <t>2*5,60 "FE 09,3, dl. 1200"</t>
  </si>
  <si>
    <t>2*4,70 "FE 09.4, dl. 900"</t>
  </si>
  <si>
    <t>2*15,40 "FE09.5, dl. 3200"</t>
  </si>
  <si>
    <t>443</t>
  </si>
  <si>
    <t>Agr. cena 06</t>
  </si>
  <si>
    <t>Zábradlí vnitřního schodiště</t>
  </si>
  <si>
    <t>259345256</t>
  </si>
  <si>
    <t>338,66 "výkres DA.1.1.31 - D+M včetně povrchových úprav"</t>
  </si>
  <si>
    <t>444</t>
  </si>
  <si>
    <t>998767202</t>
  </si>
  <si>
    <t>Přesun hmot pro zámečnické konstrukce stanovený procentní sazbou (%) z ceny vodorovná dopravní vzdálenost do 50 m v objektech výšky přes 6 do 12 m</t>
  </si>
  <si>
    <t>-852953260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</si>
  <si>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-7181 pro přesun prováděný bez použití mechanizace, tj. za ztížených podmínek, lze použít pouze pro hmotnost materiálu, která se tímto způsobem skutečně přemísťuje._x000D_
</t>
  </si>
  <si>
    <t>771</t>
  </si>
  <si>
    <t>Podlahy z dlaždic</t>
  </si>
  <si>
    <t>445</t>
  </si>
  <si>
    <t>771111011</t>
  </si>
  <si>
    <t>Příprava podkladu před provedením dlažby vysátí podlah</t>
  </si>
  <si>
    <t>579514052</t>
  </si>
  <si>
    <t xml:space="preserve">Poznámka k souboru cen:_x000D_
1. V cenách 771 12-1011 až 771 12-1015 jsou započteny i náklady na dodání nátěru._x000D_
2. V cenách 771 15-1011 až 771 15-1026 jsou započteny i náklady na dodání stěrky._x000D_
3. V cenách 771 16-1011 až -1023 nejsou započteny náklady na materiál, tyto se oceňují ve specifikaci._x000D_
</t>
  </si>
  <si>
    <t>243,97 "podlahy z dlaždic"</t>
  </si>
  <si>
    <t>1,20*1,10 "podesta vnějšího schodiště"</t>
  </si>
  <si>
    <t>1,15*1,15*2 "podesty vnitřního schodiště"</t>
  </si>
  <si>
    <t>367,72 "vinylové podlahy skládané"</t>
  </si>
  <si>
    <t>446</t>
  </si>
  <si>
    <t>771111012</t>
  </si>
  <si>
    <t>Příprava podkladu před provedením dlažby vysátí schodišť</t>
  </si>
  <si>
    <t>-565584478</t>
  </si>
  <si>
    <t>1,40*21 "vnější schodiště"</t>
  </si>
  <si>
    <t>1,15*22 "vnitřní schodiště"</t>
  </si>
  <si>
    <t>447</t>
  </si>
  <si>
    <t>771121011</t>
  </si>
  <si>
    <t>Příprava podkladu před provedením dlažby nátěr penetrační na podlahu</t>
  </si>
  <si>
    <t>2129527657</t>
  </si>
  <si>
    <t>243,97+1,32+2,645+1,40*21*0,29+1,15*22*0,29 "dlážděné podlahy"</t>
  </si>
  <si>
    <t>367,72 "vinylové podlahy"</t>
  </si>
  <si>
    <t>448</t>
  </si>
  <si>
    <t>771151012</t>
  </si>
  <si>
    <t>Příprava podkladu před provedením dlažby samonivelační stěrka min.pevnosti 20 MPa, tloušťky přes 3 do 5 mm</t>
  </si>
  <si>
    <t>-510549083</t>
  </si>
  <si>
    <t>449</t>
  </si>
  <si>
    <t>771151024</t>
  </si>
  <si>
    <t>Příprava podkladu před provedením dlažby samonivelační stěrka min.pevnosti 30 MPa, tloušťky přes 8 do 10 mm</t>
  </si>
  <si>
    <t>-1347653098</t>
  </si>
  <si>
    <t>450</t>
  </si>
  <si>
    <t>771274123</t>
  </si>
  <si>
    <t>Montáž obkladů schodišť z dlaždic keramických lepených flexibilním lepidlem stupnic protiskluzných nebo reliéfních, šířky přes 250 do 300 mm</t>
  </si>
  <si>
    <t>-959222932</t>
  </si>
  <si>
    <t xml:space="preserve">Poznámka k souboru cen:_x000D_
1. Montáž obkladů schodnic, schodišťových ramen a boků podest se oceňuje skladebně cenami příslušných obkladů stěn a cenami položky čís. 781 . . -9192 Příplatek k cenám za obklady v omezeném prostoru, katalogu 781 Obklady keramické – montáž části A01._x000D_
</t>
  </si>
  <si>
    <t>451</t>
  </si>
  <si>
    <t>59761337</t>
  </si>
  <si>
    <t>schodovka protiskluzná šířky 300x600mm</t>
  </si>
  <si>
    <t>-897139305</t>
  </si>
  <si>
    <t>2*22+2,5*21</t>
  </si>
  <si>
    <t>96,5*1,05 'Přepočtené koeficientem množství</t>
  </si>
  <si>
    <t>452</t>
  </si>
  <si>
    <t>771274232</t>
  </si>
  <si>
    <t>Montáž obkladů schodišť z dlaždic keramických lepených flexibilním lepidlem podstupnic hladkých, výšky přes 150 do 200 mm</t>
  </si>
  <si>
    <t>654227856</t>
  </si>
  <si>
    <t>453</t>
  </si>
  <si>
    <t>59761443</t>
  </si>
  <si>
    <t>dlažba velkoformátová keramická slinutá hladká do interiéru i exteriéru pro vysoké mechanické namáhání přes 4 do 6ks/m2</t>
  </si>
  <si>
    <t>-1078567972</t>
  </si>
  <si>
    <t>1,40*21*0,15</t>
  </si>
  <si>
    <t>1,15*22*0,15</t>
  </si>
  <si>
    <t>8,205*1,1 'Přepočtené koeficientem množství</t>
  </si>
  <si>
    <t>454</t>
  </si>
  <si>
    <t>771474112</t>
  </si>
  <si>
    <t>Montáž soklů z dlaždic keramických lepených flexibilním lepidlem rovných, výšky přes 65 do 90 mm</t>
  </si>
  <si>
    <t>475121308</t>
  </si>
  <si>
    <t>5,35+7,85 "místnost 01"</t>
  </si>
  <si>
    <t>3,325*2+3,65*2 "místnost 12"</t>
  </si>
  <si>
    <t>2,66*2+3,65*2 "místnost 13"</t>
  </si>
  <si>
    <t>5,46*2+3,65*2 "místnost 14"</t>
  </si>
  <si>
    <t>1,575*2+7,175*2-7*0,80 "místnost 17"</t>
  </si>
  <si>
    <t xml:space="preserve">7,72 "místnost 2.01" </t>
  </si>
  <si>
    <t>6,63*2+1,425*2-4*0,80 "místnost 2.03"</t>
  </si>
  <si>
    <t>3,87*2+3,775 "místnost 2.10"</t>
  </si>
  <si>
    <t>2,58*2+5,17*2-0,8*2 "místnost 2.12"</t>
  </si>
  <si>
    <t>14,63 "místnost č. 2.10"</t>
  </si>
  <si>
    <t>9,96 "místnost č. 2.08"</t>
  </si>
  <si>
    <t>9,35*2+3,42*2+6,90*2+11,80*2+6,92*2+11,82*2"podkroví"</t>
  </si>
  <si>
    <t>455</t>
  </si>
  <si>
    <t>1664891187</t>
  </si>
  <si>
    <t>240,945/3</t>
  </si>
  <si>
    <t>80,315*1,1 'Přepočtené koeficientem množství</t>
  </si>
  <si>
    <t>456</t>
  </si>
  <si>
    <t>771574174</t>
  </si>
  <si>
    <t>Montáž podlah z dlaždic keramických lepených flexibilním lepidlem velkoformátových reliéfních nebo z dekorů přes 4 do 6 ks/m2</t>
  </si>
  <si>
    <t>-1685982493</t>
  </si>
  <si>
    <t xml:space="preserve">Poznámka k souboru cen:_x000D_
1. Položky jsou učeny pro všechy druhy povrchových úprav._x000D_
</t>
  </si>
  <si>
    <t>15,00 "m. 2.01"</t>
  </si>
  <si>
    <t>1,95 "m. 2.02"</t>
  </si>
  <si>
    <t>9,60 "m. 2.03"</t>
  </si>
  <si>
    <t>7,43 "m. 2.04"</t>
  </si>
  <si>
    <t>9,36 "m. 2.05"</t>
  </si>
  <si>
    <t>14,63 "m. 2.09"</t>
  </si>
  <si>
    <t>14,63 "m. 2.10"</t>
  </si>
  <si>
    <t>13,38 "m. 2.12"</t>
  </si>
  <si>
    <t>41,82 "m. 01"</t>
  </si>
  <si>
    <t>3,74+3,89+3,89+3,74 "m. 02 - 05"</t>
  </si>
  <si>
    <t>11,32+11,32 "m. 06, 07"</t>
  </si>
  <si>
    <t>15,90+15,90 "m. 08, 09"</t>
  </si>
  <si>
    <t>12,13 "m. 12"</t>
  </si>
  <si>
    <t>9,71 "m. 13"</t>
  </si>
  <si>
    <t>19,34 "m. 14"</t>
  </si>
  <si>
    <t>2,22 "m. 18"</t>
  </si>
  <si>
    <t>3,07 "m. 16A"</t>
  </si>
  <si>
    <t>1,32+2,645 "podesty schodišť"</t>
  </si>
  <si>
    <t>457</t>
  </si>
  <si>
    <t>973807860</t>
  </si>
  <si>
    <t>247,935*1,15 'Přepočtené koeficientem množství</t>
  </si>
  <si>
    <t>458</t>
  </si>
  <si>
    <t>771591112</t>
  </si>
  <si>
    <t>Izolace podlahy pod dlažbu nátěrem nebo stěrkou ve dvou vrstvách</t>
  </si>
  <si>
    <t>31580223</t>
  </si>
  <si>
    <t xml:space="preserve">Poznámka k souboru cen:_x000D_
1. Položka 771 59-1112 se použije pro izolaci podlah zatížené přechodnou vlhkostí._x000D_
2. V ceně 771 59-1112 až -1212 jsou započteny i náklady na materiál._x000D_
3. V cenách 771 59-1207, 77159-1217 ,77159-1227, 77159-1237, 77159-1247, 77159-1257, nejsou započteny náklady na materiál, tyto se oceňují ve specifikaci._x000D_
</t>
  </si>
  <si>
    <t>51,16 "zádveří a vstup"</t>
  </si>
  <si>
    <t>3,74+3,89+3,89+3,74 "místnosti 02-05"</t>
  </si>
  <si>
    <t>11,32+11,32 "místnosti 06 a 07"</t>
  </si>
  <si>
    <t>15,90+15,90 "místnosti 08+09"</t>
  </si>
  <si>
    <t>12,13 "místnost 12"</t>
  </si>
  <si>
    <t>2,22 "místnost 18"</t>
  </si>
  <si>
    <t>1,95 "místnost 2.02"</t>
  </si>
  <si>
    <t>7,43 "místnost 2.04"</t>
  </si>
  <si>
    <t>9,36 "místnost 2.05"</t>
  </si>
  <si>
    <t>9,96 "místnost 2.08"</t>
  </si>
  <si>
    <t>14,63 "místnost 2.09"</t>
  </si>
  <si>
    <t>14,63 "místnost 2.10"</t>
  </si>
  <si>
    <t>13,38 "místnost 2.12"</t>
  </si>
  <si>
    <t>459</t>
  </si>
  <si>
    <t>998771202</t>
  </si>
  <si>
    <t>Přesun hmot pro podlahy z dlaždic stanovený procentní sazbou (%) z ceny vodorovná dopravní vzdálenost do 50 m v objektech výšky přes 6 do 12 m</t>
  </si>
  <si>
    <t>1934171129</t>
  </si>
  <si>
    <t>775</t>
  </si>
  <si>
    <t>Podlahy skládané</t>
  </si>
  <si>
    <t>460</t>
  </si>
  <si>
    <t>775413120</t>
  </si>
  <si>
    <t>Montáž podlahového soklíku nebo lišty obvodové (soklové) dřevěné bez základního nátěru lišty ze dřeva tvrdého nebo měkkého, v přírodní barvě připevněné vruty, s přetmelením</t>
  </si>
  <si>
    <t>-348832620</t>
  </si>
  <si>
    <t xml:space="preserve">Poznámka k souboru cen:_x000D_
1. V cenách 775 41- . . nejsou započteny náklady na dodání lišt (soklíků). Tyto náklady se oceňují ve specifikaci; ztratné lze dohodnout v přiměřené výši._x000D_
</t>
  </si>
  <si>
    <t>(6,025+5,174)*2-2*0,90-2*0,80-1,00 "m. č. 10"</t>
  </si>
  <si>
    <t>(10,648+5,475+1,525)*2-0,90-2,00 "m. č. 11"</t>
  </si>
  <si>
    <t>2*1,725+4,376+0,70-0,80 "m. č. 15"</t>
  </si>
  <si>
    <t>(10,625+5,174+1,025)*2-3,675-0,80-1,00 "m. č. 16"</t>
  </si>
  <si>
    <t>(3,60+6,062)*2-0,80-1,10 "m. č. 2.06"</t>
  </si>
  <si>
    <t>(6,90+11,65)*2-0,80-1,20 "m. č. 2.07"</t>
  </si>
  <si>
    <t>8,30*2 "m. č. 2.08"</t>
  </si>
  <si>
    <t>(10,648+11,60+1,465+0,75+0,30)*2-1,20-0,80-2*1,10  "m. č. 2.09"</t>
  </si>
  <si>
    <t>461</t>
  </si>
  <si>
    <t>61418154</t>
  </si>
  <si>
    <t>lišta podlahová dřevěná smrk 23x36mm</t>
  </si>
  <si>
    <t>152111742</t>
  </si>
  <si>
    <t>200,743-49,00</t>
  </si>
  <si>
    <t>462</t>
  </si>
  <si>
    <t>775413320</t>
  </si>
  <si>
    <t>Montáž podlahového soklíku nebo lišty obvodové (soklové) dřevěné bez základního nátěru soklíku ze dřeva tvrdého nebo měkkého, v přírodní barvě připevněného vruty, s přetmelením</t>
  </si>
  <si>
    <t>610865976</t>
  </si>
  <si>
    <t>463</t>
  </si>
  <si>
    <t>562R01</t>
  </si>
  <si>
    <t>profil atypický dřevěný pro zákryt rozvodů ÚT u podlahy</t>
  </si>
  <si>
    <t>1943992899</t>
  </si>
  <si>
    <t>49,00 "ochrana rozvodů topení v místnostech 2.07, 2.08, 2.11, náhrada za sokoovou lištu"</t>
  </si>
  <si>
    <t>464</t>
  </si>
  <si>
    <t>775541151</t>
  </si>
  <si>
    <t>Montáž podlah plovoucích z velkoplošných lamel dýhovaných a laminovaných bez podložky, spojovaných zaklapnutím</t>
  </si>
  <si>
    <t>1824934643</t>
  </si>
  <si>
    <t xml:space="preserve">Poznámka k souboru cen:_x000D_
1. Příplatek -1191 lze použít k cenám -1111 až 1117._x000D_
</t>
  </si>
  <si>
    <t>31,18 "m. č. 10"</t>
  </si>
  <si>
    <t>60,10 "m. č. 11"</t>
  </si>
  <si>
    <t>7,34 "m. č. 15"</t>
  </si>
  <si>
    <t>58,65 "m. č. 16"</t>
  </si>
  <si>
    <t>21,82 "m. č. 2.06"</t>
  </si>
  <si>
    <t>68,53 "m. č. 2.07"</t>
  </si>
  <si>
    <t>9,96 "m. č. 2.08"</t>
  </si>
  <si>
    <t>110,14 "m. č. 2.11"</t>
  </si>
  <si>
    <t>465</t>
  </si>
  <si>
    <t>28411063</t>
  </si>
  <si>
    <t>dílce vinylové plovoucí na P+D, tl 9,8mm, nášlapná vrstva 0,40mm, úprava PUR, zátěž 23/32/41, otlak 0,03mm, R10, hořlavost Bfl S1, podložka HDF</t>
  </si>
  <si>
    <t>-1063509802</t>
  </si>
  <si>
    <t>466</t>
  </si>
  <si>
    <t>775591191</t>
  </si>
  <si>
    <t>Ostatní prvky pro plovoucí podlahy montáž podložky vyrovnávací a tlumící</t>
  </si>
  <si>
    <t>277002671</t>
  </si>
  <si>
    <t xml:space="preserve">Poznámka k souboru cen:_x000D_
1. V cenách -1191, -1193 a -1197 nejsou započteny náklady na vyrovnání podkladu převyšující 2 mm. Tyto se oceňují cenami 776 99-01 Vyrovnání podkladu samonivelační stěrkou v části A01 ceníku 776 Podlahy povlakové._x000D_
</t>
  </si>
  <si>
    <t>467</t>
  </si>
  <si>
    <t>61155350</t>
  </si>
  <si>
    <t>podložka izolační z pěnového PE 2mm</t>
  </si>
  <si>
    <t>648293076</t>
  </si>
  <si>
    <t>468</t>
  </si>
  <si>
    <t>998775202</t>
  </si>
  <si>
    <t>Přesun hmot pro podlahy skládané stanovený procentní sazbou (%) z ceny vodorovná dopravní vzdálenost do 50 m v objektech výšky přes 6 do 12 m</t>
  </si>
  <si>
    <t>-1091096826</t>
  </si>
  <si>
    <t>781</t>
  </si>
  <si>
    <t>Dokončovací práce - obklady</t>
  </si>
  <si>
    <t>469</t>
  </si>
  <si>
    <t>781111011</t>
  </si>
  <si>
    <t>Příprava podkladu před provedením obkladu oprášení (ometení) stěny</t>
  </si>
  <si>
    <t>-62563133</t>
  </si>
  <si>
    <t xml:space="preserve">Poznámka k souboru cen:_x000D_
1. V cenách 781 12-1011 až -1015 jsou započteny i náklady na materiál._x000D_
2. V cenách 781 15-1011 až -1041 jsou započteny i náklady na materiál._x000D_
3. Lokalní vyrovnání podkladu tloušťky vetší než 3 mm se oceňuje cenami souboru cen Vyrovnání podkladu vnitřních omítaných ploch katalogu 801-4 Budovy a haly - opravy a údržba._x000D_
4. V cenách 781 16-1011 až -1023 nejsou započteny náklady na materiál, tyto se oceňují ve specifikaci._x000D_
</t>
  </si>
  <si>
    <t>470</t>
  </si>
  <si>
    <t>781121011</t>
  </si>
  <si>
    <t>Příprava podkladu před provedením obkladu nátěr penetrační na stěnu</t>
  </si>
  <si>
    <t>1780361104</t>
  </si>
  <si>
    <t>316,731</t>
  </si>
  <si>
    <t>471</t>
  </si>
  <si>
    <t>781131112</t>
  </si>
  <si>
    <t>Izolace stěny pod obklad izolace nátěrem nebo stěrkou ve dvou vrstvách</t>
  </si>
  <si>
    <t>-2018544590</t>
  </si>
  <si>
    <t xml:space="preserve">Poznámka k souboru cen:_x000D_
1. Položka 781 13-1112 se použije pro izolaci stěny zatížené přechodnou vlhkostí._x000D_
2. V cenách 781 13-1112 až -1262 jsou započteny i náklady na materiál._x000D_
3. V cenách 78113-1207,78113-1227, 78159-1237, 78159-1247, 78159-1257 nejsou započteny náklady na materiál, tyto se oceňují ve specifikaci._x000D_
</t>
  </si>
  <si>
    <t>3,075*2*2,6+1,50*4*2,60+(1,48*2+1,10)*2,50 "sprchy"</t>
  </si>
  <si>
    <t>472</t>
  </si>
  <si>
    <t>781131232</t>
  </si>
  <si>
    <t>Izolace stěny pod obklad izolace těsnícími izolačními pásy pro styčné nebo dilatační spáry</t>
  </si>
  <si>
    <t>351399987</t>
  </si>
  <si>
    <t>2,60*8</t>
  </si>
  <si>
    <t>473</t>
  </si>
  <si>
    <t>781131241</t>
  </si>
  <si>
    <t>Izolace stěny pod obklad izolace těsnícími izolačními pásy vnitřní kout</t>
  </si>
  <si>
    <t>-1294735930</t>
  </si>
  <si>
    <t>474</t>
  </si>
  <si>
    <t>781131264</t>
  </si>
  <si>
    <t>Izolace stěny pod obklad izolace těsnícími izolačními pásy mezi podlahou a stěnu</t>
  </si>
  <si>
    <t>-1451195663</t>
  </si>
  <si>
    <t>3,075*2+1,50*4+1,48*2+1,10</t>
  </si>
  <si>
    <t>475</t>
  </si>
  <si>
    <t>781151031</t>
  </si>
  <si>
    <t>Příprava podkladu před provedením obkladu celoplošné vyrovnání podkladu stěrkou, tloušťky 3 mm</t>
  </si>
  <si>
    <t>615078491</t>
  </si>
  <si>
    <t>476</t>
  </si>
  <si>
    <t>781474154</t>
  </si>
  <si>
    <t>Montáž obkladů vnitřních stěn z dlaždic keramických lepených flexibilním lepidlem velkoformátových hladkých přes 4 do 6 ks/m2</t>
  </si>
  <si>
    <t>-1923395124</t>
  </si>
  <si>
    <t xml:space="preserve">Poznámka k souboru cen:_x000D_
1. Položky jsou určeny pro všechny druhy povrchových úprav._x000D_
</t>
  </si>
  <si>
    <t>477</t>
  </si>
  <si>
    <t>59761001</t>
  </si>
  <si>
    <t>obklad velkoformátový keramický hladký přes 4 do 6ks/m2</t>
  </si>
  <si>
    <t>-1176403112</t>
  </si>
  <si>
    <t>316,731*1,15 'Přepočtené koeficientem množství</t>
  </si>
  <si>
    <t>478</t>
  </si>
  <si>
    <t>781477114</t>
  </si>
  <si>
    <t>Montáž obkladů vnitřních stěn z dlaždic keramických Příplatek k cenám za dvousložkový spárovací tmel</t>
  </si>
  <si>
    <t>-2065328153</t>
  </si>
  <si>
    <t>479</t>
  </si>
  <si>
    <t>781494111</t>
  </si>
  <si>
    <t>Obklad - dokončující práce profily ukončovací lepené flexibilním lepidlem rohové</t>
  </si>
  <si>
    <t>2052517611</t>
  </si>
  <si>
    <t xml:space="preserve">Poznámka k souboru cen:_x000D_
1. Množství měrných jednotek u ceny -5185 se stanoví podle počtu řezaných obkladaček, nezávisle na jejich velikosti._x000D_
2. Položku -5185 lze použít při nuceném použití jiného nástroje než řezačky._x000D_
</t>
  </si>
  <si>
    <t>2,70*4 "místnost 02 OTP ženy"</t>
  </si>
  <si>
    <t>2,70*4 "místnost 03 předsíň"</t>
  </si>
  <si>
    <t>2,70*4 "místnost 04 předsíň"</t>
  </si>
  <si>
    <t>2,70*4 "místnost 05 OTP muži "</t>
  </si>
  <si>
    <t>2,70*4+2,40*2+0,60*2 "místnost 06 WC"</t>
  </si>
  <si>
    <t>2,70*4+2,40*2+0,60*2 "místnost 07 WC"</t>
  </si>
  <si>
    <t>2,70*2+1,20*2+0,60*2 "místnost 08 šatna"</t>
  </si>
  <si>
    <t>2,70*2+1,20*2+0,60*2 "místnost 09 šatna"</t>
  </si>
  <si>
    <t>2,50*4 "místnost 2.02 úklid"</t>
  </si>
  <si>
    <t>2,50*13 "místnost 2.04 sociální zařízení"</t>
  </si>
  <si>
    <t>1,00*2 "místnost 2.05 prádelna"</t>
  </si>
  <si>
    <t>2,50*8 "místnost 2.09 sociální zařízení"</t>
  </si>
  <si>
    <t>2,50*6 "místnost 2.12 kuchyňka"</t>
  </si>
  <si>
    <t>480</t>
  </si>
  <si>
    <t>781494511</t>
  </si>
  <si>
    <t>Obklad - dokončující práce profily ukončovací lepené flexibilním lepidlem ukončovací</t>
  </si>
  <si>
    <t>292942095</t>
  </si>
  <si>
    <t>1,00*2+(0,60+0,60+3,60)*2 "místnost 2.05 prádelna"</t>
  </si>
  <si>
    <t>240,945 "sokly keramických podlah"</t>
  </si>
  <si>
    <t>481</t>
  </si>
  <si>
    <t>781495211</t>
  </si>
  <si>
    <t>Čištění vnitřních ploch po provedení obkladu stěn chemickými prostředky</t>
  </si>
  <si>
    <t>-906609048</t>
  </si>
  <si>
    <t>482</t>
  </si>
  <si>
    <t>998781202</t>
  </si>
  <si>
    <t>Přesun hmot pro obklady keramické stanovený procentní sazbou (%) z ceny vodorovná dopravní vzdálenost do 50 m v objektech výšky přes 6 do 12 m</t>
  </si>
  <si>
    <t>-2017773586</t>
  </si>
  <si>
    <t>783</t>
  </si>
  <si>
    <t>Dokončovací práce - nátěry</t>
  </si>
  <si>
    <t>483</t>
  </si>
  <si>
    <t>783101203</t>
  </si>
  <si>
    <t>Příprava podkladu truhlářských konstrukcí před provedením nátěru broušení smirkovým papírem nebo plátnem jemné</t>
  </si>
  <si>
    <t>-54631647</t>
  </si>
  <si>
    <t>484</t>
  </si>
  <si>
    <t>783101401</t>
  </si>
  <si>
    <t>Příprava podkladu truhlářských konstrukcí před provedením nátěru ometení</t>
  </si>
  <si>
    <t>295322220</t>
  </si>
  <si>
    <t>485</t>
  </si>
  <si>
    <t>783163101</t>
  </si>
  <si>
    <t>Napouštěcí nátěr truhlářských konstrukcí jednonásobný olejový</t>
  </si>
  <si>
    <t>1976724459</t>
  </si>
  <si>
    <t>486</t>
  </si>
  <si>
    <t>783168211</t>
  </si>
  <si>
    <t>Lakovací nátěr truhlářských konstrukcí dvojnásobný s mezibroušením olejový</t>
  </si>
  <si>
    <t>943894113</t>
  </si>
  <si>
    <t>79,666 "obklad fasády dřevěný"</t>
  </si>
  <si>
    <t>487</t>
  </si>
  <si>
    <t>783201401</t>
  </si>
  <si>
    <t>Příprava podkladu tesařských konstrukcí před provedením nátěru ometení</t>
  </si>
  <si>
    <t>517986387</t>
  </si>
  <si>
    <t>488</t>
  </si>
  <si>
    <t>783223021</t>
  </si>
  <si>
    <t>Preventivní napouštěcí nátěr tesařských prvků proti dřevokazným houbám, hmyzu a plísním nezabudovaných do konstrukce dvojnásobný akrylátový</t>
  </si>
  <si>
    <t>-1064875077</t>
  </si>
  <si>
    <t xml:space="preserve">Poznámka k souboru cen:_x000D_
1. Ceny -3011 a -3021 jsou určeny pro preventivní nátěr tesařských prvků natíraných před zabudováním do konstrukce._x000D_
2. Ceny -3111 a -3121 jsou určeny pro preventivní nátěr stávající tesařské konstrukce._x000D_
3. Ceny jednonásobného nátěru jsou určeny pro ochranu dřeva pod lazurovací nebo krycí nátěry do interiéru._x000D_
4. Ceny dvojnásobného nátěru jsou určeny pro ochranu dřeva jako samostatného impregnačního nátěru prvků do interéru nebo pro ochranu dřeva pod lazurovací nebo krycí nátěry v exteriéru._x000D_
</t>
  </si>
  <si>
    <t>"W3.1 příložka k pozednici 6/18" 32,20*3*(0,06*2+0,18*2)</t>
  </si>
  <si>
    <t>"diagonály W5, W6 10/12" 16*1,90*(0,10*2+0,12*2)</t>
  </si>
  <si>
    <t>"kleština KL1 5/12" 2,00*2*33*(0,05*2+0,12*2)</t>
  </si>
  <si>
    <t>"kleština KL2 5/18" 4,75*2*33*(0,05*2+0,18*2)</t>
  </si>
  <si>
    <t>"příložná krokev KR2 10/5" 7,00*2*33*(0,10*2+0,05*2)</t>
  </si>
  <si>
    <t>"sloupek předstěny W7 10/12" 1,60*(33+26)*(0,10*2+0,12*2)</t>
  </si>
  <si>
    <t>"spodní táhlo podlahy W8 5/18" 2*11*2*11,05*(0,05*2+0,18*2)</t>
  </si>
  <si>
    <t>"rozpěra W9 5/12" 0,80*216*(0,05*2+0,12*2)</t>
  </si>
  <si>
    <t>"přípomocné řezivo W10 2/5" 0,85*11*8*2*(0,02*2+0,05*2)</t>
  </si>
  <si>
    <t>"krokve KR1 10/18" 6,80*2*33*(0,10*2+0,18*2)</t>
  </si>
  <si>
    <t>"sloupek 16/16 W2" 3,65*9*0,16*4</t>
  </si>
  <si>
    <t>"pozednice 18/20" 32,20*3*(0,18*2+0,20*2)</t>
  </si>
  <si>
    <t>"vrchlová vaznice střední 18/20" 32,20*(0,18*2+0,20*2)</t>
  </si>
  <si>
    <t>60*32,60*(0,04*2+0,06*2) "latě střešní"</t>
  </si>
  <si>
    <t>6,763*66*(0,04*2+0,06*2)</t>
  </si>
  <si>
    <t>784</t>
  </si>
  <si>
    <t>Dokončovací práce - malby a tapety</t>
  </si>
  <si>
    <t>489</t>
  </si>
  <si>
    <t>784181105</t>
  </si>
  <si>
    <t>Penetrace podkladu jednonásobná základní akrylátová bezbarvá v místnostech výšky přes 5,00 m</t>
  </si>
  <si>
    <t>1433045491</t>
  </si>
  <si>
    <t>490</t>
  </si>
  <si>
    <t>784211101</t>
  </si>
  <si>
    <t>Malby z malířských směsí otěruvzdorných za mokra dvojnásobné, bílé za mokra otěruvzdorné výborně v místnostech výšky do 3,80 m</t>
  </si>
  <si>
    <t>2075896832</t>
  </si>
  <si>
    <t>1097,117+200,786 "omítky stěn a stropů"</t>
  </si>
  <si>
    <t>62,415*2+69,00+71,208+9,449+258,56+275,896+65,90 "SDK"</t>
  </si>
  <si>
    <t>Ostatní</t>
  </si>
  <si>
    <t>491</t>
  </si>
  <si>
    <t>Kalk 05.INT</t>
  </si>
  <si>
    <t>Posuvná příčka 3675/2750</t>
  </si>
  <si>
    <t>-585105745</t>
  </si>
  <si>
    <t>1 "desky do kolejnic včetně doplňků"</t>
  </si>
  <si>
    <t>492</t>
  </si>
  <si>
    <t>Kalk 06.INT</t>
  </si>
  <si>
    <t>Prosklená stěna s dveřmi 7700/3145</t>
  </si>
  <si>
    <t>-2015487316</t>
  </si>
  <si>
    <t>1 "06.INT prosklená stěna "</t>
  </si>
  <si>
    <t>493</t>
  </si>
  <si>
    <t>Kalk INT.01</t>
  </si>
  <si>
    <t>Interiér trampolína</t>
  </si>
  <si>
    <t>28869970</t>
  </si>
  <si>
    <t>1 "INT.01 trampolína 2140/3060/950 "</t>
  </si>
  <si>
    <t>494</t>
  </si>
  <si>
    <t>Kalk INT.02</t>
  </si>
  <si>
    <t>Zázemí posilovna</t>
  </si>
  <si>
    <t>-1509388605</t>
  </si>
  <si>
    <t>4 "INT.02 sestava posilovna 2500/940/2000"</t>
  </si>
  <si>
    <t>495</t>
  </si>
  <si>
    <t>Kalk INT.03</t>
  </si>
  <si>
    <t>Sedací sestava</t>
  </si>
  <si>
    <t>96805727</t>
  </si>
  <si>
    <t>2 "INT.03 sedací sestava 1"</t>
  </si>
  <si>
    <t>496</t>
  </si>
  <si>
    <t>Kalk INT.04</t>
  </si>
  <si>
    <t>Kuchyňská sestava</t>
  </si>
  <si>
    <t>1063684230</t>
  </si>
  <si>
    <t>1 "INT.04 kuchyňská sestava"</t>
  </si>
  <si>
    <t>497</t>
  </si>
  <si>
    <t>Kalk INT.05</t>
  </si>
  <si>
    <t>Šatní skříně</t>
  </si>
  <si>
    <t>1521676860</t>
  </si>
  <si>
    <t>2 "INT.05 šatní skříně 3050/2000/600"</t>
  </si>
  <si>
    <t>498</t>
  </si>
  <si>
    <t>Kalk INT.06</t>
  </si>
  <si>
    <t>Kancelář správce</t>
  </si>
  <si>
    <t>693049953</t>
  </si>
  <si>
    <t>1 "INT.06 kancelář správce"</t>
  </si>
  <si>
    <t>499</t>
  </si>
  <si>
    <t>Kalk INT.21</t>
  </si>
  <si>
    <t xml:space="preserve">Kuchyně školka </t>
  </si>
  <si>
    <t>-2117062583</t>
  </si>
  <si>
    <t>1 "INT.21 kuchyně školka"</t>
  </si>
  <si>
    <t>500</t>
  </si>
  <si>
    <t>Kalk INT.22</t>
  </si>
  <si>
    <t>Prádelna</t>
  </si>
  <si>
    <t>1787492290</t>
  </si>
  <si>
    <t>1 "INT.22 prádelna"</t>
  </si>
  <si>
    <t>N00</t>
  </si>
  <si>
    <t>Nepojmenované práce</t>
  </si>
  <si>
    <t>501</t>
  </si>
  <si>
    <t>SR01</t>
  </si>
  <si>
    <t>Výtah</t>
  </si>
  <si>
    <t>512</t>
  </si>
  <si>
    <t>-1017202833</t>
  </si>
  <si>
    <t>1 "včetně prosklené výtahové šachty"</t>
  </si>
  <si>
    <t>VRN</t>
  </si>
  <si>
    <t>Vedlejší rozpočtové náklady</t>
  </si>
  <si>
    <t>VRN1</t>
  </si>
  <si>
    <t>Průzkumné, geodetické a projektové práce</t>
  </si>
  <si>
    <t>502</t>
  </si>
  <si>
    <t>010001000</t>
  </si>
  <si>
    <t>…</t>
  </si>
  <si>
    <t>1024</t>
  </si>
  <si>
    <t>-685014906</t>
  </si>
  <si>
    <t xml:space="preserve">Poznámka k souboru cen:_x000D_
1. Více informací o volbě, obsahu a způsobu ocenění jednotlivých titulů viz příslušné Přílohy 01 až 09._x000D_
</t>
  </si>
  <si>
    <t>1 "vytýčení, zaměření, geometrický plán, projekt skutečného stavu, výrobní dokumentace"</t>
  </si>
  <si>
    <t>VRN3</t>
  </si>
  <si>
    <t>Zařízení staveniště</t>
  </si>
  <si>
    <t>503</t>
  </si>
  <si>
    <t>030001000</t>
  </si>
  <si>
    <t>352710921</t>
  </si>
  <si>
    <t>1 "vybavení staveniště, oplocení a zabezpečení, ostraha, energie"</t>
  </si>
  <si>
    <t>VRN4</t>
  </si>
  <si>
    <t>Inženýrská činnost</t>
  </si>
  <si>
    <t>504</t>
  </si>
  <si>
    <t>040001000</t>
  </si>
  <si>
    <t>534104149</t>
  </si>
  <si>
    <t>1 "koordinace subdodávek, ostatní IČ"</t>
  </si>
  <si>
    <t>VRN6</t>
  </si>
  <si>
    <t>Územní vlivy</t>
  </si>
  <si>
    <t>505</t>
  </si>
  <si>
    <t>060001000</t>
  </si>
  <si>
    <t>-1768537462</t>
  </si>
  <si>
    <t>1 "ztížené dopravní podmínky, mimostaveništní doprava, provozní vlivy"</t>
  </si>
  <si>
    <t>SO-B - SDH Třebenice</t>
  </si>
  <si>
    <t xml:space="preserve">    94 - Lešení a stavební výtahy</t>
  </si>
  <si>
    <t xml:space="preserve">    731 - Ústřední vytápění - kotelny</t>
  </si>
  <si>
    <t xml:space="preserve">    741 - Elektroinstalace - silnoproud</t>
  </si>
  <si>
    <t xml:space="preserve">    776 - Podlahy povlakové</t>
  </si>
  <si>
    <t xml:space="preserve">    777 - Podlahy lité</t>
  </si>
  <si>
    <t xml:space="preserve">    787 - Dokončovací práce - zasklívání</t>
  </si>
  <si>
    <t xml:space="preserve">    789 - Povrchové úpravy ocelových konstrukcí a technologických zařízení</t>
  </si>
  <si>
    <t>Ostatní - Ostatní</t>
  </si>
  <si>
    <t xml:space="preserve">    INT - Vybaveni interiéru</t>
  </si>
  <si>
    <t>923626459</t>
  </si>
  <si>
    <t>"výkop pro kanalizační šachtu vč.základových pasů Z4 a Z5" (2,5*1,6+3,0+2,1)/2*1,6</t>
  </si>
  <si>
    <t>"výkop pro základové patky ZP1" (1,7*1,7+2,75*2,75)/2*0,8*3</t>
  </si>
  <si>
    <t>131251104</t>
  </si>
  <si>
    <t>Hloubení nezapažených jam a zářezů strojně s urovnáním dna do předepsaného profilu a spádu v hornině třídy těžitelnosti I skupiny 3 přes 100 do 500 m3</t>
  </si>
  <si>
    <t>1181481420</t>
  </si>
  <si>
    <t>"výkop pro základové konstrukce na úroveň -0,400" 36,0*14,0*0,4</t>
  </si>
  <si>
    <t>1521832693</t>
  </si>
  <si>
    <t>11,27*0,50*0,30 "výkop rýhy pro kanalizaci -  další kanalizace je v úrovni do -0,400"</t>
  </si>
  <si>
    <t>132251254</t>
  </si>
  <si>
    <t>Hloubení nezapažených rýh šířky přes 800 do 2 000 mm strojně s urovnáním dna do předepsaného profilu a spádu v hornině třídy těžitelnosti I skupiny 3 přes 100 do 500 m3</t>
  </si>
  <si>
    <t>655897029</t>
  </si>
  <si>
    <t xml:space="preserve">Poznámka k souboru cen:_x000D_
1. V cenách jsou započteny i náklady na případné nutné přemístění výkopku ve výkopišti na vzdálenost do 3 m a na přehození výkopku na přilehlém terénu na vzdálenost do 3 m od osy rýhy nebo naložení na dopravní prostředek._x000D_
</t>
  </si>
  <si>
    <t>"výkop pro základové pasy průřezu 800/800mm" (32,765*2+10,213*2+13,622+3,347+4,707*3)*(0,8+1,8)/2*0,8</t>
  </si>
  <si>
    <t>-1902029992</t>
  </si>
  <si>
    <t>19,823+201,6+121,728+1,691 "uložení na mezideponii na stavbě pro zpětné využití"</t>
  </si>
  <si>
    <t>131,933 "zpětný zásyp"</t>
  </si>
  <si>
    <t>-667942890</t>
  </si>
  <si>
    <t>7,298 "dovoz štěrkopísku pro obsypy kanalizace"</t>
  </si>
  <si>
    <t>167151111</t>
  </si>
  <si>
    <t>Nakládání, skládání a překládání neulehlého výkopku nebo sypaniny strojně nakládání, množství přes 100 m3, z hornin třídy těžitelnosti I, skupiny 1 až 3</t>
  </si>
  <si>
    <t>1500041388</t>
  </si>
  <si>
    <t xml:space="preserve">Poznámka k souboru cen:_x000D_
1. Ceny -1131 až -1133 jsou určeny pro nakládání, překládání a vykládání na vzdálenost_x000D_
a) do 20 m vodorovně; vodorovná vzdálenost se měří od těžnice lodi k těžnici druhé lodi, nebo k těžišti hromady na břehu nebo k těžišti dopravního prostředku na suchu,_x000D_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m._x000D_
2. Množství měrných jednotek se určí v rostlém stavu horniny._x000D_
</t>
  </si>
  <si>
    <t>7,298 "dovoz štěrku pro obsypy"</t>
  </si>
  <si>
    <t>131,933 "zemina na zpětný zásyp"</t>
  </si>
  <si>
    <t>1028727574</t>
  </si>
  <si>
    <t>"zpětné zásypy kolem základových konstrukcí" 141,551-7,298-2,320</t>
  </si>
  <si>
    <t>175151101</t>
  </si>
  <si>
    <t>Obsypání potrubí strojně sypaninou z vhodných třídy těžitelnosti I a II, skupiny 1 až 4 nebo materiálem připraveným podél výkopu ve vzdálenosti do 3 m od jeho kraje, pro jakoukoliv hloubku výkopu a míru zhutnění bez prohození sypaniny</t>
  </si>
  <si>
    <t>-720216584</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</si>
  <si>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 17511-1109 Příplatek za prohození sypaniny._x000D_
</t>
  </si>
  <si>
    <t>11,08*(0,5*0,4-3,14*0,1*0,1)+18,18*(0,5*0,36-3,14*0,08*0,08)+6,04*(0,5*0,325-3,14*0,0625*0,0625)+11,10*(0,5*0,31-3,14*0,055*0,055) "obsypy kanalizace"</t>
  </si>
  <si>
    <t>2075024320</t>
  </si>
  <si>
    <t>7,298*2 'Přepočtené koeficientem množství</t>
  </si>
  <si>
    <t>-640515999</t>
  </si>
  <si>
    <t>"úprava základové spáry" 32,765*11,813</t>
  </si>
  <si>
    <t>-2108330897</t>
  </si>
  <si>
    <t>1585204480</t>
  </si>
  <si>
    <t>1017685495</t>
  </si>
  <si>
    <t>1497351971</t>
  </si>
  <si>
    <t>-1373237037</t>
  </si>
  <si>
    <t>"podsyp základových konstrukcí v tl.50mm" 32,765*11,813*0,05</t>
  </si>
  <si>
    <t>"dtto podsyp základové desky terasy" 8,4*4,05*0,10</t>
  </si>
  <si>
    <t>1725402268</t>
  </si>
  <si>
    <t>"základová deska ZD1" 8,164*11,378*0,17</t>
  </si>
  <si>
    <t>"základová deska ZD2" 8,15*11,378*0,17</t>
  </si>
  <si>
    <t>"základová deska ZD3" 16,165*11,378*0,17</t>
  </si>
  <si>
    <t>"základová deska ZD4" 1,36*1,66*0,17</t>
  </si>
  <si>
    <t>"základová deska terasy" 8,4*4,03*0,225</t>
  </si>
  <si>
    <t>93688308</t>
  </si>
  <si>
    <t>"základová deska ZD1" (8,164*2+11,378)*0,17</t>
  </si>
  <si>
    <t>"základová deska ZD2" 8,15*2*0,17</t>
  </si>
  <si>
    <t>"základová deska ZD3" (16,165*2+11,378)*0,17</t>
  </si>
  <si>
    <t>"základová deska ZD4" (1,36*2+1,66*2)*0,17</t>
  </si>
  <si>
    <t>"základová deska terasy" 8,4*0,20+4,03*2*(0,20+0,25)/2</t>
  </si>
  <si>
    <t>487667062</t>
  </si>
  <si>
    <t>233750855</t>
  </si>
  <si>
    <t>"směrné množství výztuže 120kg/m3 objemu konstrukce" 63,206*120,0/1000</t>
  </si>
  <si>
    <t>1143719165</t>
  </si>
  <si>
    <t>"základová deska terasy - výztuž 2x KARI síť 6,0x6,0/100x100mm +15% prostřih a přesahy" 8,4*4,03*2*4,44*1,15/1000</t>
  </si>
  <si>
    <t>distanční podložka pro horní výztuž DISTECH Cetfix výška 110 mm, délka 2 m</t>
  </si>
  <si>
    <t>-1559728572</t>
  </si>
  <si>
    <t>3,10+10,125+3,40*14,675+3,615*8,80</t>
  </si>
  <si>
    <t>-882956506</t>
  </si>
  <si>
    <t>"obvodové základové pasy Z1 - 2ks" (32,765*0,8*0,8)*2</t>
  </si>
  <si>
    <t>"obvodové základové pasy Z2 - 2ks" (10,213*0,8*0,8)*2</t>
  </si>
  <si>
    <t>"středový základový pas Z3 - 1ks" 13,622*0,8*0,8</t>
  </si>
  <si>
    <t>"středový základový pas Z4 - 1ks" 2,26*1,4*0,8</t>
  </si>
  <si>
    <t>"středový základový pas Z5 - 1ks" 1,36*1,4*0,8</t>
  </si>
  <si>
    <t>"středový základový pas Z6 - 1ks" 3,347*0,8*0,8</t>
  </si>
  <si>
    <t>"středové základové pasy Z7 - 3ks" (4,707*0,8*0,8)*3</t>
  </si>
  <si>
    <t>-1842258604</t>
  </si>
  <si>
    <t>"obvodové základové pasy Z1 - 2ks" (32,765*2*0,8)*2</t>
  </si>
  <si>
    <t>"obvodové základové pasy Z2 - 2ks" (10,213*2*0,8)*2</t>
  </si>
  <si>
    <t>"středový základový pas Z3 - 1ks" 13,622*2*0,8</t>
  </si>
  <si>
    <t>"středový základový pas Z4 - 1ks" 2,26*2*0,8</t>
  </si>
  <si>
    <t>"středový základový pas Z5 - 1ks" 1,36*2*0,8</t>
  </si>
  <si>
    <t>"středový základový pas Z6 - 1ks" 3,347*2*0,8</t>
  </si>
  <si>
    <t>"středové základové pasy Z7 - 3ks" (4,707*2*0,8)*3</t>
  </si>
  <si>
    <t>-1242325933</t>
  </si>
  <si>
    <t>-246509705</t>
  </si>
  <si>
    <t>"směrné množství výztuže 170kg/m3 objemu konstrukce" 78,963*170,0/1000</t>
  </si>
  <si>
    <t>275322511</t>
  </si>
  <si>
    <t>Základy z betonu železového (bez výztuže) patky z betonu se zvýšenými nároky na prostředí tř. C 25/30</t>
  </si>
  <si>
    <t>-256264349</t>
  </si>
  <si>
    <t>"základové patky ZP1 - 3ks" (1,5*1,5*0,8)*3</t>
  </si>
  <si>
    <t>275351121</t>
  </si>
  <si>
    <t>Bednění základů patek zřízení</t>
  </si>
  <si>
    <t>-1376092724</t>
  </si>
  <si>
    <t>"základové patky ZP1 - 3ks" (1,5*4*0,8)*3</t>
  </si>
  <si>
    <t>275351122</t>
  </si>
  <si>
    <t>Bednění základů patek odstranění</t>
  </si>
  <si>
    <t>760273825</t>
  </si>
  <si>
    <t>275361821</t>
  </si>
  <si>
    <t>Výztuž základů patek z betonářské oceli 10 505 (R)</t>
  </si>
  <si>
    <t>802620229</t>
  </si>
  <si>
    <t>"směrné množství výztuže 200kg/m3 objemu konstrukce" 5,4*200,0/1000</t>
  </si>
  <si>
    <t>-1980270921</t>
  </si>
  <si>
    <t>"vnitřní zdivo 1.N.P." (10,648*2+7,7+5,35+5,174)*2,95-(1,25*2,03+0,9*2,03*7)</t>
  </si>
  <si>
    <t>"vnitřní zdivo 2.N.P." (10,648+15,65+3,72+4,02)*2,35-(0,9*2,03*3)</t>
  </si>
  <si>
    <t>"vnitřní zdivo 3.N.P." 10,648*4,05/2-(0,8*2,03)</t>
  </si>
  <si>
    <t>-606689374</t>
  </si>
  <si>
    <t>"obvodové zdivo 1.N.P." (16,5*2+10,638)*2,95-(2,4*0,6*2+2,4*2,7*3+0,6*2,7*6)</t>
  </si>
  <si>
    <t>"obvodové zdivo 1.- 2.N.P. (garáže)" (16,15*2+10,638)*(2,95+2,615)-(3,2*3,6*4+0,6*2,7*5+2,4*0,6+2,4*2,7+3,2*0,9*4+3,2*0,5*4)</t>
  </si>
  <si>
    <t>"obvodové zdivo 2.N.P." (16,5*2+10,638)*2,35-(2,4*0,6*2+2,55*2,2+0,6*2,2*2+0,6*0,6+0,6*1,0+0,6*2,5+1,2*2,5*4)</t>
  </si>
  <si>
    <t>"štítové zdivo 3.N.P." (11,64*4,15/2)*2-(0,9*2,0+1,2*2,0)</t>
  </si>
  <si>
    <t>483705046</t>
  </si>
  <si>
    <t>-2066539965</t>
  </si>
  <si>
    <t>4 "II. NP"</t>
  </si>
  <si>
    <t>-1897543803</t>
  </si>
  <si>
    <t>29 "I. NP"</t>
  </si>
  <si>
    <t>19 "II. NP"</t>
  </si>
  <si>
    <t>-1594192364</t>
  </si>
  <si>
    <t>3 "I. NP"</t>
  </si>
  <si>
    <t>330321613</t>
  </si>
  <si>
    <t>Sloupy, pilíře, táhla, rámové stojky, vzpěry z betonu železového (bez výztuže) pohledového odolného proti agresivnímu prostředí tř. C 30/37</t>
  </si>
  <si>
    <t>-1560838251</t>
  </si>
  <si>
    <t>"sloupy v obvodovém zdivu průřezu 500/350mm v.6050mm 5ks" (0,5*0,35*6,05)*5</t>
  </si>
  <si>
    <t>"sloupy vnitřní průřezu 300/300mm v.6050mm 3ks" (0,3*0,3*6,05)*3</t>
  </si>
  <si>
    <t>331351321</t>
  </si>
  <si>
    <t>Bednění hranatých sloupů a pilířů včetně vzepření průřezu pravoúhlého čtyřúhelníka výšky přes 4 do 6 m, průřezu přes 0,08 do 0,16 m2 zřízení</t>
  </si>
  <si>
    <t>113426077</t>
  </si>
  <si>
    <t>"sloupy vnitřní průřezu 400/400mm v.6050mm 3ks" (0,4*4*6,05)*3</t>
  </si>
  <si>
    <t>331351322</t>
  </si>
  <si>
    <t>Bednění hranatých sloupů a pilířů včetně vzepření průřezu pravoúhlého čtyřúhelníka výšky přes 4 do 6 m, průřezu přes 0,08 do 0,16 m2 odstranění</t>
  </si>
  <si>
    <t>-1302713021</t>
  </si>
  <si>
    <t>331351325</t>
  </si>
  <si>
    <t>Bednění hranatých sloupů a pilířů včetně vzepření průřezu pravoúhlého čtyřúhelníka výšky přes 4 do 6 m, průřezu přes 0,16 m2 zřízení</t>
  </si>
  <si>
    <t>-1371275831</t>
  </si>
  <si>
    <t>"sloupy v obvodovém zdivu průřezu 500/350mm v.6050mm 5ks" ((0,5*2+0,35*2)*6,05)*5</t>
  </si>
  <si>
    <t>331351326</t>
  </si>
  <si>
    <t>Bednění hranatých sloupů a pilířů včetně vzepření průřezu pravoúhlého čtyřúhelníka výšky přes 4 do 6 m, průřezu přes 0,16 m2 odstranění</t>
  </si>
  <si>
    <t>1025030850</t>
  </si>
  <si>
    <t>331351911</t>
  </si>
  <si>
    <t>Bednění hranatých sloupů a pilířů včetně vzepření průřezu pravoúhlého čtyřúhelníka Příplatek k cenám za pohledový beton</t>
  </si>
  <si>
    <t>322065099</t>
  </si>
  <si>
    <t>2061917650</t>
  </si>
  <si>
    <t>"směrné množství výztuže 220kg/m3 objemu konstrukce" 6,928*220,0/1000</t>
  </si>
  <si>
    <t>2116057944</t>
  </si>
  <si>
    <t>"příčky v 1.N.P." (2,024+3,0*2+0,9*3+1,874*2+1,8*2)*3,315-(0,7*1,97*2+0,8*1,97)</t>
  </si>
  <si>
    <t>"příčky v 2.N.P." (7,65+1,65+1,5+1,175*2+1,9*2+2,5*2)*3,3-(0,7*1,97*2+0,8*1,97*4)</t>
  </si>
  <si>
    <t>1005674155</t>
  </si>
  <si>
    <t>"příčky v 1.N.P." (3,0+2,05+7,7+3,62)*3,315-(0,9*2,03*2)</t>
  </si>
  <si>
    <t>"příčky v 2.N.P." (3,424+5,174*2+1,65+1,5+3,974)*3,3-(0,7*1,97+0,8*1,97)</t>
  </si>
  <si>
    <t>"příčky v 3.N.P." 5,345*1,15</t>
  </si>
  <si>
    <t>-1060272837</t>
  </si>
  <si>
    <t>Mat/4-001</t>
  </si>
  <si>
    <t>panel stropní předpjatý typu SPIROLL- PPD 5420/375/250mm včetně pořizovacích nákladů a dopravného</t>
  </si>
  <si>
    <t>-626349393</t>
  </si>
  <si>
    <t>"výměra dle výkresu č.DB.2.04" 3</t>
  </si>
  <si>
    <t>-957790664</t>
  </si>
  <si>
    <t>21+22+32+4</t>
  </si>
  <si>
    <t>Mat/4-002</t>
  </si>
  <si>
    <t>panel stropní předpjatý typu SPIROLL- PPD 3880/1190/250mm včetně pořizovacích nákladů a dopravného</t>
  </si>
  <si>
    <t>-1942692723</t>
  </si>
  <si>
    <t>"výměra dle výkresu č. DB.2.04" 32</t>
  </si>
  <si>
    <t>Mat/4-003</t>
  </si>
  <si>
    <t>panel stropní předpjatý typu SPIROLL- PPD 5420/1190/250mm včetně pořizovacích nákladů a dopravného</t>
  </si>
  <si>
    <t>-279275683</t>
  </si>
  <si>
    <t>"výměra dle výkresu č.DB.2.04" 21+22</t>
  </si>
  <si>
    <t>Mat/4-004</t>
  </si>
  <si>
    <t>panel stropní předpjatý typu SPIROLL- PPD 5420/1060/250mm včetně pořizovacích nákladů a dopravného</t>
  </si>
  <si>
    <t>1256564068</t>
  </si>
  <si>
    <t>"výměra dle výkresu č.DB.2.04" 4</t>
  </si>
  <si>
    <t>1083942079</t>
  </si>
  <si>
    <t>"I. NP obvodová dobetonávka" (16,5*2+10,638*2)*(0,20+0,25)/2*0,25</t>
  </si>
  <si>
    <t>"I. NP vnitřní nad nosnými zdmi" 10,638*(0,3+0,325)/2*0,25+10,638*(0,46+0,50)/2*0,25</t>
  </si>
  <si>
    <t>"I. NP dobetonávka podélných mezipanelových spár" 5,42*20*(0,02+0,06)/2*0,25</t>
  </si>
  <si>
    <t>"I. NP dobetonávka příčných mezipanelových spár" (7,68+3,62)*(0,04+0,22)/2*0,25</t>
  </si>
  <si>
    <t>"I. NP dobetonávky stropní konstrukce" (0,08*5,174+0,13*5,174*2)*0,25</t>
  </si>
  <si>
    <t>"I. NP podesta" 1,364*4,375*0,15</t>
  </si>
  <si>
    <t>"II. NPobvodová dobetonávka" (32,32*2+10,638*2)*(0,20+0,25)/2*0,25</t>
  </si>
  <si>
    <t>"II. NPvnitřní nad nosnými zdmi" 5,48*0,25*0,25+5,48*0,30*0,25+5,55*(0,57+0,59)/2*0,25</t>
  </si>
  <si>
    <t>"II. NPdobetonávka podélných mezipanelových spár" (5,42*19+3,88*32)*(0,02+0,06)/2*0,25</t>
  </si>
  <si>
    <t>"II. NPdobetonávka příčných mezipanelových spár" (7,68+3,62)*(0,04+0,22)/2*0,25</t>
  </si>
  <si>
    <t xml:space="preserve">"II. NP dobetonávky stropní konstrukce" (0,05*5,174+0,24*5,174+1,47*3,94)*0,25 </t>
  </si>
  <si>
    <t>"II. NP podesta" 4,375*1,234*0,15</t>
  </si>
  <si>
    <t>-1543319121</t>
  </si>
  <si>
    <t>(16,50*2+10,638*2)*0,25 "dobetonávky obvod I. NP"</t>
  </si>
  <si>
    <t>(32,32*2+10,638*2)*0,25 "dobetonávky obvod II. NP"</t>
  </si>
  <si>
    <t>0,08*5,174+0,13*5,174*2 "dobetonávky strop I. NP"</t>
  </si>
  <si>
    <t xml:space="preserve">3,375*1,064 "I. NP podesta" </t>
  </si>
  <si>
    <t>0,05*5,174+0,24*5,174+1,17*3,94 "dobetonávky strop II. NP"</t>
  </si>
  <si>
    <t>3,775*1,064 "II. NP podesta - doplnit"</t>
  </si>
  <si>
    <t>1472538167</t>
  </si>
  <si>
    <t>1361839419</t>
  </si>
  <si>
    <t>243711224</t>
  </si>
  <si>
    <t>899672870</t>
  </si>
  <si>
    <t xml:space="preserve">19,609*220*0,001 "deskové stropy, směrné množství 220 kg/m3"   </t>
  </si>
  <si>
    <t>-486478835</t>
  </si>
  <si>
    <t>"příčné průvlaky P2-5" 11,378*3*0,40*0,50</t>
  </si>
  <si>
    <t>"podélný průvlak P2-6" 16,615*0,30*0,35</t>
  </si>
  <si>
    <t>"zesilující trámy podesty" 3,775*0,30*0,35*2</t>
  </si>
  <si>
    <t>2005389169</t>
  </si>
  <si>
    <t>"příčné průvlaky P2-5" 11,378*3*(0,40+0,50*2)</t>
  </si>
  <si>
    <t>"podélný průvlak P2-6" 16,615*(0,30+0,35*2)</t>
  </si>
  <si>
    <t>"zesilující trámy podesty" 3,775*(0,30+0,35+0,20)*2</t>
  </si>
  <si>
    <t>1089696015</t>
  </si>
  <si>
    <t>861231772</t>
  </si>
  <si>
    <t>413352215</t>
  </si>
  <si>
    <t>Podpěrná konstrukce nosníků a průvlaků výšky podepření přes 4 do 6 m výšky nosníku (po spodní hranu stropní desky) přes 100 cm zřízení</t>
  </si>
  <si>
    <t>1512657747</t>
  </si>
  <si>
    <t>"příčné průvlaky P2-5" 11,378*3*0,40</t>
  </si>
  <si>
    <t>"podélný průvlak P2-6" 16,615*0,30</t>
  </si>
  <si>
    <t>"zesilující trámy podesty" 3,775*0,30*2</t>
  </si>
  <si>
    <t>413352216</t>
  </si>
  <si>
    <t>Podpěrná konstrukce nosníků a průvlaků výšky podepření přes 4 do 6 m výšky nosníku (po spodní hranu stropní desky) přes 100 cm odstranění</t>
  </si>
  <si>
    <t>645094403</t>
  </si>
  <si>
    <t>-1904270304</t>
  </si>
  <si>
    <t>"směrné množství výztuže 220kg/m3 objemu konstrukce" 9,365*220,0/1000</t>
  </si>
  <si>
    <t>413941121</t>
  </si>
  <si>
    <t>Osazování ocelových válcovaných nosníků ve stropech I nebo IE nebo U nebo UE nebo L do č.12 nebo výšky do 120 mm</t>
  </si>
  <si>
    <t>195010248</t>
  </si>
  <si>
    <t xml:space="preserve">Poznámka k souboru cen:_x000D_
1. Ceny jsou určeny pro zednické osazování na cementovou maltu (min. MC-15)._x000D_
2. Dodávka ocelových nosníků se oceňuje ve specifikaci._x000D_
3. Ztratné lze dohodnout ve směrné výši 8 % na krytí nákladů na řezání příslušných délek z hutních délek nosníků a na zbytkový odpad (prořez)._x000D_
</t>
  </si>
  <si>
    <t>13010742</t>
  </si>
  <si>
    <t>ocel profilová IPE 100 jakost 11 375</t>
  </si>
  <si>
    <t>850084610</t>
  </si>
  <si>
    <t>"nosná konstrukce balkonu pol.FE_3 - spodní konzole IPE100 dl.3600mm 1ks" 3,6*8,1/1000</t>
  </si>
  <si>
    <t>0,029*1,05 'Přepočtené koeficientem množství</t>
  </si>
  <si>
    <t>-1389255985</t>
  </si>
  <si>
    <t>"nosná konstrukce balkonu pol.FE_6 - lem roštu Jäckel 50/50/3mm dl.10200mm" 10,2*4,383/1000</t>
  </si>
  <si>
    <t>413941123</t>
  </si>
  <si>
    <t>Osazování ocelových válcovaných nosníků ve stropech I nebo IE nebo U nebo UE nebo L č. 14 až 22 nebo výšky do 220 mm</t>
  </si>
  <si>
    <t>688507386</t>
  </si>
  <si>
    <t>-291255280</t>
  </si>
  <si>
    <t>"nosná konstrukce balkonu pol.FE_1 - nosná konzole IPE160 dl.1459mm 5ks" 1,459*5*15,8/1000</t>
  </si>
  <si>
    <t>"nosná konstrukce balkonu pol.FE_2 - nosný prvek IPE160 dl.3600mm 1ks" 3,6*15,8/1000</t>
  </si>
  <si>
    <t>"nosná konstrukce balkonu pol.FE_4 - nosný prvek IPE160 dl.5250mm 1ks" 5,25*15,8/1000</t>
  </si>
  <si>
    <t>0,255*1,05 'Přepočtené koeficientem množství</t>
  </si>
  <si>
    <t>417321515</t>
  </si>
  <si>
    <t>Ztužující pásy a věnce z betonu železového (bez výztuže) tř. C 25/30</t>
  </si>
  <si>
    <t>-842979236</t>
  </si>
  <si>
    <t xml:space="preserve">"ztužující věnec obvodového zdiva 1.N.P." (32,33*2+10,648*2)*0,365*0,300 </t>
  </si>
  <si>
    <t>"ztužující věnec obvodového zdiva 2.N.P." (32,33*2+10,648*2)*0,365*0,300</t>
  </si>
  <si>
    <t>"ztužující věnec vnitřního zdiva 1.N.P." (10,648*2+7,7+7,65+5,174*2)*0,300*0,350</t>
  </si>
  <si>
    <t>"ztužující věnec vnitřního zdiva 2.N.P." (10,648+15,65+5,174)*0,300*0,350</t>
  </si>
  <si>
    <t>-210419231</t>
  </si>
  <si>
    <t xml:space="preserve">"ztužující věnec obvodového zdiva 1.N.P." (32,33*2+10,648*2)*2*0,300 </t>
  </si>
  <si>
    <t>"ztužující věnec obvodového zdiva 2.N.P." (32,33*2+10,648*2)*2*0,300</t>
  </si>
  <si>
    <t>"ztužující věnec vnitřního zdiva 1.N.P." (10,648*2+7,7+7,65+5,174*2)*2*0,350</t>
  </si>
  <si>
    <t>"ztužující věnec vnitřního zdiva 2.N.P." (10,648+15,65+5,174)*2*0,350</t>
  </si>
  <si>
    <t>-1979777745</t>
  </si>
  <si>
    <t>1209764191</t>
  </si>
  <si>
    <t>"směrné množství výztuže 100kg/m3 objemu konstrukce" 6,928*100,0/1000</t>
  </si>
  <si>
    <t>-1360284218</t>
  </si>
  <si>
    <t>0,71*1,15 "I. NP rameno A"</t>
  </si>
  <si>
    <t>0,519*1,15 "I. NP rameno B"</t>
  </si>
  <si>
    <t>0,519*1,15 "I. NP rameno C"</t>
  </si>
  <si>
    <t>1,15*1,45*0,10+1,15*1,50*0,10 "I. NP podesty"</t>
  </si>
  <si>
    <t>0,73*1,15*2 "II. NP rameno A, B"</t>
  </si>
  <si>
    <t>0,60*1,50*0,10 "II. NP mezipodesta"</t>
  </si>
  <si>
    <t>3,775*1,364*0,10 "II. NP podesta"</t>
  </si>
  <si>
    <t>-835222680</t>
  </si>
  <si>
    <t>4,634*125,00/1000 "směrné množství výztuže 125,00 kg/m3"</t>
  </si>
  <si>
    <t>1602687486</t>
  </si>
  <si>
    <t>"schodišťová konstrukce hlavního schodiště 1. - 3.N.P. (podstupnicové desky, stupně a podesty)" 28,73</t>
  </si>
  <si>
    <t>907733532</t>
  </si>
  <si>
    <t>2051219542</t>
  </si>
  <si>
    <t>(20,38+0,67+4,36+4,70+1,80+0,33+2,81+0,96+1,67+0,63+1,69+3,90+0,45+0,72+1,33)*0,5*0,1 "podsyp pod ležatou kanalizaci"</t>
  </si>
  <si>
    <t>699979098</t>
  </si>
  <si>
    <t>-687471993</t>
  </si>
  <si>
    <t>"omítky spodního líce stropní konstrukce v 1.N.P." 15,35+1,2+13,56+3,0</t>
  </si>
  <si>
    <t>"omítky spodního líce stropní konstrukce v 2.N.P." 9,06+20,61+2,93+13,23+13,21+3,21+5,78+12,89+2,93+2,48+6,2</t>
  </si>
  <si>
    <t>-1901327479</t>
  </si>
  <si>
    <t>-251897968</t>
  </si>
  <si>
    <t>omítky stěn v 1.N.P. :</t>
  </si>
  <si>
    <t>"m.č.01" (3,775*2+5,25*2)*3,085-(2,4*2,7+0,9*2,03+0,7*1,97+0,8*1,97)</t>
  </si>
  <si>
    <t>"m.č.02" (4,124*2+3,62*2)*3,085-(0,9*2,03+0,6*2,7+2,4*2,7)+(0,6+2,7*2+1,4+2,7*2)*0,25</t>
  </si>
  <si>
    <t>"m.č.03" (7,65*2+6,374*2)*2,9-(0,9*2,03+0,6*2,7*3+2,4*2,7)+(0,6*2+2,7*6+2,4+2,7)*0,25</t>
  </si>
  <si>
    <t>"m.č.04" (1,2*2+0,9*2)*2,7-(0,7*1,97)</t>
  </si>
  <si>
    <t>"m.č.05" (5,174*2+4,775*2)*2,7-(0,9*2,03+0,6*2,7)+(0,6+2,7*2)*0,25</t>
  </si>
  <si>
    <t>"m.č.06" (1,5*2+0,9*4+1,4*2)*2,7-(0,7*1,97*2+0,9*2,03)</t>
  </si>
  <si>
    <t>"m.č.07" (1,5*2+0,9*4+1,4*2)*2,7-(0,7*1,97*2+0,9*2,03)</t>
  </si>
  <si>
    <t>"m.č.08" (5,174*2+2,825*2)*2,7-(0,9*2,03+0,6*2,7)+(0,6+2,7*2)*0,25</t>
  </si>
  <si>
    <t>"m.č.09" (7,7*2+1,25*2)*2,7-(0,8*1,97*2)</t>
  </si>
  <si>
    <t>"m.č.10" (3,8*2+3,774*2)*3,085-(0,9*2,03+2,0*2,03+2,4*0,6)+(2,0+2,03*2)*0,3+(2,4+0,6*2)*0,25</t>
  </si>
  <si>
    <t>"m.č.11" (1,874*2+1,*2)*3,085-(0,8*1,97)</t>
  </si>
  <si>
    <t>"m.č.12" (3,8*2+3,774*2)*3,085-(0,9*2,03+2,4*0,6)+(2,4+0,6*2)*0,25</t>
  </si>
  <si>
    <t>"m.č.13" (15,95*2+10,748*2)*5,615-(3,2*3,6*4+2,0*2,03+0,8*1,97+0,6*2,7*5+2,4*0,6+3,2*0,9*4+3,2*0,5*5)</t>
  </si>
  <si>
    <t>"přípočet ostění k m.č.13" ((3,2*2+3,6*2)*4+(0,6*2+2,7*2)*5+(2,4*2+0,6*2)+(3,2*2+0,9*2)*4+(3,2*2+0,5*2)*5)*0,25</t>
  </si>
  <si>
    <t>omítky stěn v 2.N.P. :</t>
  </si>
  <si>
    <t>"m.č.21" (3,72+4,0+4,02)*2,6-(2,55*2,2)+(2,55+2,2*2)*0,25</t>
  </si>
  <si>
    <t>"m.č.22" (1,52+5,25+1,2+1,5)*2,6-(0,8*1,97*3+0,9*1,97*2)+(0,9*2+1,97*4)*0,15</t>
  </si>
  <si>
    <t>"m.č.A1" (5,174*2+3,925*2)*2,6-(0,8*1,97+1,2*2,5)+(1,2+2,5*2)*0,25</t>
  </si>
  <si>
    <t>"m.č.A2" (1,95*2+1,65*2)*2,6-(0,7*1,97)</t>
  </si>
  <si>
    <t>"m.č.B1" (3,775*2+3,424*2)*2,6-(0,8*1,97+1,2*2,5)+(1,2+2,5*2)*0,25</t>
  </si>
  <si>
    <t>"m.č.B2" (3,5*2+1,65*2)*2,6-(0,7*1,97+0,8*1,97*3)</t>
  </si>
  <si>
    <t>"m.č.B3" (1,95*2+1,65*2)*2,6-(0,7*1,97+0,6*1,1)+(0,6+1,1*2)*0,25</t>
  </si>
  <si>
    <t>"m.č.B4" (3,725*2+3,424*2)*2,6-(0,8*1,97+1,2*2,5+0,6*2,5)+(1,2+2,5*2+0,6+2,5*2)*0,25</t>
  </si>
  <si>
    <t>"m.č.C1" (3,575*2+3,524*2)*2,6-(0,8*1,97+0,6*2,2*2)+(0,6*2+2,2*4)*0,25</t>
  </si>
  <si>
    <t>"m.č.C2" (1,95*2+1,5*2)*2,6-(0,7*1,97+0,6*0,6)+(0,6*3)*0,25</t>
  </si>
  <si>
    <t>"m.č.C3" (1,675*2+1,5*2)*2,6-(0,7*1,97+0,8*1,97*2)</t>
  </si>
  <si>
    <t>"m.č.D1" (3,825*2+1,8*2)*2,6-(0,8*1,97*3+0,9*2,03)+(0,9+2,03*2)*0,15</t>
  </si>
  <si>
    <t>"m.č.D2" (2,5*2+1,82*2)*2,6-(0,8*1,97)</t>
  </si>
  <si>
    <t>"m.č.D3" (3,775*2+3,92*2)*2,6-(0,8*1,97+2,4*0,6)+(2,4+0,6*2)*0,25</t>
  </si>
  <si>
    <t>"m.č.D4" (3,775*2+3,92*2)*2,6-(0,8*1,97+2,4*0,6)+(2,4+0,6*2)*0,25</t>
  </si>
  <si>
    <t>"m.č.D5" (5,174*2+3,775*2)*2,6-(0,8*1,97+1,2*2,5)+(1,2+2,5*2)*0,25</t>
  </si>
  <si>
    <t>omítky stěn v 3.N.P. :</t>
  </si>
  <si>
    <t>"m.č.3.5" 7,66*1,0+7,66*1,82/2+5,205*1,0-(0,9*2,0+1,2*2,0)+(0,9+2,0*2+1,2+2,0*2)*0,35</t>
  </si>
  <si>
    <t>"m.č.3.7" 1,35*2,667+2,31*(2,667+1,0)/2</t>
  </si>
  <si>
    <t>"m.č.3.8" 1,35*2,667+2,31*(2,667+1,0)/2-(0,8*1,97)</t>
  </si>
  <si>
    <t>"odpočet cementové omítky pod keramické obklady" -273,22</t>
  </si>
  <si>
    <t>-1710795403</t>
  </si>
  <si>
    <t>"cementová omítka pod keramické obklady" 273,22</t>
  </si>
  <si>
    <t>612331191</t>
  </si>
  <si>
    <t>Omítka cementová vnitřních ploch nanášená ručně Příplatek k cenám za každých dalších i započatých 5 mm tloušťky omítky přes 10 mm stěn</t>
  </si>
  <si>
    <t>-2090535152</t>
  </si>
  <si>
    <t>911,617+273,22</t>
  </si>
  <si>
    <t>532391878</t>
  </si>
  <si>
    <t>"penetrace podkladu pod ETICS" 511,622</t>
  </si>
  <si>
    <t>2062550052</t>
  </si>
  <si>
    <t>"kontaktní zateplovací systém - fasáda přední" 32,6*6,8-(3,2*3,6*4+2,4*0,6*4+2,4*2,7+0,6*2,7+3,2*0,9*4+2,55*2,2+0,6*2,2)+(3,6*8+0,9*6)*0,4</t>
  </si>
  <si>
    <t>"kontaktní zateplovací systém - fasáda zadní" 32,6*6,8-(0,6*2,7*8+1,2*2,5*4+3,2*0,5*4)</t>
  </si>
  <si>
    <t>"kontaktní zateplovací systém - fasáda boční východní" 11,368*6,8+11,368*3,836/2-(2,4*0,6+0,6*2,7+2,4*2,7+3,2*0,5)</t>
  </si>
  <si>
    <t>"kontaktní zateplovací systém - fasáda boční západní" 11,368*6,8+11,368*3,836/2-(2,4*2,7*2+0,6*2,7+0,6*2,2*2+0,6*1,1*2+1,2*2,0+0,9*2,0)</t>
  </si>
  <si>
    <t>-469149687</t>
  </si>
  <si>
    <t>511,622*1,05 'Přepočtené koeficientem množství</t>
  </si>
  <si>
    <t>1965262286</t>
  </si>
  <si>
    <t>(3,20+3,60*2)*4+(2,40+0,60*2)*4+2,40+2,70*2+0,60+2,70*2+(3,20+0,90*2)*4+2,55+2,20*2+0,60+2,20*2 "jižní strana"</t>
  </si>
  <si>
    <t>(0,60+2,70*2)*8+(1,20+2,50*2)*4+(3,20+0,50*2)*4 "severní strana"</t>
  </si>
  <si>
    <t>2,40+0,60*2+0,60+2,70*2+2,40+2,70*2+3,20+0,50*2 "východní strana"</t>
  </si>
  <si>
    <t>(2,40+2,70*2)*2+0,60+2,70*2+(0,60+2,20*2)*2+(0,60+1,10*2)*2+1,20+2,00*2+0,90+2,00*2 "západní strana"</t>
  </si>
  <si>
    <t>-1851385417</t>
  </si>
  <si>
    <t>260,25*0,20</t>
  </si>
  <si>
    <t>52,05*1,1 'Přepočtené koeficientem množství</t>
  </si>
  <si>
    <t>145393705</t>
  </si>
  <si>
    <t>-2048956637</t>
  </si>
  <si>
    <t>"zakládací profil" 32,6*2+11,368*2</t>
  </si>
  <si>
    <t>87,936*1,05 'Přepočtené koeficientem množství</t>
  </si>
  <si>
    <t>-1897955901</t>
  </si>
  <si>
    <t>1693127963</t>
  </si>
  <si>
    <t>"rohy objektu" 6,7*4</t>
  </si>
  <si>
    <t>(3,2+3,6*2)*4+(2,4+0,6*2)*5+(2,4+2,7*2)*4+(0,6+2,7*2)*11+(3,2+0,9*2)*4+(3,2+0,5*2)*5+2,55+2,0*2+(0,6+2,2*2)*3+(0,6+1,1*2)*2+(1,2+2,5*2)*4+1,2+2,0*2</t>
  </si>
  <si>
    <t>0,9+2,0*2</t>
  </si>
  <si>
    <t>-82,25 "odpočet nadpraží"</t>
  </si>
  <si>
    <t>204,4*1,05 'Přepočtené koeficientem množství</t>
  </si>
  <si>
    <t>616689233</t>
  </si>
  <si>
    <t>3,20*4+2,40*5+2,40*4+0,60*11+3,20*4+3,20*5+2,55+0,60*3+0,60*2+1,20*4+1,20+0,90</t>
  </si>
  <si>
    <t>82,25*1,05 'Přepočtené koeficientem množství</t>
  </si>
  <si>
    <t>526612070</t>
  </si>
  <si>
    <t>82,25</t>
  </si>
  <si>
    <t>1520509753</t>
  </si>
  <si>
    <t>(3,2*2+3,6*2)*4+(2,4*2+0,6*2)*5+(2,4*2+2,7*2)*4+(0,6*2+2,7*2)*11+(3,2*2+0,9*2)*4</t>
  </si>
  <si>
    <t>(3,2*2+0,5*2)*5+2,55*2+2,0*2+(0,6*2+2,2*2)*3+(0,6*2+1,1*2)*2+(1,2*2+2,5*2)*4+1,2*2+2,0*2</t>
  </si>
  <si>
    <t>0,9*2+2,0*2</t>
  </si>
  <si>
    <t>342,1*1,05 'Přepočtené koeficientem množství</t>
  </si>
  <si>
    <t>-321319966</t>
  </si>
  <si>
    <t>511,622</t>
  </si>
  <si>
    <t>(2*32,60+2*11,65)*0,50 "sokl"</t>
  </si>
  <si>
    <t>-1421388668</t>
  </si>
  <si>
    <t>(2*32,60+2*11,65)*0,15 "sokl"</t>
  </si>
  <si>
    <t>-731897530</t>
  </si>
  <si>
    <t>"finální omítka na ETICS (s odpočtem doplňkové fasádní plochy)" 511,622-33,26</t>
  </si>
  <si>
    <t>1798992364</t>
  </si>
  <si>
    <t>"doplňková fasádní plocha" 13,5+2,16+8,8+8,8</t>
  </si>
  <si>
    <t>631311134</t>
  </si>
  <si>
    <t>Mazanina z betonu prostého bez zvýšených nároků na prostředí tl. přes 120 do 240 mm tř. C 16/20</t>
  </si>
  <si>
    <t>-848316141</t>
  </si>
  <si>
    <t>"konstrukce podlahy dle skladby P01-5 - drátkobeton" 172,17*0,18</t>
  </si>
  <si>
    <t>631319013</t>
  </si>
  <si>
    <t>Příplatek k cenám mazanin za úpravu povrchu mazaniny přehlazením, mazanina tl. přes 120 do 240 mm</t>
  </si>
  <si>
    <t>597266565</t>
  </si>
  <si>
    <t xml:space="preserve">Poznámka k souboru cen:_x000D_
1. Ceny -9011 až -9023 lze použít pro mazaniny min. tř. C 8/10._x000D_
2. V cenách -9011 až -9023 jsou započteny i náklady za přehlazení povrchu mazaniny ocelovým hladítkem._x000D_
3. Ceny -9171 až -9175 lze také použít, bude-li do mazaniny vkládána druhá vrstva výztuže nad sebou oddělená vrstvou betonové směsi, kdy se oceňuje druhé stržení povrchu latí rovněž výměrou (m3) celkové tloušťky tří vrstev mazaniny._x000D_
</t>
  </si>
  <si>
    <t>631319204</t>
  </si>
  <si>
    <t>Příplatek k cenám betonových mazanin za vyztužení ocelovými vlákny (drátkobeton) objemové vyztužení 30 kg/m3</t>
  </si>
  <si>
    <t>-1229767787</t>
  </si>
  <si>
    <t>-2012717879</t>
  </si>
  <si>
    <t>"samonivelační potěr podlah v 1.N.P." 19,53+15,35+39,58+2,82+1,2+21,56+2,7+2,7+11,47+9,89+13,56+3,0+12,37+13,56+3,00</t>
  </si>
  <si>
    <t>"samonivelační potěr podlah v 2.N.P." 9,06+20,61+2,93+13,23+13,21+3,21+5,78+12,89+2,93+2,48+6,2+5,1+13,07+13,07+19,0</t>
  </si>
  <si>
    <t>"samonivelační potěr podlah v 3.N.P." 12,11+9,87+4,61+5,32+34,14+10,42+5,1+22,05</t>
  </si>
  <si>
    <t>-964647559</t>
  </si>
  <si>
    <t>142,77*2</t>
  </si>
  <si>
    <t>103,62*2</t>
  </si>
  <si>
    <t>893225111</t>
  </si>
  <si>
    <t>Šachtice domovní pro vodoměry nebo vodovodní uzávěry se stěnami z betonu se základovou deskou (dnem) z betonu s cementovým potěrem, s vyspravením nerovností, s vynecháním prostupů ve stěnách pro potrubí a jeho obetonováním, s dodáním a osazením poklopu vel. 500x500 mm obestavěného prostoru přes 0,75 do 5 m3 - vstupní</t>
  </si>
  <si>
    <t>-377606216</t>
  </si>
  <si>
    <t xml:space="preserve">Poznámka k souboru cen:_x000D_
1. Množství měrných jednotek s určuje v m3 obestavěného prostoru daného vnějším obrysem neizolovaného líce šachtice._x000D_
2. Šachtice přes 5 m3 obestavěného prostoru se oceňují cenami jednotlivých konstrukčních prvků._x000D_
3. V cenách šachtic vstupních jsou započteny i náklady na strop ze železobetonových stropních desek PZD nebo monolitický strop s cementovým krycím potěrem ve spádu, na betonovou dlažbou ve spádu a na dodání a osazení litinových stupadel._x000D_
</t>
  </si>
  <si>
    <t>"revizní šachta" 1,46*1,16*1,569</t>
  </si>
  <si>
    <t>110331154</t>
  </si>
  <si>
    <t>1635068587</t>
  </si>
  <si>
    <t>12*20 'Přepočtené koeficientem množství</t>
  </si>
  <si>
    <t>-1028296279</t>
  </si>
  <si>
    <t>949511111</t>
  </si>
  <si>
    <t>Montáž podchodu u trubkových lešení zřizovaného současně s lehkým nebo těžkým pracovním lešením, šířky do 1,5 m</t>
  </si>
  <si>
    <t>-1517827633</t>
  </si>
  <si>
    <t>949511211</t>
  </si>
  <si>
    <t>Montáž podchodu u trubkových lešení Příplatek k cenám za první a každý další den použití podchodu k ceně -1111</t>
  </si>
  <si>
    <t>790114629</t>
  </si>
  <si>
    <t>-1370497663</t>
  </si>
  <si>
    <t>442558881</t>
  </si>
  <si>
    <t>"lešení pro vnitřní úpravy stropů a stěn v 1.N.P. (mimo m.č.13)" 155,73</t>
  </si>
  <si>
    <t>"lešení pro vnitřní úpravy stropů a stěn v 2.N.P. (mimo m.č.13)" 155,15</t>
  </si>
  <si>
    <t>"lešení pro vnitřní úpravy stropů a stěn v 3.N.P." 208,37</t>
  </si>
  <si>
    <t>952901114</t>
  </si>
  <si>
    <t>Vyčištění budov nebo objektů před předáním do užívání budov bytové nebo občanské výstavby, světlé výšky podlaží přes 4 m</t>
  </si>
  <si>
    <t>1827397703</t>
  </si>
  <si>
    <t>"1.N.P. m.č.13" 172,17</t>
  </si>
  <si>
    <t>1456768973</t>
  </si>
  <si>
    <t>-1830502131</t>
  </si>
  <si>
    <t>953946111</t>
  </si>
  <si>
    <t>Montáž atypických ocelových konstrukcí profilů hmotnosti do 13 kg/m, hmotnosti konstrukce do 1 t</t>
  </si>
  <si>
    <t>1086731540</t>
  </si>
  <si>
    <t xml:space="preserve">Poznámka k souboru cen:_x000D_
1. Ceny nelze použít pro ocenění montáže ocelových konstrukcí hmotnosti do 500 kg; tyto se oceňují cenami souboru cen 767 99-51 Montáž ostatních atypických zámečnických konstrukcí části A01 katalogu 800-767 Konstrukce zámečnické._x000D_
</t>
  </si>
  <si>
    <t>14550300</t>
  </si>
  <si>
    <t>profil ocelový čtvercový svařovaný 100x100x4mm</t>
  </si>
  <si>
    <t>-667401203</t>
  </si>
  <si>
    <t>"nosná konstrukce terasy - pol.FE.1A Jäckel 100/100/4mm dl.3144mm 3ks" 3*3,144*11,355/1000</t>
  </si>
  <si>
    <t>"nosná konstrukce terasy - pol.FE.1B Jäckel 100/100/4mm dl.2650mm 3ks" 3*2,65*11,355/1000</t>
  </si>
  <si>
    <t>0,197*1,05 'Přepočtené koeficientem množství</t>
  </si>
  <si>
    <t>13010746</t>
  </si>
  <si>
    <t>ocel profilová IPE 140 jakost 11 375</t>
  </si>
  <si>
    <t>479744547</t>
  </si>
  <si>
    <t>"nosná konstrukce terasy - pol.FE_4 IPE140 dl.1000mm 24ks" 24*1,0*12,9/1000</t>
  </si>
  <si>
    <t>0,31*1,05 'Přepočtené koeficientem množství</t>
  </si>
  <si>
    <t>13511116</t>
  </si>
  <si>
    <t>ocel široká jakost S235JR 160x8mm</t>
  </si>
  <si>
    <t>155898164</t>
  </si>
  <si>
    <t>"nosná konstrukce terasy - pol.FE_6 profil 160/8mm dl.8100mm 1ks" 8,1*10,05/1000</t>
  </si>
  <si>
    <t>0,081*1,05 'Přepočtené koeficientem množství</t>
  </si>
  <si>
    <t>13611228</t>
  </si>
  <si>
    <t>plech ocelový hladký jakost S235JR tl 10mm tabule</t>
  </si>
  <si>
    <t>613800972</t>
  </si>
  <si>
    <t>"nosná konstrukce terasy - pol.PT_1 a PT_2 rozměr 300/300/10mm 6ks" 0,3*0,3*6*78,5/1000</t>
  </si>
  <si>
    <t>0,042*1,05 'Přepočtené koeficientem množství</t>
  </si>
  <si>
    <t>1210529153</t>
  </si>
  <si>
    <t>"nosná konstrukce terasy - pol.DIAG_1 kruhový profil D16 dl.4750mm 6ks" 6*4,75*1,58/1000</t>
  </si>
  <si>
    <t>0,045*1,05 'Přepočtené koeficientem množství</t>
  </si>
  <si>
    <t>953946121</t>
  </si>
  <si>
    <t>Montáž atypických ocelových konstrukcí profilů hmotnosti přes 13 do 30 kg/m, hmotnosti konstrukce do 1 t</t>
  </si>
  <si>
    <t>-2046901074</t>
  </si>
  <si>
    <t>Mat/9-001</t>
  </si>
  <si>
    <t>profil ocelový obdélníkový svařovaný 160x90x5mm</t>
  </si>
  <si>
    <t>420640210</t>
  </si>
  <si>
    <t>"nosná konstrukce terasy - pol.FE_2 Jäckel 160/90/5mm dl.8100mm 2ks" 2*8,1*17,78/1000</t>
  </si>
  <si>
    <t>"nosná konstrukce terasy - pol.FE_3 Jäckel 160/90/5mm dl.4022mm 2ks" 2*4,022*17,78/1000</t>
  </si>
  <si>
    <t>0,431*1,05 'Přepočtené koeficientem množství</t>
  </si>
  <si>
    <t>1914149055</t>
  </si>
  <si>
    <t>"nosná konstrukce terasy - pol.FE_4 IPE160 dl.4022mm 7ks" 7*4,022*15,8/1000</t>
  </si>
  <si>
    <t>0,445*1,05 'Přepočtené koeficientem množství</t>
  </si>
  <si>
    <t>841775400</t>
  </si>
  <si>
    <t>"kotvení nosné konstrukce balkonu" 38</t>
  </si>
  <si>
    <t>"kotvení balkonového zábradlí" 6</t>
  </si>
  <si>
    <t>"kotvení krovových prvků W3/4 k věnci" 16</t>
  </si>
  <si>
    <t>953965131</t>
  </si>
  <si>
    <t>Kotvy chemické s vyvrtáním otvoru kotevní šrouby pro chemické kotvy, velikost M 16, délka 190 mm</t>
  </si>
  <si>
    <t>-993594010</t>
  </si>
  <si>
    <t>280892710</t>
  </si>
  <si>
    <t>1693782865</t>
  </si>
  <si>
    <t>971033241</t>
  </si>
  <si>
    <t>Vybourání otvorů ve zdivu základovém nebo nadzákladovém z cihel, tvárnic, příčkovek z cihel pálených na maltu vápennou nebo vápenocementovou plochy do 0,0225 m2, tl. do 300 mm</t>
  </si>
  <si>
    <t>-574908380</t>
  </si>
  <si>
    <t>-1831585230</t>
  </si>
  <si>
    <t>1826215836</t>
  </si>
  <si>
    <t>1770492213</t>
  </si>
  <si>
    <t>974031137</t>
  </si>
  <si>
    <t>Vysekání rýh ve zdivu cihelném na maltu vápennou nebo vápenocementovou do hl. 50 mm a šířky do 300 mm</t>
  </si>
  <si>
    <t>362599318</t>
  </si>
  <si>
    <t>Lešení a stavební výtahy</t>
  </si>
  <si>
    <t>941111121</t>
  </si>
  <si>
    <t>Montáž lešení řadového trubkového lehkého pracovního s podlahami s provozním zatížením tř. 3 do 200 kg/m2 šířky tř. W09 přes 0,9 do 1,2 m, výšky do 10 m</t>
  </si>
  <si>
    <t>1579858341</t>
  </si>
  <si>
    <t xml:space="preserve">Poznámka k souboru cen:_x000D_
1. V ceně jsou započteny i náklady na kotvení lešení._x000D_
2. Montáž lešení řadového trubkového lehkého výšky přes 25 m se oceňuje individuálně._x000D_
3. Šířkou se rozumí půdorysná vzdálenost, měřená od vnitřního líce sloupků zábradlí k protilehlému volnému okraji podlahy nebo mezi vnitřními líci._x000D_
</t>
  </si>
  <si>
    <t>"lešení pro vnější úpravy (fasáda, ETICS)" (34,6*2+13,648*2)*6,5+13,648*4,2/2*2</t>
  </si>
  <si>
    <t>"lešení pro vnitřní úpravy stěn a sloupů v m.č.13" (15,65*2+10,648+0,8*4*3)*5,937</t>
  </si>
  <si>
    <t>941111221</t>
  </si>
  <si>
    <t>Montáž lešení řadového trubkového lehkého pracovního s podlahami s provozním zatížením tř. 3 do 200 kg/m2 Příplatek za první a každý další den použití lešení k ceně -1121</t>
  </si>
  <si>
    <t>-671113062</t>
  </si>
  <si>
    <t>P</t>
  </si>
  <si>
    <t>Poznámka k položce:_x000D_
Předpokládaná doba použití 45 dní.</t>
  </si>
  <si>
    <t>990,586*85 'Přepočtené koeficientem množství</t>
  </si>
  <si>
    <t>941111821</t>
  </si>
  <si>
    <t>Demontáž lešení řadového trubkového lehkého pracovního s podlahami s provozním zatížením tř. 3 do 200 kg/m2 šířky tř. W09 přes 0,9 do 1,2 m, výšky do 10 m</t>
  </si>
  <si>
    <t>-1713481533</t>
  </si>
  <si>
    <t xml:space="preserve">Poznámka k souboru cen:_x000D_
1. Demontáž lešení řadového trubkového lehkého výšky přes 25 m se oceňuje individuálně._x000D_
</t>
  </si>
  <si>
    <t>-1816873742</t>
  </si>
  <si>
    <t>-1600393842</t>
  </si>
  <si>
    <t>684,546*85 'Přepočtené koeficientem množství</t>
  </si>
  <si>
    <t>-927256663</t>
  </si>
  <si>
    <t>946113116</t>
  </si>
  <si>
    <t>Montáž pojízdných věží trubkových nebo dílcových s maximálním zatížením podlahy do 200 kg/m2 o půdorysné ploše přes 5 m2, výšky přes 5,5 m do 6,6 m</t>
  </si>
  <si>
    <t>2001644169</t>
  </si>
  <si>
    <t xml:space="preserve">Poznámka k souboru cen:_x000D_
1. Montáž lešení vyšších, než je uvedeno v souboru cen, se oceňuje individuálně, stejně tak jako konstrukce s vyšším požadovaným zatížením._x000D_
2. Pojízdná lešení do tunelů a pojízdná lešení s bočním vysunutím se oceňují individuálně._x000D_
</t>
  </si>
  <si>
    <t>"lešení pro nosnou konstrukci stropu nad m.č.13 vč. úpravy spodního líce stropní konstrukce" 3</t>
  </si>
  <si>
    <t>946113216</t>
  </si>
  <si>
    <t>Montáž pojízdných věží trubkových nebo dílcových s maximálním zatížením podlahy do 200 kg/m2 Příplatek za první a každý další den použití pojízdného lešení k ceně -3116</t>
  </si>
  <si>
    <t>8875973</t>
  </si>
  <si>
    <t>3*45 'Přepočtené koeficientem množství</t>
  </si>
  <si>
    <t>946113816</t>
  </si>
  <si>
    <t>Demontáž pojízdných věží trubkových nebo dílcových s maximálním zatížením podlahy do 200 kg/m2 o půdorysné ploše přes 5 m2, výšky přes 5,5 m do 6,6 m</t>
  </si>
  <si>
    <t>-559478565</t>
  </si>
  <si>
    <t xml:space="preserve">Poznámka k souboru cen:_x000D_
1. Demontáž lešení vyšších, než je uvedeno v souboru cen, se oceňuje individuálně, stejně tak jako konstrukce s vyšším požadovaným zatížením._x000D_
</t>
  </si>
  <si>
    <t>348321177</t>
  </si>
  <si>
    <t>"doplňkové lešení pro nespecifikované konstrukce a práce" 350,0</t>
  </si>
  <si>
    <t>949101112</t>
  </si>
  <si>
    <t>Lešení pomocné pracovní pro objekty pozemních staveb pro zatížení do 150 kg/m2, o výšce lešeňové podlahy přes 1,9 do 3,5 m</t>
  </si>
  <si>
    <t>1681079818</t>
  </si>
  <si>
    <t>722268641</t>
  </si>
  <si>
    <t>652398172</t>
  </si>
  <si>
    <t>-377797488</t>
  </si>
  <si>
    <t>10,95*19 'Přepočtené koeficientem množství</t>
  </si>
  <si>
    <t>1170370210</t>
  </si>
  <si>
    <t>-1903287268</t>
  </si>
  <si>
    <t>-214565815</t>
  </si>
  <si>
    <t>"hydroizolace horního líce základových desek - 2-násobný nátěr" 32,365*11,413*2</t>
  </si>
  <si>
    <t>-814289096</t>
  </si>
  <si>
    <t>738,763*0,0003 'Přepočtené koeficientem množství</t>
  </si>
  <si>
    <t>206710546</t>
  </si>
  <si>
    <t>"hydroizolace vnějšího líce obvodových základových pasů" (32,765*2+11,813*2)*(0,4+0,08+0,80)</t>
  </si>
  <si>
    <t>1405654732</t>
  </si>
  <si>
    <t>114,12*0,00035 'Přepočtené koeficientem množství</t>
  </si>
  <si>
    <t>-2069232064</t>
  </si>
  <si>
    <t>"hydroizolace základových patek ZP1 a nosných sloupů do v.1500mm (dvojitý nátěr)" ((1,5*4*0,8*3+(0,5*2+0,35*2)*1,5*5+(0,3*4)*1,5*3))*2</t>
  </si>
  <si>
    <t>WBR.SAB18325</t>
  </si>
  <si>
    <t>kompozitní krystalická kapilární hydroizolace na cementové bázi s jemným křemičitým pískem, nepropustnost min.0,8 MPa</t>
  </si>
  <si>
    <t>-831971364</t>
  </si>
  <si>
    <t>65,1*0,8 'Přepočtené koeficientem množství</t>
  </si>
  <si>
    <t>-410765387</t>
  </si>
  <si>
    <t>"hydroizolace horního líce základových desek" 32,365*11,413</t>
  </si>
  <si>
    <t>-150918538</t>
  </si>
  <si>
    <t>369,382*1,15 'Přepočtené koeficientem množství</t>
  </si>
  <si>
    <t>-818945010</t>
  </si>
  <si>
    <t>1934688133</t>
  </si>
  <si>
    <t>114,12*1,15 'Přepočtené koeficientem množství</t>
  </si>
  <si>
    <t>-148151442</t>
  </si>
  <si>
    <t xml:space="preserve">16 "prostupy instalací, úprava detailů proti pronikáín í radonu"   </t>
  </si>
  <si>
    <t>-753120189</t>
  </si>
  <si>
    <t>16*0,63 'Přepočtené koeficientem množství</t>
  </si>
  <si>
    <t>-857589618</t>
  </si>
  <si>
    <t>1848682912</t>
  </si>
  <si>
    <t>"kročejová izolace podlah v 2.N.P." 9,06+20,61+2,93+13,23+13,21+3,21+5,78+12,89+2,93+2,48+6,2+5,1+13,07+13,07+19,0</t>
  </si>
  <si>
    <t>"kročejová izolace podlah v 3.N.P." 12,11+9,87+4,61+5,32+34,14+10,42+5,1+22,05</t>
  </si>
  <si>
    <t>87442742</t>
  </si>
  <si>
    <t>246,39*1,02 'Přepočtené koeficientem množství</t>
  </si>
  <si>
    <t>-952669482</t>
  </si>
  <si>
    <t>15,26*10,19-1,50*1,50*3+(15,26*2+10,19*2)*0,80+1,50*4*3*0,80 "podlaha a základy garáže"</t>
  </si>
  <si>
    <t>28376417</t>
  </si>
  <si>
    <t>deska z polystyrénu XPS, hrana polodrážková a hladký povrch 300kPa tl 50mm</t>
  </si>
  <si>
    <t>-58494058</t>
  </si>
  <si>
    <t>203,869*1,02 'Přepočtené koeficientem množství</t>
  </si>
  <si>
    <t>1283842464</t>
  </si>
  <si>
    <t>"tepelné izolace podlah v 1.N.P. kladená na vazbu (skladba P01_1)" 19,53+15,35+39,58+2,82+1,2+21,56+2,7+2,7+11,47+9,89+13,56+3,0+12,37</t>
  </si>
  <si>
    <t>-1073402482</t>
  </si>
  <si>
    <t>155,73*2,02 'Přepočtené koeficientem množství</t>
  </si>
  <si>
    <t>713121313</t>
  </si>
  <si>
    <t>Montáž tepelné izolace podlah izolačním zásypem volně sypaným, tloušťky vrstvy přes 100 mm</t>
  </si>
  <si>
    <t>-2044698606</t>
  </si>
  <si>
    <t>15,26*10,19-1,50*1,50*3 "podlaha a základy garáže"</t>
  </si>
  <si>
    <t>58765100</t>
  </si>
  <si>
    <t>štěrk z pěnového skla frakce 32/63</t>
  </si>
  <si>
    <t>-1763128107</t>
  </si>
  <si>
    <t>148,749*0,12</t>
  </si>
  <si>
    <t>17,85*1,02 'Přepočtené koeficientem množství</t>
  </si>
  <si>
    <t>-1904860274</t>
  </si>
  <si>
    <t>"tepelná izolace dna lůžka zaatikového žlabu" 32,2*2*0,155</t>
  </si>
  <si>
    <t>-1411871945</t>
  </si>
  <si>
    <t>9,982*2,02 'Přepočtené koeficientem množství</t>
  </si>
  <si>
    <t>1279769558</t>
  </si>
  <si>
    <t>"tepelná izolace mezi příložky krokví tl.100mm" 6,75*0,96*64</t>
  </si>
  <si>
    <t>"tepelná izolace mezi krokve tl.180mm" 6,75*0,90*64</t>
  </si>
  <si>
    <t>"tepelná izolace mezi kleštiny KL2 tl.180mm" (*2,65</t>
  </si>
  <si>
    <t>1752680053</t>
  </si>
  <si>
    <t>414,72*1,1 'Přepočtené koeficientem množství</t>
  </si>
  <si>
    <t>2087150214</t>
  </si>
  <si>
    <t>388,8*1,1 'Přepočtené koeficientem množství</t>
  </si>
  <si>
    <t>331207803</t>
  </si>
  <si>
    <t>"separace tepelné izolace podlah v 1.N.P. (skladba P01_1 a P010-5)" 155,73+15,65*10,65</t>
  </si>
  <si>
    <t>"separace tepelné izolace podlah v 2.N.P. (skladba P02_1)" 142,77</t>
  </si>
  <si>
    <t>"separace tepelné izolace podlah v 3.N.P. (skladba P02_1)" 103,62</t>
  </si>
  <si>
    <t>28323053</t>
  </si>
  <si>
    <t>fólie PE (500 kg/m3) separační podlahová oddělující tepelnou izolaci tl 0,6mm</t>
  </si>
  <si>
    <t>1093061820</t>
  </si>
  <si>
    <t>568,793*1,1 'Přepočtené koeficientem množství</t>
  </si>
  <si>
    <t>462544512</t>
  </si>
  <si>
    <t>-2031595911</t>
  </si>
  <si>
    <t>0,33+1,19+0,33+1,51++0,96+1,67+0,43+1,31+2,82+0,45+0,72+1,33+0,33+1,51+0,96+1,67+0,43+1,31+2,82+0,45+0,72+1,33</t>
  </si>
  <si>
    <t>-2094022805</t>
  </si>
  <si>
    <t>0,35+2,43+0,76+0,61+1,30+0,20+0,38+1,30+0,20+0,38</t>
  </si>
  <si>
    <t>-246637746</t>
  </si>
  <si>
    <t>9,29+1,93+3,94+1,08+1,08</t>
  </si>
  <si>
    <t>-1628389342</t>
  </si>
  <si>
    <t>11,67</t>
  </si>
  <si>
    <t>-2024188044</t>
  </si>
  <si>
    <t>6,88+9,50+2,26+7,45</t>
  </si>
  <si>
    <t>721174026</t>
  </si>
  <si>
    <t>Potrubí z trub polypropylenových odpadní (svislé) DN 125</t>
  </si>
  <si>
    <t>-1148971694</t>
  </si>
  <si>
    <t>3,21</t>
  </si>
  <si>
    <t>-1097577485</t>
  </si>
  <si>
    <t xml:space="preserve">6,60+4,00+3,30 "napojení kondenzátu"   </t>
  </si>
  <si>
    <t>1123897694</t>
  </si>
  <si>
    <t>2,80+2,00+0,90+0,70+2,20+3,60+1,90+2,40+1,90+1,90</t>
  </si>
  <si>
    <t>1690472334</t>
  </si>
  <si>
    <t>1,50+0,80+5,70+1,50+0,50+1,60+1,40+2,90+2,00+5,00+2,20+2,60+1,40</t>
  </si>
  <si>
    <t>2120422609</t>
  </si>
  <si>
    <t>0,50*3+2,00+0,90+2,40</t>
  </si>
  <si>
    <t>-433440031</t>
  </si>
  <si>
    <t>5,80+5,05+7,45</t>
  </si>
  <si>
    <t>377566098</t>
  </si>
  <si>
    <t>12 "umyvadla"</t>
  </si>
  <si>
    <t>2 "dřezy"</t>
  </si>
  <si>
    <t>7 "sprchy"</t>
  </si>
  <si>
    <t>-1834298931</t>
  </si>
  <si>
    <t>1+1 "vpusti"</t>
  </si>
  <si>
    <t>1+3 "zápachové uzávěrky"</t>
  </si>
  <si>
    <t>1 "výlevka"</t>
  </si>
  <si>
    <t>1 "vana"</t>
  </si>
  <si>
    <t>1687369421</t>
  </si>
  <si>
    <t>2+2+2 "WC"</t>
  </si>
  <si>
    <t>-1959828747</t>
  </si>
  <si>
    <t>-850363664</t>
  </si>
  <si>
    <t>465413276</t>
  </si>
  <si>
    <t>1599698479</t>
  </si>
  <si>
    <t>55161612</t>
  </si>
  <si>
    <t>uzávěrka zápachová pro vany sprchových koutů samočistící DN 40/50</t>
  </si>
  <si>
    <t>770609893</t>
  </si>
  <si>
    <t>-440618230</t>
  </si>
  <si>
    <t>416776994</t>
  </si>
  <si>
    <t>96636788</t>
  </si>
  <si>
    <t>859688475</t>
  </si>
  <si>
    <t>13,56+6,02+16,24+20,02+16,10+24,98+3,59+12,68+12,30+8,35+18,20</t>
  </si>
  <si>
    <t>1935024587</t>
  </si>
  <si>
    <t>73462685</t>
  </si>
  <si>
    <t>5,60+12,25+7,75+2,40 "Hydrantový rozvod"</t>
  </si>
  <si>
    <t>-1476850553</t>
  </si>
  <si>
    <t>22,20+3,80+6,25+1,0+2,85+2,65+2,85+2,30+14,91+3,64</t>
  </si>
  <si>
    <t>37*0,50 "vývody SV"</t>
  </si>
  <si>
    <t>-1676403226</t>
  </si>
  <si>
    <t>4,35+2,85+2,10+2,90+6,65+9,10+2*3,65+8,15</t>
  </si>
  <si>
    <t>4,85+7,63+3,55</t>
  </si>
  <si>
    <t>-1716266586</t>
  </si>
  <si>
    <t>12,58+9,22+3,25+1,00+3,98+16,37</t>
  </si>
  <si>
    <t>-635237454</t>
  </si>
  <si>
    <t>12,85+3,69+17,10+3,96+17,14 "teplá voda"</t>
  </si>
  <si>
    <t>15,50+3,60+2,87+3,12+6,10+4,74+5,10+8,26+8,14+3,98 "cirkulace"</t>
  </si>
  <si>
    <t>23*0,50 "vývody TV"</t>
  </si>
  <si>
    <t>39141626</t>
  </si>
  <si>
    <t xml:space="preserve">9,50+7,60+1,50+1,50+4,20 "teplá voda"   </t>
  </si>
  <si>
    <t>-1627381959</t>
  </si>
  <si>
    <t>80,95+127,65</t>
  </si>
  <si>
    <t>-752429814</t>
  </si>
  <si>
    <t>59,43+46,40+24,30</t>
  </si>
  <si>
    <t>1330858281</t>
  </si>
  <si>
    <t>726204450</t>
  </si>
  <si>
    <t>2035943778</t>
  </si>
  <si>
    <t>37+23</t>
  </si>
  <si>
    <t>-743572304</t>
  </si>
  <si>
    <t>1298406539</t>
  </si>
  <si>
    <t>1588764271</t>
  </si>
  <si>
    <t>1657509267</t>
  </si>
  <si>
    <t>4+2+6+6+2+3+3+3+5 "pro rohový ventil - umyvadla, WC"</t>
  </si>
  <si>
    <t>696008149</t>
  </si>
  <si>
    <t>3 "pračkový ventil"</t>
  </si>
  <si>
    <t>94231265</t>
  </si>
  <si>
    <t>2+2+1+1+1+1+1 "sprchy a výlevky"</t>
  </si>
  <si>
    <t>39821520</t>
  </si>
  <si>
    <t>1850041475</t>
  </si>
  <si>
    <t>993916013</t>
  </si>
  <si>
    <t>1285582176</t>
  </si>
  <si>
    <t>-166871279</t>
  </si>
  <si>
    <t>2 "napřívodu do objektu"</t>
  </si>
  <si>
    <t>-1404165452</t>
  </si>
  <si>
    <t>2136655442</t>
  </si>
  <si>
    <t>1570422260</t>
  </si>
  <si>
    <t>489463780</t>
  </si>
  <si>
    <t>-1542260797</t>
  </si>
  <si>
    <t>-1323116339</t>
  </si>
  <si>
    <t>722239R03</t>
  </si>
  <si>
    <t>Montáž rozdělovače</t>
  </si>
  <si>
    <t>-1962046386</t>
  </si>
  <si>
    <t>48487R04</t>
  </si>
  <si>
    <t xml:space="preserve">rozdělovač a sběrač závitový </t>
  </si>
  <si>
    <t>369781098</t>
  </si>
  <si>
    <t>166240499</t>
  </si>
  <si>
    <t>1314926097</t>
  </si>
  <si>
    <t>10+5 "trasové uzávěry"</t>
  </si>
  <si>
    <t>-1148344906</t>
  </si>
  <si>
    <t>-1873982349</t>
  </si>
  <si>
    <t>4+6 "trasové uzávěry"</t>
  </si>
  <si>
    <t>-1198053103</t>
  </si>
  <si>
    <t>1999030035</t>
  </si>
  <si>
    <t>1923674997</t>
  </si>
  <si>
    <t>1 "kotelna - napojení UT a TV"</t>
  </si>
  <si>
    <t>-1577131017</t>
  </si>
  <si>
    <t>Dle samostatného rozpočtu DB4</t>
  </si>
  <si>
    <t>-1076746</t>
  </si>
  <si>
    <t>546945183</t>
  </si>
  <si>
    <t>725211615</t>
  </si>
  <si>
    <t>Umyvadla keramická bílá bez výtokových armatur připevněná na stěnu šrouby s krytem na sifon (polosloupem), šířka umyvadla 500 mm</t>
  </si>
  <si>
    <t>-1424631347</t>
  </si>
  <si>
    <t>1305827667</t>
  </si>
  <si>
    <t>725222116</t>
  </si>
  <si>
    <t>Vany bez výtokových armatur akrylátové se zápachovou uzávěrkou klasické 1700x700 mm</t>
  </si>
  <si>
    <t>-1330454533</t>
  </si>
  <si>
    <t xml:space="preserve">Poznámka k souboru cen:_x000D_
1. V cenách -9102 až -9105 je započteno i dodání zápachové uzávěrky._x000D_
2. V cenách -9102 až -9105 není započteno dodání vany._x000D_
</t>
  </si>
  <si>
    <t>725241142</t>
  </si>
  <si>
    <t>Sprchové vaničky akrylátové čtvrtkruhové 900x900 mm</t>
  </si>
  <si>
    <t>-1868787059</t>
  </si>
  <si>
    <t xml:space="preserve">Poznámka k souboru cen:_x000D_
1. V cenách -1111-1112 a -1212-1213 nejsou započteny náklady na podezdívky vaniček, tyto se oceňují cenami 278 23-11.. Podezdívka (základ) cihelná_x000D_
2. V cenách -1111-1112 a -1212-1213 nejsou započteny náklady na obezdívky vaniček, tyto se oceňují cenami 346 24-43.. Obezdívka koupelnových van_x000D_
3. V ceně -1901 nejsou započteny náklady na dodání sprchové vaničky_x000D_
</t>
  </si>
  <si>
    <t>828009608</t>
  </si>
  <si>
    <t>-1000769468</t>
  </si>
  <si>
    <t>327083862</t>
  </si>
  <si>
    <t>1566254954</t>
  </si>
  <si>
    <t>-272592468</t>
  </si>
  <si>
    <t>-1365641128</t>
  </si>
  <si>
    <t>-1659040806</t>
  </si>
  <si>
    <t>1039163238</t>
  </si>
  <si>
    <t>2099493876</t>
  </si>
  <si>
    <t>-771969545</t>
  </si>
  <si>
    <t>1706094571</t>
  </si>
  <si>
    <t>-1243390675</t>
  </si>
  <si>
    <t>213591633</t>
  </si>
  <si>
    <t>586330052</t>
  </si>
  <si>
    <t>-1912498375</t>
  </si>
  <si>
    <t>-236927926</t>
  </si>
  <si>
    <t>1094601639</t>
  </si>
  <si>
    <t>-1582094343</t>
  </si>
  <si>
    <t>-570095800</t>
  </si>
  <si>
    <t>Ústřední vytápění - kotelny</t>
  </si>
  <si>
    <t>Dle samostatného rozpočtu DB UT</t>
  </si>
  <si>
    <t>-1417571143</t>
  </si>
  <si>
    <t>Elektroinstalace - silnoproud</t>
  </si>
  <si>
    <t>Dle samostatného rozpočtu DB EL</t>
  </si>
  <si>
    <t>41000675</t>
  </si>
  <si>
    <t>Dle samostatného rozpočtu DB VZT</t>
  </si>
  <si>
    <t>-2012718412</t>
  </si>
  <si>
    <t>-999008981</t>
  </si>
  <si>
    <t>56439359</t>
  </si>
  <si>
    <t>1481221234</t>
  </si>
  <si>
    <t>Mat/762-001</t>
  </si>
  <si>
    <t>ocelový svorník 2-závitový M14 dl.250mm s 2ks matek a podložek</t>
  </si>
  <si>
    <t>-1158735654</t>
  </si>
  <si>
    <t>-2001780758</t>
  </si>
  <si>
    <t>"rozpěrka W5,6 průřezu 100/120mm dl.1900mm 14ks" 1,9*14</t>
  </si>
  <si>
    <t>"dvojitá kleština KL1 průřezu 50/120mm dl.1300mm 32ks" 1,3*32*2</t>
  </si>
  <si>
    <t>"dvojitá kleština KL1 průřezu 50/180mm dl.3500mm 32ks" 3,5*32*2</t>
  </si>
  <si>
    <t>"příložka W4 průřezu 100/120mm dl.1000mm 24ks" 1,0*24</t>
  </si>
  <si>
    <t>"příložka na krokev KR2 průřezu 100/50mm dl.6800mm 66ks" 6,8*66</t>
  </si>
  <si>
    <t>-1115602408</t>
  </si>
  <si>
    <t>"rozpěrka W5,6 průřezu 100/120mm dl.1900mm 14ks" 1,9*14*0,10*0,12</t>
  </si>
  <si>
    <t>"dvojitá kleština KL1 průřezu 50/120mm dl.1300mm 32ks" 1,3*32*2*0,05*0,12</t>
  </si>
  <si>
    <t>"dvojitá kleština KL1 průřezu 50/180mm dl.3500mm 32ks" 3,5*32*2*0,05*0,18</t>
  </si>
  <si>
    <t>"příložka W4 průřezu 100/120mm dl.1000mm 24ks" 1,0*24*0,10*0,12</t>
  </si>
  <si>
    <t>"příložka na krokev KR2 průřezu 100/50mm dl.6800mm 66ks" 6,8*66*0,10*0,05</t>
  </si>
  <si>
    <t>5,366*1,1 'Přepočtené koeficientem množství</t>
  </si>
  <si>
    <t>-2072180573</t>
  </si>
  <si>
    <t>"sloupek nosný W2 dl.3650mm 10ks" 3,65*10</t>
  </si>
  <si>
    <t>"krokev KR1 průřezu 100/180mm dl.6800mm 66ks" 6,8*66</t>
  </si>
  <si>
    <t>884240848</t>
  </si>
  <si>
    <t>"sloupek nosný W2 průřezu 160/160mm dl.3650mm 10ks" 3,65*10*0,16*0,16</t>
  </si>
  <si>
    <t>"krokev KR1 průřezu 100/180mm dl.6800mm 66ks" 6,8*66*0,10*0,18</t>
  </si>
  <si>
    <t>9,012*1,1 'Přepočtené koeficientem množství</t>
  </si>
  <si>
    <t>2056442221</t>
  </si>
  <si>
    <t>"střešní vaznice W1 průřezu 200/180mm dl.32600mm 1ks" 32,6</t>
  </si>
  <si>
    <t>"pozednice W3 průřezu 180/200mm dl.32200mm 2ks" 32,2*2</t>
  </si>
  <si>
    <t>1567600249</t>
  </si>
  <si>
    <t>"střešní vaznice W1 průřezu 200/180mm dl.32600mm 1ks" 32,6*0,20*0,18</t>
  </si>
  <si>
    <t>"pozednice W3 průřezu 180/200mm dl.32200mm 2ks" 32,2*2*0,18*0,20</t>
  </si>
  <si>
    <t>3,492*1,1 'Přepočtené koeficientem množství</t>
  </si>
  <si>
    <t>1374570533</t>
  </si>
  <si>
    <t>"celková plocha střechy" 32,6*6,8*2</t>
  </si>
  <si>
    <t>"odpočet střešních oken" -(0,94*1,4*13)</t>
  </si>
  <si>
    <t>-536232772</t>
  </si>
  <si>
    <t>"střešní latě" 426,252*(1/0,24)*0,04*0,06</t>
  </si>
  <si>
    <t>"doplňková lať u okapové hrany" 32,6*2*0,04*0,06</t>
  </si>
  <si>
    <t>4,419*1,1 'Přepočtené koeficientem množství</t>
  </si>
  <si>
    <t>-1120145139</t>
  </si>
  <si>
    <t>"kontralatě KONTRA 01 průřezu 40/60mm délka dle délky krokví" 6,8*66</t>
  </si>
  <si>
    <t>-1822796971</t>
  </si>
  <si>
    <t>"kontralatě" 448,8*0,04*0,06</t>
  </si>
  <si>
    <t>1,077*1,1 'Přepočtené koeficientem množství</t>
  </si>
  <si>
    <t>-437050215</t>
  </si>
  <si>
    <t>1863999489</t>
  </si>
  <si>
    <t>-1553681891</t>
  </si>
  <si>
    <t>"konstrukce lůžka pro zaatikový žlab" 32,2*2*(0,40+0,17)</t>
  </si>
  <si>
    <t>287868461</t>
  </si>
  <si>
    <t>1653269337</t>
  </si>
  <si>
    <t>763111411</t>
  </si>
  <si>
    <t>Příčka ze sádrokartonových desek s nosnou konstrukcí z jednoduchých ocelových profilů UW, CW dvojitě opláštěná deskami standardními A tl. 2 x 12,5 mm s izolací, EI 60, příčka tl. 100 mm, profil 50, Rw do 51 dB</t>
  </si>
  <si>
    <t>-382060255</t>
  </si>
  <si>
    <t>"příčky v 3.N.P." (6,025+4,14+3,92)*2,677-(0,7*1,97*2+0,8*1,97*2)</t>
  </si>
  <si>
    <t>1508364451</t>
  </si>
  <si>
    <t>"příčky v 3.N.P." (1,5*4+2,28)*2,677+2,75*(2,677+1,02)/2*4+5,25*(2,677+0,125)/2*2</t>
  </si>
  <si>
    <t>402869474</t>
  </si>
  <si>
    <t>763131451</t>
  </si>
  <si>
    <t>Podhled ze sádrokartonových desek dvouvrstvá zavěšená spodní konstrukce z ocelových profilů CD, UD jednoduše opláštěná deskou impregnovanou H2, tl. 12,5 mm, bez izolace</t>
  </si>
  <si>
    <t>-864579396</t>
  </si>
  <si>
    <t>"konstrukce stropního podhledu v m.č.13 - garáže" 172,17</t>
  </si>
  <si>
    <t>763131714</t>
  </si>
  <si>
    <t>Podhled ze sádrokartonových desek ostatní práce a konstrukce na podhledech ze sádrokartonových desek základní penetrační nátěr</t>
  </si>
  <si>
    <t>-619171612</t>
  </si>
  <si>
    <t>285362191</t>
  </si>
  <si>
    <t>-1018789781</t>
  </si>
  <si>
    <t>172,17*1,1 'Přepočtené koeficientem množství</t>
  </si>
  <si>
    <t>763131752</t>
  </si>
  <si>
    <t>Podhled ze sádrokartonových desek ostatní práce a konstrukce na podhledech ze sádrokartonových desek montáž jedné vrstvy tepelné izolace</t>
  </si>
  <si>
    <t>-1500177874</t>
  </si>
  <si>
    <t>172,17*2 'Přepočtené koeficientem množství</t>
  </si>
  <si>
    <t>63150823</t>
  </si>
  <si>
    <t>pás tepelně izolační pro všechny druhy nezatížených izolací λ=0,038-0,039 tl 50mm</t>
  </si>
  <si>
    <t>-860069090</t>
  </si>
  <si>
    <t>172,17*2,04 'Přepočtené koeficientem množství</t>
  </si>
  <si>
    <t>182213636</t>
  </si>
  <si>
    <t>"stropní podhledy v 1.N.P." 39,58+2,82+21,56+2,7+2,7+11,47+9,89+12,37</t>
  </si>
  <si>
    <t>"stropní podhledy v 2.N.P." 6,2+5,1+13,07+13,07+19,0</t>
  </si>
  <si>
    <t>59030571</t>
  </si>
  <si>
    <t>podhled kazetový bez děrování polozapuštěná hrana tl 10mm 600x600mm</t>
  </si>
  <si>
    <t>-485249010</t>
  </si>
  <si>
    <t>159,53*1,1 'Přepočtené koeficientem množství</t>
  </si>
  <si>
    <t>-1480013941</t>
  </si>
  <si>
    <t>"konstrukce podhledu v 3.N.P. - obytný prostor" 15,66*(2,86+2,95*2)</t>
  </si>
  <si>
    <t>"konstrukce podhledu v 3.N.P. - garáž" 15,649*(2,86+4,65*2)</t>
  </si>
  <si>
    <t>"odpočet plochy střešních oken" -(0,94*1,4*13)</t>
  </si>
  <si>
    <t>1642798556</t>
  </si>
  <si>
    <t>1,40*12+2,20*5+1,55*7+4,60+2,25*6+6,00*2 "zákryty instalací a konstrukcí"</t>
  </si>
  <si>
    <t>1431312923</t>
  </si>
  <si>
    <t>1405966277</t>
  </si>
  <si>
    <t>1533721384</t>
  </si>
  <si>
    <t>1856000975</t>
  </si>
  <si>
    <t>591802824</t>
  </si>
  <si>
    <t>-1794885442</t>
  </si>
  <si>
    <t>-1900006359</t>
  </si>
  <si>
    <t>4,76*12+0,65*4</t>
  </si>
  <si>
    <t>1559462115</t>
  </si>
  <si>
    <t>-1733731416</t>
  </si>
  <si>
    <t>249249758</t>
  </si>
  <si>
    <t>426,252*1,15 'Přepočtené koeficientem množství</t>
  </si>
  <si>
    <t>6400178</t>
  </si>
  <si>
    <t>STJ.KPESR510</t>
  </si>
  <si>
    <t>střešní krytina ocelová velkoformátová šíře 510mm tl.0,63mm se zaklapávací drážkou, povrchová úprava polyestersat 25</t>
  </si>
  <si>
    <t>-1051479729</t>
  </si>
  <si>
    <t>426,252*1,075 'Přepočtené koeficientem množství</t>
  </si>
  <si>
    <t>-1358811589</t>
  </si>
  <si>
    <t>"celková délka hřebene" 32,6</t>
  </si>
  <si>
    <t>STJ.DAPMHRR</t>
  </si>
  <si>
    <t>1111484215</t>
  </si>
  <si>
    <t>"celkový počet" 18</t>
  </si>
  <si>
    <t>1135891582</t>
  </si>
  <si>
    <t>"celková délka závětrných lišt" 6,806*4</t>
  </si>
  <si>
    <t>STJ.DAPMZLS90</t>
  </si>
  <si>
    <t>-1964645458</t>
  </si>
  <si>
    <t>"celkový počet" 15</t>
  </si>
  <si>
    <t>1903982483</t>
  </si>
  <si>
    <t>"celková délka okapní hrany" 32,6*2</t>
  </si>
  <si>
    <t>STJ.DPEOPR</t>
  </si>
  <si>
    <t>systémový okapní plech dl.2000mm tl.0,5mm r.š.240mm, povrchová úprava polyestersat 25</t>
  </si>
  <si>
    <t>-2062822883</t>
  </si>
  <si>
    <t>"celkový počet" 35</t>
  </si>
  <si>
    <t>-1320273434</t>
  </si>
  <si>
    <t>960941983</t>
  </si>
  <si>
    <t>-925449197</t>
  </si>
  <si>
    <t>"sněhové zachytávače u okapních hran" 32,0*2*2</t>
  </si>
  <si>
    <t>Mat/764-001</t>
  </si>
  <si>
    <t>trubka sněhové zábrany D=25mm dl.2400mm</t>
  </si>
  <si>
    <t>-627195261</t>
  </si>
  <si>
    <t>Mat/764-002</t>
  </si>
  <si>
    <t>držák sněhové zábrany se spojovací sadou</t>
  </si>
  <si>
    <t>251160383</t>
  </si>
  <si>
    <t>"celkový počet" 55</t>
  </si>
  <si>
    <t>Mat183R007</t>
  </si>
  <si>
    <t xml:space="preserve">protisněhové manžety na trubce zábrany 3 ks/m   </t>
  </si>
  <si>
    <t>872722818</t>
  </si>
  <si>
    <t>764224403</t>
  </si>
  <si>
    <t>Oplechování horních ploch zdí a nadezdívek (atik) z hliníkového plechu mechanicky kotvené rš 250 mm</t>
  </si>
  <si>
    <t>-1156492972</t>
  </si>
  <si>
    <t xml:space="preserve">32,2*2 "hrana zateplení u zaatikového žlabu"   </t>
  </si>
  <si>
    <t>-599476927</t>
  </si>
  <si>
    <t>"oplechování parapetů v 1. - 3.N.P." 0,6*16+0,9+1,2*5+2,4*7+3,2*9</t>
  </si>
  <si>
    <t>1931732133</t>
  </si>
  <si>
    <t>32+2+10+14+18</t>
  </si>
  <si>
    <t>-878568849</t>
  </si>
  <si>
    <t xml:space="preserve">4 "včetně systémových úchytů 3ks/lávku"   </t>
  </si>
  <si>
    <t>138R001</t>
  </si>
  <si>
    <t xml:space="preserve">systémová komínová lávka dl. 1250mm, povrchová úprava polyestersat 25   </t>
  </si>
  <si>
    <t>-1186519831</t>
  </si>
  <si>
    <t>528224527</t>
  </si>
  <si>
    <t xml:space="preserve">3 "stoupačky kanalizace"   </t>
  </si>
  <si>
    <t xml:space="preserve">2 "lemování odkouření"   </t>
  </si>
  <si>
    <t xml:space="preserve">2 "bezpečnostní body pro úvazy"   </t>
  </si>
  <si>
    <t xml:space="preserve">2 "anténa"   </t>
  </si>
  <si>
    <t xml:space="preserve">7 "nášlapy"   </t>
  </si>
  <si>
    <t>899569320</t>
  </si>
  <si>
    <t xml:space="preserve">systémový bezpečnostní bod pro úvaz   </t>
  </si>
  <si>
    <t>-559956559</t>
  </si>
  <si>
    <t xml:space="preserve">systémový ocelový nášlap 300 mm   </t>
  </si>
  <si>
    <t>972911434</t>
  </si>
  <si>
    <t>-486203762</t>
  </si>
  <si>
    <t xml:space="preserve">2 "prostupy VZT"   </t>
  </si>
  <si>
    <t>-1715386378</t>
  </si>
  <si>
    <t>1146246793</t>
  </si>
  <si>
    <t>"lemování střechy terasy" 8,4</t>
  </si>
  <si>
    <t>764R006</t>
  </si>
  <si>
    <t xml:space="preserve">Příplatek za povrchovou úpravu parapetů - lakovaný hliník </t>
  </si>
  <si>
    <t>-1008359331</t>
  </si>
  <si>
    <t>1040635868</t>
  </si>
  <si>
    <t>"střešní svody dl.6770mm 4ks" 6,77*4</t>
  </si>
  <si>
    <t>Kalkulace 764-001</t>
  </si>
  <si>
    <t>Žlab zaatikový atypický spádovaný r.š.535-854mm z titanzinkového předzvětralého plechu včetně dilatací, čel a hrdel uložený v lůžku bez háků</t>
  </si>
  <si>
    <t>-1127629017</t>
  </si>
  <si>
    <t>"celková délka žlabu 32200mm 2ks" 32,2*2</t>
  </si>
  <si>
    <t>1154621812</t>
  </si>
  <si>
    <t>766412222</t>
  </si>
  <si>
    <t>Montáž obložení stěn plochy přes 1 m2 palubkami na pero a drážku modřínovými, šířky přes 60 do 80 mm</t>
  </si>
  <si>
    <t>-908137352</t>
  </si>
  <si>
    <t>"dřevěný obklad fasády - pohled přední" 2,6*6,1</t>
  </si>
  <si>
    <t>"dřevěný obklad fasády - pohled zadní" (1,5*6,1-1,2*2,2)*4</t>
  </si>
  <si>
    <t>"dřevěný obklad fasády - pohled východní" 4,7*(6,45+9,7)/2-(2,4*0,6+3,2*0,5)</t>
  </si>
  <si>
    <t>"dřevěný obklad fasády - pohled západní" 2,7*(6,45+9,7)/2+0,6*0,75-(1,8*2,7)</t>
  </si>
  <si>
    <t>Mat/766-001</t>
  </si>
  <si>
    <t>-1209644675</t>
  </si>
  <si>
    <t>94,206*1,05 'Přepočtené koeficientem množství</t>
  </si>
  <si>
    <t>-336685091</t>
  </si>
  <si>
    <t>"podkladní rošt v předpokládaném množství 1,5bm/m2 plochy obkladu" 94,206*1,5</t>
  </si>
  <si>
    <t>-893170621</t>
  </si>
  <si>
    <t>"podkladní rošt z latí průřezu 100/25mm" 141,309*0,1*0,025</t>
  </si>
  <si>
    <t>0,353*1,1 'Přepočtené koeficientem množství</t>
  </si>
  <si>
    <t>Mat/766-002</t>
  </si>
  <si>
    <t>sbr</t>
  </si>
  <si>
    <t>158759368</t>
  </si>
  <si>
    <t>766622115</t>
  </si>
  <si>
    <t>Montáž oken plastových včetně montáže rámu plochy přes 1 m2 pevných do zdiva, výšky do 1,5 m</t>
  </si>
  <si>
    <t>855001539</t>
  </si>
  <si>
    <t>"montáž pol.08EX" 3,2*0,9</t>
  </si>
  <si>
    <t>Mat/766-003</t>
  </si>
  <si>
    <t>plastové okno 2-křídlé rozměr 3200/900mm FIX, zaskl.izol.3-sklem, Uw=max.0,9W/m2*K, odstín RAL 7004</t>
  </si>
  <si>
    <t>-1506182808</t>
  </si>
  <si>
    <t>"dle výpisu výplní otvorů - pol.08EX" 1</t>
  </si>
  <si>
    <t>766622116</t>
  </si>
  <si>
    <t>Montáž oken plastových včetně montáže rámu plochy přes 1 m2 pevných do zdiva, výšky přes 1,5 do 2,5 m</t>
  </si>
  <si>
    <t>333166650</t>
  </si>
  <si>
    <t>"montáž pol.12EX" 1,2*2,0</t>
  </si>
  <si>
    <t>Mat/766-004</t>
  </si>
  <si>
    <t>plastové okno 1-křídlé rozměr 1200/2000mm FIX, zaskl.izol.3-sklem, Uw=max.0,9W/m2*K, odstín RAL 7004</t>
  </si>
  <si>
    <t>-345491138</t>
  </si>
  <si>
    <t>"dle výpisu výplní otvorů - pol.12EX" 1</t>
  </si>
  <si>
    <t>190766651</t>
  </si>
  <si>
    <t>"montáž pol.07EX" 3,2*0,9*8</t>
  </si>
  <si>
    <t>Mat/766-005</t>
  </si>
  <si>
    <t>plastové okno 2-křídlé rozměr 3200/900mm SKL, zaskl.izol.3-sklem, Uw=max.0,9W/m2*K, ovládání tahovým výklopem, odvětrávací štěrbina, odstín RAL 7004</t>
  </si>
  <si>
    <t>-2124077657</t>
  </si>
  <si>
    <t>"dle výpisu výplní otvorů - pol.07EX" 8</t>
  </si>
  <si>
    <t>-1903153109</t>
  </si>
  <si>
    <t>"montáž pol.06EX" 0,6*2,2*3</t>
  </si>
  <si>
    <t>"montáž pol.09EX" 1,2*2,2*4</t>
  </si>
  <si>
    <t>"montáž pol.05EXB" 2,4*2,2*1</t>
  </si>
  <si>
    <t>Mat/766-006</t>
  </si>
  <si>
    <t>plastové okno 2-křídlé rozměr 600/2200mm OTV+SKL/FIX, zaskl.izol.3-sklem, Uw=max.0,9W/m2*K, celoobvodové kování s mikroventilací, odstín RAL 7004</t>
  </si>
  <si>
    <t>-438298666</t>
  </si>
  <si>
    <t>"dle výpisu výplní otvorů - pol.06EX" 3</t>
  </si>
  <si>
    <t>Mat/766-007</t>
  </si>
  <si>
    <t>plastové okno 2-křídlé rozměr 1200/2200mm OTV+SKL/FIX, zaskl.izol.3-sklem, Uw=max.0,9W/m2*K, celoobvodové kování s mikroventilací, odstín RAL 7004</t>
  </si>
  <si>
    <t>-302952409</t>
  </si>
  <si>
    <t>"dle výpisu výplní otvorů - pol.09EX" 4</t>
  </si>
  <si>
    <t>Mat/766-015</t>
  </si>
  <si>
    <t>plastové okno 2-křídlé rozměr 2400/2200mm OTV+SKL/FIX, zaskl.izol.3-sklem, Uw=max.0,9W/m2*K, celoobvodové kování s mikroventilací, odstín RAL 7004</t>
  </si>
  <si>
    <t>-743477182</t>
  </si>
  <si>
    <t>"dle výpisu výplní otvorů - pol.05EXB" 1</t>
  </si>
  <si>
    <t>372410386</t>
  </si>
  <si>
    <t>"montáž pol.02EX" 0,6*2,7*11</t>
  </si>
  <si>
    <t>Mat/766-008</t>
  </si>
  <si>
    <t>plastové okno 2-křídlé rozměr 600/2700mm OTV+SKL/FIX, zaskl.izol.3-sklem, Uw=max.0,9W/m2*K, celoobvodové kování s mikroventilací, odstín RAL 7004</t>
  </si>
  <si>
    <t>700156317</t>
  </si>
  <si>
    <t>"dle výpisu výplní otvorů - pol.02EX" 11</t>
  </si>
  <si>
    <t>-971315986</t>
  </si>
  <si>
    <t>Mat/766-009</t>
  </si>
  <si>
    <t>plastové okno 1-křídlé rozměr 1200/600mm SKL, zaskl.izol.3-sklem, Uw=max.0,9W/m2*K, celoobvodové kování s mikroventilací, odstín RAL 7004</t>
  </si>
  <si>
    <t>-237143128</t>
  </si>
  <si>
    <t>"dle výpisu výplní otvorů - pol.03EX" 6+4</t>
  </si>
  <si>
    <t>Mat/766-010</t>
  </si>
  <si>
    <t>plastové okno 1-křídlé rozměr 600/1100mm SKL, zaskl.izol.3-sklem, Uw=max.0,9W/m2*K, celoobvodové kování s mikroventilací, odstín RAL 7004</t>
  </si>
  <si>
    <t>2030334536</t>
  </si>
  <si>
    <t>"dle výpisu výplní otvorů - pol.10EX" 2</t>
  </si>
  <si>
    <t>-1285627592</t>
  </si>
  <si>
    <t>"montáž pol.08EX" 3,2*2+0,9*2</t>
  </si>
  <si>
    <t>"montáž pol.12EX" 1,2*2+2,0*2</t>
  </si>
  <si>
    <t>"montáž pol.07EX" (3,2*2+0,9*2)*8</t>
  </si>
  <si>
    <t>"montáž pol.06EX" (0,6*2+2,2*2)*3</t>
  </si>
  <si>
    <t>"montáž pol.09EX" (1,2*2+2,2*2)*4</t>
  </si>
  <si>
    <t>"montáž pol. 05EXB" 2,4*2+2,2*2</t>
  </si>
  <si>
    <t>"montáž pol.02EX" (0,6*2+2,7*2)*11</t>
  </si>
  <si>
    <t>"montáž pol.03EX" (1,2*2+0,6*2)*10</t>
  </si>
  <si>
    <t>"montáž pol.10EX" (0,6*2+1,1*2)*2</t>
  </si>
  <si>
    <t>"montáž pol.11EX" 0,9*2+2,0*2</t>
  </si>
  <si>
    <t>"montáž pol.05EX" (2,4*2+2,7*2)*3</t>
  </si>
  <si>
    <t>"montáž pol.01EX" 2,4*2+2,7*2</t>
  </si>
  <si>
    <t>1527912245</t>
  </si>
  <si>
    <t>766641131</t>
  </si>
  <si>
    <t>Montáž balkónových dveří dřevěných nebo plastových včetně rámu zdvojených do zdiva jednokřídlových bez nadsvětlíku</t>
  </si>
  <si>
    <t>-1056202827</t>
  </si>
  <si>
    <t>Mat/766-011</t>
  </si>
  <si>
    <t>plastové balkonové dveře 1-křídlé rozměr 900/2000mm OTV/SKL, zasklené izol.3-sklem, Uw=max.0,9W/m2*K, celobvodové kování s mikroventilací, odstín RAL 7004</t>
  </si>
  <si>
    <t>-209551985</t>
  </si>
  <si>
    <t>"dle výpisu výplní otvorů - pol.11EX" 1</t>
  </si>
  <si>
    <t>-286080370</t>
  </si>
  <si>
    <t>61162001</t>
  </si>
  <si>
    <t>dveře jednokřídlé dřevotřískové povrch dýhovaný plné 700x1970-2100mm</t>
  </si>
  <si>
    <t>-1235141307</t>
  </si>
  <si>
    <t>"celkový počet" 10</t>
  </si>
  <si>
    <t>61162002</t>
  </si>
  <si>
    <t>dveře jednokřídlé dřevotřískové povrch dýhovaný plné 800x1970-2100mm</t>
  </si>
  <si>
    <t>-1080053618</t>
  </si>
  <si>
    <t>"celkový počet" 12</t>
  </si>
  <si>
    <t>1924402282</t>
  </si>
  <si>
    <t>61165339</t>
  </si>
  <si>
    <t>dveře jednokřídlé dřevotřískové protipožární EI (EW) 30 D3 povrch lakovaný plné 800x1970-2100mm</t>
  </si>
  <si>
    <t>-678345750</t>
  </si>
  <si>
    <t>"celkový počet" 13</t>
  </si>
  <si>
    <t>-687835050</t>
  </si>
  <si>
    <t>61165340</t>
  </si>
  <si>
    <t>dveře jednokřídlé dřevotřískové protipožární EI (EW) 30 D3 povrch lakovaný plné 900x1970-2100mm</t>
  </si>
  <si>
    <t>-1067531063</t>
  </si>
  <si>
    <t>766660441</t>
  </si>
  <si>
    <t>Montáž dveřních křídel dřevěných nebo plastových vchodových dveří včetně rámu do zdiva jednokřídlových s díly a nadsvětlíkem</t>
  </si>
  <si>
    <t>1650969725</t>
  </si>
  <si>
    <t>Mat/766-014</t>
  </si>
  <si>
    <t>plastové vchodové dveře 1-křídlé se sklopným nadsvětlíkem a pevným bočním dílem rozměr 2400/2700mm, zasklené bezpečnostním izol.2-sklem, Uw=max.1,2W/m2*K, bezpečnostní kování, odstín RAL 7004</t>
  </si>
  <si>
    <t>1092897075</t>
  </si>
  <si>
    <t>"dle výpisu výplní otvorů - pol.01EX" 1</t>
  </si>
  <si>
    <t>Mat/766-012</t>
  </si>
  <si>
    <t>plastové dveře 1-křídlé se sklopným nadsvětlíkem a pevným bočním dílem rozměr 2400/2700mm, zasklené izol.3-sklem, Uw=max.0,9W/m2*K, panikové kování s mikroventilací, odstín RAL 7004</t>
  </si>
  <si>
    <t>731024987</t>
  </si>
  <si>
    <t>"dle výpisu výplní otvorů - pol.05EX" 3</t>
  </si>
  <si>
    <t>-1396262211</t>
  </si>
  <si>
    <t>-2052897700</t>
  </si>
  <si>
    <t>"celkový počet" 14</t>
  </si>
  <si>
    <t>766671009</t>
  </si>
  <si>
    <t>Montáž střešních oken dřevěných nebo plastových kyvných, výklopných/kyvných s okenním rámem a lemováním, s plisovaným límcem, s napojením na krytinu do krytiny ploché, rozměru 94 x 140 cm</t>
  </si>
  <si>
    <t>-1727244298</t>
  </si>
  <si>
    <t>61124522</t>
  </si>
  <si>
    <t>okno střešní dřevěné kyvné, izolační trojsklo 94x140cm, Uw=1,0W/m2K Al oplechování</t>
  </si>
  <si>
    <t>-856109507</t>
  </si>
  <si>
    <t>"dle specifikace výplní - pol.č.14EX" 13</t>
  </si>
  <si>
    <t>61124327</t>
  </si>
  <si>
    <t>lemování střešních oken Al na ploché krytiny do v 14mm 94x140cm</t>
  </si>
  <si>
    <t>1474565184</t>
  </si>
  <si>
    <t>61124236</t>
  </si>
  <si>
    <t>manžeta z parotěsné fólie pro střešní okno 94x140cm</t>
  </si>
  <si>
    <t>-264979404</t>
  </si>
  <si>
    <t>61124063</t>
  </si>
  <si>
    <t>zateplovací sada střešních oken rám 94x140cm</t>
  </si>
  <si>
    <t>1314887298</t>
  </si>
  <si>
    <t>1612392696</t>
  </si>
  <si>
    <t>-1497451064</t>
  </si>
  <si>
    <t>"celkový počet" 23</t>
  </si>
  <si>
    <t>1917904706</t>
  </si>
  <si>
    <t>1430245309</t>
  </si>
  <si>
    <t>Agreg.cena 766-001</t>
  </si>
  <si>
    <t>Dodávka a montáž konstrukce treláže na terase z prvků TREL 1.1 a TREL 1.2 včetně kotevního příslušenství a povrchové úpravy</t>
  </si>
  <si>
    <t>2042704625</t>
  </si>
  <si>
    <t>"celková plocha treláže" 3,86*2,56*2</t>
  </si>
  <si>
    <t>-1080617400</t>
  </si>
  <si>
    <t>767161123</t>
  </si>
  <si>
    <t>Montáž zábradlí rovného z trubek nebo tenkostěnných profilů na ocelovou konstrukci, hmotnosti 1 m zábradlí do 20 kg</t>
  </si>
  <si>
    <t>490364896</t>
  </si>
  <si>
    <t xml:space="preserve">Poznámka k souboru cen:_x000D_
1. Cenami -51 . . lze oceňovat i montáž madel a průběžnou (horizontální) výplň z trubek nebo tenkostěnných profilů, které se montují z dodaných dílů na samostatně osazované ocelové sloupky nebo na zabudované kotevní prvky._x000D_
2. Cenami nelze oceňovat montáž samostatného sloupku pro dřevěné madlo; tyto práce se oceňují cenou 767 22-0550 Osazení samostatného sloupku._x000D_
3. V cenách nejsou započteny náklady na:_x000D_
a) vytvoření ohybu nebo ohybníku; tyto práce se oceňují cenou 767 22-0191 nebo -0490 Příplatek za vytvoření ohybu,_x000D_
b) montáž hliníkových krycích lišt; tyto práce se oceňují cenami 767 89-6110 až -6115 Montáž lišt a okopových plechů,_x000D_
c) montáž výplně tvarovaným plechem._x000D_
</t>
  </si>
  <si>
    <t>"montáž balkonového zábradlí" 1,5+3,6+1,5</t>
  </si>
  <si>
    <t>Mat/767-001</t>
  </si>
  <si>
    <t>balkonové zábradlí ocelové z profilů tř.S235JR lomené rozměr 1500+3600+1500/1400mm s výplní PL30/5mm vč.kotevních provků a povrchové úpravy žárovým zinkováním</t>
  </si>
  <si>
    <t>-843682936</t>
  </si>
  <si>
    <t>"balkonová konstrukce dle výkresu DB.1.1.35" 1</t>
  </si>
  <si>
    <t>1983044697</t>
  </si>
  <si>
    <t>2*0,90*2,40 "FE08"</t>
  </si>
  <si>
    <t>-637430351</t>
  </si>
  <si>
    <t>-2020720924</t>
  </si>
  <si>
    <t>-1613171522</t>
  </si>
  <si>
    <t>773571772</t>
  </si>
  <si>
    <t>767590120</t>
  </si>
  <si>
    <t>Montáž podlahových konstrukcí podlahových roštů, podlah připevněných šroubováním</t>
  </si>
  <si>
    <t>31086700</t>
  </si>
  <si>
    <t>"montáž nosných roštů balkonu" 3,6*26,2</t>
  </si>
  <si>
    <t>55347036</t>
  </si>
  <si>
    <t>rošt podlahový lisovaný žárově zinkovaný velikost 40/3mm 1000x1000mm</t>
  </si>
  <si>
    <t>-554702885</t>
  </si>
  <si>
    <t>"nosné rošty balkonu" 4</t>
  </si>
  <si>
    <t>767590192</t>
  </si>
  <si>
    <t>Montáž podlahových konstrukcí podlahových roštů, podlah připevněných Příplatek k cenám za úpravu roštů (krácení)</t>
  </si>
  <si>
    <t>434349096</t>
  </si>
  <si>
    <t>"zkrácení roštu pro délku 3600mm" 1,5</t>
  </si>
  <si>
    <t>767651113</t>
  </si>
  <si>
    <t>Montáž vrat garážových nebo průmyslových sekčních zajížděcích pod strop, plochy přes 9 do 13 m2</t>
  </si>
  <si>
    <t>-219507295</t>
  </si>
  <si>
    <t xml:space="preserve">Poznámka k souboru cen:_x000D_
1. V cenách -1126 a -1131 nejsou započteny náklady na zajištění přívodu elektrické energie; tyto se oceňují cenami katalogu 800-741 Elektroinstalace - silnoproud._x000D_
2. Cenami -7210 až -7340 nelze oceňovat montáž vrat s elektrickým, pneumatickým nebo hydraulickým ovládáním._x000D_
3. V cenách -1210 až -7523 je započtena i montáž dokončení okování dvířek průchodových._x000D_
4. V cenách -1210 až -7523 není započtena montáž elektromagnetického stavěče křídel vrat; tyto práce se oceňují cenou 767 64-6593 Montáž stavěče křídel._x000D_
</t>
  </si>
  <si>
    <t>767651126</t>
  </si>
  <si>
    <t>Montáž vrat garážových nebo průmyslových příslušenství sekčních vrat elektrického pohonu</t>
  </si>
  <si>
    <t>2064950575</t>
  </si>
  <si>
    <t>"celkový počet" 4</t>
  </si>
  <si>
    <t>Mat/767-001:</t>
  </si>
  <si>
    <t>garážová vrata rolovací rozměr 3200/3600mm plná s větracími mřížkami, odstín RAL 3000, včetně pohonu a systémového a ovládacího příslušenství</t>
  </si>
  <si>
    <t>59756655</t>
  </si>
  <si>
    <t>"dle výpisu výplní otvorů - pol.04EX.1" 2</t>
  </si>
  <si>
    <t>Mat/767-002:</t>
  </si>
  <si>
    <t>garážová vrata rolovací rozměr 3200/3600mm s větracími mřížkami, integrovanými okny a dveřmi, odstín RAL 3000, včetně pohonu a systémového a ovládacího příslušenství</t>
  </si>
  <si>
    <t>1908887344</t>
  </si>
  <si>
    <t>"dle výpisu výplní otvorů - pol.04EX" 2</t>
  </si>
  <si>
    <t>-833782061</t>
  </si>
  <si>
    <t>233182360</t>
  </si>
  <si>
    <t>Kalkulace 767-001</t>
  </si>
  <si>
    <t>Dodávka a montáž schodišťového zábradlí hlavního schodiště</t>
  </si>
  <si>
    <t>-568590010</t>
  </si>
  <si>
    <t>1 "dle výkresu č. DB.1.1.36"</t>
  </si>
  <si>
    <t>1 "dle výkresu č. DB.1.1.37"</t>
  </si>
  <si>
    <t>-1817584611</t>
  </si>
  <si>
    <t>Agreg.cena 6-001</t>
  </si>
  <si>
    <t>Dodávka a montáž podhalové konstrukce z dřevoplastových WPC profilů 150/30mm vč.podkladního roštu a kotevního příslušenství</t>
  </si>
  <si>
    <t>556775407</t>
  </si>
  <si>
    <t>"podlahová konstrukce balkonu" 3,64</t>
  </si>
  <si>
    <t>"podlahová konstrukce terasy" 8,4*4,03</t>
  </si>
  <si>
    <t>2066384254</t>
  </si>
  <si>
    <t>"dlažba v ploše" 229,14</t>
  </si>
  <si>
    <t>"soklíky v.90mm" (196,0+14,191)*0,09</t>
  </si>
  <si>
    <t>-1503261823</t>
  </si>
  <si>
    <t>"stupnice š.290mm schodiště z 1. do 2.N.P." 1,2*17</t>
  </si>
  <si>
    <t>"stupnice š.271mm schodiště z 2. do 3.N.P." 1,2*14</t>
  </si>
  <si>
    <t>"podstupnice v.172,5mm schodiště z 1. do 2.N.P." 1,2*20</t>
  </si>
  <si>
    <t>"podstupnice š.181,0mm schodiště z 2. do 3.N.P." 1,2*20</t>
  </si>
  <si>
    <t>822284543</t>
  </si>
  <si>
    <t>"stupnice š.290mm schodiště z 1. do 2.N.P." 1,2*17*0,290</t>
  </si>
  <si>
    <t>"stupnice š.271mm schodiště z 2. do 3.N.P." 1,2*14*0,271</t>
  </si>
  <si>
    <t>"podstupnice v.172,5mm schodiště z 1. do 2.N.P." 1,2*20*0,1725</t>
  </si>
  <si>
    <t>"podstupnice š.181,0mm schodiště z 2. do 3.N.P." 1,2*20*0,181</t>
  </si>
  <si>
    <t>-1175592736</t>
  </si>
  <si>
    <t>-2033526619</t>
  </si>
  <si>
    <t>Mat/771-001</t>
  </si>
  <si>
    <t>keramická schodovka slinutá reliéfní matná formát 600/300mm tl.10mm, R10/B, PEI 5</t>
  </si>
  <si>
    <t>1414401872</t>
  </si>
  <si>
    <t>"celkový počet" 65</t>
  </si>
  <si>
    <t>-1136642195</t>
  </si>
  <si>
    <t>Mat/771-004</t>
  </si>
  <si>
    <t>keramická dlažba slinutá matná formát 600/600mm tl.10mm</t>
  </si>
  <si>
    <t>1106439178</t>
  </si>
  <si>
    <t>8,484*1,1 'Přepočtené koeficientem množství</t>
  </si>
  <si>
    <t>-1571730709</t>
  </si>
  <si>
    <t>"celková délka soklíků" 196,0</t>
  </si>
  <si>
    <t>Mat/771-002</t>
  </si>
  <si>
    <t xml:space="preserve">keramický sokl slinutý formát 600/90mm </t>
  </si>
  <si>
    <t>1134755840</t>
  </si>
  <si>
    <t>"celkový počet" 334</t>
  </si>
  <si>
    <t>771474132</t>
  </si>
  <si>
    <t>Montáž soklů z dlaždic keramických lepených flexibilním lepidlem schodišťových stupňovitých, výšky přes 65 do 90 mm</t>
  </si>
  <si>
    <t>619849516</t>
  </si>
  <si>
    <t>"soklíky schodiště z 1. do 2.N.P." (0,29+0,1725)*17</t>
  </si>
  <si>
    <t>"soklíky schodiště z 2. do 3.N.P." (0,271+0,181)*14</t>
  </si>
  <si>
    <t>Mat/771-003</t>
  </si>
  <si>
    <t xml:space="preserve">keramický sokl slinutý formát 300/90mm </t>
  </si>
  <si>
    <t>1959028697</t>
  </si>
  <si>
    <t>"celkový počet" 50</t>
  </si>
  <si>
    <t>771576113</t>
  </si>
  <si>
    <t>Montáž podlah z dlaždic keramických lepených flexibilním rychletuhnoucím lepidlem velkoformátových hladkých přes 2 do 4 ks/m2</t>
  </si>
  <si>
    <t>14579422</t>
  </si>
  <si>
    <t>"podlahy v 1.N.P." 19,53+15,35+39,58+2,82+1,2+21,56+2,7+2,7+11,47+12,37</t>
  </si>
  <si>
    <t>"podlahy v 2.N.P." 12,38+9,06+6,2+5,1+13,07+13,07+19,0+3,198+5,80+3,22+2,93+2,51</t>
  </si>
  <si>
    <t>"podlahy v 3.N.P." 12,11+9,87</t>
  </si>
  <si>
    <t>1330422945</t>
  </si>
  <si>
    <t>246,798*1,1 'Přepočtené koeficientem množství</t>
  </si>
  <si>
    <t>771577121</t>
  </si>
  <si>
    <t>Montáž podlah z dlaždic keramických lepených flexibilním rychletuhnoucím lepidlem Příplatek k cenám za plochu do 5 m2 jednotlivě</t>
  </si>
  <si>
    <t>-1877966132</t>
  </si>
  <si>
    <t>"podlahy v 1.N.P." 2,82+1,2+2,7+2,7</t>
  </si>
  <si>
    <t>771577124</t>
  </si>
  <si>
    <t>Montáž podlah z dlaždic keramických lepených flexibilním rychletuhnoucím lepidlem Příplatek k cenám za dvousložkový spárovací tmel</t>
  </si>
  <si>
    <t>-1784014427</t>
  </si>
  <si>
    <t>-20202112</t>
  </si>
  <si>
    <t>"izolace podlah pod keramickou dlažbu v 1.N.P. - m.č.05 a 08" 21,56+11,47</t>
  </si>
  <si>
    <t>"izolace podlah pod keramickou dlažbu v 2.N.P. - m.č.A2, B3 a C2" 2,93+3,21+2,93</t>
  </si>
  <si>
    <t>"izolace podlah pod keramickou dlažbu v 3.N.P. - m.č.3.4" 5,32</t>
  </si>
  <si>
    <t>771591115</t>
  </si>
  <si>
    <t>Podlahy - dokončovací práce spárování silikonem</t>
  </si>
  <si>
    <t>2120455000</t>
  </si>
  <si>
    <t xml:space="preserve">Poznámka k souboru cen:_x000D_
1. Množství měrných jednotek u ceny -1185 se stanoví podle počtu řezaných dlaždic, nezávisle na jejich velikosti._x000D_
2. Ceny 771 59-1115 až -1123 obsahují náklady i na materiál._x000D_
3. Položku -1185 lze použít při nuceném použítí jiného nástroje než řezačky._x000D_
</t>
  </si>
  <si>
    <t>"spárování styku dlažby a soklíku" 196,0+14,191</t>
  </si>
  <si>
    <t>771592011</t>
  </si>
  <si>
    <t>Čištění vnitřních ploch po položení dlažby podlah nebo schodišť chemickými prostředky</t>
  </si>
  <si>
    <t>-1870370939</t>
  </si>
  <si>
    <t>677052263</t>
  </si>
  <si>
    <t>776</t>
  </si>
  <si>
    <t>Podlahy povlakové</t>
  </si>
  <si>
    <t>776111112</t>
  </si>
  <si>
    <t>Příprava podkladu broušení podlah nového podkladu betonového</t>
  </si>
  <si>
    <t>-834954095</t>
  </si>
  <si>
    <t xml:space="preserve">Poznámka k souboru cen:_x000D_
1. V ceně 776 12-1511 zábrana proti vlhkosti jsou započteny i náklady na 2 vrstvy penetrace a zasypání křemičitým pískem._x000D_
2. V cenách 776 14-1111 až 776 14-4111 jsou započteny i náklady na dodání stěrky._x000D_
</t>
  </si>
  <si>
    <t>"předúprava plochy po vinylové podlahy" 158,91</t>
  </si>
  <si>
    <t>776111311</t>
  </si>
  <si>
    <t>Příprava podkladu vysátí podlah</t>
  </si>
  <si>
    <t>-1493108061</t>
  </si>
  <si>
    <t>776121321</t>
  </si>
  <si>
    <t>Příprava podkladu penetrace neředěná podlah</t>
  </si>
  <si>
    <t>-1499257380</t>
  </si>
  <si>
    <t>776141112</t>
  </si>
  <si>
    <t>Příprava podkladu vyrovnání samonivelační stěrkou podlah min.pevnosti 20 MPa, tloušťky přes 3 do 5 mm</t>
  </si>
  <si>
    <t>1574826464</t>
  </si>
  <si>
    <t>776231111</t>
  </si>
  <si>
    <t>Montáž podlahovin z vinylu lepením lamel nebo čtverců standardním lepidlem</t>
  </si>
  <si>
    <t>767978110</t>
  </si>
  <si>
    <t>"podlahy v 2.N.P." 20,61+13,23+13,21+12,89</t>
  </si>
  <si>
    <t>"podlahy v 3.N.P." 4,61+34,14+10,42+5,1+22,05+14,58+9,87</t>
  </si>
  <si>
    <t>28411054</t>
  </si>
  <si>
    <t>dílce vinylové tl 2,5mm, nášlapná vrstva 0,80mm, úprava PUR, třída zátěže 23/34/43, otlak 0,05mm, R9, třída otěru T, hořlavost Bfl S1, bez ftalátů</t>
  </si>
  <si>
    <t>1137456447</t>
  </si>
  <si>
    <t>160,71*1,1 'Přepočtené koeficientem množství</t>
  </si>
  <si>
    <t>776411111</t>
  </si>
  <si>
    <t>Montáž soklíků lepením obvodových, výšky do 80 mm</t>
  </si>
  <si>
    <t>347585424</t>
  </si>
  <si>
    <t>"m.č.A1" 5,174*2+3,925*2-(0,7+0,8+1,2)+(0,25*2)</t>
  </si>
  <si>
    <t>"m.č.B1" 3,775*2+3,424*2-(0,8+1,2)+(0,25*2)</t>
  </si>
  <si>
    <t>"m.č.B4" 3,725*2+3,424*2-(0,8+0,6+1,2)*(0,25*4)</t>
  </si>
  <si>
    <t>"m.č.C1" 3,575*2+3,524*2-(0,8+0,6*2)+(0,25*4)</t>
  </si>
  <si>
    <t>"m.č. 3.2" 11,08</t>
  </si>
  <si>
    <t>"m.č.3.3" 2,45*2+1,08*2-0,7</t>
  </si>
  <si>
    <t>"m.č.3.4" 2,45*2+2,3*2-0,7</t>
  </si>
  <si>
    <t>"m.č.3.5" 7,62*2+5,205*2-(0,8+0,9+1,2)+(0,25*4)</t>
  </si>
  <si>
    <t>"m.č.3.6" 3,92*2+2,66*2-0,8</t>
  </si>
  <si>
    <t>"m.č.3.7" 3,86*4-0,8*2</t>
  </si>
  <si>
    <t>"m.č.3.8" 6,025*2+3,66*2-0,8</t>
  </si>
  <si>
    <t>28411004</t>
  </si>
  <si>
    <t>lišta soklová PVC samolepící 30x30mm</t>
  </si>
  <si>
    <t>622494059</t>
  </si>
  <si>
    <t>148,552*1,02 'Přepočtené koeficientem množství</t>
  </si>
  <si>
    <t>998776202</t>
  </si>
  <si>
    <t>Přesun hmot pro podlahy povlakové stanovený procentní sazbou (%) z ceny vodorovná dopravní vzdálenost do 50 m v objektech výšky přes 6 do 12 m</t>
  </si>
  <si>
    <t>1309412586</t>
  </si>
  <si>
    <t>777</t>
  </si>
  <si>
    <t>Podlahy lité</t>
  </si>
  <si>
    <t>777131105</t>
  </si>
  <si>
    <t>Penetrační nátěr podlahy epoxidový na podklad z čerstvého betonu</t>
  </si>
  <si>
    <t>-631871759</t>
  </si>
  <si>
    <t>"konstrukce podlahy dle skladby P01-5 - konečná úprava" 172,17</t>
  </si>
  <si>
    <t>777611151</t>
  </si>
  <si>
    <t>Krycí nátěr podlahy parkovacích ploch epoxidový</t>
  </si>
  <si>
    <t>-1964889473</t>
  </si>
  <si>
    <t xml:space="preserve">Poznámka k souboru cen:_x000D_
1. V ceně -1133 a -1134 nejsou započteny náklady na napojení na zemnící okruh._x000D_
2. V ceně -1135 a -1137 nejsou započteny náklady na změření odporu._x000D_
</t>
  </si>
  <si>
    <t>777611161</t>
  </si>
  <si>
    <t>Krycí nátěr podlahy protiskluzová úprava prosyp křemenným pískem</t>
  </si>
  <si>
    <t>-721764587</t>
  </si>
  <si>
    <t>998777202</t>
  </si>
  <si>
    <t>Přesun hmot pro podlahy lité stanovený procentní sazbou (%) z ceny vodorovná dopravní vzdálenost do 50 m v objektech výšky přes 6 do 12 m</t>
  </si>
  <si>
    <t>1936264037</t>
  </si>
  <si>
    <t>1314021985</t>
  </si>
  <si>
    <t>"celková plocha obkladů" 290,194</t>
  </si>
  <si>
    <t>2105302846</t>
  </si>
  <si>
    <t>1679122897</t>
  </si>
  <si>
    <t>"hydroizolace sprchových koutů v m.č.05" (2,024+1,0*2)*2,0</t>
  </si>
  <si>
    <t>"hydroizolace sprchových koutů v m.č.A2, B3 a C2" ((0,9*2)*2,0)*3</t>
  </si>
  <si>
    <t>1149913247</t>
  </si>
  <si>
    <t>781474113</t>
  </si>
  <si>
    <t>Montáž obkladů vnitřních stěn z dlaždic keramických lepených flexibilním lepidlem maloformátových hladkých přes 12 do 19 ks/m2</t>
  </si>
  <si>
    <t>-946692751</t>
  </si>
  <si>
    <t>"m.č.03A" (1,2+2,3+1,2)*2,7</t>
  </si>
  <si>
    <t>"m.č.04" (1,35*2+0,9*2)*2,7-(0,7*1,97)</t>
  </si>
  <si>
    <t>"m.č.10" (0,7+1,8+3,8+0,887)*2,7</t>
  </si>
  <si>
    <t>"m.č.3.4" (2,3+0,5*2)*2,67+1,95*(2,67+1,02)/2*2+2,3*1,02-(0,7*1,97)</t>
  </si>
  <si>
    <t>Mat/781-001</t>
  </si>
  <si>
    <t>keramický obklad hladký glazovaný formát 400/200mm tl.6mm I.jakost</t>
  </si>
  <si>
    <t>299377707</t>
  </si>
  <si>
    <t>290,194*1,1 'Přepočtené koeficientem množství</t>
  </si>
  <si>
    <t>-1394101984</t>
  </si>
  <si>
    <t>-807934396</t>
  </si>
  <si>
    <t>"m.č.03A" 2,7*4</t>
  </si>
  <si>
    <t>"m.č.04" 2,7*4</t>
  </si>
  <si>
    <t>"m.č.05" 2,7*6</t>
  </si>
  <si>
    <t>"m.č.06" 2,7*8</t>
  </si>
  <si>
    <t>"m.č.07" 2,7*8</t>
  </si>
  <si>
    <t>"m.č.08" 2,7*6</t>
  </si>
  <si>
    <t>"m.č.10" 2,7*5</t>
  </si>
  <si>
    <t>"m.č.12" 2,7*6</t>
  </si>
  <si>
    <t>"m.č.A2" 2,6*4</t>
  </si>
  <si>
    <t>"m.č.B3" 2,6*4</t>
  </si>
  <si>
    <t>"m.č.C2" 2,6*4</t>
  </si>
  <si>
    <t>-1761172920</t>
  </si>
  <si>
    <t>"m.č.03A" 1,2+2,3+1,2</t>
  </si>
  <si>
    <t>"m.č.04" 1,35*2+0,9*2</t>
  </si>
  <si>
    <t>"m.č.05" 5,174*2+4,775*2</t>
  </si>
  <si>
    <t>"m.č.06" 1,5*2+0,9*4+1,4*2</t>
  </si>
  <si>
    <t>"m.č.07" 1,5*2+0,9*4+1,4*2</t>
  </si>
  <si>
    <t>"m.č.08" 5,174*2+2,825*2</t>
  </si>
  <si>
    <t>"m.č.10" 0,7+1,8+3,8+0,887</t>
  </si>
  <si>
    <t>"m.č.12" 3,8*2+3,774*2</t>
  </si>
  <si>
    <t>"m.č.A2" 1,95*2+1,65*2</t>
  </si>
  <si>
    <t>"m.č.B3" 1,95*2+1,65*2</t>
  </si>
  <si>
    <t>"m.č.C2" 1,95*2+1,5*2</t>
  </si>
  <si>
    <t>"m.č.3.4" 2,3+0,5+1,95*2+2,3</t>
  </si>
  <si>
    <t>1879056395</t>
  </si>
  <si>
    <t>1660659530</t>
  </si>
  <si>
    <t>-857977359</t>
  </si>
  <si>
    <t>"povrchová úprava dřevěného obkladu fasády" 94,206</t>
  </si>
  <si>
    <t>2129086890</t>
  </si>
  <si>
    <t>-1882656099</t>
  </si>
  <si>
    <t>-1563878616</t>
  </si>
  <si>
    <t>-21143350</t>
  </si>
  <si>
    <t>783213121</t>
  </si>
  <si>
    <t>Preventivní napouštěcí nátěr tesařských prvků proti dřevokazným houbám, hmyzu a plísním zabudovaných do konstrukce dvojnásobný syntetický</t>
  </si>
  <si>
    <t>1163386176</t>
  </si>
  <si>
    <t>"rozpěrka W5,6 průřezu 100/120mm dl.1900mm 14ks" 1,9*14*(0,10*2+0,12*2)</t>
  </si>
  <si>
    <t>"dvojitá kleština KL1 průřezu 50/120mm dl.1300mm 32ks" 1,3*32*2*(0,05*2+0,12*2)</t>
  </si>
  <si>
    <t>"dvojitá kleština KL1 průřezu 50/180mm dl.3500mm 32ks" 3,5*32*2*(0,05*2+0,18*2)</t>
  </si>
  <si>
    <t>"příložka W4 průřezu 100/120mm dl.1000mm 24ks" 1,0*24*(0,10*2+0,12*2)</t>
  </si>
  <si>
    <t>"příložka na krokev KR2 průřezu 100/50mm dl.6800mm 66ks" 6,8*66*(0,10*2+0,05*2)</t>
  </si>
  <si>
    <t>"sloupek nosný W2 průřezu 160/160mm dl.3650mm 10ks" 3,65*10*0,16*4</t>
  </si>
  <si>
    <t>"krokev KR1 průřezu 100/180mm dl.6800mm 66ks" 6,8*66*(0,10*2+0,18*2)</t>
  </si>
  <si>
    <t>"střešní vaznice W1 průřezu 200/180mm dl.32600mm 1ks" 32,6*(0,20*2+0,18*2)</t>
  </si>
  <si>
    <t>"pozednice W3 průřezu 180/200mm dl.32200mm 2ks" 32,2*2*(0,18*2+0,20*2)</t>
  </si>
  <si>
    <t>"střešní latě" 426,252*(1/0,24)*(0,04*2+0,06*2)</t>
  </si>
  <si>
    <t>"doplňková lať u okapové hrany" 32,6*2*(0,04*2+0,06*2)</t>
  </si>
  <si>
    <t>"kontralatě" 448,8*(0,04*2+0,06*2)</t>
  </si>
  <si>
    <t>-745301181</t>
  </si>
  <si>
    <t>784211109</t>
  </si>
  <si>
    <t>Malby z malířských směsí otěruvzdorných za mokra dvojnásobné, bílé za mokra otěruvzdorné výborně na schodišti o výšce podlaží přes 3,80 do 5,00 m</t>
  </si>
  <si>
    <t>-1238491675</t>
  </si>
  <si>
    <t>"malby na omítky stropů a stěn" 125,64+911,617</t>
  </si>
  <si>
    <t>"malby na SDK konstrukce" 89,006+172,17+310,366</t>
  </si>
  <si>
    <t>787</t>
  </si>
  <si>
    <t>Dokončovací práce - zasklívání</t>
  </si>
  <si>
    <t>787327226</t>
  </si>
  <si>
    <t>Zasklívání střešních konstrukcí, světlíků a zahradních skleníků deskami dutinovými a komůrkovými polykarbonátovým profilem komůrkovým do hliníkového U profilu s krycí a přítlačnou lištou, tl. 20 mm</t>
  </si>
  <si>
    <t>1226174713</t>
  </si>
  <si>
    <t>"zastřešení terasy" 8,2*4,25</t>
  </si>
  <si>
    <t>998787202</t>
  </si>
  <si>
    <t>Přesun hmot pro zasklívání stanovený procentní sazbou (%) z ceny vodorovná dopravní vzdálenost do 50 m v objektech výšky přes 6 do 12 m</t>
  </si>
  <si>
    <t>601511826</t>
  </si>
  <si>
    <t>789</t>
  </si>
  <si>
    <t>Povrchové úpravy ocelových konstrukcí a technologických zařízení</t>
  </si>
  <si>
    <t>789421231</t>
  </si>
  <si>
    <t>Provedení žárového stříkání ocelových konstrukcí zinkem, tloušťky 100 μm, třídy I (1,850 kg Zn/m2)</t>
  </si>
  <si>
    <t>-1651376693</t>
  </si>
  <si>
    <t>"nosná konstrukce balkonu pol.FE_3 - spodní konzole IPE100 dl.3600mm 1ks" 3,6*0,4</t>
  </si>
  <si>
    <t>"nosná konstrukce balkonu pol.FE_6 - lem roštu Jäckel 50/50/3mm dl.10200mm" 10,2*0,20</t>
  </si>
  <si>
    <t>"nosná konstrukce balkonu pol.FE_1 - nosná konzole IPE160 dl.1459mm 5ks" 1,459*5*0,623</t>
  </si>
  <si>
    <t>"nosná konstrukce balkonu pol.FE_2 - nosný prvek IPE160 dl.3600mm 1ks" 3,6*0,623</t>
  </si>
  <si>
    <t>"nosná konstrukce balkonu pol.FE_4 - nosný prvek IPE160 dl.5250mm 1ks" 5,25*0,623</t>
  </si>
  <si>
    <t>"nosná konstrukce terasy - pol.FE.1A Jäckel 100/100/4mm dl.3144mm 3ks" 3*3,144*0,40</t>
  </si>
  <si>
    <t>"nosná konstrukce terasy - pol.FE.1B Jäckel 100/100/4mm dl.2650mm 3ks" 3*2,65*0,40</t>
  </si>
  <si>
    <t>"nosná konstrukce terasy - pol.FE_4 IPE140 dl.1000mm 24ks" 24*1,0*0,551</t>
  </si>
  <si>
    <t>"nosná konstrukce terasy - pol.FE_6 profil 160/8mm dl.8100mm 1ks" 8,1*0,336</t>
  </si>
  <si>
    <t>"nosná konstrukce terasy - pol.PT_1 a PT_2 rozměr 300/300/10mm 6ks" (0,3*0,3*2+0,01*0,3*4)*6</t>
  </si>
  <si>
    <t>"nosná konstrukce terasy - pol.DIAG_1 kruhový profil D16 dl.4750mm 6ks" 6*4,75*3,14*0,016</t>
  </si>
  <si>
    <t>"nosná konstrukce terasy - pol.FE_2 Jäckel 160/90/5mm dl.8100mm 2ks" 2*8,1*0,50</t>
  </si>
  <si>
    <t>"nosná konstrukce terasy - pol.FE_3 Jäckel 160/90/5mm dl.4022mm 2ks" 2*4,022*0,50</t>
  </si>
  <si>
    <t>"nosná konstrukce terasy - pol.FE_4 IPE160 dl.4022mm 7ks" 7*4,022*0,623</t>
  </si>
  <si>
    <t>INT</t>
  </si>
  <si>
    <t>Vybaveni interiéru</t>
  </si>
  <si>
    <t>Kalkulace INT-001</t>
  </si>
  <si>
    <t>Dodávka a montáž kovové skříně IPS-18-X15-IIX-Z1</t>
  </si>
  <si>
    <t>1020428101</t>
  </si>
  <si>
    <t>"celkový počet" 2</t>
  </si>
  <si>
    <t>Kalkulace INT-002</t>
  </si>
  <si>
    <t>Dodávka a montáž kovové skříně IPO-18-X75-IIX-X1</t>
  </si>
  <si>
    <t>894817640</t>
  </si>
  <si>
    <t>"celkový počet" 16</t>
  </si>
  <si>
    <t>Kalkulace INT-003</t>
  </si>
  <si>
    <t>Dodávka a montáž interiérového prvku INT1 - vybavení kanceláře velitele</t>
  </si>
  <si>
    <t>1858586714</t>
  </si>
  <si>
    <t>Poznámka k položce:_x000D_
Konkrétní technické a designové požadavky na prvek - viz projektová dokumentace.</t>
  </si>
  <si>
    <t>"celkový počet" 1</t>
  </si>
  <si>
    <t>Kalkulace INT-004</t>
  </si>
  <si>
    <t>Dodávka a montáž interiérového prvku INT2 - vybavení úklidolvé místnosti</t>
  </si>
  <si>
    <t>2043096238</t>
  </si>
  <si>
    <t>Kalkulace INT-005</t>
  </si>
  <si>
    <t>Dodávka a montáž interiérového prvku INT3 - kuchyňská sestava v jednací místnosti</t>
  </si>
  <si>
    <t>-1168934901</t>
  </si>
  <si>
    <t>Kalkulace INT-006</t>
  </si>
  <si>
    <t>Dodávka a montáž interiérového prvku INT5 - vybavení prádelny</t>
  </si>
  <si>
    <t>1831511080</t>
  </si>
  <si>
    <t>Kalkulace INT-007</t>
  </si>
  <si>
    <t>Dodávka a montáž interiérového prvku INT6 - vybavení pro sušení</t>
  </si>
  <si>
    <t>-1384179447</t>
  </si>
  <si>
    <t>Kalkulace INT-008</t>
  </si>
  <si>
    <t>Dodávka a montáž interiérového prvku INT7 - vybavení dílny, pracovní stůl zámečnický (ponk)</t>
  </si>
  <si>
    <t>-838460008</t>
  </si>
  <si>
    <t>Kalkulace INT-009</t>
  </si>
  <si>
    <t>Dodávka a montáž interiérového prvku INT 08 – vybavení skladu (11)</t>
  </si>
  <si>
    <t>-444889103</t>
  </si>
  <si>
    <t>Kalkulace INT-010</t>
  </si>
  <si>
    <t>Dodávka a montáž interiérového prvku INT 21 - vestavěná skříň</t>
  </si>
  <si>
    <t>1959632019</t>
  </si>
  <si>
    <t>Kalkulace INT-011</t>
  </si>
  <si>
    <t>Dodávka a montáž interiérového prvku 3.N.P.- kuchyňská sestava</t>
  </si>
  <si>
    <t>1210491026</t>
  </si>
  <si>
    <t>-617099795</t>
  </si>
  <si>
    <t>1431338667</t>
  </si>
  <si>
    <t>-1845530230</t>
  </si>
  <si>
    <t>-1864130796</t>
  </si>
  <si>
    <t>SO-DI - Venkovní úpravy a IS - dešťová kanalizace</t>
  </si>
  <si>
    <t>Ing. arch.V.Volman</t>
  </si>
  <si>
    <t>131251203</t>
  </si>
  <si>
    <t>Hloubení zapažených jam a zářezů strojně s urovnáním dna do předepsaného profilu a spádu v hornině třídy těžitelnosti I skupiny 3 přes 50 do 100 m3</t>
  </si>
  <si>
    <t>522950037</t>
  </si>
  <si>
    <t xml:space="preserve">Poznámka k souboru cen:_x000D_
1. V cenách jsou započteny i náklady na případné nutné přemístění výkopku ve výkopišti a na přehození výkopku na přilehlém terénu na vzdálenost do 3 m od okraje jámy nebo naložení na dopravní prostředek._x000D_
2. Hloubení zapažených jam hloubky přes 16 m se oceňuje individuálně._x000D_
3. Výpočet objemu vykopávky v pažených prostorách se stanovuje dle přílohy č. 3 tohoto katalogu._x000D_
</t>
  </si>
  <si>
    <t>(3,80+3,79)/2*6,64*2,50 "jáma pro lapol"</t>
  </si>
  <si>
    <t>62,997*0,5 'Přepočtené koeficientem množství</t>
  </si>
  <si>
    <t>131251204</t>
  </si>
  <si>
    <t>Hloubení zapažených jam a zářezů strojně s urovnáním dna do předepsaného profilu a spádu v hornině třídy těžitelnosti I skupiny 3 přes 100 do 500 m3</t>
  </si>
  <si>
    <t>929991472</t>
  </si>
  <si>
    <t>4,09*11,70*7,70 "akumulační nádrž"</t>
  </si>
  <si>
    <t>2,88*10*20 "vsak"</t>
  </si>
  <si>
    <t>944,468*0,5 'Přepočtené koeficientem množství</t>
  </si>
  <si>
    <t>131351203</t>
  </si>
  <si>
    <t>Hloubení zapažených jam a zářezů strojně s urovnáním dna do předepsaného profilu a spádu v hornině třídy těžitelnosti II skupiny 4 přes 50 do 100 m3</t>
  </si>
  <si>
    <t>-1209280614</t>
  </si>
  <si>
    <t>131351204</t>
  </si>
  <si>
    <t>Hloubení zapažených jam a zářezů strojně s urovnáním dna do předepsaného profilu a spádu v hornině třídy těžitelnosti II skupiny 4 přes 100 do 500 m3</t>
  </si>
  <si>
    <t>1887438103</t>
  </si>
  <si>
    <t>132251103</t>
  </si>
  <si>
    <t>Hloubení nezapažených rýh šířky do 800 mm strojně s urovnáním dna do předepsaného profilu a spádu v hornině třídy těžitelnosti I skupiny 3 přes 50 do 100 m3</t>
  </si>
  <si>
    <t>1774739978</t>
  </si>
  <si>
    <t>(1,67+0,6)/2*2,9*0,5"š13-ls1"</t>
  </si>
  <si>
    <t>(0,94+0,6)/2*3,9*0,5 "š12-ls2"</t>
  </si>
  <si>
    <t>(2,45+0,6)/2*3,7*0,5 "š16-ls3"</t>
  </si>
  <si>
    <t>(2,45+0,6)/2*18,2*0,5 "š16-ls4"</t>
  </si>
  <si>
    <t>(0,74+0,6)/2*10,67*0,5 "š14-ls5"</t>
  </si>
  <si>
    <t>(0,74+0,6)/2*4,20*0,5 "š14-uv5"</t>
  </si>
  <si>
    <t>0,30*12,86*0,50 "š15-ls6"</t>
  </si>
  <si>
    <t>(1,67+0,6)/2*2,80*0,5 "š7-ls7"</t>
  </si>
  <si>
    <t>(2,26+0,6)/2*3,06*0,5 "ls8"</t>
  </si>
  <si>
    <t>(2,20+0,6)/2*8,70*0,5 "štěrbina2"</t>
  </si>
  <si>
    <t>(1,90+0,6)/2*1,83*0,5 "š9-štěrbina1"</t>
  </si>
  <si>
    <t>(2,21+0,6)/2*7,28*0,5 "uv4"</t>
  </si>
  <si>
    <t>(2,20+0,6)/2*4,45*0,5 "uv3"</t>
  </si>
  <si>
    <t>(1,48+0,6)/2*6,44*0,5 "uv2"</t>
  </si>
  <si>
    <t>(1,48+0,6)/2*4,22*0,5 "uv1"</t>
  </si>
  <si>
    <t>51,54*0,5 'Přepočtené koeficientem množství</t>
  </si>
  <si>
    <t>132254104</t>
  </si>
  <si>
    <t>Hloubení zapažených rýh šířky do 800 mm strojně s urovnáním dna do předepsaného profilu a spádu v hornině třídy těžitelnosti I skupiny 3 přes 100 m3</t>
  </si>
  <si>
    <t>1023023962</t>
  </si>
  <si>
    <t>(2,29+2,16)/2*2,24*0,8 "rýha akumulace - š10"</t>
  </si>
  <si>
    <t>((2,16+1,77)/2*8,55+(1,77+1,55)/2*0,51+(1,55+1,49)/2*1,39+(1,49+1,67)/2*0,8+(1,67+1,27)/2*3,67+(1,27+1,12)/2*1,93)*0,80 "rýha š10-š11"</t>
  </si>
  <si>
    <t>((1,12+0,95)/2*2,57+(0,95+1,19)/2*1,10+(1,19+1,06)/2*3,09+(1,06+0,94)/2*1,93)*0,80 "rýha š11-š12"</t>
  </si>
  <si>
    <t>((0,94+1,10)/2*1,75+(1,10+1,16)/2*1,30+(1,16+1,53)/2*7,69+(1,53+1,67)/2*2,05)*0,80 "rýha š12+š13"</t>
  </si>
  <si>
    <t>((1,12+0,96)/2*1,80+(0,96+0,93)/2*1,50+(0,93+0,74)/2*1,45)*0,80 "rýha š11-š14"</t>
  </si>
  <si>
    <t>((0,74+0,57)/2*3,28+(0,57+0,44)/2*3,37+(0,44+0,30)/2*3,00)*0,80 "rýha š14-š15"</t>
  </si>
  <si>
    <t>((2,16+2,05)/2*2,67+(2,05+1,85)/2*6,78+(1,85+2,45)/2*0,20)*0,80 "rýha š10-š16"</t>
  </si>
  <si>
    <t>((2,11+2,13)/2*5,82+(2,13+2,16)/2*7,80)*0,80 "rýha vsak-š1"</t>
  </si>
  <si>
    <t>((2,16+2,01)/2*4,30+(2,01+2,11)/2*3,12+(2,11+2,15)/2*1,41+(2,15+2,33)/2*5,79+(2,33+2,39)/2*1,20+(2,39+2,37)/2*1,20)*0,80 "rýha š1-akumulace"</t>
  </si>
  <si>
    <t>(2,29+2,28)/2*0,20*0,80 "rýha akumulace-š2"</t>
  </si>
  <si>
    <t>((2,28+2,70)/2*050+(2,70+2,67)/2*2,18+(2,67+2,37)/2*9,80)*0,80 "rýha š2-š3"</t>
  </si>
  <si>
    <t>((2,28+2,20)/2*5,71+(2,20+2,16)*3,33+(2,16+2,11)/2*3,19+(2,11+2,08)/2*9,91+(2,08+1,48)/2*8,22)*0,80 "rýha š4-š5"</t>
  </si>
  <si>
    <t>((2,37+2,26)/2*2,21+(2,26+2,07)/2*4,18)*0,80 "rýha š3-š6"</t>
  </si>
  <si>
    <t>(2,07+1,67)/2*8,99*0,80 "rýha š6-š7"</t>
  </si>
  <si>
    <t>((2,28+2,20)/2*1,89+(2,20+2,09)/2*2,63)*0,80 "rýha š. 4-š8"</t>
  </si>
  <si>
    <t>((2,09+1,95)/2*11,51+(1,95+1,90)/2*5,63)*0,80 "rýha š8-š9"</t>
  </si>
  <si>
    <t>363,715*0,5 'Přepočtené koeficientem množství</t>
  </si>
  <si>
    <t>132254204</t>
  </si>
  <si>
    <t>Hloubení zapažených rýh šířky přes 800 do 2 000 mm strojně s urovnáním dna do předepsaného profilu a spádu v hornině třídy těžitelnosti I skupiny 3 přes 100 do 500 m3</t>
  </si>
  <si>
    <t>-482884726</t>
  </si>
  <si>
    <t>2,0*2,0*(2,16+0,28) "š10"</t>
  </si>
  <si>
    <t>2,0*2,0*(1,12+0,28) "š11"</t>
  </si>
  <si>
    <t>2,0*2,0*(0,94+0,28) "š12"</t>
  </si>
  <si>
    <t>2,0*2,0*(1,67+0,28) "š13"</t>
  </si>
  <si>
    <t>2,0*2,0*(0,74+0,28) "š14"</t>
  </si>
  <si>
    <t>2,0*2,0*(0,30+0,28) "š15"</t>
  </si>
  <si>
    <t>2,0*2,0*(2,45+0,28) "š16"</t>
  </si>
  <si>
    <t>2,0*2,0*(2,16+0,28) "š1"</t>
  </si>
  <si>
    <t>2,0*2,0*(2,28+0,28) "š2"</t>
  </si>
  <si>
    <t>2,0*2,0*(2,37+0,28) "š3"</t>
  </si>
  <si>
    <t>2,0*2,0*(2,28+0,28) "š4"</t>
  </si>
  <si>
    <t>2,0*2,0*(1,48+0,28) "š5"</t>
  </si>
  <si>
    <t>2,0*2,0*(2,07+0,28) "š6"</t>
  </si>
  <si>
    <t>2,0*2,0*(1,67+0,28) "š7"</t>
  </si>
  <si>
    <t>2,0*2,0*(2,09+0,28) "š8"</t>
  </si>
  <si>
    <t>2,0*2,0*(1,90+0,28) "š9"</t>
  </si>
  <si>
    <t>128,64*0,5 'Přepočtené koeficientem množství</t>
  </si>
  <si>
    <t>132351103</t>
  </si>
  <si>
    <t>Hloubení nezapažených rýh šířky do 800 mm strojně s urovnáním dna do předepsaného profilu a spádu v hornině třídy těžitelnosti II skupiny 4 přes 50 do 100 m3</t>
  </si>
  <si>
    <t>-1719088620</t>
  </si>
  <si>
    <t>132354104</t>
  </si>
  <si>
    <t>Hloubení zapažených rýh šířky do 800 mm strojně s urovnáním dna do předepsaného profilu a spádu v hornině třídy těžitelnosti II skupiny 4 přes 100 m3</t>
  </si>
  <si>
    <t>1751765787</t>
  </si>
  <si>
    <t>132354204</t>
  </si>
  <si>
    <t>Hloubení zapažených rýh šířky přes 800 do 2 000 mm strojně s urovnáním dna do předepsaného profilu a spádu v hornině třídy těžitelnosti II skupiny 4 přes 100 do 500 m3</t>
  </si>
  <si>
    <t>-169410214</t>
  </si>
  <si>
    <t>139001101</t>
  </si>
  <si>
    <t>Příplatek k cenám hloubených vykopávek za ztížení vykopávky v blízkosti podzemního vedení nebo výbušnin pro jakoukoliv třídu horniny</t>
  </si>
  <si>
    <t>835545458</t>
  </si>
  <si>
    <t xml:space="preserve">Poznámka k souboru cen:_x000D_
1. Cena je určena:_x000D_
a) pro podzemní vedení procházející hloubenou vykopávkou nebo uložené ve stěně výkopu při jakékoliv hloubce vedení pod původním terénem nebo jeho výšce nade dnem výkopu a jakémkoliv směru vedení ke stranám výkopu;_x000D_
b) pro výbušniny nezaložené dodavatelem._x000D_
2. Cenu lze použít i tehdy, narazí-li se na vedení nebo výbušninu až při vykopávce a to pro zbývající objem výkopu, který je projektantem nebo investorem označen, v němž by toto nebo jiné nepředvídané vedení nebo výbušnina mohlo být uloženo._x000D_
3. Množství ztížení vykopávky v blízkosti_x000D_
a) podzemního vedení, jehož půdorysná a výšková poloha_x000D_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obalem;_x000D_
- není v projektu uvedena, avšak která podle projektu nebo sdělení investora jsou pravděpodobně ve výkopišti uložena, se rovná objemu výkopu, který je projektantem nebo investorem označen._x000D_
b) výbušniny, určí vždy projektant nebo investor, ať je v projektu uvedeno či neuvedeno._x000D_
4. Je-li vedení uloženo ve výkopišti tak, že se vykopávka v celém výše popsaném objemu nevykopává, např. blízko stěn nebo dna výkopu, oceňuje se ztížení vykopávky jen pro tu část objemu, v níž se ztížená vykopávka provádí._x000D_
5. Jsou-li ve výkopišti dvě vedení položena tak blízko sebe, že se výše uvedené objemy pro obě vedení pronikají, určí se množství ztížení vykopávky tak, aby se pronik započetl jen jednou._x000D_
6. Objem ztížení vykopávky se od celkového objemu výkopu neodečítá._x000D_
7. Dočasné zajištění různých podzemních vedení ve výkopišti se oceňuje cenami souboru cen 119 00-14 Dočasné zajištění podzemního potrubí nebo vedení ve výkopišti._x000D_
</t>
  </si>
  <si>
    <t>2,40+4,80+4,52+5,55</t>
  </si>
  <si>
    <t>151101101</t>
  </si>
  <si>
    <t>Zřízení pažení a rozepření stěn rýh pro podzemní vedení příložné pro jakoukoliv mezerovitost, hloubky do 2 m</t>
  </si>
  <si>
    <t>1553602807</t>
  </si>
  <si>
    <t xml:space="preserve">Poznámka k souboru cen:_x000D_
1. Ceny jsou určeny pro roubení a rozepření stěn i jiných výkopů se svislými stěnami, pokud jsou tyto výkopy pro podzemní vedení rozměru do 1 250 mm._x000D_
2. Plocha mezer mezi pažinami příložného pažení se od plochy příložného pažení neodečítá; nezapažené plochy u pažení zátažného nebo hnaného se od plochy pažení odečítají._x000D_
3. Předepisuje-li projekt:_x000D_
a) ponechat pažení ve výkopu, oceňuje se toto pažení cenami souboru cen 151 . 0-19 Pažení stěn s ponecháním a rozepření stěn cenami souboru cen 151 . 0-13 Zřízení rozepření zapažených stěn výkopů,_x000D_
b) vzepření stěn, oceňuje se toto odstranění pažení stěn výkopu cenami souboru cen 151 . 0-12 Pažení stěn a vzepření stěn cenami souboru cen 151 . 0-14 odstranění vzepření stěn,_x000D_
c) kotvení stěn, toto se oceňuje příslušnými cenami katalogu 800-2 Zvláštní zakládání objektů._x000D_
</t>
  </si>
  <si>
    <t>((2,16+1,77)/2*8,55+(1,77+1,55)/2*0,51+(1,55+1,49)/2*1,39+(1,49+1,67)/2*0,8+(1,67+1,27)/2*3,67+(1,27+1,12)/2*1,93)*2 "rýha š10-š11"</t>
  </si>
  <si>
    <t>((0,94+1,10)/2*1,75+(1,10+1,16)/2*1,30+(1,16+1,53)/2*7,69+(1,53+1,67)/2*2,05)*2 "rýha š12+š13"</t>
  </si>
  <si>
    <t>((2,16+2,05)/2*2,67+(2,05+1,85)/2*6,78+(1,85+2,45)/2*0,20)*2 "rýha š10-š16"</t>
  </si>
  <si>
    <t>(2,07+1,67)/2*8,99*2 "rýha š6-š7"</t>
  </si>
  <si>
    <t>((2,09+1,95)/2*11,51+(1,95+1,90)/2*5,63)*2 "rýha š8-š9"</t>
  </si>
  <si>
    <t>(2,0*2+0,6*4)*(1,12+0,28) "š11"</t>
  </si>
  <si>
    <t>(2,0*2+0,6*4)*(0,94+0,28) "š12"</t>
  </si>
  <si>
    <t>(2,0*2+0,6*4)*(1,67+0,28) "š13"</t>
  </si>
  <si>
    <t>(2,0*2+0,6*4)*(0,74+0,28) "š14"</t>
  </si>
  <si>
    <t>(2,0*2+0,6*4)*(1,67+0,28) "š7"</t>
  </si>
  <si>
    <t>151101102</t>
  </si>
  <si>
    <t>Zřízení pažení a rozepření stěn rýh pro podzemní vedení příložné pro jakoukoliv mezerovitost, hloubky do 4 m</t>
  </si>
  <si>
    <t>-514233253</t>
  </si>
  <si>
    <t>(2,29+2,16)/2*2,24*2 "rýha akumulace - š10"</t>
  </si>
  <si>
    <t>((2,11+2,13)/2*5,82+(2,13+2,16)/2*7,80)*2 "rýha vsak-š1"</t>
  </si>
  <si>
    <t>((2,16+2,01)/2*4,30+(2,01+2,11)/2*3,12+(2,11+2,15)/2*1,41+(2,15+2,33)/2*5,79+(2,33+2,39)/2*1,20+(2,39+2,37)/2*1,20)*2 "rýha š1-akumulace"</t>
  </si>
  <si>
    <t>(2,29+2,28)/2*0,20*2 "rýha akumulace-š2"</t>
  </si>
  <si>
    <t>((2,28+2,70)/2*050+(2,70+2,67)/2*2,18+(2,67+2,37)/2*9,80)*2 "rýha š2-š3"</t>
  </si>
  <si>
    <t>((2,28+2,20)/2*5,71+(2,20+2,16)*3,33+(2,16+2,11)/2*3,19+(2,11+2,08)/2*9,91+(2,08+1,48)/2*8,22)*2 "rýha š4-š5"</t>
  </si>
  <si>
    <t>((2,37+2,26)/2*2,21+(2,26+2,07)/2*4,18)*2 "rýha š3-š6"</t>
  </si>
  <si>
    <t>((2,28+2,20)/2*1,89+(2,20+2,09)/2*2,63)*2 "rýha š. 4-š8"</t>
  </si>
  <si>
    <t>(2,0*2+0,6*4)*(2,16+0,28) "š10"</t>
  </si>
  <si>
    <t>(2,0*2+0,6*4)*(2,45+0,28) "š16"</t>
  </si>
  <si>
    <t>(2,0*2+0,6*4)*(2,16+0,28) "š1"</t>
  </si>
  <si>
    <t>(2,0*2+0,6*4)*(2,28+0,28) "š2"</t>
  </si>
  <si>
    <t>(2,0*2+0,6*4)*(2,37+0,28) "š3"</t>
  </si>
  <si>
    <t>(2,0*2+0,6*4)*(2,28+0,28) "š4"</t>
  </si>
  <si>
    <t>(2,0*2+0,6*4)*(2,07+0,28) "š6"</t>
  </si>
  <si>
    <t>(2,0*2+0,6*4)*(2,09+0,28) "š8"</t>
  </si>
  <si>
    <t>(2,0*2+0,6*4)*(1,90+0,28) "š9"</t>
  </si>
  <si>
    <t>151101111</t>
  </si>
  <si>
    <t>Odstranění pažení a rozepření stěn rýh pro podzemní vedení s uložením materiálu na vzdálenost do 3 m od kraje výkopu příložné, hloubky do 2 m</t>
  </si>
  <si>
    <t>1195013322</t>
  </si>
  <si>
    <t>151101112</t>
  </si>
  <si>
    <t>Odstranění pažení a rozepření stěn rýh pro podzemní vedení s uložením materiálu na vzdálenost do 3 m od kraje výkopu příložné, hloubky přes 2 do 4 m</t>
  </si>
  <si>
    <t>-1556111111</t>
  </si>
  <si>
    <t>151101201</t>
  </si>
  <si>
    <t>Zřízení pažení stěn výkopu bez rozepření nebo vzepření příložné, hloubky do 4 m</t>
  </si>
  <si>
    <t>-66236329</t>
  </si>
  <si>
    <t xml:space="preserve">Poznámka k souboru cen:_x000D_
1. Ceny nelze použít pro oceňování rozepřeného pažení stěn rýh pro podzemní vedení; toto se oceňuje cenami souboru cen 151 . 0-11 Zřízení pažení a rozepření stěn rýh pro podzemní vedení pro všechny šířky rýhy._x000D_
2. Plocha mezer mezi pažinami příložného pažení se od plochy příložného pažení neodečítá; nezapažené plochy u pažení zátažného nebo hnaného se od plochy pažení odečítají._x000D_
</t>
  </si>
  <si>
    <t>(3,80+3,79)/2*(6,64*2+2,50*2) "jáma pro lapol"</t>
  </si>
  <si>
    <t>4,09*(11,70*2+7,70*2) "akumulační nádrž"</t>
  </si>
  <si>
    <t>151101211</t>
  </si>
  <si>
    <t>Odstranění pažení stěn výkopu bez rozepření nebo vzepření s uložením pažin na vzdálenost do 3 m od okraje výkopu příložné, hloubky do 4 m</t>
  </si>
  <si>
    <t>-1906765518</t>
  </si>
  <si>
    <t>151101301</t>
  </si>
  <si>
    <t>Zřízení rozepření zapažených stěn výkopů s potřebným přepažováním při pažení příložném, hloubky do 4 m</t>
  </si>
  <si>
    <t>-1985526065</t>
  </si>
  <si>
    <t xml:space="preserve">Poznámka k souboru cen:_x000D_
1. Ceny nelze použít pro oceňování rozepření stěn rýh pro podzemní vedení v hloubce do 8 m; toto rozepření je započteno v cenách souboru cen 151 . 0-11 Zřízení pažení a rozepření stěn rýh pro podzemní vedení pro všechny šířky rýhy._x000D_
</t>
  </si>
  <si>
    <t>151101311</t>
  </si>
  <si>
    <t>Odstranění rozepření stěn výkopů s uložením materiálu na vzdálenost do 3 m od okraje výkopu pažení příložného, hloubky do 4 m</t>
  </si>
  <si>
    <t>1863544705</t>
  </si>
  <si>
    <t>797671454</t>
  </si>
  <si>
    <t>62,997+368,468+576,00+51,54+363,715 "rýhy a jámy, přemístění výkopku na depo na staveništi pro zpětné využití"</t>
  </si>
  <si>
    <t>861,305 "zpětný závoz pro zásypy kanalizace"</t>
  </si>
  <si>
    <t>-480186767</t>
  </si>
  <si>
    <t>53,91 "dovoz štěrkopísku pro obsypy"</t>
  </si>
  <si>
    <t>167151101</t>
  </si>
  <si>
    <t>Nakládání, skládání a překládání neulehlého výkopku nebo sypaniny strojně nakládání, množství do 100 m3, z horniny třídy těžitelnosti I, skupiny 1 až 3</t>
  </si>
  <si>
    <t>170091326</t>
  </si>
  <si>
    <t>861,305 "zpětný zásyp kanalizace"</t>
  </si>
  <si>
    <t>-728755806</t>
  </si>
  <si>
    <t>1422,720 "meziskládka na staveništi"</t>
  </si>
  <si>
    <t>-755256884</t>
  </si>
  <si>
    <t xml:space="preserve">((2,29+2,16)/2-0,20*3)*2,24*0,8 "akumulace-š10" </t>
  </si>
  <si>
    <t>0,144+1,737+1,638+2,792*1,00 "š10"</t>
  </si>
  <si>
    <t>((2,16+1,77)/2-0,2*3)*8,55*0,8+((1,77+1,55)/2-0,2*3)*0,51*0,8+((1,55+1,49)/2-0,2*3)*1,39*0,8+((1,49+1,67)/2-0,2*3)*0,80*0,8 "š10-š11"</t>
  </si>
  <si>
    <t>((1,67+1,27)/2-0,2*3)*3,67*0,8+((1,27+1,12)/2-0,2*3)*1,93*0,8 "š10-š11"</t>
  </si>
  <si>
    <t>0,144+1,737+1,638+2,792*0,50 "š11"</t>
  </si>
  <si>
    <t>((1,12+0,95)/2-(0,2*2+0,16))*2,57*0,8+((0,95+1,19)/2-(0,2*2+0,16))*1,10*0,8 "š11-š12"</t>
  </si>
  <si>
    <t>((1,19+1,06)/2-(0,2*2+0,16))*3,09*0,8+((1,06+0,94)/2-(0,2*2+0,16))*1,93*0,8 "š11-š12"</t>
  </si>
  <si>
    <t>0,144+1,737+1,638+2,792*0,50+3,414*0,18 "š12"</t>
  </si>
  <si>
    <t>((0,94+1,10)/2-(0,2*2+0,16))*1,75*0,8+((1,10+1,16)/2-(0,2*2+0,16))*1,30*0,8 "š12-š13"</t>
  </si>
  <si>
    <t>((1,16+1,53)/2-(0,2*2+0,16))*7,69*0,8+((1,53+1,67)/2-(0,2*2+0,16))*2,05*0,8 "š12-š13"</t>
  </si>
  <si>
    <t>0,144+1,737+1,638+2,792*0,250 "š13"</t>
  </si>
  <si>
    <t>((1,12+0,96)/2-(0,2*2+0,16))*1,8*0,8+((0,96+0,93)/2-(0,2*2+0,16))*1,5*0,8+((0,93+0,74)/2-(0,2*2+0,16))*1,45*0,8 "š11-š14"</t>
  </si>
  <si>
    <t>0,144+1,737+1,638+2,792*0,250+3,414*0,18 "š14"</t>
  </si>
  <si>
    <t>((0,74+0,57)/2-(0,2*2+0,16))*3,28*0,8+((0,57+0,44)/2-(0,2*2+0,16))*3,37*0,8+((0,44+0,30)/2-(0,2*2+0,16))*3,0*0,8 "š14-š15"</t>
  </si>
  <si>
    <t>0,144+1,737+1,638+3,414*0,10 "š15"</t>
  </si>
  <si>
    <t>((2,16+2,05)/2-(0,2*2+0,16))*2,67*0,8+((2,05+1,85)/2-(0,2*2+0,16))*6,78*0,8+((1,85+2,45)/2-(0,2*2+0,16))*0,20*0,8 "š10-š16"</t>
  </si>
  <si>
    <t>0,144+1,737+1,638+2,792*1,25+3,414*0,18 "š16"</t>
  </si>
  <si>
    <t>1,66*10*20 "vsak"</t>
  </si>
  <si>
    <t>((2,11+2,13)/2-(0,2*2+0,25))*5,82*0,8+((2,13+2,16)/2-(0,2*2+0,25))*7,8*0,8 "vsak-š1"</t>
  </si>
  <si>
    <t>0,144+1,737+1,638+2,792*1,50+3,414*0,32 "š1"</t>
  </si>
  <si>
    <t>((2,16+2,01)/2-(0,2*2+0,25))*4,3*0,8+((2,01+2,11)/2-(0,2*2+0,25))*3,12*0,8+((2,11+2,15)/2-(0,2*2+0,25))*1,41*0,8 "š1-akumulace"</t>
  </si>
  <si>
    <t>((2,15+2,33)/2-(0,2*2+0,25))*5,79*0,8+((2,33+2,39)/2-(0,2*2+0,25))*1,2*0,8+((2,39+2,37)/2-(0,2*2+0,25))*1,20*0,8 "š1-akumulace"</t>
  </si>
  <si>
    <t>(11,7*7,7-65,42)*0,1+(11,7*7,7-61,044)*3,17+(11,7*7,7-20,392)*1,68 "akumulace"</t>
  </si>
  <si>
    <t>((2,29+2,28)/2-(0,2*2+0,25))*0,20*0,8 "akumulace-š2"</t>
  </si>
  <si>
    <t>0,144+1,737+1,638+2,792*1,250 "š2"</t>
  </si>
  <si>
    <t>((2,28+2,70)/2-(0,2*2+0,25))*0,50*0,8+((2,7+2,58)/2-(0,2*2+0,25+0,57))*2,18*0,8+((2,67+2,37)/2-(0,2*2+0,25+0,57))*9,80*0,8 "š2-š3"</t>
  </si>
  <si>
    <t>0,144+1,737+1,638+2,792*1,0 "š3"</t>
  </si>
  <si>
    <t>62,997-6,00*2,00*1,50 "ORL"</t>
  </si>
  <si>
    <t>0,144+1,737+1,638+2,792*0,75+3,414*0,20 "š4"</t>
  </si>
  <si>
    <t>((2,17+2,11)/2-(0,2*3+0,57))*5,71*0,8+((2,11+1,94)/2-(0,2*3+0,57))*3,33*0,8+((1,97+1,87)/2-(0,2*3+0,57))*3,19*0,8 "š4-š5"</t>
  </si>
  <si>
    <t>((1,87+1,69)/2-(0,2*3+0,57))*9,91*0,8+((1,69+1,48)/2-(0,2*3+0,57))*8,22*0,8 "š4-š5"</t>
  </si>
  <si>
    <t>0,144+1,737+1,638 "š5"</t>
  </si>
  <si>
    <t>((2,37+2,26)/2-(0,2*2+0,16))*2,21*0,8+((2,26+2,07)/2-(0,2*2+0,16))*4,18*0,8 "š3-š6"</t>
  </si>
  <si>
    <t>0,144+1,737+1,638+2,792*0,75+3,414*0,14 "š6"</t>
  </si>
  <si>
    <t>((2,07+1,67)/2-(0,2*2+0,16))*8,99*0,8 "š6-š7"</t>
  </si>
  <si>
    <t>0,144+1,737+1,638+2,792*0,50+3,414*0,14 "š7"</t>
  </si>
  <si>
    <t>((2,28+2,2)/2-0,2*3)*1,89*0,8+((2,2+2,09)/2-0,2*3)*2,63*0,8 "š4-š8"</t>
  </si>
  <si>
    <t>0,144+1,737+1,638+2,792*0,750+3,414*0,22 "š8"</t>
  </si>
  <si>
    <t>((2,09+1,87)/2-(0,2*3+0,57))*11,51*0,8+((1,95+1,90)/2-0,2*3)*5,63*0,8 "š8-š9"</t>
  </si>
  <si>
    <t>0,144+1,737+1,638+2,792*0,250 "š9"</t>
  </si>
  <si>
    <t>((1,67+0,6)/2-(0,10*2+0,125))*2,9*0,5 "š13-ls1"</t>
  </si>
  <si>
    <t>((0,94+0,6)/2-(0,1*2+0,125))*3,9*0,5 "š12-ls2"</t>
  </si>
  <si>
    <t>((2,45+0,6)/2-(0,1*2+0,125))*3,7*0,5 "š16-ls3"</t>
  </si>
  <si>
    <t>((2,45+0,6)/2-(0,1*2+0,125))*18,2*0,5 "š16-ls4"</t>
  </si>
  <si>
    <t>((0,74+0,6)/2-(0,1*2+0,125))*10,67*0,5 "š14-ls5"</t>
  </si>
  <si>
    <t>((0,74+0,6)/2-(0,1*2+0,125))*4,20*0,5 "š14-uv5"</t>
  </si>
  <si>
    <t>0 "š15-ls6"</t>
  </si>
  <si>
    <t>((1,67+0,6)/2-(0,1*2+0,125))*2,80*0,5 "š7-ls7"</t>
  </si>
  <si>
    <t>((2,26+0,6)/2-(0,10*2+0,125))*3,06*0,5 "ls8"</t>
  </si>
  <si>
    <t>((2,20+0,6)/2-(0,1*2+0,125))*8,70*0,5 "štěrbina2"</t>
  </si>
  <si>
    <t>((1,90+0,6)/2-(0,1*2+0,125))*1,83*0,5 "š9-štěrbina1"</t>
  </si>
  <si>
    <t>((2,21+0,6)/2-(0,1*2+0,125))*7,28*0,5 "uv4"</t>
  </si>
  <si>
    <t>((2,20+0,6)/2-(0,1*2+0,125))*4,45*0,5 "uv3"</t>
  </si>
  <si>
    <t>((1,48+0,6)/2-(0,1*2+0,125))*6,44*0,5 "uv2"</t>
  </si>
  <si>
    <t>((1,48+0,6)/2-(0,1*2+0,125))*4,22*0,5 "uv1"</t>
  </si>
  <si>
    <t>174251101</t>
  </si>
  <si>
    <t>Zásyp sypaninou z jakékoliv horniny strojně s uložením výkopku ve vrstvách bez zhutnění jam, šachet, rýh nebo kolem objektů v těchto vykopávkách</t>
  </si>
  <si>
    <t>-1204483195</t>
  </si>
  <si>
    <t>1,22*10,00*20,00 "vsakovací objekt"</t>
  </si>
  <si>
    <t>58331202</t>
  </si>
  <si>
    <t>štěrkodrť netříděná do 100mm amfibolit</t>
  </si>
  <si>
    <t>-995470894</t>
  </si>
  <si>
    <t>244*2 'Přepočtené koeficientem množství</t>
  </si>
  <si>
    <t>1413466903</t>
  </si>
  <si>
    <t>(0,8*(0,2+0,2)-3,14*0,1*0,1)*2,24 "akumulace-š10"</t>
  </si>
  <si>
    <t>(0,8*(0,2+0,2)-3,14*0,1*0,1)*(8,55+0,51+1,39+0,80+3,67+1,93) "š10-š11"</t>
  </si>
  <si>
    <t>(0,8*(0,2+0,16)-3,14*0,08*0,08)*(2,57+1,10+3,09+1,93+1,75+1,30+7,69+2,05) "š11-š13"</t>
  </si>
  <si>
    <t>(0,8*(0,2+0,16)-3,14*0,08*0,08)*(1,80+1,50+1,45+3,28+3,37+3,00) "š11-š15"</t>
  </si>
  <si>
    <t>(0,8*(0,2+0,16)-3,14*0,08*0,08)*(2,67+6,78+0,20) "š10-š16"</t>
  </si>
  <si>
    <t>(0,8*(0,2+0,25)-3,14*0,125*0,125)*(5,82+7,80) "vsak-š1"</t>
  </si>
  <si>
    <t>(0,8*(0,2+0,25)-3,14*0,125*0,125)*(0,20+0,50+2,18+9,80) "akumulace-š3"</t>
  </si>
  <si>
    <t>(0,8*(0,2+0,20)-3,14*0,10*0,10)*(5,71+3,33+3,19+9,91+8,22) "š4-š5"</t>
  </si>
  <si>
    <t>(0,8*(0,2+0,16)-3,14*0,08*0,08)*(2,21+4,18+8,99) "š3-š7"</t>
  </si>
  <si>
    <t>(0,8*(0,2+0,20)-3,14*0,10*0,10)*(1,89+2,63+11,51+5,63) "š4-š9"</t>
  </si>
  <si>
    <t>(0,5*(0,1+0,125)-3,14*0,063*0,062)*(2,90+3,90+3,70+18,20+10,67+4,20+12,86+2,80+3,06+2,20+1,83+7,28+4,45+6,44+4,22) "přípojky k svodům a vpustím"</t>
  </si>
  <si>
    <t>-71112548</t>
  </si>
  <si>
    <t>53,91*2 'Přepočtené koeficientem množství</t>
  </si>
  <si>
    <t>213141113</t>
  </si>
  <si>
    <t>Zřízení vrstvy z geotextilie filtrační, separační, odvodňovací, ochranné, výztužné nebo protierozní v rovině nebo ve sklonu do 1:5, šířky přes 6 do 8,5 m</t>
  </si>
  <si>
    <t>243525042</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</si>
  <si>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 Ztratné včetně přesahů lze stanovit ve výši 15 až 20 %._x000D_
4. Ceny -1131 až -1133 lze použít i pro vyvedení geotextilie na svislou konstrukci._x000D_
</t>
  </si>
  <si>
    <t>200,00+(20*2+10*2)*1,22 "ochrana kameniva ve vsakovacím objektu!</t>
  </si>
  <si>
    <t>69311270</t>
  </si>
  <si>
    <t>geotextilie netkaná separační, ochranná, filtrační, drenážní PES 400g/m2</t>
  </si>
  <si>
    <t>-1197062254</t>
  </si>
  <si>
    <t>273,2*1,1845 'Přepočtené koeficientem množství</t>
  </si>
  <si>
    <t>273313511</t>
  </si>
  <si>
    <t>Základy z betonu prostého desky z betonu kamenem neprokládaného tř. C 12/15</t>
  </si>
  <si>
    <t>83365040</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</si>
  <si>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t>
  </si>
  <si>
    <t>6,30*10,38*0,10 "podkladní beton pro základ a bednění akumulační komory"</t>
  </si>
  <si>
    <t>273326131</t>
  </si>
  <si>
    <t>Základy z betonu železového desky z betonu se zvýšenými nároky na prostředí tř. C 30/37</t>
  </si>
  <si>
    <t>1947443879</t>
  </si>
  <si>
    <t xml:space="preserve">Poznámka k souboru cen:_x000D_
1. Ceny jsou určeny pro samostatné základy, které monoliticky nenavazují na další konstrukce (např. pod prefabrikované stěny). Základy, které navazují na další konstrukce, se oceňují cenami souboru cen 380 32- . . Kompletní konstrukce čistíren odpadních vod, nádrží, vodojemů, kanálů z betonu železového._x000D_
2. V cenách z betonu pro konstrukce bílých van 27. 32-63 nejsou započteny náklady na těsnění dilatačních a pracovních spar, tyto se oceňují cenami souborů cen 953 33 části A08 katalogu 801-1 Budovy a haly - zděné a monolitické._x000D_
</t>
  </si>
  <si>
    <t>5,70*9,78*0,30 "základ akumulační komory"</t>
  </si>
  <si>
    <t>273356021</t>
  </si>
  <si>
    <t>Bednění základů z betonu prostého nebo železového desek pro plochy rovinné zřízení</t>
  </si>
  <si>
    <t>-230215707</t>
  </si>
  <si>
    <t>(5,70+9,78)*2*0,30 "základ akumulační komory"</t>
  </si>
  <si>
    <t>273356022</t>
  </si>
  <si>
    <t>Bednění základů z betonu prostého nebo železového desek pro plochy rovinné odstranění</t>
  </si>
  <si>
    <t>-1042276815</t>
  </si>
  <si>
    <t>273366006</t>
  </si>
  <si>
    <t>Výztuž základů desek z oceli 10 505 (R) nebo BSt 500</t>
  </si>
  <si>
    <t>365369383</t>
  </si>
  <si>
    <t>16,724*120*0,001 "směrné množství výztuže 120 kg/m3 objemu konstrukce"</t>
  </si>
  <si>
    <t>342241112</t>
  </si>
  <si>
    <t>Příčky nebo přizdívky jednoduché z cihel nebo příčkovek pálených na maltu MVC nebo MC lícových, včetně spárování dl. 290 mm (český formát 290x140x65 mm) plných, tl. 140 mm</t>
  </si>
  <si>
    <t>-594292217</t>
  </si>
  <si>
    <t xml:space="preserve">Poznámka k souboru cen:_x000D_
1. Dvojité příčky se oceňují jako dvě příčky jednoduché._x000D_
2. Izolační vložky vkládané do mezery dvojitých příček při zdění se oceňují samostatně._x000D_
3. V příčkách tl. 65 a 71 mm jsou započteny i náklady na konstrukční výztuž._x000D_
4. V cenách nejsou započteny případné náklady na:_x000D_
a) úpravu líce; tyto se oceňují cenami souboru cen 310 90-11 Úprava líce při zdění režného zdiva._x000D_
b) spárování; tyto se oceňují cenami souboru cen 61. 63-10 Spárování vnitřních ploch pohledového zdiva, případně 62. 63-10 Spárování vnějších ploch pohledového zdiva._x000D_
</t>
  </si>
  <si>
    <t xml:space="preserve">3,17*(10,08*2+5,70+12*0,30)+2,08*(10,08*2+1,70*2)+1,20*0,30*5 "izolační přizdívka"   </t>
  </si>
  <si>
    <t>380321662</t>
  </si>
  <si>
    <t>Kompletní konstrukce čistíren odpadních vod, nádrží, vodojemů, kanálů z betonu železového bez výztuže a bednění bez zvýšených nároků na prostředí tř. C 30/37, tl. přes 150 do 300 mm</t>
  </si>
  <si>
    <t>-1472239716</t>
  </si>
  <si>
    <t xml:space="preserve">Poznámka k souboru cen:_x000D_
1. V cenách z betonu pro konstrukce bílých van 380 32-63 nejsou započteny náklady na těsnění dilatačních a pracovních spar, tyto se oceňují cenami souborů cen 953 33 části A08 katalogu 801-1 Budovy a haly - zděné a monolitické._x000D_
</t>
  </si>
  <si>
    <t xml:space="preserve">(9,78*2+5,10*2)*0,30*2,75 "obvodová konstrukce"   </t>
  </si>
  <si>
    <t xml:space="preserve">(9,78*2+1,10*2)*0,30*2,10 "vstupní nadzemní část"   </t>
  </si>
  <si>
    <t xml:space="preserve">(5,10*2,60+2,23*1,10-1,70*2,25)*0,30 "střední stěna"   </t>
  </si>
  <si>
    <t xml:space="preserve">2,48*1,10*1,20*2 "dělící příčky vstupního objektu"   </t>
  </si>
  <si>
    <t xml:space="preserve">4,00*4,442*0,15*2+4,442*2*0,25*(0,20*2+0,30) "zastropení"   </t>
  </si>
  <si>
    <t>380356211</t>
  </si>
  <si>
    <t>Bednění kompletních konstrukcí čistíren odpadních vod, nádrží, vodojemů, kanálů konstrukcí omítaných z betonu prostého nebo železového ploch rovinných zřízení</t>
  </si>
  <si>
    <t>-921924494</t>
  </si>
  <si>
    <t xml:space="preserve">Poznámka k souboru cen:_x000D_
1. V případech, kdy konstrukce jsou obsypávány, oceňuje se bednění vnějších neomítaných obsypávaných stěn_x000D_
a) rovinných cenou 380 35-6211 (zřízení) a 380 35-6212 (odstranění),_x000D_
b) zaoblených cenou 380 35-6221 (zřízení) a 380 35-6222 (odstranění)._x000D_
</t>
  </si>
  <si>
    <t xml:space="preserve">(9,78*2+5,70*2)*2,75+(9,78*2+1,70*2)*2,08 "obvod"   </t>
  </si>
  <si>
    <t xml:space="preserve">(2,60*5,10+2,23*1,10)*4-1,70*2,25*2+(1,70+2,25*2)*0,30+4,442*2,60*2+4,442*2*4,83-2,48*0,20*2+2,48*1,10*4 "vnitřní plochy"   </t>
  </si>
  <si>
    <t xml:space="preserve">2,23*2,16*4-0,20*0,25*8-0,30*0,25*4 "vnitřní plochy"   </t>
  </si>
  <si>
    <t xml:space="preserve">4,00*4,442*2+0,25*4,442*12 "zastropení"   </t>
  </si>
  <si>
    <t>380356212</t>
  </si>
  <si>
    <t>Bednění kompletních konstrukcí čistíren odpadních vod, nádrží, vodojemů, kanálů konstrukcí omítaných z betonu prostého nebo železového ploch rovinných odstranění</t>
  </si>
  <si>
    <t>333275847</t>
  </si>
  <si>
    <t>380361006</t>
  </si>
  <si>
    <t>Výztuž kompletních konstrukcí čistíren odpadních vod, nádrží, vodojemů, kanálů z oceli 10 505 (R) nebo BSt 500</t>
  </si>
  <si>
    <t>953161684</t>
  </si>
  <si>
    <t xml:space="preserve">55,259*120*0,001 "směrné množství výztuže 120 kg/m3 objemu konstrukce"   </t>
  </si>
  <si>
    <t>386120106</t>
  </si>
  <si>
    <t>Montáž odlučovačů ropných látek železobetonových, průtoku 30 l/s</t>
  </si>
  <si>
    <t>-1242608885</t>
  </si>
  <si>
    <t xml:space="preserve">Poznámka k souboru cen:_x000D_
1. V cenách montáže jsou započteny i náklady na:_x000D_
a) napojení potrubních rozvodů._x000D_
2. V cenách montáže nejsou započteny náklady na:_x000D_
a) dodání odlučovačů ropných látek a tuků, včetně jejich vystrojení ; tyto kompletní soupravy se oceňují ve specifikaci,_x000D_
b) fixování odlučovačů obsypem, obsyp se oceňuje cenami souboru cen 174 ..-.... Zásyp sypaninou z jakékoliv horniny katalogu 800-1 Zemní práce části A07,_x000D_
c) obetonování stěn odlučovačů , toto se oceňuje cenami souboru cen 899 62-01 Obetonování plastových šachet z polypropylenu betonem prostým v otevřeném výkopu, části A03 tohoto katalogu,_x000D_
d) podkladní vrstvu ze štěrkopísku, která se oceňuje souborem cen 564 2,-11 Podklad ze štěrkopísku, části A01 katalogu 822-1 Komunikace pozemní a letiště._x000D_
</t>
  </si>
  <si>
    <t>59432185</t>
  </si>
  <si>
    <t>odlučovač ropných látek ŽB, průtok 30L/s,obj.kalové jímky 3000L, DN 250, bez desky</t>
  </si>
  <si>
    <t>1920066221</t>
  </si>
  <si>
    <t>59432194</t>
  </si>
  <si>
    <t>zákrytová deska, D1820/1500, kryt D400 DN600, základní</t>
  </si>
  <si>
    <t>11003129</t>
  </si>
  <si>
    <t>631311116</t>
  </si>
  <si>
    <t>Mazanina z betonu prostého bez zvýšených nároků na prostředí tl. přes 50 do 80 mm tř. C 25/30</t>
  </si>
  <si>
    <t>1541874941</t>
  </si>
  <si>
    <t>(2,10*10,18-2,00*0,90*4)*0,08 "vrchní deska"</t>
  </si>
  <si>
    <t>631311124</t>
  </si>
  <si>
    <t>Mazanina z betonu prostého bez zvýšených nároků na prostředí tl. přes 80 do 120 mm tř. C 16/20</t>
  </si>
  <si>
    <t>1696879166</t>
  </si>
  <si>
    <t>4,00*9,80*0,10 "krycí mazanina izolace stropu"</t>
  </si>
  <si>
    <t>631362021</t>
  </si>
  <si>
    <t>Výztuž mazanin ze svařovaných sítí z drátů typu KARI</t>
  </si>
  <si>
    <t>254467434</t>
  </si>
  <si>
    <t xml:space="preserve">Poznámka k souboru cen:_x000D_
1. Výztuž podezdívek příček se oceňuje položkou 278 36-1111 souboru cen 278 36-11.1 - Výztuž základu (podezdívky) betonového._x000D_
</t>
  </si>
  <si>
    <t>(2,10*10,18-2,00*0,90*4)*0,005*2 "vrchní deska"</t>
  </si>
  <si>
    <t>695545161</t>
  </si>
  <si>
    <t>899157328</t>
  </si>
  <si>
    <t xml:space="preserve">9,78*5,10+9,78*4,00   </t>
  </si>
  <si>
    <t>-1392058679</t>
  </si>
  <si>
    <t>88,998*0,00033 'Přepočtené koeficientem množství</t>
  </si>
  <si>
    <t>711111053</t>
  </si>
  <si>
    <t>Provedení izolace proti zemní vlhkosti natěradly a tmely za studena na ploše vodorovné V dvojnásobným nátěrem krystalickou hydroizolací</t>
  </si>
  <si>
    <t>990376287</t>
  </si>
  <si>
    <t xml:space="preserve">4,442*5,10*2+1,70*0,3   </t>
  </si>
  <si>
    <t>24551050</t>
  </si>
  <si>
    <t>stěrka hydroizolační cementová kapilárně aktivní s dodatečnou krystalizací do spodní stavby</t>
  </si>
  <si>
    <t>2087139274</t>
  </si>
  <si>
    <t>-277396298</t>
  </si>
  <si>
    <t xml:space="preserve">(9,78*2+5,10*2)*2,75+(9,78*2+1,70*2)*2,10   </t>
  </si>
  <si>
    <t>-1933614297</t>
  </si>
  <si>
    <t>130,056*0,00034 'Přepočtené koeficientem množství</t>
  </si>
  <si>
    <t>253429297</t>
  </si>
  <si>
    <t xml:space="preserve">35,36*2,6   </t>
  </si>
  <si>
    <t>-432825000</t>
  </si>
  <si>
    <t>1425980906</t>
  </si>
  <si>
    <t>88,998</t>
  </si>
  <si>
    <t>62832001</t>
  </si>
  <si>
    <t>pás asfaltový natavitelný oxidovaný tl 3,5mm typu V60 S35 s vložkou ze skleněné rohože, s jemnozrnným minerálním posypem</t>
  </si>
  <si>
    <t>1570014073</t>
  </si>
  <si>
    <t>88,998*1,1655 'Přepočtené koeficientem množství</t>
  </si>
  <si>
    <t>-1707327307</t>
  </si>
  <si>
    <t>130,056</t>
  </si>
  <si>
    <t>-9005092</t>
  </si>
  <si>
    <t>130,056*1,221 'Přepočtené koeficientem množství</t>
  </si>
  <si>
    <t>1885910309</t>
  </si>
  <si>
    <t>1788574642</t>
  </si>
  <si>
    <t>0,8*0,2*2,24 "AK-š10"</t>
  </si>
  <si>
    <t>1,6*1,6*0,1*16 "šachta š1-š16"</t>
  </si>
  <si>
    <t>0,8*0,2*(8,55+0,51+1,39+0,80+3,67+1,93) "š10-š11"</t>
  </si>
  <si>
    <t>0,8*0,2*(2,57+1,10+3,09+1,93) "š11-š12"</t>
  </si>
  <si>
    <t>0,8*0,2*(1,75+1,30+7,69+2,05) "š12-š13"</t>
  </si>
  <si>
    <t>0,8*0,2*(1,80+1,50+1,45) "š11-š14"</t>
  </si>
  <si>
    <t>0,8*0,2*(3,28+3,37+3,00) "š14-š15"</t>
  </si>
  <si>
    <t>0,8*0,2*(2,67+6,78+0,20) "š10-š16"</t>
  </si>
  <si>
    <t>0,8*0,2*(5,82+7,80) "vsak-š1"</t>
  </si>
  <si>
    <t>0,8*0,2*(4,30+3,12+1,41+5,79+1,20+1,20) "š1-akumulace"</t>
  </si>
  <si>
    <t>0,8*0,2*0,20 "akumulace-š2"</t>
  </si>
  <si>
    <t>0,8*0,2*(0,50+2,18+9,80) "š2-š3"</t>
  </si>
  <si>
    <t>0,8*0,2*(5,71+3,33+3,19+9,91+8,22) "š4-š5"</t>
  </si>
  <si>
    <t>0,8*0,2*(2,21+4,18) "š3-š6"</t>
  </si>
  <si>
    <t>0,8*0,2*8,99 "š6-š7"</t>
  </si>
  <si>
    <t>0,8*0,2*(1,89+2,63) "š4-š8"</t>
  </si>
  <si>
    <t>0,8*0,2*(11,51+5,63) "š8-š9"</t>
  </si>
  <si>
    <t>0,5*0,1*(2,90+3,90+3,70+18,20+10,67+4,20+12,86+2,80+3,06+2,20+1,83+7,28+4,45+6,44+4,22) "přípojky k střešním svodům a vpustím"</t>
  </si>
  <si>
    <t>452111121</t>
  </si>
  <si>
    <t>Osazení betonových dílců pražců pod potrubí v otevřeném výkopu, průřezové plochy přes 25000 do 50000 mm2</t>
  </si>
  <si>
    <t>-1810439618</t>
  </si>
  <si>
    <t xml:space="preserve">Poznámka k souboru cen:_x000D_
1. V cenách nejsou započteny náklady na dodávku betonových výrobků; tyto se oceňují ve specifikaci._x000D_
</t>
  </si>
  <si>
    <t>(96+70+84+66)/4</t>
  </si>
  <si>
    <t>59610001</t>
  </si>
  <si>
    <t>cihla pálená plná do P15 290x140x65mm</t>
  </si>
  <si>
    <t>905337275</t>
  </si>
  <si>
    <t>871275211</t>
  </si>
  <si>
    <t>Kanalizační potrubí z tvrdého PVC v otevřeném výkopu ve sklonu do 20 %, hladkého plnostěnného jednovrstvého, tuhost třídy SN 4 DN 125</t>
  </si>
  <si>
    <t>-436179691</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</si>
  <si>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 mechanické zatížení s výškou krytí do 8 m_x000D_
c) SN 10: kanalizační sítě, přípojky, odvodňování pozemků s výškou krytí &amp;gt; 8 m_x000D_
d) třída SN 12: kanalizační sítě s vysokým statickým zatížením a dynamickými rázy, při rychlosti média až 15 m/s a výškou krytí 0,7-10 m_x000D_
e) třída SN 16: kanalizační sítě s vysokým statickým zatížením a dynamickými rázy avýškou krytí 0,5-12 m._x000D_
</t>
  </si>
  <si>
    <t>2,90+3,90+3,70+18,20+10,67+4,20+12,86+2,80+3,06+8,70+1,83+7,28+4,45+6,44+4,22 "přípojky k LS, UV a štěrbinám"</t>
  </si>
  <si>
    <t>871315221</t>
  </si>
  <si>
    <t>Kanalizační potrubí z tvrdého PVC v otevřeném výkopu ve sklonu do 20 %, hladkého plnostěnného jednovrstvého, tuhost třídy SN 8 DN 160</t>
  </si>
  <si>
    <t>-1018699037</t>
  </si>
  <si>
    <t>25,48 "stoka A"</t>
  </si>
  <si>
    <t>14,40 "stoka B"</t>
  </si>
  <si>
    <t>11,08 "stoka C"</t>
  </si>
  <si>
    <t>19,38 "stoka E"</t>
  </si>
  <si>
    <t>871355221</t>
  </si>
  <si>
    <t>Kanalizační potrubí z tvrdého PVC v otevřeném výkopu ve sklonu do 20 %, hladkého plnostěnného jednovrstvého, tuhost třídy SN 8 DN 200</t>
  </si>
  <si>
    <t>167839980</t>
  </si>
  <si>
    <t>18,85 "stoka A"</t>
  </si>
  <si>
    <t>38,94 "stoka D"</t>
  </si>
  <si>
    <t>25,66 "stoka F"</t>
  </si>
  <si>
    <t>871365221</t>
  </si>
  <si>
    <t>Kanalizační potrubí z tvrdého PVC v otevřeném výkopu ve sklonu do 20 %, hladkého plnostěnného jednovrstvého, tuhost třídy SN 8 DN 250</t>
  </si>
  <si>
    <t>-823829289</t>
  </si>
  <si>
    <t>3,24 "stoka A"</t>
  </si>
  <si>
    <t>62,58 "stoka D"</t>
  </si>
  <si>
    <t>877275211</t>
  </si>
  <si>
    <t>Montáž tvarovek na kanalizačním potrubí z trub z plastu z tvrdého PVC nebo z polypropylenu v otevřeném výkopu jednoosých DN 125</t>
  </si>
  <si>
    <t>7144683</t>
  </si>
  <si>
    <t xml:space="preserve">Poznámka k souboru cen:_x000D_
1. V cenách nejsou započteny náklady na dodání tvarovek. Tvarovky se oceňují ve ve specifikaci._x000D_
</t>
  </si>
  <si>
    <t>28611356</t>
  </si>
  <si>
    <t>koleno kanalizační PVC KG 125x45°</t>
  </si>
  <si>
    <t>523454378</t>
  </si>
  <si>
    <t>877315221</t>
  </si>
  <si>
    <t>Montáž tvarovek na kanalizačním potrubí z trub z plastu z tvrdého PVC nebo z polypropylenu v otevřeném výkopu dvouosých DN 160</t>
  </si>
  <si>
    <t>-548100260</t>
  </si>
  <si>
    <t>28611914</t>
  </si>
  <si>
    <t>odbočka kanalizační plastová s hrdlem KG 160/125/45°</t>
  </si>
  <si>
    <t>-1853206425</t>
  </si>
  <si>
    <t>877355221</t>
  </si>
  <si>
    <t>Montáž tvarovek na kanalizačním potrubí z trub z plastu z tvrdého PVC nebo z polypropylenu v otevřeném výkopu dvouosých DN 200</t>
  </si>
  <si>
    <t>-1364264673</t>
  </si>
  <si>
    <t>28611394</t>
  </si>
  <si>
    <t>odbočka kanalizační plastová s hrdlem KG 200/125/45°</t>
  </si>
  <si>
    <t>-558287743</t>
  </si>
  <si>
    <t>891R01</t>
  </si>
  <si>
    <t>Vyzbrojení akumulační jímky</t>
  </si>
  <si>
    <t>-1177674785</t>
  </si>
  <si>
    <t xml:space="preserve">Poznámka k souboru cen:_x000D_
1. V cenách jsou započteny i náklady na:_x000D_
a) u šoupátek ceny -2122 na vytvoření otvorů ve stropech šachet pro prostup zemních souprav šoupátek,_x000D_
b) u stavítek ceny -2322 chemické kotvy s vyvrtáním otvoru a chemickou patronou, osazení rámů a vodícího zařízení._x000D_
2. V cenách nejsou započteny náklady na:_x000D_
a) dodání šoupátek, zemních souprav, šoupátkových koleček, šoupátkových klíčů, stavítek a vodícího zařízení; tyto náklady se oceňují ve specifikaci,_x000D_
b) osazení šoupátkových poklopů; osazení poklopů se oceňuje příslušnými cenami souboru cen 899 40-11 Osazení poklopů litinových části A 01 tohoto katalogu._x000D_
c) podkladní bloky pod armatury; bloky se oceňují příslušnými cenami souborů cen 452 2 . - . 1 Podkladní a zajišťovací konstrukce zděné na maltu cementovou, 452 3*- . 1 Podkladní a zajišťovací konstrukce z betonu, 452 35- . 1 Bednění podkladních a zajišťovacích konstrukcí části A 01 tohoto katalogu._x000D_
</t>
  </si>
  <si>
    <t>1 "výkres DH.1.2.07"</t>
  </si>
  <si>
    <t>894411111</t>
  </si>
  <si>
    <t>Zřízení šachet kanalizačních z betonových dílců výšky vstupu do 1,50 m s obložením dna betonem tř. C 25/30, na potrubí DN do 200</t>
  </si>
  <si>
    <t>-1439700503</t>
  </si>
  <si>
    <t xml:space="preserve">Poznámka k souboru cen:_x000D_
1. Příplatek k ceně šachet z betonových dílců za každých dalších i započatých 0,60 m výšky vstupu se oceňuje cenou 894 11-8001 této části katalogu._x000D_
2. V cenách jsou započteny i náklady na:_x000D_
a) podkladní desku z betonu prostého._x000D_
b) zhotovení monolitického dna_x000D_
3. V cenách nejsou započteny náklady na:_x000D_
a) litinové poklopy; osazení litinových poklopů se oceňuje cenami souboru cen 899 10- . 1 Osazení poklopů litinových a ocelových včetně rámů části A 01 tohoto katalogu; dodání poklopů se oceňuje ve specifikaci,_x000D_
b) dodání betonových dílců (vyrovnávací prstenec, přechodová skruž, přechodová deska, skruže, šachtové a skružová těsnění); tyto se oceňují ve specifikaci._x000D_
</t>
  </si>
  <si>
    <t>12 "š4-š9, š11-š16"</t>
  </si>
  <si>
    <t>894411121</t>
  </si>
  <si>
    <t>Zřízení šachet kanalizačních z betonových dílců výšky vstupu do 1,50 m s obložením dna betonem tř. C 25/30, na potrubí DN přes 200 do 300</t>
  </si>
  <si>
    <t>-1672534008</t>
  </si>
  <si>
    <t>4 "š1, š2, š3, š10"</t>
  </si>
  <si>
    <t>28661933</t>
  </si>
  <si>
    <t>poklop šachtový litinový  DN 600 pro třídu zatížení B125</t>
  </si>
  <si>
    <t>-1833938071</t>
  </si>
  <si>
    <t>28661935</t>
  </si>
  <si>
    <t>poklop šachtový litinový  DN 600 pro třídu zatížení D400</t>
  </si>
  <si>
    <t>441257710</t>
  </si>
  <si>
    <t>59224029</t>
  </si>
  <si>
    <t>dno betonové šachtové DN 300 betonový žlab i nástupnice 100x78,5x15cm</t>
  </si>
  <si>
    <t>-179825369</t>
  </si>
  <si>
    <t>4 "š1-š3, š10"</t>
  </si>
  <si>
    <t>59224023</t>
  </si>
  <si>
    <t>dno betonové šachtové DN 200 betonový žlab i nástupnice 100x63,5x15cm</t>
  </si>
  <si>
    <t>-3204233</t>
  </si>
  <si>
    <t>59224312</t>
  </si>
  <si>
    <t>kónus šachetní betonový kapsové plastové stupadlo 100x62,5x58cm</t>
  </si>
  <si>
    <t>-47740362</t>
  </si>
  <si>
    <t>59224184</t>
  </si>
  <si>
    <t>prstenec šachtový vyrovnávací betonový 625x120x40mm</t>
  </si>
  <si>
    <t>1570818991</t>
  </si>
  <si>
    <t xml:space="preserve">4 "š3,š6,š7,š10" </t>
  </si>
  <si>
    <t>59224185</t>
  </si>
  <si>
    <t>prstenec šachtový vyrovnávací betonový 625x120x60mm</t>
  </si>
  <si>
    <t>472110354</t>
  </si>
  <si>
    <t>4 "š2,š5,š11,š13"</t>
  </si>
  <si>
    <t>59224176</t>
  </si>
  <si>
    <t>prstenec šachtový vyrovnávací betonový 625x120x80mm</t>
  </si>
  <si>
    <t>1890980883</t>
  </si>
  <si>
    <t>4 "š11,š12,š14,š16"</t>
  </si>
  <si>
    <t>59224069</t>
  </si>
  <si>
    <t>skruž betonová DN 1000x1000, 100x100x12cm</t>
  </si>
  <si>
    <t>-1737989114</t>
  </si>
  <si>
    <t>5 "š1,š2,š3,š10,š16"</t>
  </si>
  <si>
    <t>59224067</t>
  </si>
  <si>
    <t>skruž betonová DN 1000x500, 100x50x12cm</t>
  </si>
  <si>
    <t>297287865</t>
  </si>
  <si>
    <t>7 "š1,š4,š6,š7,š8,š11,š12"</t>
  </si>
  <si>
    <t>59224065</t>
  </si>
  <si>
    <t>skruž betonová DN 1000x250, 100x25x12cm</t>
  </si>
  <si>
    <t>-1855313831</t>
  </si>
  <si>
    <t xml:space="preserve">9 "š2,š4,š6,š8,š9,š10,š13,š14,š16" </t>
  </si>
  <si>
    <t>59224187</t>
  </si>
  <si>
    <t>prstenec šachtový vyrovnávací betonový 625x120x100mm</t>
  </si>
  <si>
    <t>490324031</t>
  </si>
  <si>
    <t>4 "š1,š4,š9"</t>
  </si>
  <si>
    <t>59224188</t>
  </si>
  <si>
    <t>prstenec šachtový vyrovnávací betonový 625x120x120mm</t>
  </si>
  <si>
    <t>1899022620</t>
  </si>
  <si>
    <t>2 "š1,š8"</t>
  </si>
  <si>
    <t>899501221</t>
  </si>
  <si>
    <t>Stupadla do šachet a drobných objektů ocelová s PE povlakem vidlicová pro přímé zabudování do hmoždinek</t>
  </si>
  <si>
    <t>1069330723</t>
  </si>
  <si>
    <t xml:space="preserve">Poznámka k souboru cen:_x000D_
1. Ceny jsou určeny pro osazení a dodání stupadel do netypových drobných objektů (oceňovaných cenami této části)._x000D_
</t>
  </si>
  <si>
    <t>32+6+4+1+7+3+5+6+4+2+5</t>
  </si>
  <si>
    <t>916231112</t>
  </si>
  <si>
    <t>Osazení chodníkového obrubníku betonového se zřízením lože, s vyplněním a zatřením spár cementovou maltou ležatého bez boční opěry, do lože z betonu prostého</t>
  </si>
  <si>
    <t>-1187907216</t>
  </si>
  <si>
    <t xml:space="preserve">Poznámka k souboru cen:_x000D_
1. V cenách chodníkových obrubníků ležatých i stojatých jsou započteny pro osazení_x000D_
a) do lože z kameniva těženého i náklady na dodání hmot pro lože tl. 80 až 100 mm,_x000D_
b) do lože z betonu prostého i náklady na dodání hmot pro lože tl. 80 až 100 mm; v cenách -1113 a -1213 též náklady na zřízení bočních opěr._x000D_
2. Část lože z betonu prostého přesahující tl. 100 mm se oceňuje cenou 916 99-1121 Lože pod obrubníky, krajníky nebo obruby z dlažebních kostek._x000D_
3. V cenách nejsou započteny náklady na dodání obrubníků, tyto se oceňují ve specifikaci._x000D_
4. Měrná jednotka u příplatků je m délky obrubníku._x000D_
</t>
  </si>
  <si>
    <t>10,18*2+2,10*2 "obvod nadzemní části akumulační nádrže"</t>
  </si>
  <si>
    <t>59217001</t>
  </si>
  <si>
    <t>obrubník betonový zahradní 1000x50x250mm</t>
  </si>
  <si>
    <t>1732125108</t>
  </si>
  <si>
    <t>24,56*1,02 'Přepočtené koeficientem množství</t>
  </si>
  <si>
    <t>936311111</t>
  </si>
  <si>
    <t>Zabetonování potrubí uloženého ve vynechaných otvorech ve dně nebo ve stěnách nádrží, z betonu se zvýšenými nároky na prostředí o ploše otvoru do 0,25 m2</t>
  </si>
  <si>
    <t>203057712</t>
  </si>
  <si>
    <t xml:space="preserve">Poznámka k souboru cen:_x000D_
1. V ceně jsou započteny i náklady na pevné spojení potrubí nebo trubní zděře s betonem otvoru, náklady na očištění potrubí před betonáží, bednění a odbednění._x000D_
2. Množství měrných jednotek se určuje v m3 betonu dle projektu._x000D_
</t>
  </si>
  <si>
    <t>3,14*0,063*0,063*4</t>
  </si>
  <si>
    <t>939941112</t>
  </si>
  <si>
    <t>Zřízení těsnění pracovní spáry ocelovým plechem mezi dnem a stěnou</t>
  </si>
  <si>
    <t>-1707295278</t>
  </si>
  <si>
    <t xml:space="preserve">Poznámka k souboru cen:_x000D_
1. V cenách nejsou započteny náklady na ocelový plech. Jeho dodání se oceňuje ve specifikaci. Ztratné lze dohodnout ve výši 5 %._x000D_
</t>
  </si>
  <si>
    <t>(9,48*2+5,40*2)*2+9,48+1,40*2</t>
  </si>
  <si>
    <t>13611210</t>
  </si>
  <si>
    <t>plech ocelový hladký jakost S235JR tl 3mm tabule</t>
  </si>
  <si>
    <t>1309134503</t>
  </si>
  <si>
    <t>71,800*0,2*0,003*7,850</t>
  </si>
  <si>
    <t>953171021</t>
  </si>
  <si>
    <t>Osazování kovových předmětů poklopů litinových nebo ocelových včetně rámů, hmotnosti do 50 kg</t>
  </si>
  <si>
    <t>1683583719</t>
  </si>
  <si>
    <t>63126002</t>
  </si>
  <si>
    <t>rošt kompozitní pochůzný litý 30x30/30mm A15</t>
  </si>
  <si>
    <t>-1796379989</t>
  </si>
  <si>
    <t>1,10*2,00*4</t>
  </si>
  <si>
    <t>63126076</t>
  </si>
  <si>
    <t>rám pro uložení roštů a poklopů kompozitní L30x50/5mm, nerezové pracny A15</t>
  </si>
  <si>
    <t>-1166030022</t>
  </si>
  <si>
    <t>2,00*8+1,10*8</t>
  </si>
  <si>
    <t>953171031</t>
  </si>
  <si>
    <t>Osazování kovových předmětů stupadel z betonářské oceli nebo litinových</t>
  </si>
  <si>
    <t>-758933193</t>
  </si>
  <si>
    <t>552R01</t>
  </si>
  <si>
    <t>stupadlo ocelové s PE povlakem forma C - P152mm</t>
  </si>
  <si>
    <t>-163240128</t>
  </si>
  <si>
    <t>985113131</t>
  </si>
  <si>
    <t>Pemrlování povrchu betonu rubu kleneb a podlah</t>
  </si>
  <si>
    <t>-1637288389</t>
  </si>
  <si>
    <t>2,10*10,18-2,00*0,90*4+0,08*(2,10*2+10,18*2) "vrchní deska"</t>
  </si>
  <si>
    <t>570094098</t>
  </si>
  <si>
    <t>-288877884</t>
  </si>
  <si>
    <t>1870331613</t>
  </si>
  <si>
    <t>-465021875</t>
  </si>
  <si>
    <t>SO-C - Věž</t>
  </si>
  <si>
    <t>122251102</t>
  </si>
  <si>
    <t>Odkopávky a prokopávky nezapažené strojně v hornině třídy těžitelnosti I skupiny 3 přes 20 do 50 m3</t>
  </si>
  <si>
    <t>-453948335</t>
  </si>
  <si>
    <t xml:space="preserve">Poznámka k souboru cen:_x000D_
1. V cenách jsou započteny i náklady na přehození výkopku na vzdálenost do 3 m nebo naložení na dopravní prostředek._x000D_
</t>
  </si>
  <si>
    <t xml:space="preserve">6,60*6,60*0,70 </t>
  </si>
  <si>
    <t>1203972156</t>
  </si>
  <si>
    <t>30,492 "úprava terénu okolo objektu"</t>
  </si>
  <si>
    <t>272361821</t>
  </si>
  <si>
    <t>Výztuž základů kleneb z betonářské oceli 10 505 (R) nebo BSt 500</t>
  </si>
  <si>
    <t>2060833027</t>
  </si>
  <si>
    <t>43,56*0,120 "směrné množství výztuže 120kg/m3"</t>
  </si>
  <si>
    <t>273313611</t>
  </si>
  <si>
    <t>Základy z betonu prostého desky z betonu kamenem neprokládaného tř. C 16/20</t>
  </si>
  <si>
    <t>-1639863792</t>
  </si>
  <si>
    <t>6,60*6,60*0,40 "vyrovnání podkladu betonem - konfigurace terénu"</t>
  </si>
  <si>
    <t>-480343171</t>
  </si>
  <si>
    <t>6,60*6,60*0,70 "základová deska"</t>
  </si>
  <si>
    <t>6,60*6,60*0,30 "dobetonávka"</t>
  </si>
  <si>
    <t>1374408272</t>
  </si>
  <si>
    <t>(6,60+6,60)*2*0,70 "základová deska"</t>
  </si>
  <si>
    <t>(6,60+6,60)*2*0,30 "dobetonávka"</t>
  </si>
  <si>
    <t>-1145983441</t>
  </si>
  <si>
    <t>283111112</t>
  </si>
  <si>
    <t>Zřízení ocelových, trubkových mikropilot tlakové i tahové svislé nebo odklon od svislice do 60° část hladká, průměru přes 80 do 105 mm</t>
  </si>
  <si>
    <t>-1821611259</t>
  </si>
  <si>
    <t xml:space="preserve">Poznámka k souboru cen:_x000D_
1. V cenách jsou započteny i náklady na:_x000D_
a) vyčištění vrtu,_x000D_
b) dodání a výrobu cementové zálivky,_x000D_
c) sestavení mikropiloty,_x000D_
d) veškeré úpravy po injektování._x000D_
2. V cenách nejsou započteny náklady na:_x000D_
a) vrty; tyto stavební práce se oceňují cenami souboru cen 22...- Vrty_x000D_
b) injektování; tyto stavební práce se oceňují cenami souboru cen 281 60-21 Injektování mikropilot,_x000D_
c) dodání mikropilot; tyto náklady se oceňují ve specifikaci,_x000D_
d) dodání a osazení hlavy mikropilot; tyto stavební práce se oceňují cenami souboru cen 283 13-11 Zřízení hlavy trubkových mikropilot._x000D_
</t>
  </si>
  <si>
    <t>4*4</t>
  </si>
  <si>
    <t>14011010</t>
  </si>
  <si>
    <t>trubka ocelová bezešvá hladká jakost 11 353 22x2,6mm</t>
  </si>
  <si>
    <t>1063898113</t>
  </si>
  <si>
    <t>283111122</t>
  </si>
  <si>
    <t>Zřízení ocelových, trubkových mikropilot tlakové i tahové svislé nebo odklon od svislice do 60° část manžetová, průměru přes 80 do 105 mm</t>
  </si>
  <si>
    <t>-279958045</t>
  </si>
  <si>
    <t>4*2</t>
  </si>
  <si>
    <t>1294860625</t>
  </si>
  <si>
    <t>283131112</t>
  </si>
  <si>
    <t>Zřízení hlav trubkových mikropilot namáhaných tlakem i tahem, průměru přes 80 do 105 mm</t>
  </si>
  <si>
    <t>-2094940485</t>
  </si>
  <si>
    <t xml:space="preserve">Poznámka k souboru cen:_x000D_
1. V cenách jsou započteny i náklady na přivaření nebo našroubování hlavy mikropiloty a zajištění svarem._x000D_
2. V cenách nejsou započteny náklady na materiál hlavy mikropilot; tyto náklady se oceňují ve specifikaci._x000D_
</t>
  </si>
  <si>
    <t>14011012</t>
  </si>
  <si>
    <t>trubka ocelová bezešvá hladká jakost 11 353 28x2,6mm</t>
  </si>
  <si>
    <t>44332140</t>
  </si>
  <si>
    <t>631311114</t>
  </si>
  <si>
    <t>Mazanina z betonu prostého bez zvýšených nároků na prostředí tl. přes 50 do 80 mm tř. C 16/20</t>
  </si>
  <si>
    <t>-1392883926</t>
  </si>
  <si>
    <t>6,60*6,60*0,05 "podkladní beton"</t>
  </si>
  <si>
    <t>953946116</t>
  </si>
  <si>
    <t>Montáž atypických ocelových konstrukcí profilů hmotnosti do 13 kg/m, hmotnosti konstrukce přes 20 do 40 t</t>
  </si>
  <si>
    <t>349882298</t>
  </si>
  <si>
    <t>(0,06*1,00*3+0,07*2,08*2+0,07*0,94*2+0,07*0,87*3)*0,008*7,850*2 "vrchní podesta, podélné části, plech tl. 8"</t>
  </si>
  <si>
    <t xml:space="preserve">(0,06*0,94*2+0,07*0,94*3+0,07*0,37*6)*0,008*7,850*2 "vrchní podesta, rohové části, plech tl 8" </t>
  </si>
  <si>
    <t>(0,06*1,00+0,07*1,04*2+0,07*0,86*3)*0,008*7,850 "vrchní podesta, zkrácená část, plech  tl. 8"</t>
  </si>
  <si>
    <t>1,14*4,10*0,001*14 "vrchní podesta, stojky zábradlí, jekl 40/50/3"</t>
  </si>
  <si>
    <t>(0,07*2,08*4+0,07*0,16*8+0,06*0,30*4)*0,008*7,850 "podesta uvnitř tubusu, plech tl. 8"</t>
  </si>
  <si>
    <t>(2,78*8+11,60)*4,01*0,001 "zábradlí, jekl 40/50/3"</t>
  </si>
  <si>
    <t>(0,09*(0,92*2+0,30*2)+0,07*(0,92*2+0,16*2))*0,008*7,850*8*8 "rám stupně schodiště, plech tl. 8"</t>
  </si>
  <si>
    <t>(0,09*0,92+0,06*0,92*2+0,07*0,92*3+0,07*0,37*6)*0,008*7,850*9 "podesty, plech tl. 8"</t>
  </si>
  <si>
    <t>(0,017+0,019)*0,01*7,850*16*10 "nosný plech diagonál, vnitřní tubus, plech tl. 10"</t>
  </si>
  <si>
    <t>(0,017+0,019)*0,01*7,850*(36*7+28+16) "nosný plech diagonál, vnější tubus, plech tl. 10"</t>
  </si>
  <si>
    <t>(2,07*(8*6+2*6+8)+1,26*(4+8))* 1,578*0,001 "diagonální táhla, tyč 16, vnitřní tubus"</t>
  </si>
  <si>
    <t>(1,26*(36*3+32)+2,17*8)*1,578*0,001 "diagonální táhla, tyč 16, vnější tubus"</t>
  </si>
  <si>
    <t>((1,50*2+1,07*2)*23+(1,50*2+2,30*2)*4+0,95*2+1,34*2+(1,34*2+2,08*2)*34)*2,65*0,001 "lemovací profily k tahokovu 40/40, drážka 9,50 - 2,65 kg/m"</t>
  </si>
  <si>
    <t>((0,88*4+1,34*4+0,67*2+1,04*2)*2+0,88*4+1,34*4+0,67*2+1,04*2+(1,90*2+0,94*2)*3)*2,65*0,001 "lemovací profily k tahokovu 40/40, drážka 9,50-2,65 kg/m"</t>
  </si>
  <si>
    <t>0,18*(160+160)*1,80*0,001 "čepy a drobný doplňkový materiál"</t>
  </si>
  <si>
    <t>MAT/136-004</t>
  </si>
  <si>
    <t>plech ocelový hladký jakost S235JR tů 8 mm</t>
  </si>
  <si>
    <t>261779026</t>
  </si>
  <si>
    <t>(0,06*1,00+0,07*1,04*2+0,07*0,86*3)*0,008*7,850 "vrchní podesta, zkrácená část"</t>
  </si>
  <si>
    <t>-1520184281</t>
  </si>
  <si>
    <t>14550144</t>
  </si>
  <si>
    <t>profil ocelový obdélníkový svařovaný 50x40x3mm</t>
  </si>
  <si>
    <t>2010864085</t>
  </si>
  <si>
    <t>180869111</t>
  </si>
  <si>
    <t>MAT/140-008</t>
  </si>
  <si>
    <t>profil lemovací 40/40</t>
  </si>
  <si>
    <t>639929832</t>
  </si>
  <si>
    <t>(1,50*2+1,07*2)*23+(1,50*2+2,30*2)*4+0,95*2+1,34*2+(1,34*2+2,08*2)*34 "lemovací profily k tahokovu 40/40, drážka 9,50 - 2,65 kg/m"</t>
  </si>
  <si>
    <t>(0,88*4+1,34*4+0,67*2+1,04*2)*2+0,88*4+1,34*4+0,67*2+1,04*2+(1,90*2+0,94*2)*3 "lemovací profily k tahokovu 40/40, drážka 9,50-2,65 kg/m"</t>
  </si>
  <si>
    <t>439,7*1,1 'Přepočtené koeficientem množství</t>
  </si>
  <si>
    <t>MAT/140-009</t>
  </si>
  <si>
    <t>Čepy a drobný material</t>
  </si>
  <si>
    <t>-365986163</t>
  </si>
  <si>
    <t>953946126</t>
  </si>
  <si>
    <t>Montáž atypických ocelových konstrukcí profilů hmotnosti přes 13 do 30 kg/m, hmotnosti konstrukce přes 20 do 40 t</t>
  </si>
  <si>
    <t>2027858037</t>
  </si>
  <si>
    <t>(1,50*1,07*23+1,50*2,30*4+0,95*1,34)*5,50*0,001 "zákryt vnějšího tubusu, tahokov 43x13-2,5x2"</t>
  </si>
  <si>
    <t>1,34*2,08*(8+10+8+8)*9,7*0,001 "zákryt vnitřního tubusu, tahokov 115x48-20x1,5"</t>
  </si>
  <si>
    <t>(0,88*1,34*2+0,67*1,04)*2*9,70*0,001 "zákryt vnitřního tubusu, vrchní podesta, tahokov 115x48-20x1,5"</t>
  </si>
  <si>
    <t>(0,88*1,34*2+0,67*1,04)*9,70*0,001 "zákryt vnitřního tubusu, spodní podesta, tahokov 115x48-20x1,5"</t>
  </si>
  <si>
    <t>1,90*0,94*3*9,70*0,001 "dveře do vnitřního tubusu nahoře a dole, tahokov 115x48-20x1,5"</t>
  </si>
  <si>
    <t>0,30*0,92*64*28,5*0,001 "schodišťové stupně, podlahový rošt pozinkovaný 34/38-30/3"</t>
  </si>
  <si>
    <t>0,94*0,94*9*28,50*0,001 "podesty, podlahový rošt pozinkovaný 34/38-30/3"</t>
  </si>
  <si>
    <t>(0,94*0,94*2+1,00*0,55*10+0,69*3*6)*28,50*0,001 "vrchní podesta, podlahový rošt pozinkovaný 34/38-30/3"</t>
  </si>
  <si>
    <t>MAT/159-005</t>
  </si>
  <si>
    <t>plech děrovaný tahokov 43x13-2,5x2, 5,50 kg/m2</t>
  </si>
  <si>
    <t>1783243873</t>
  </si>
  <si>
    <t>1,50*1,07*23+1,50*2,30*4+0,95*1,34 "zákryt vnějšího tubusu, tahokov 43x13-2,5x2"</t>
  </si>
  <si>
    <t>51,988*1,1 'Přepočtené koeficientem množství</t>
  </si>
  <si>
    <t>MAT/159-006</t>
  </si>
  <si>
    <t>plech děrovaný tahokov 115x48-20x1,5  9,7 kg/m2</t>
  </si>
  <si>
    <t>-872629704</t>
  </si>
  <si>
    <t>1,34*2,08*(8+10+8+8) "zákryt vnitřního tubusu, tahokov 115x48-20x1,5"</t>
  </si>
  <si>
    <t>(0,88*1,34*2+0,67*1,04)*2 "zákryt vnitřního tubusu, vrchní podesta, tahokov 115x48-20x1,5"</t>
  </si>
  <si>
    <t>0,88*1,34*2+0,67*1,04 "zákryt vnitřního tubusu, spodní podesta, tahokov 115x48-20x1,5"</t>
  </si>
  <si>
    <t>1,90*0,94*3 "dveře do vnitřního tubusu nahoře a dole, tahokov 115x48-20x1,5"</t>
  </si>
  <si>
    <t>109,288*1,1 'Přepočtené koeficientem množství</t>
  </si>
  <si>
    <t>MAT/159-007</t>
  </si>
  <si>
    <t>podlahový rošt pozinkovaný 34/38-30/3</t>
  </si>
  <si>
    <t>-1704429416</t>
  </si>
  <si>
    <t>0,30*0,92*64 "schodišťové stupně, podlahový rošt pozinkovaný 34/38-30/3"</t>
  </si>
  <si>
    <t>0,94*0,94*9 "podesty, podlahový rošt pozinkovaný 34/38-30/3"</t>
  </si>
  <si>
    <t>0,94*0,94*2+1,00*0,55*10+0,69*3*6 "vrchní podesta, podlahový rošt pozinkovaný 34/38-30/3"</t>
  </si>
  <si>
    <t>953946136</t>
  </si>
  <si>
    <t>Montáž atypických ocelových konstrukcí profilů hmotnosti přes 30 kg/m, hmotnosti konstrukce přes 20 do 40 t</t>
  </si>
  <si>
    <t>-1824320073</t>
  </si>
  <si>
    <t>(15,04+0,55)*4*44,4*0,001 "hlavní tubus, sloupy, jekl 160/160/10"</t>
  </si>
  <si>
    <t>(9*4+5)*2,08*30,5*0,001 "hlavní tubus, vodorovné spojky, jekl 160/100/8"</t>
  </si>
  <si>
    <t>(0,99*2+2,84)*30,5*0,001 "hlavní tubus, spodní dveře, jekl 160/100/8"</t>
  </si>
  <si>
    <t xml:space="preserve">(1,04+0,88+2,84)*2*30,5*0,001 "hlavní tubus, vrchní dveře, jekl 160/100/8" </t>
  </si>
  <si>
    <t>(2*2,4+2*2,08)*36,5*0,001 "střecha, vodorovné spojky, jekl 160/160/8"</t>
  </si>
  <si>
    <t>(13,54+0,55)*4*44,4*0,001 "vnější tubus, sloupy, jekl 160/160/10"</t>
  </si>
  <si>
    <t>(13,54+0,55)*8*30,5*0,001 "vnější tubus, pomocné sloupy, jekl 160/100/8"</t>
  </si>
  <si>
    <t>(0,94*(15+8*14)+2,20*4*9)*30,5*0,001 "vnější tubus, vodorovné spojky, jekl 160/100/8"</t>
  </si>
  <si>
    <t>4*1,00*30,5*0,001 "vnější tubus, spojky pod podesty v nejvyšším patře, jekl160/100/8</t>
  </si>
  <si>
    <t>(2*4,60+2*4,28+1,00)*36,5*0,001 "vnější tubus, vrchní hrana zábradlí v nejvyšším patře, jekl 160/160/8"</t>
  </si>
  <si>
    <t>4*2,08*30,5*0,001 "vrchní podesta, nosná část a zábradlí, jekl 160/100/8"</t>
  </si>
  <si>
    <t>0,728*0,01*16*7,850 "schodnice, plech tl. 0,01"</t>
  </si>
  <si>
    <t>2,52*7*30,5*0,001 "vrchní kotvení dřeva"</t>
  </si>
  <si>
    <t>MAT/140-001</t>
  </si>
  <si>
    <t>Profil čtvercový 160/160/10</t>
  </si>
  <si>
    <t>-1028790591</t>
  </si>
  <si>
    <t>MAT/140-002</t>
  </si>
  <si>
    <t>Profil čtvercový 160/160/8</t>
  </si>
  <si>
    <t>143097110</t>
  </si>
  <si>
    <t>MAT/140-003</t>
  </si>
  <si>
    <t>Profil obdélníkový 160/100/8</t>
  </si>
  <si>
    <t>-455370526</t>
  </si>
  <si>
    <t>-1522164633</t>
  </si>
  <si>
    <t>998014221</t>
  </si>
  <si>
    <t>Přesun hmot pro budovy a haly občanské výstavby, bydlení, výrobu a služby s nosnou svislou konstrukcí montovanou z dílců kovových vodorovná dopravní vzdálenost do 100 m, pro budovy a haly vícepodlažní, výšky do 18 m</t>
  </si>
  <si>
    <t>-645936005</t>
  </si>
  <si>
    <t xml:space="preserve">Poznámka k souboru cen:_x000D_
1. Pokud se prefabrikáty složí přímo do prostoru technologické manipulace (pracovní zóna jeřábu), nezapočítává se jejich hmotnost do hmotnosti pro výpočet přesunu hmot._x000D_
</t>
  </si>
  <si>
    <t>762421014</t>
  </si>
  <si>
    <t>Obložení stropů nebo střešních podhledů z dřevoštěpkových desek OSB šroubovaných na sraz, tloušťky desky 18 mm</t>
  </si>
  <si>
    <t>-1416933216</t>
  </si>
  <si>
    <t xml:space="preserve">Poznámka k souboru cen:_x000D_
1. V cenách -0011 až -1037 obložení stropů a střešních podhledů z desek dřevoštěpkových a cementotřískových jsou započteny i náklady na dodávku spojovacích prostředků, na tyto položky se nevztahuje ocenění dodávky spojovacích prostředků položka 762 49-5000._x000D_
2. V cenách není započtena montáž podkladového roštu; tato montáž se oceňuje cenami části A 01 katalogu 800-767 Konstrukce zámečnické v případě kovové konstrukce, nebo cenou -9001 v případě dřevěné konstrukce._x000D_
3. V ceně -9001 není započtena montáž a dodávka nosných prvků (např. konzol, trnů) pro zavěšený rošt; tato montáž a dodávka se oceňují individuálně._x000D_
4. V cenách nejsou započteny náklady na olištování; toto olištování se oceňuje cenou 762 41-1.01 Olištování spár stropů._x000D_
5. Tento soubor cen neobsahuje položky pro ocenění typových sádrokartonových, sádrovláknitých a cementovláknitých konstrukcí; tyto konstrukce se oceňují cenami části A 01 katalogu 800-763 Konstrukce suché výstavby._x000D_
6. V ceně -9001 se určuje množství měrných jednotek v m součtem délek jednotlivých prvků roštu._x000D_
</t>
  </si>
  <si>
    <t>2,48*2,48 "záklop střechy"</t>
  </si>
  <si>
    <t>998762203</t>
  </si>
  <si>
    <t>Přesun hmot pro konstrukce tesařské stanovený procentní sazbou (%) z ceny vodorovná dopravní vzdálenost do 50 m v objektech výšky přes 12 do 24 m</t>
  </si>
  <si>
    <t>2145651566</t>
  </si>
  <si>
    <t>764141331</t>
  </si>
  <si>
    <t>Krytina ze svitků nebo tabulí z titanzinkového lesklého válcovaného plechu s úpravou u okapů, prostupů a výčnělků střechy rovné drážkováním z tabulí, velikosti 1000 x 2000 mm, sklon střechy do 30°</t>
  </si>
  <si>
    <t>1777481324</t>
  </si>
  <si>
    <t>2,48*2,48+4*2,48*0,25</t>
  </si>
  <si>
    <t>998764203</t>
  </si>
  <si>
    <t>Přesun hmot pro konstrukce klempířské stanovený procentní sazbou (%) z ceny vodorovná dopravní vzdálenost do 50 m v objektech výšky přes 12 do 24 m</t>
  </si>
  <si>
    <t>-685846554</t>
  </si>
  <si>
    <t>1149769911</t>
  </si>
  <si>
    <t>(1,78+1,92+2,07+2,34+2,54+2,61+2,75+2,89)*7*0,15</t>
  </si>
  <si>
    <t>MAT/766-013</t>
  </si>
  <si>
    <t>dřevěný profil modřín kvalita A1, 150/20mm hoblovaný, zkosené hrany 45</t>
  </si>
  <si>
    <t>-57798571</t>
  </si>
  <si>
    <t>19,845*1,05 'Přepočtené koeficientem množství</t>
  </si>
  <si>
    <t>D 001</t>
  </si>
  <si>
    <t>Osazení profilů z dřevěné kulatiny průměr 200 - 2 ks</t>
  </si>
  <si>
    <t>komplet</t>
  </si>
  <si>
    <t>-956226443</t>
  </si>
  <si>
    <t>D 002</t>
  </si>
  <si>
    <t>Vrátek nosnost 150 kg, lano 30/4, 0,75 kW - dodávka a montáž</t>
  </si>
  <si>
    <t>-706119544</t>
  </si>
  <si>
    <t>D 003</t>
  </si>
  <si>
    <t>Rozvody elektro</t>
  </si>
  <si>
    <t>608988219</t>
  </si>
  <si>
    <t>1 "dle samostatného rozpočtu DC EL"</t>
  </si>
  <si>
    <t>D 004</t>
  </si>
  <si>
    <t>Drobný doplňkový materiál</t>
  </si>
  <si>
    <t>-1369516337</t>
  </si>
  <si>
    <t>1 "panty, uzávěry, úprava pro zachycení spodních konců hadic, uchycení kabelů a další"</t>
  </si>
  <si>
    <t>-974564593</t>
  </si>
  <si>
    <t>1251015030</t>
  </si>
  <si>
    <t>53513642</t>
  </si>
  <si>
    <t>1792936472</t>
  </si>
  <si>
    <t>SO-DD - Komunikace a parkoviště</t>
  </si>
  <si>
    <t>Ing.arch.V.Volman</t>
  </si>
  <si>
    <t>ing.Žílová</t>
  </si>
  <si>
    <t>HSV - Nezařazené - subdodávky</t>
  </si>
  <si>
    <t xml:space="preserve">    4 - Objekty komunikace a IS</t>
  </si>
  <si>
    <t xml:space="preserve">    VRN9 - Ostatní náklady</t>
  </si>
  <si>
    <t>Nezařazené - subdodávky</t>
  </si>
  <si>
    <t>Objekty komunikace a IS</t>
  </si>
  <si>
    <t>R001</t>
  </si>
  <si>
    <t>DD Komunikace a parkoviště</t>
  </si>
  <si>
    <t>1613636811</t>
  </si>
  <si>
    <t xml:space="preserve">Poznámka k souboru cen:_x000D_
1. Ceny lze použít i pro podklad nebo lože pod dlažby silničních příkopů a kuželů._x000D_
2. Ceny nelze použít pro:_x000D_
a) lože rigolů dlážděných, které je započteno v cenách souborů cen 597 . 6- . 1 Rigol dlážděný, 597 17- . 1 Rigol krajnicový s kamennou obrubou a 597 16-1111 Rigol dlážděný z lomového kamene,_x000D_
b) podklad nebo lože pod dlažby (přídlažby) související s vodotečí, které se oceňují cenami části A 01 katalogu 832-1 Hráze a úpravy na tocích - úpravy toků a kanálů._x000D_
3. V cenách -7777 Podklad z prohozené zeminy, -9777 Příplatek za dalších 10 mm tloušťky z prohozené zeminy, -9779 Příplatek za sklon přes 1:5 z prohozené zeminy jsou započteny i náklady na prohození zeminy._x000D_
4. V cenách nejsou započteny náklady na:_x000D_
a) opatření zeminy a její přemístění k místu zabudování, které se oceňují podle ustanovení čl. 3111 Všeobecných podmínek části A 01 tohoto katalogu,_x000D_
b) úpravu pláně, která se oceňuje u silnic cenami části A 01, u dálnic cenami části A 02 katalogu 800-1 Zemní práce,_x000D_
c) odklizení odpadu po prohození zeminy, které se oceňuje cenami části A 01 katalogu 800-1 Zemní práce,_x000D_
d) svahování, které se oceňuje cenami části A 01 katalogu 800-1 Zemní práce._x000D_
</t>
  </si>
  <si>
    <t>1 "dle samostatného rozpočtu DD K"</t>
  </si>
  <si>
    <t>R002</t>
  </si>
  <si>
    <t>DE Parter</t>
  </si>
  <si>
    <t>853960843</t>
  </si>
  <si>
    <t>1 "dle samostatného rozpočtu DE P"</t>
  </si>
  <si>
    <t>R003</t>
  </si>
  <si>
    <t>DH kabelové areálové rozvody</t>
  </si>
  <si>
    <t>1850320818</t>
  </si>
  <si>
    <t>1 "dle samostatného rozpočtu DH EL"</t>
  </si>
  <si>
    <t>R004</t>
  </si>
  <si>
    <t>DH Plynová přípojka</t>
  </si>
  <si>
    <t>-1166121826</t>
  </si>
  <si>
    <t>1 "dle samostatného rozpočtu DH PL"</t>
  </si>
  <si>
    <t>012002000</t>
  </si>
  <si>
    <t>Geodetické práce</t>
  </si>
  <si>
    <t>1772545766</t>
  </si>
  <si>
    <t>1"dle samostatného rozpočtu DD a DE"</t>
  </si>
  <si>
    <t>013254000</t>
  </si>
  <si>
    <t>Dokumentace skutečného provedení stavby</t>
  </si>
  <si>
    <t>1321977225</t>
  </si>
  <si>
    <t xml:space="preserve">Poznámka k souboru cen:_x000D_
1. Více informací o volbě, obsahu a způsobu ocenění jednotlivých titulů viz Příloha 01 Průzkumné, geodetické a projektové práce._x000D_
</t>
  </si>
  <si>
    <t>1578665547</t>
  </si>
  <si>
    <t>034303000</t>
  </si>
  <si>
    <t>Dopravní značení na staveništi</t>
  </si>
  <si>
    <t>-2028128741</t>
  </si>
  <si>
    <t xml:space="preserve">Poznámka k souboru cen:_x000D_
1. Více informací o volbě, obsahu a způsobu ocenění jednotlivých titulů viz Příloha 03 Zařízení staveniště._x000D_
</t>
  </si>
  <si>
    <t>VRN9</t>
  </si>
  <si>
    <t>Ostatní náklady</t>
  </si>
  <si>
    <t>094002000</t>
  </si>
  <si>
    <t>Ostatní náklady související s výstavbou</t>
  </si>
  <si>
    <t>-354284283</t>
  </si>
  <si>
    <t>SO-IS - Venkovní úpravy a IS - splašková kanalizace</t>
  </si>
  <si>
    <t xml:space="preserve">    5 - Komunikace pozemní</t>
  </si>
  <si>
    <t>113107424</t>
  </si>
  <si>
    <t>Odstranění podkladů nebo krytů při překopech inženýrských sítí s přemístěním hmot na skládku ve vzdálenosti do 3 m nebo s naložením na dopravní prostředek strojně plochy jednotlivě do 15 m2 z kameniva hrubého drceného, o tl. vrstvy přes 300 do 400 mm</t>
  </si>
  <si>
    <t>1900549814</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</si>
  <si>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 jsou určeny pouze pro případy havárií a přeložek._x000D_
3. Ceny nelze použít v rámci výstavby nových inženýrských sítí._x000D_
4. Ceny_x000D_
a) –7011 až –7013, -7411 až -7413 a -7511 až -7513 lze použít i pro odstranění podkladů nebo krytů ze štěrkopísku, škváry, strusky nebo z mechanicky zpevněných zemin,_x000D_
b) –7021 až 7025, -7421 až -7425 a -7521 až -7525 lze použít i pro odstranění podkladů nebo krytů ze zemin stabilizovaných vápnem,_x000D_
c) –7030 až -7034, -7430 až -7434 a -7530 až -7534 lze použít i pro odstranění dlažeb uložených do betonového lože a dlažeb z mozaiky uložených do cementové malty nebo podkladu ze zemin stabilizovaných cementem._x000D_
5. Ceny lze použít i pro odstranění podkladů nebo krytů opatřených živičnými postřiky nebo nátěry._x000D_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zanedbává._x000D_
7. Přemístění vybouraného materiálu na vzdálenost přes 3 m se oceňuje cenami souborů cen 997 22-1 Vodorovná doprava suti._x000D_
8. Cenypro odstranění živičných podkladů nebo krytů -704 ., -744 . a -754 . nelze použít pro odstranění podkladu nebo krytu frézováním._x000D_
</t>
  </si>
  <si>
    <t>(2,09+1,00)*1,20 "stoka 1"</t>
  </si>
  <si>
    <t>(3,62+1,00)*1,20 "stoka 2"</t>
  </si>
  <si>
    <t>113107443</t>
  </si>
  <si>
    <t>Odstranění podkladů nebo krytů při překopech inženýrských sítí s přemístěním hmot na skládku ve vzdálenosti do 3 m nebo s naložením na dopravní prostředek strojně plochy jednotlivě do 15 m2 živičných, o tl. vrstvy přes 100 do 150 mm</t>
  </si>
  <si>
    <t>1911548304</t>
  </si>
  <si>
    <t>132254103</t>
  </si>
  <si>
    <t>Hloubení zapažených rýh šířky do 800 mm strojně s urovnáním dna do předepsaného profilu a spádu v hornině třídy těžitelnosti I skupiny 3 přes 50 do 100 m3</t>
  </si>
  <si>
    <t>-990681649</t>
  </si>
  <si>
    <t>((1,92+1,73)/2*2,09+(2,03+1,80)/2*2,80)*0,8 "stoka 1"</t>
  </si>
  <si>
    <t>((1,99+1,95)/2*3,62+(2,25+1,60)/2*0,50+(1,60+1,46)/2*6,40+(1,46+1,42)/2*2,28+(1,42+1,36)/2*2,50+(1,36+1,67)/2*3,05)*0,8 "stoka 2"</t>
  </si>
  <si>
    <t>((1,67+1,49)/2*4,00+(1,49+1,52)/2*2,56+(1,52+1,35)/2*2,49+(1,35+1,24)/2*2,79+(1,24+1,12)/2*2,73+(1,12+0,64)/2*2,14+(0,64+0,59)/2*1,16)*0,8 "stoka 2"</t>
  </si>
  <si>
    <t>2,0*2,0*(1,16+0,28) "šachta"</t>
  </si>
  <si>
    <t>55,055*0,5 'Přepočtené koeficientem množství</t>
  </si>
  <si>
    <t>132354103</t>
  </si>
  <si>
    <t>Hloubení zapažených rýh šířky do 800 mm strojně s urovnáním dna do předepsaného profilu a spádu v hornině třídy těžitelnosti II skupiny 4 přes 50 do 100 m3</t>
  </si>
  <si>
    <t>1812013222</t>
  </si>
  <si>
    <t>440992374</t>
  </si>
  <si>
    <t>(1,99+1,95)/2*3,62*0,8 "stoka 2"</t>
  </si>
  <si>
    <t>469020226</t>
  </si>
  <si>
    <t>(1,92+1,73)/2*2,09*2+(2,03+1,80)/2*2,80*2 "stoka 1"</t>
  </si>
  <si>
    <t>(1,99+1,95)/2*3,62*2+(2,25+1,60)/2*0,50*2+(1,60+1,46)/2*6,40*2+(1,46+1,42)/2*2,28*2+(1,42+1,36)/2*2,50*2+(1,36+1,67)/2*3,05*2 "stoka 2"</t>
  </si>
  <si>
    <t>(1,67+1,49)/2*4,00*2+(1,49+1,52)/2*2,56*2+(1,52+1,35)/2*2,49*2+(1,35+1,24)/2*2,79*2+(1,24+1,12)/2*2,73*2 "stoka 2"</t>
  </si>
  <si>
    <t>-1437896504</t>
  </si>
  <si>
    <t>-179848993</t>
  </si>
  <si>
    <t xml:space="preserve">55,056 "přemístění výkopku z rýh na depo na staveništi pro zpětné využití"   </t>
  </si>
  <si>
    <t>28,425 "zpětný zásyp kanalizace"</t>
  </si>
  <si>
    <t>971070759</t>
  </si>
  <si>
    <t>11,864 "dovoz štěrkopísku pro obsypy"</t>
  </si>
  <si>
    <t>1750787341</t>
  </si>
  <si>
    <t xml:space="preserve">11,864 "dovoz štěrkopísku pro obsypy"   </t>
  </si>
  <si>
    <t>664706949</t>
  </si>
  <si>
    <t>55,056 "meziskládka na staveništi"</t>
  </si>
  <si>
    <t>-785988117</t>
  </si>
  <si>
    <t>((2,22+2,03)/2-(0,2*3+0,50))*2,09*0,8+((2,03+1,80)/2-(0,2*3+0,30))*2,80*0,8 "stoka 1"</t>
  </si>
  <si>
    <t>((2,29+2,25)/2-(0,2*3+0,50))*3,62*0,8+((2,25+1,60)/2-0,2*3)*0,50*0,8+((1,60+1,46)/2-0,2*3)*6,40*0,8 "stoka2"</t>
  </si>
  <si>
    <t>((1,46+1,42)/2-0,2*3)*2,28*0,8+((1,42+1,36)/2-0,2*3)*2,50*0,8+((1,36+1,67)/2-0,2*3)*3,05*0,8 "stoka2"</t>
  </si>
  <si>
    <t>((1,67+1,49)/2-0,2*3)*4,00*0,8+((1,49+1,52)/2-0,2*3)*2,56*0,8+((0,87+0,81)/2-0,2*3)*2,49*0,8 "stoka2"</t>
  </si>
  <si>
    <t>((0,81+0,74)/2-0,2*3)*2,79*0,8+((0,74+0,67)/2-0,2*3)*2,73*0,8+((0,67+0,64)/2-0,2*3)*2,14*0,8+((0,64+0,59)/2-0,2*3)*1,16*0,8 "stoka2"</t>
  </si>
  <si>
    <t>0,144+1,737+1,638+2,792*0,250 "šachta"</t>
  </si>
  <si>
    <t>1027440077</t>
  </si>
  <si>
    <t>(0,8*(0,2+0,2)-3,14*0,1*0,1)*(2,09+2,80) "stoka 1"</t>
  </si>
  <si>
    <t>(0,8*(0,2+0,2)-3,14*0,1*0,1)*(3,62+0,50+6,40+2,28+2,50+3,05+4,00+2,56+2,49+2,79+2,73+2,14+1,16) "stoka2"</t>
  </si>
  <si>
    <t>-1007270182</t>
  </si>
  <si>
    <t>11,864*2 'Přepočtené koeficientem množství</t>
  </si>
  <si>
    <t>651597512</t>
  </si>
  <si>
    <t>0,8*0,2*(2,09+2,80) "stoka 1"</t>
  </si>
  <si>
    <t>0,8*0,2*(3,62+0,50+6,40+2,28+2,50+3,05+4,00+2,56+2,49+2,79+2,73+2,14+1,16) "stoka"</t>
  </si>
  <si>
    <t>1,6*1,6*0,1 "šachta"</t>
  </si>
  <si>
    <t>1343535772</t>
  </si>
  <si>
    <t>(6+38)/4</t>
  </si>
  <si>
    <t>596R01</t>
  </si>
  <si>
    <t>podkladní blok betonový 300/150/75</t>
  </si>
  <si>
    <t>-1391615174</t>
  </si>
  <si>
    <t>Komunikace pozemní</t>
  </si>
  <si>
    <t>566901144</t>
  </si>
  <si>
    <t>Vyspravení podkladu po překopech inženýrských sítí plochy do 15 m2 s rozprostřením a zhutněním kamenivem hrubým drceným tl. 250 mm</t>
  </si>
  <si>
    <t>-758092017</t>
  </si>
  <si>
    <t xml:space="preserve">Poznámka k souboru cen:_x000D_
1. Ceny jsou určeny pro vyspravení podkladů po překopech pro inženýrské sítětrvalé i dočasné (předepíše-li je projekt)._x000D_
2. Ceny jsou určeny pouze pro případy havárií, přeložek nebo běžných oprav inženýrských sítí._x000D_
3. Ceny nelze použít v rámci výstavby nových inženýrských sítí._x000D_
4. V cenách nejsou započteny náklady na příp. nutný spojovací postřik, který se oceňuje cenami souboru cen 573 2.-11 Postřik živičný spojovací části A01 tohoto katalogu._x000D_
</t>
  </si>
  <si>
    <t>566901162</t>
  </si>
  <si>
    <t>Vyspravení podkladu po překopech inženýrských sítí plochy do 15 m2 s rozprostřením a zhutněním obalovaným kamenivem ACP (OK) tl. 150 mm</t>
  </si>
  <si>
    <t>601118534</t>
  </si>
  <si>
    <t>-415630354</t>
  </si>
  <si>
    <t>4,89 "stoka 1"</t>
  </si>
  <si>
    <t>37,42 "stoka 2"</t>
  </si>
  <si>
    <t>498432012</t>
  </si>
  <si>
    <t>227537227</t>
  </si>
  <si>
    <t>-1890551280</t>
  </si>
  <si>
    <t>1957560626</t>
  </si>
  <si>
    <t>-787326748</t>
  </si>
  <si>
    <t>1969343106</t>
  </si>
  <si>
    <t>1819753043</t>
  </si>
  <si>
    <t>919735113</t>
  </si>
  <si>
    <t>Řezání stávajícího živičného krytu nebo podkladu hloubky přes 100 do 150 mm</t>
  </si>
  <si>
    <t>2122444662</t>
  </si>
  <si>
    <t xml:space="preserve">Poznámka k souboru cen:_x000D_
1. V cenách jsou započteny i náklady na spotřebu vody._x000D_
</t>
  </si>
  <si>
    <t>2*(2,09+1,00)+1,20 "stoka 1"</t>
  </si>
  <si>
    <t>2*(3,62+1,00)+1,20 "stoka 2"</t>
  </si>
  <si>
    <t>997221551</t>
  </si>
  <si>
    <t>Vodorovná doprava suti bez naložení, ale se složením a s hrubým urovnáním ze sypkých materiálů, na vzdálenost do 1 km</t>
  </si>
  <si>
    <t>-521504265</t>
  </si>
  <si>
    <t xml:space="preserve">Poznámka k souboru cen:_x000D_
1. Ceny nelze použít pro vodorovnou dopravu suti po železnici, po vodě nebo neobvyklými dopravními prostředky._x000D_
2. Je-li na dopravní dráze pro vodorovnou dopravu suti překážka, pro kterou je nutno suť překládat z jednoho dopravního prostředku na druhý, oceňuje se tato doprava v každém úseku samostatně._x000D_
3. Ceny 997 22-155 jsou určeny pro sypký materiál, např. kamenivo a hmoty kamenitého charakteru stmelené vápnem, cementem nebo živicí._x000D_
4. Ceny 997 22-156 jsou určeny pro drobný kusový materiál (dlažební kostky, lomový kámen)._x000D_
</t>
  </si>
  <si>
    <t>997221559</t>
  </si>
  <si>
    <t>Vodorovná doprava suti bez naložení, ale se složením a s hrubým urovnáním Příplatek k ceně za každý další i započatý 1 km přes 1 km</t>
  </si>
  <si>
    <t>1538513150</t>
  </si>
  <si>
    <t>8,29*9 'Přepočtené koeficientem množství</t>
  </si>
  <si>
    <t>997221645</t>
  </si>
  <si>
    <t>Poplatek za uložení stavebního odpadu na skládce (skládkovné) asfaltového bez obsahu dehtu zatříděného do Katalogu odpadů pod kódem 17 03 02</t>
  </si>
  <si>
    <t>-1782173623</t>
  </si>
  <si>
    <t xml:space="preserve">Poznámka k souboru cen:_x000D_
1. Ceny uvedené v souboru cen je doporučeno upravit podle aktuálních cen místně příslušné skládky odpadů._x000D_
2. Uložení odpadů neuvedených v souboru cen se oceňuje individuálně._x000D_
3. V cenách je započítán poplatek za ukládání odpadu dle zákona 185/2001 Sb._x000D_
4. Případné drcení stavebního odpadu lze ocenit cenami souboru cen 997 00-60 Drcení stavebního odpadu z katalogu 800-6 Demolice objektů._x000D_
</t>
  </si>
  <si>
    <t>998276101</t>
  </si>
  <si>
    <t>Přesun hmot pro trubní vedení hloubené z trub z plastických hmot nebo sklolaminátových pro vodovody nebo kanalizace v otevřeném výkopu dopravní vzdálenost do 15 m</t>
  </si>
  <si>
    <t>-1909917785</t>
  </si>
  <si>
    <t xml:space="preserve">Poznámka k souboru cen:_x000D_
1. Položky přesunu hmot nelze užít pro zeminu, sypaniny, štěrkopísek, kamenivo ap. Případná manipulace s tímto materiálem se oceňuje souborem cen 162 2.-.... Vodorovné přemístění výkopku nebo sypaniny katalogu 800-1 Zemní práce._x000D_
</t>
  </si>
  <si>
    <t>SO-IV - Přípojka vodovodu</t>
  </si>
  <si>
    <t>-1322948085</t>
  </si>
  <si>
    <t>1,00*5,03</t>
  </si>
  <si>
    <t>-1770562513</t>
  </si>
  <si>
    <t>568485614</t>
  </si>
  <si>
    <t>((1,65+1,38)/2*5,03+(1,68+0,99)/2*2,55+(0,99+0,91)/2*2,44+(0,91+1,19)/2*3,26+(1,19+1,16)/2*0,34)*0,60 "přípojka"</t>
  </si>
  <si>
    <t>2,7*2,3*2,22 "vodoměrná šachta"</t>
  </si>
  <si>
    <t>((1,16+1,07)/2*5,98+(1,07+0,88)/2*4,17+(0,88+1,00)/2*5,37+(1,00+1,13)/2*3,20+(1,13+0,96)/2*10,85)*0,60 "SO-A"</t>
  </si>
  <si>
    <t>((1,16+1,07)/2*5,98+(1,07+0,88)/2*4,15+(0,88+1,02)/2*5,99+(1,02+1,10)/2*4,21+(1,10+1,07)/2*1,24+(1,07+0,95)/2*6,23+(0,95+0,92)/2*2,41)*0,6 "SO-B"</t>
  </si>
  <si>
    <t>60,857*0,5 'Přepočtené koeficientem množství</t>
  </si>
  <si>
    <t>985227231</t>
  </si>
  <si>
    <t>-486218597</t>
  </si>
  <si>
    <t>(1,65+1,38)/2*5,03*2+(1,68+0,99)/2*2,55*2+(0,91+1,19)/2*3,26*2+(1,19+1,16)/2*0,34*2 "přípojka"</t>
  </si>
  <si>
    <t>(2,7*2+2,3*2-0,60*2)*2,22 "vodoměrná šachta"</t>
  </si>
  <si>
    <t>(1,16+1,07)/2*5,98*2+(1,00+1,13)/2*3,20*2+(1,13+0,96)/2*10,85*2 "SO-A"</t>
  </si>
  <si>
    <t>(1,16+1,07)/2*5,98*2+(1,02+1,10)/2*4,21*2+(1,10+1,07)/2*1,24*2 "SO-B"</t>
  </si>
  <si>
    <t>-1090769114</t>
  </si>
  <si>
    <t>-1266104977</t>
  </si>
  <si>
    <t xml:space="preserve">60,857 "přemístění výkopku na depo na staveništi pro zpětné využití"   </t>
  </si>
  <si>
    <t>34,225 "převoz pro zpětné zásypy"</t>
  </si>
  <si>
    <t>-2143385364</t>
  </si>
  <si>
    <t xml:space="preserve">12,208 "dovoz štěrkopísku pro obsypy"   </t>
  </si>
  <si>
    <t>1691359479</t>
  </si>
  <si>
    <t>12,208 "dovoz štěrkopísku na zásypy"</t>
  </si>
  <si>
    <t>34,225 "převoz pro změtné zásypy z mezidepa"</t>
  </si>
  <si>
    <t>-863272928</t>
  </si>
  <si>
    <t>60,857 "meziskládka na staveništi"</t>
  </si>
  <si>
    <t>-530180523</t>
  </si>
  <si>
    <t>((1,95+1,68)/2-(0,15+0,04+0,2+0,50))*5,03*0,6+((1,68+0,99)/2-(0,15+0,04+0,2))*2,55*0,6+((0,99+0,91)/2-(0,15+0,04+0,2))*2,44*0,6 "přípojka"</t>
  </si>
  <si>
    <t>((0,91+1,19)/2-(0,15+0,04+0,2))*3,26*0,6+((1,19+1,16)/2-(0,15+0,04+0,2))*0,34*0,6 "přípojka"</t>
  </si>
  <si>
    <t>(2,7*2,3*2,22-(1,7*1,3*0,27+1,75*1,50+1,7*1,3*0,15+(1,00+0,85)/2*0,3))*0,8 "vodoměrná šachta 80% objemu zásypů"</t>
  </si>
  <si>
    <t>((1,16+1,07)/2-(0,15+0,04+0,2))*5,98*0,6+((1,07+0,88)/2-(0,15+0,04+0,2))*4,17*0,6+((0,88+1,00)/2-(0,15+0,04+0,2))*5,37*0,6 "SO-A"</t>
  </si>
  <si>
    <t>((1,00+1,13)/2-(0,15+0,04+0,2))*3,20*0,6+((1,13+0,96)/2-(0,15+0,04+0,2))*10,85*0,6 "SO-A"</t>
  </si>
  <si>
    <t>((1,16+1,07)/2-(0,15+0,04+0,2))*5,98*0,6+((1,07+0,72)/2-(0,15+0,04+0,2))*4,15*0,6+((0,97+0,72)/2-(0,15+0,04+0,2))*5,99*0,6 "SO-B"</t>
  </si>
  <si>
    <t>((0,72+0,68)/2-(0,15+0,04+0,2))*4,21*0,6+((0,68+0,67)/2-(0,15+0,04+0,2))*1,24*0,6 "SO-B"</t>
  </si>
  <si>
    <t>((0,67+0,78)/2-(0,15+0,04+0,2))*6,23*0,6+((0,78+0,85)/2-(0,15+0,04+0,2))*2,41*0,6 "SO-B"</t>
  </si>
  <si>
    <t>-392169724</t>
  </si>
  <si>
    <t>(0,6*(0,04+0,2)-3,14*0,02*0,02)*(5,03+2,55+2,44+3,26+0,34) "přípojka"</t>
  </si>
  <si>
    <t>(2,7*2,3*2,22-(1,7*1,3*0,27+1,75*1,50+1,7*1,3*0,15+(1,00+0,85)/2*0,3))*0,2 "vodoměrná šachta, 20% objemu zásypu"</t>
  </si>
  <si>
    <t>(0,6*(0,032+0,2)-3,14*0,016*0,016)*(5,98+4,17+5,37+3,20+10,85) "SO-A"</t>
  </si>
  <si>
    <t>(0,6*(0,032+0,2)-3,14*0,016*0,016)*(5,98+4,15+5,99+4,21+1,24+6,23+2,41) "SO-B"</t>
  </si>
  <si>
    <t>1674017021</t>
  </si>
  <si>
    <t>12,208*2 'Přepočtené koeficientem množství</t>
  </si>
  <si>
    <t>-1601412024</t>
  </si>
  <si>
    <t>1,7*1,3*0,15 "základ vodoměrné šachty"</t>
  </si>
  <si>
    <t>-1339102390</t>
  </si>
  <si>
    <t>(1,7*2+1,3*2)*0,15 "základ vodoměrné šachty"</t>
  </si>
  <si>
    <t>-1570047604</t>
  </si>
  <si>
    <t>1677940083</t>
  </si>
  <si>
    <t>0,60*0,15*(5,03+2,55+2,44+3,26+0,34) "přípojka"</t>
  </si>
  <si>
    <t>1,70*1,30*0,12 "vodoměrná šachta"</t>
  </si>
  <si>
    <t>0,60*0,15*(5,98+4,17+5,37+3,20+10,85) "SO-A"</t>
  </si>
  <si>
    <t>0,60*0,15*(5,98+4,15+5,99+4,21+1,24+6,23+2,41) "SO-B"</t>
  </si>
  <si>
    <t>452321161</t>
  </si>
  <si>
    <t>Podkladní a zajišťovací konstrukce z betonu železového v otevřeném výkopu desky pod potrubí, stoky a drobné objekty z betonu tř. C 25/30</t>
  </si>
  <si>
    <t>-799173967</t>
  </si>
  <si>
    <t xml:space="preserve">Poznámka k souboru cen:_x000D_
1. Ceny -1131 až -1181 a -1192 lze použít i pro ochrannou vrstvu pod železobetonové konstrukce._x000D_
2. Ceny -2131 až -2181 a -2192 jsou určeny pro jakékoliv úkosy sedel._x000D_
</t>
  </si>
  <si>
    <t>1,7*1,3*0,15 "betonáž stropu vodoměrné šachty"</t>
  </si>
  <si>
    <t>0,95*0,9*0,225 "betonáž vnitřní podlahy vodoměrné šachty"</t>
  </si>
  <si>
    <t>0,175*0,45*1,475*4 "betonáž bočních výztuh vodoměrné šachty"</t>
  </si>
  <si>
    <t>(1,00-0,64*0,64)*0,15 "betonáž vrchní desky u poklopu"</t>
  </si>
  <si>
    <t>452351101</t>
  </si>
  <si>
    <t>Bednění podkladních a zajišťovacích konstrukcí v otevřeném výkopu desek nebo sedlových loží pod potrubí, stoky a drobné objekty</t>
  </si>
  <si>
    <t>-2015350580</t>
  </si>
  <si>
    <t>(1,7*2+1,3*2)*0,15 "betonáž stropu vodoměrné šachty"</t>
  </si>
  <si>
    <t>1,00*4*0,15 "betonáž vrchní desky u poklopu"</t>
  </si>
  <si>
    <t>452368113</t>
  </si>
  <si>
    <t>Výztuž podkladních desek, bloků nebo pražců v otevřeném výkopu z betonářské oceli 10 505 (R) nebo BSt 500</t>
  </si>
  <si>
    <t>1665285869</t>
  </si>
  <si>
    <t>(0,332+0,089)*220*0,001 "směrné množství výztuže"</t>
  </si>
  <si>
    <t>-657574226</t>
  </si>
  <si>
    <t>643829300</t>
  </si>
  <si>
    <t>871161211</t>
  </si>
  <si>
    <t>Montáž vodovodního potrubí z plastů v otevřeném výkopu z polyetylenu PE 100 svařovaných elektrotvarovkou SDR 11/PN16 D 32 x 3,0 mm</t>
  </si>
  <si>
    <t>-905722482</t>
  </si>
  <si>
    <t xml:space="preserve">Poznámka k souboru cen:_x000D_
1. V cenách potrubí nejsou započteny náklady na:_x000D_
a) dodání potrubí; potrubí se oceňuje ve specifikaci; ztratné lze dohodnout u trub polyetylénových ve výši 1,5 %; u trub z tvrdého PVC ve výši 3 %,_x000D_
2. Ceny -1211 jsou určeny i pro plošné kolektory primárních okruhů tepelných čerpadel._x000D_
</t>
  </si>
  <si>
    <t>30,05 "SO-A"</t>
  </si>
  <si>
    <t>30,71 "SO-B"</t>
  </si>
  <si>
    <t>28613170</t>
  </si>
  <si>
    <t>trubka vodovodní PE100 SDR11 se signalizační vrstvou 32x3,0mm</t>
  </si>
  <si>
    <t>-1166583658</t>
  </si>
  <si>
    <t>60,76*1,015 'Přepočtené koeficientem množství</t>
  </si>
  <si>
    <t>28615969</t>
  </si>
  <si>
    <t>elektrospojka SDR11 PE 100 PN16 D 32mm</t>
  </si>
  <si>
    <t>2061799955</t>
  </si>
  <si>
    <t>9*1,015 'Přepočtené koeficientem množství</t>
  </si>
  <si>
    <t>28653052</t>
  </si>
  <si>
    <t>elektrokoleno 90° PE 100 D 32mm</t>
  </si>
  <si>
    <t>1170507064</t>
  </si>
  <si>
    <t>8*1,015 'Přepočtené koeficientem množství</t>
  </si>
  <si>
    <t>28615010</t>
  </si>
  <si>
    <t>elektrokoleno 45° PE 100 PN16 D 32mm</t>
  </si>
  <si>
    <t>1247691391</t>
  </si>
  <si>
    <t>2*1,015 'Přepočtené koeficientem množství</t>
  </si>
  <si>
    <t>871171211</t>
  </si>
  <si>
    <t>Montáž vodovodního potrubí z plastů v otevřeném výkopu z polyetylenu PE 100 svařovaných elektrotvarovkou SDR 11/PN16 D 40 x 3,7 mm</t>
  </si>
  <si>
    <t>145483460</t>
  </si>
  <si>
    <t>14,12 "přípojka"</t>
  </si>
  <si>
    <t>28613171</t>
  </si>
  <si>
    <t>trubka vodovodní PE100 SDR11 se signalizační vrstvou 40x3,7mm</t>
  </si>
  <si>
    <t>1386731885</t>
  </si>
  <si>
    <t>14,12*1,015 'Přepočtené koeficientem množství</t>
  </si>
  <si>
    <t>28615970</t>
  </si>
  <si>
    <t>elektrospojka SDR11 PE 100 PN16 D 40mm</t>
  </si>
  <si>
    <t>-1054862743</t>
  </si>
  <si>
    <t>4*1,015 'Přepočtené koeficientem množství</t>
  </si>
  <si>
    <t>879181111</t>
  </si>
  <si>
    <t>Montáž napojení vodovodní přípojky v otevřeném výkopu ve sklonu přes 20 % DN 40</t>
  </si>
  <si>
    <t>1608485110</t>
  </si>
  <si>
    <t xml:space="preserve">Poznámka k souboru cen:_x000D_
1. Ceny jsou určeny pro polyetylenové a PVC potrubí._x000D_
2. Ceny jsou určeny pro jedno napojení vnitřní instalace objektu na vodovodní přípojku._x000D_
</t>
  </si>
  <si>
    <t>891181112</t>
  </si>
  <si>
    <t>Montáž vodovodních armatur na potrubí šoupátek nebo klapek uzavíracích v otevřeném výkopu nebo v šachtách s osazením zemní soupravy (bez poklopů) DN 40</t>
  </si>
  <si>
    <t>-2856782</t>
  </si>
  <si>
    <t xml:space="preserve">Poznámka k souboru cen:_x000D_
1. V cenách jsou započteny i náklady:_x000D_
a) u šoupátek ceny -1112 na vytvoření otvorů ve stropech šachet pro prostup zemních souprav šoupátek,_x000D_
b) u navrtávacích pasů ceny -9111 na výkop montážních jamek, opravu izolace ocelových trubek a na osazení zemních souprav._x000D_
2. V cenách nejsou započteny náklady na:_x000D_
a) dodání vodoměrů, šoupátek, uzavíracích klapek, ventilů, montážních vložek, kompenzátorů, koncových nebo zpětných klapek, hydrantů, zemních souprav, šoupátkových koleček, šoupátkových a hydrantových klíčů, navrtávacích pasů, tvarovek a kompenzačních nástavců; tyto armatury se oceňují ve specifikaci,_x000D_
b) podkladní bloky pod armatury; bloky se oceňují příslušnými cenami souborů cen 452 2 . - . 1 Podkladní a zajišťovací konstrukce zděné na maltu cementovou, 452 3*- . 1 Podkladní a zajišťovací konstrukce z betonu, 452 35- . 1 Bednění podkladních a zajišťovacích konstrukcí části A 01 tohoto ceníku,_x000D_
c) obsyp odvodňovacího zařízení hydrantů ze štěrku nebo štěrkopísku; obsyp se oceňuje příslušnými cenami souboru cen 451 5 . - . 1 Lože pod potrubí, stoky a drobné objekty části A 01 tohoto katalogu,_x000D_
d) osazení hydrantových, šoupátkových a ventilových poklopů; osazení poklopů se oceňuje příslušnými cenami souboru cen 899 40-11 Osazení poklopů litinových části A 01 tohoto katalogu._x000D_
</t>
  </si>
  <si>
    <t>1987769942</t>
  </si>
  <si>
    <t>42291052</t>
  </si>
  <si>
    <t>souprava zemní pro navrtávací pas se šoupátkem Rd 1,25m</t>
  </si>
  <si>
    <t>1048946054</t>
  </si>
  <si>
    <t>42221300</t>
  </si>
  <si>
    <t>šoupátko pitná voda litina GGG 50 krátká stavební dl PN10/16 DN 40x140mm</t>
  </si>
  <si>
    <t>-1349999882</t>
  </si>
  <si>
    <t>891181222</t>
  </si>
  <si>
    <t>Montáž vodovodních armatur na potrubí šoupátek nebo klapek uzavíracích v šachtách s ručním kolečkem DN 40</t>
  </si>
  <si>
    <t>-1868461418</t>
  </si>
  <si>
    <t>422R02</t>
  </si>
  <si>
    <t>ventil uzavírací přímý z ocelolitiny V30 111 540.53 DN 40x200mm</t>
  </si>
  <si>
    <t>-1621470527</t>
  </si>
  <si>
    <t>1 "výkres DH.1.5.05 vodoměrná sestava"</t>
  </si>
  <si>
    <t>893811R01</t>
  </si>
  <si>
    <t>Osazení vodoměrné šachty z polypropylenu PP obetonované pro statické zatížení hranaté, půdorysné plochy do 1,5 m2, světlé hloubky od 1,4 m do 1,6 m</t>
  </si>
  <si>
    <t>-1065010708</t>
  </si>
  <si>
    <t xml:space="preserve">Poznámka k souboru cen:_x000D_
1. V cenách jsou započteny i náklady na:_x000D_
a) podkladní desku z betonu prostého tl. 100 mm,_x000D_
b) v cenách -1111 až -1263 je započteno obetonování vodoměrné šachty, z betonu prostého tl. 100 mm_x000D_
2. V cenách nejsou započteny náklady na:_x000D_
a) dodání vodoměrných šachet včetně vík, tyto náklady se oceňují ve specifikaci._x000D_
b) napojení stávajícího vodovodního potrubí se oceňuje cenami souboru 871 . . - . 1 části A 02 tohoto katalogu._x000D_
c) fixování šachty obsypem, který se oceňuje cenami souboru 174 ..-.... Zásyp sypaninou z jakékoliv horniny z jakékoliv horniny katalogu 800-1 Zemní práce, části A 07._x000D_
</t>
  </si>
  <si>
    <t>56230R01</t>
  </si>
  <si>
    <t>šachta vodoměrná hranatá tl 8mm včetně výztuh, vstupní části a poklopu</t>
  </si>
  <si>
    <t>-334095261</t>
  </si>
  <si>
    <t>-1197400209</t>
  </si>
  <si>
    <t>5,03*2+1,00</t>
  </si>
  <si>
    <t>-1388410765</t>
  </si>
  <si>
    <t>791749622</t>
  </si>
  <si>
    <t>4,507*9 'Přepočtené koeficientem množství</t>
  </si>
  <si>
    <t>692248508</t>
  </si>
  <si>
    <t>-1787584657</t>
  </si>
  <si>
    <t xml:space="preserve">Poznámka k souboru cen:_x000D_
1. Ceny přesunu hmot nelze užít pro zeminu, sypaniny, štěrkopísek, kamenivo ap. Případná manipulace s tímto materiálem se oceňuje soubory cen 162 ..-.... Vodorovné přemístění výkopku nebo sypaniny katalogu 800-1 Zemní práce._x000D_
</t>
  </si>
  <si>
    <t>SO-I - Venkovní úpravy</t>
  </si>
  <si>
    <t>113107121</t>
  </si>
  <si>
    <t>Odstranění podkladů nebo krytů ručně s přemístěním hmot na skládku na vzdálenost do 3 m nebo s naložením na dopravní prostředek z kameniva hrubého drceného, o tl. vrstvy do 100 mm</t>
  </si>
  <si>
    <t>-1915037756</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</si>
  <si>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Ceny_x000D_
a) –7111 až –7113, –7151 až -7153, -7211 až -7213 a -7311 až -7313 lze použít i pro odstranění podkladů nebo krytů ze štěrkopísku, škváry, strusky nebo z mechanicky zpevněných zemin,_x000D_
b) –7121 až 7125, –7161 až -7165, -7221 až -7225 a -7321 až -7325 lze použít i pro odstranění podkladů nebo krytů ze zemin stabilizovaných vápnem,_x000D_
c) –7130 až -7134, –7170 až -7174, –7230 až -7234 a -7330 až -7334 lze použít i pro odstranění dlažeb uložených do betonového lože a dlažeb z mozaiky uložených do cementové malty nebo podkladu ze zemin stabilizovaných cementem._x000D_
3. Ceny lze použít i pro odstranění podkladů nebo krytů opatřených živičnými postřiky nebo nátěry._x000D_
4. Ceny odlišené podle tloušťky (např. do 100 mm, do 200 mm) jsou určeny vždy pro celou tloušťku jednotlivých konstrukcí._x000D_
5.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nevykazuje._x000D_
6. Přemístění vybouraného materiálu větší vzdálenost, než je uvedeno, se oceňuje cenami souborů cen 997 22-1 Vodorovná doprava suti._x000D_
7. Ceny -714 . , -718 . , –724 . a -734 . nelze použít pro odstranění podkladu nebo krytu frézováním._x000D_
</t>
  </si>
  <si>
    <t>195,04 "vybourání zpevněné plochy dětského hřiště"</t>
  </si>
  <si>
    <t>113107142</t>
  </si>
  <si>
    <t>Odstranění podkladů nebo krytů ručně s přemístěním hmot na skládku na vzdálenost do 3 m nebo s naložením na dopravní prostředek živičných, o tl. vrstvy přes 50 do 100 mm</t>
  </si>
  <si>
    <t>2053087127</t>
  </si>
  <si>
    <t>113204111</t>
  </si>
  <si>
    <t>Vytrhání obrub s vybouráním lože, s přemístěním hmot na skládku na vzdálenost do 3 m nebo s naložením na dopravní prostředek záhonových</t>
  </si>
  <si>
    <t>-594305314</t>
  </si>
  <si>
    <t xml:space="preserve">Poznámka k souboru cen:_x000D_
1. Ceny jsou určeny:_x000D_
a) pro vytrhání obrub, obrubníků nebo krajníků jakéhokoliv druhu a velikosti uložených v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 Očištění vybouraných obrubníků, krajníků, desek nebo dílců části C 01 tohoto ceníku,_x000D_
b) vytrhaných dlažebních kostek, které se oceňují cenami souboru cen 979 07-11 Očištění vybouraných dlažebních kostek části C 01 tohoto ceníku._x000D_
3. Vytrhání obrub ze dvou řad kostek se oceňuje jako dvojnásobné množství vytrhání obrub z jedné řady kostek._x000D_
4. Přemístění vybouraných obrub, krajníků nebo dlažebních kostek včetně materiálu z lože a spár na vzdálenost přes 3 m se oceňuje cenami souborů cen 997 22-1 Vodorovná doprava suti a vybouraných hmot._x000D_
</t>
  </si>
  <si>
    <t>94,25 "obrubníky zpevněné plochy dětského hřiště"</t>
  </si>
  <si>
    <t>131213101</t>
  </si>
  <si>
    <t>Hloubení jam ručně zapažených i nezapažených s urovnáním dna do předepsaného profilu a spádu v hornině třídy těžitelnosti I skupiny 3 soudržných</t>
  </si>
  <si>
    <t>-1983447549</t>
  </si>
  <si>
    <t xml:space="preserve">Poznámka k souboru cen:_x000D_
1. V cenách jsou započteny i náklady na přehození výkopku na přilehlém terénu na vzdálenost do 3 m od okraje jámy nebo naložení na dopravní prostředek._x000D_
</t>
  </si>
  <si>
    <t>89*0,50*0,50*0,50 "výkopy pro oplocení"</t>
  </si>
  <si>
    <t>132254102</t>
  </si>
  <si>
    <t>Hloubení zapažených rýh šířky do 800 mm strojně s urovnáním dna do předepsaného profilu a spádu v hornině třídy těžitelnosti I skupiny 3 přes 20 do 50 m3</t>
  </si>
  <si>
    <t>-352806888</t>
  </si>
  <si>
    <t>28,00*0,70*0,50 "rýha pro pěrnou zeď"</t>
  </si>
  <si>
    <t>-1962231774</t>
  </si>
  <si>
    <t>515,219 "zpětný návoz z mezidepa pro úpravy terénu"</t>
  </si>
  <si>
    <t>162751115</t>
  </si>
  <si>
    <t>Vodorovné přemístění výkopku nebo sypaniny po suchu na obvyklém dopravním prostředku, bez naložení výkopku, avšak se složením bez rozhrnutí z horniny třídy těžitelnosti I skupiny 1 až 3 na vzdálenost přes 7 000 do 8 000 m</t>
  </si>
  <si>
    <t>-23632026</t>
  </si>
  <si>
    <t xml:space="preserve">303,42*0,20 "dovoz ornice, předpoklad 8 km" </t>
  </si>
  <si>
    <t>149593564</t>
  </si>
  <si>
    <t>103,936 "přebytečný výkopek na meziskádce z SO-A"</t>
  </si>
  <si>
    <t>212,909 "přebytečný výkopek na meziskládce z SO-B"</t>
  </si>
  <si>
    <t>561,41+26,631+26,632 "přebytečný výkopek na skládce z IS"</t>
  </si>
  <si>
    <t>-515,219 "zemina pro zpětné úpravy terénu"</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</si>
  <si>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</si>
  <si>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</si>
  <si>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-1522566080</t>
  </si>
  <si>
    <t>416,299 "předpoklad 20 km"</t>
  </si>
  <si>
    <t>416,299*10 'Přepočtené koeficientem množství</t>
  </si>
  <si>
    <t>871903432</t>
  </si>
  <si>
    <t>515,219 "nakládání z mezidepa na stavbě pro vyrovnání terénu"</t>
  </si>
  <si>
    <t>1949674395</t>
  </si>
  <si>
    <t xml:space="preserve">303,42*0,20 "dovoz ornice" </t>
  </si>
  <si>
    <t>10364101</t>
  </si>
  <si>
    <t>zemina pro terénní úpravy -  ornice</t>
  </si>
  <si>
    <t>1183423957</t>
  </si>
  <si>
    <t>60,684*1,8 'Přepočtené koeficientem množství</t>
  </si>
  <si>
    <t>171151111</t>
  </si>
  <si>
    <t>Uložení sypanin do násypů strojně s rozprostřením sypaniny ve vrstvách a s hrubým urovnáním zhutněných z hornin nesoudržných sypkých</t>
  </si>
  <si>
    <t>-1660042043</t>
  </si>
  <si>
    <t xml:space="preserve">Poznámka k souboru cen:_x000D_
1. Ceny lze použít i pro uložení sypaniny s předepsaným zhutněním na trvalé skládky, do koryt vodotečí a do prohlubní terénu._x000D_
2. Cenu 25-1101 lze použít i pro:_x000D_
a) rozprostření zbylého výkopu na místě po zásypu jam a rýh pro podzemní vedení a zářezů pro podzemní vedení; toto množství se určí v m3 uloženého výkopku, měřeného v rostlém stavu,_x000D_
b) uložení výkopku do násypů pod vodou._x000D_
3. Ceny nelze použít:_x000D_
a) pro uložení sypaniny do hrází; uložení netříděné sypaniny do hrází se oceňuje cenami souboru cen 171 uložení netříděných sypanin do hrází,_x000D_
b) pro uložení sypaniny do ochranných valů nebo těch jejich částí, jejichž šířka je menší než 3 m. Toto uložení se oceňuje cenami souboru cen 175 Obsyp objektů._x000D_
4. V cenách není započteno hutnění boků násypů. Toto hutnění se oceňuje cenami souboru cen 171 15-11 Hutnění boků násypů z hornin soudržných a sypkých._x000D_
</t>
  </si>
  <si>
    <t xml:space="preserve">(56,99+101,52)*0,50+(86,72+58,19)*0,40+(1583+307)*0,20 "násypy, vyrovnání terénu" </t>
  </si>
  <si>
    <t>171201231</t>
  </si>
  <si>
    <t>Poplatek za uložení stavebního odpadu na recyklační skládce (skládkovné) zeminy a kamení zatříděného do Katalogu odpadů pod kódem 17 05 04</t>
  </si>
  <si>
    <t>2092891344</t>
  </si>
  <si>
    <t xml:space="preserve">Poznámka k souboru cen:_x000D_
1. Ceny uvedené v souboru cen je doporučeno upravit podle aktuálních cen místně příslušné skládky odpadů._x000D_
2. Uložení odpadů neuvedených v souboru cen se oceňuje individuálně._x000D_
</t>
  </si>
  <si>
    <t>416,299*1,8 'Přepočtené koeficientem množství</t>
  </si>
  <si>
    <t>1641784052</t>
  </si>
  <si>
    <t>416,299 "přebytečný výkopek z mezidepa - za všecdhny objekty stavby"</t>
  </si>
  <si>
    <t>1407328418</t>
  </si>
  <si>
    <t xml:space="preserve">9,80 "obsypy opěrné zdi" </t>
  </si>
  <si>
    <t>181351006</t>
  </si>
  <si>
    <t>Rozprostření a urovnání ornice v rovině nebo ve svahu sklonu do 1:5 strojně při souvislé ploše do 100 m2, tl. vrstvy přes 300 do 400 mm</t>
  </si>
  <si>
    <t>-269419406</t>
  </si>
  <si>
    <t xml:space="preserve">Poznámka k souboru cen:_x000D_
1. V ceně jsou započteny i náklady na případné nutné přemístění hromad nebo dočasných skládek na místo spotřeby ze vzdálenosti do 50 m._x000D_
2. V ceně nejsou započteny náklady na získání ornice; tyto se oceňují cenami souboru cen 121 Sejmutí ornice._x000D_
</t>
  </si>
  <si>
    <t>56,99+101,52+86,72+58,19</t>
  </si>
  <si>
    <t>181411131</t>
  </si>
  <si>
    <t>Založení trávníku na půdě předem připravené plochy do 1000 m2 výsevem včetně utažení parkového v rovině nebo na svahu do 1:5</t>
  </si>
  <si>
    <t>-166590756</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</si>
  <si>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 185 80-43 Zalití rostlin vodou,_x000D_
d) srovnání terénu, tyto práce se oceňují souborem cen 181 1.-..Plošná úprava terénu._x000D_
4. V cenách o sklonu svahu přes 1:1 jsou uvažovány podmínky pro svahy běžně schůdné; bez použití lezeckých technik. V případě použití lezeckých technik se tyto náklady oceňují individuálně._x000D_
</t>
  </si>
  <si>
    <t>303,42+543+419</t>
  </si>
  <si>
    <t>00572410</t>
  </si>
  <si>
    <t>osivo směs travní parková</t>
  </si>
  <si>
    <t>1919603430</t>
  </si>
  <si>
    <t>1265,42*0,02 'Přepočtené koeficientem množství</t>
  </si>
  <si>
    <t>183101113</t>
  </si>
  <si>
    <t>Hloubení jamek pro vysazování rostlin v zemině tř.1 až 4 bez výměny půdy v rovině nebo na svahu do 1:5, objemu přes 0,02 do 0,05 m3</t>
  </si>
  <si>
    <t>-1756522759</t>
  </si>
  <si>
    <t xml:space="preserve">Poznámka k souboru cen:_x000D_
1. V cenách jsou započteny i náklady na případné naložení přebytečných výkopků na dopravní prostředek, odvoz na vzdálenost do 20 km a složení výkopků._x000D_
2. V cenách nejsou započteny náklady na uložení odpadu na skládku._x000D_
3. V cenách o sklonu svahu přes 1:1 jsou uvažovány podmínky pro svahy běžně schůdné; bez použití lezeckých technik. V případě použití lezeckých technik se tyto náklady oceňují individuálně._x000D_
</t>
  </si>
  <si>
    <t>183101114</t>
  </si>
  <si>
    <t>Hloubení jamek pro vysazování rostlin v zemině tř.1 až 4 bez výměny půdy v rovině nebo na svahu do 1:5, objemu přes 0,05 do 0,125 m3</t>
  </si>
  <si>
    <t>-1350980678</t>
  </si>
  <si>
    <t>183101115</t>
  </si>
  <si>
    <t>Hloubení jamek pro vysazování rostlin v zemině tř.1 až 4 bez výměny půdy v rovině nebo na svahu do 1:5, objemu přes 0,125 do 0,40 m3</t>
  </si>
  <si>
    <t>2068650009</t>
  </si>
  <si>
    <t>184102112</t>
  </si>
  <si>
    <t>Výsadba dřeviny s balem do předem vyhloubené jamky se zalitím v rovině nebo na svahu do 1:5, při průměru balu přes 200 do 300 mm</t>
  </si>
  <si>
    <t>-1196989634</t>
  </si>
  <si>
    <t xml:space="preserve">Poznámka k souboru cen:_x000D_
1. Ceny lze použít i pro dřeviny pěstované v nádobách._x000D_
2. V cenách nejsou započteny náklady na vysazované dřeviny, tyto se oceňují ve specifikaci._x000D_
3. V cenách o sklonu svahu přes 1:1 jsou uvažovány podmínky pro svahy běžně schůdné; bez použití lezeckých technik. V případě použití lezeckých technik se tyto náklady oceňují individuálně._x000D_
</t>
  </si>
  <si>
    <t>026R02</t>
  </si>
  <si>
    <t>Zimostráz - Buxus sempervirens výška 80-100</t>
  </si>
  <si>
    <t>688103054</t>
  </si>
  <si>
    <t>184102113</t>
  </si>
  <si>
    <t>Výsadba dřeviny s balem do předem vyhloubené jamky se zalitím v rovině nebo na svahu do 1:5, při průměru balu přes 300 do 400 mm</t>
  </si>
  <si>
    <t>306705012</t>
  </si>
  <si>
    <t>026R03</t>
  </si>
  <si>
    <t>Ruj - cotinus coggygria v150-200</t>
  </si>
  <si>
    <t>-388976986</t>
  </si>
  <si>
    <t>026R04</t>
  </si>
  <si>
    <t>Ptačí rob - ligustrum výška 80</t>
  </si>
  <si>
    <t>-1775292842</t>
  </si>
  <si>
    <t>026R05</t>
  </si>
  <si>
    <t xml:space="preserve">Brslen - Euonymus v 60 </t>
  </si>
  <si>
    <t>1477474308</t>
  </si>
  <si>
    <t>026R06</t>
  </si>
  <si>
    <t xml:space="preserve">Cesmína - Robustico v 30 </t>
  </si>
  <si>
    <t>-2095291137</t>
  </si>
  <si>
    <t>184102115</t>
  </si>
  <si>
    <t>Výsadba dřeviny s balem do předem vyhloubené jamky se zalitím v rovině nebo na svahu do 1:5, při průměru balu přes 500 do 600 mm</t>
  </si>
  <si>
    <t>118697452</t>
  </si>
  <si>
    <t>005R01</t>
  </si>
  <si>
    <t xml:space="preserve">Javor dlanitolistý - acer, obvod kmene 16/18 </t>
  </si>
  <si>
    <t>-1061682569</t>
  </si>
  <si>
    <t>184802115</t>
  </si>
  <si>
    <t>Chemické odplevelení půdy před založením kultury, trávníku nebo zpevněných ploch o výměře jednotlivě přes 20 m2 v rovině nebo na svahu do 1:5 granulátem na široko</t>
  </si>
  <si>
    <t>578165013</t>
  </si>
  <si>
    <t xml:space="preserve">Poznámka k souboru cen:_x000D_
1. Ceny -2111, -2211, -2311 a -2411 lze použít i pro aplikaci retardantů na trávníky._x000D_
2. V cenách -2111, -2211, -2311 a -2411 jsou započteny i náklady na dovoz vody do 10 km._x000D_
3. V cenách nejsou započteny náklady na případné zapravení přípravku do půdy_x000D_
a) obděláním půdy; tyto práce se oceňují cenami části A02 souboru cen 183 40-31 Obdělání půdy,_x000D_
b) prolitím; toto se oceňuje cenami části C02 souboru cen 185 80-43 Zalití rostlin vodou a případně cenami části A02 souboru cen 185 85-11 Dovoz vody pro zálivku rostlin._x000D_
4. Každá opakovaná aplikace se oceňuje samostatně._x000D_
5. Chemické odplevelení ploch do 20 m2 se oceňuje příslušnými cenami souboru cen 184 80-26 Chemické odplevelení po založení kultury._x000D_
6. V cenách o sklonu svahu přes 1:1 jsou uvažovány podmínky pro svahy běžně schůdné; bez použití lezeckých technik. V případě použití lezeckých technik se tyto náklady oceňují individuálně._x000D_
</t>
  </si>
  <si>
    <t>185803111</t>
  </si>
  <si>
    <t>Ošetření trávníku jednorázové v rovině nebo na svahu do 1:5</t>
  </si>
  <si>
    <t>-76285535</t>
  </si>
  <si>
    <t xml:space="preserve">Poznámka k souboru cen:_x000D_
1. V cenách nejsou započteny náklady na :_x000D_
a) vypletí; tyto práce se oceňují cenami části C02 souboru cen 185 80-42 Vypletí,_x000D_
b) zalití; tyto práce se oceňují cenami části C02 souboru cen 185 80-43 Zalití rostlin vodou_x000D_
c) chemické odplevelení; tyto práce se oceňují cenami části A02 souboru cen 184 80-22 Chemické odplevelení trávníku,_x000D_
d) hnojení; tyto práce se oceňuji cenami části A02 souboru cen 184 85-11 Hnojení roztokem hnojiva nebo 185 80-21 Hnojení._x000D_
2. V cenách jsou započteny i náklady na pokosení se shrabáním, naložením shrabu na dopravní prostředek s odvezením do vzdálenosti 20 km a vyložením shrabu._x000D_
3. V cenách o sklonu svahu přes 1:1 jsou uvažovány podmínky pro svahy běžně schůdné; bez použití lezeckých technik. V případě použití lezeckých technik se tyto náklady oceňují individuálně._x000D_
</t>
  </si>
  <si>
    <t>1265,42</t>
  </si>
  <si>
    <t>327215111</t>
  </si>
  <si>
    <t>Opěrné zdi z drátokamenných gravitačních konstrukcí (gabionů) z lomového kamene neupraveného výplňového na sucho ze splétané dvouzákrutové ocelové sítě s povrchovou úpravou galfan</t>
  </si>
  <si>
    <t>156851280</t>
  </si>
  <si>
    <t xml:space="preserve">Poznámka k souboru cen:_x000D_
1. V cenách jsou započteny náklady na sestavení drátěných košů včetně jejich dodávky, výplň košů kamenivem, lícové urovnání pohledové a horní plochy výplně gabionu a vyklínkování výplně._x000D_
2. V cenách nejsou započteny náklady na:_x000D_
a) vyhotovení štěrkového lože pod gabionem; tyto náklady se oceňují cenami souboru cen 271 .5-22.. Podsyp pod základové konstrukce katalogu 801-1,_x000D_
b) zpětný zásyp; tyto náklady se oceňují cenami souboru cen 174.. Zásyp sypaninou z jakékoliv horniny katalogu 800-1,_x000D_
c) filtrační geotextilii mezi rubem gabionu a zpětným zásypem; tyto náklady se oceňuji cenami souboru cen 213 14-11 Zřízení vrstvy z geotextilie katalogu 800-2._x000D_
</t>
  </si>
  <si>
    <t>0,50*0,50*1,00*(6+9+9+24+18+15)</t>
  </si>
  <si>
    <t>338171111</t>
  </si>
  <si>
    <t>Montáž sloupků a vzpěr plotových ocelových trubkových nebo profilovaných výšky do 2,00 m se zalitím cementovou maltou do vynechaných otvorů</t>
  </si>
  <si>
    <t>1394069540</t>
  </si>
  <si>
    <t xml:space="preserve">Poznámka k souboru cen:_x000D_
1. Ceny lze použít i pro zalití (zabetonování) vzpěr rohových sloupků._x000D_
2. V cenách nejsou započteny náklady na:_x000D_
a) sloupky a vzpěry, toto se oceňuje ve specifikaci,_x000D_
b) vrtání jamek, tyto se oceňují souborem cen 131 1.-13.. - Vrtání jamek pro plotové sloupky tohoto katalogu._x000D_
3. Výškou sloupku se rozumí jeho délka před osazením._x000D_
4. V cenách 338 17-1115 a -1125 je pevným podkladem myšlena stávající podezdívka nebo podhrabová deska._x000D_
5. Montáž pletiva se oceňuje cenami souboru cen 348 17 Osazení oplocení._x000D_
6. V cenách osazování do zemního vrutu je započten i štěrk fixující sloupek._x000D_
</t>
  </si>
  <si>
    <t>55342151</t>
  </si>
  <si>
    <t>plotový sloupek pro svařované panely profilovaný oválný 50x70mm dl 1,0-1,5m povrchová úprava Pz a komaxit</t>
  </si>
  <si>
    <t>429830590</t>
  </si>
  <si>
    <t>55342152</t>
  </si>
  <si>
    <t>plotový sloupek pro svařované panely profilovaný oválný 50x70mm dl 2,0-2,5m povrchová úprava Pz a komaxit</t>
  </si>
  <si>
    <t>428782442</t>
  </si>
  <si>
    <t>348101210</t>
  </si>
  <si>
    <t>Osazení vrat nebo vrátek k oplocení na sloupky ocelové, plochy jednotlivě do 2 m2</t>
  </si>
  <si>
    <t>948928632</t>
  </si>
  <si>
    <t xml:space="preserve">Poznámka k souboru cen:_x000D_
1. V cenách jsou započteny i náklady na montážní materiál. Jedná se o drobný materiál, proto není v kalkulaci jmenovitě uveden. Tento materiál je součásti výrobní režie._x000D_
2. V cenách nejsou započteny náklady na dodávku vrat a vrátek; tyto se oceňují ve specifikaci._x000D_
</t>
  </si>
  <si>
    <t>55342333</t>
  </si>
  <si>
    <t>branka plotová jednokřídlá Pz s PVC vrstvou 1000x1530mm</t>
  </si>
  <si>
    <t>1910983720</t>
  </si>
  <si>
    <t>348101260</t>
  </si>
  <si>
    <t>Osazení vrat nebo vrátek k oplocení na sloupky ocelové, plochy jednotlivě přes 10 do 15 m2</t>
  </si>
  <si>
    <t>604001957</t>
  </si>
  <si>
    <t>553R01</t>
  </si>
  <si>
    <t xml:space="preserve">plotová vrata atyp </t>
  </si>
  <si>
    <t>-1335305946</t>
  </si>
  <si>
    <t>1 "dle samostatného výkresu"</t>
  </si>
  <si>
    <t>348121211</t>
  </si>
  <si>
    <t>Osazení podhrabových desek na ocelové sloupky, délky desek do 2 m</t>
  </si>
  <si>
    <t>-968457154</t>
  </si>
  <si>
    <t xml:space="preserve">Poznámka k souboru cen:_x000D_
1. V cenách jsou započteny i náklady na:_x000D_
2. montážní materiál. Jedná se o drobný materiál, proto není v kalkulaci jmenovitě uveden. Tento materiál je součásti výrobní režie,_x000D_
3. montáž a dodávku držáků desek._x000D_
4. V cenách nejsou započteny náklady na dodávku desky; tyto se oceňují ve specifikaci._x000D_
</t>
  </si>
  <si>
    <t>59233119</t>
  </si>
  <si>
    <t>deska plotová betonová 2000x50x290mm</t>
  </si>
  <si>
    <t>-1692500736</t>
  </si>
  <si>
    <t>348171320</t>
  </si>
  <si>
    <t>Montáž oplocení z dílců kovových z profilové oceli, trubek nebo tenkostěnných profilů hmotnosti 1 m oplocení přes 15 do 30 kg</t>
  </si>
  <si>
    <t>21902904</t>
  </si>
  <si>
    <t xml:space="preserve">Poznámka k souboru cen:_x000D_
1. V cenách nejsou započteny náklady na dodávku dílců, tyto se oceňují ve specifikaci._x000D_
</t>
  </si>
  <si>
    <t>67,13+28,09+52,70</t>
  </si>
  <si>
    <t>592R02</t>
  </si>
  <si>
    <t>plotový panel kovový atypický 120x200 včetně povrchové úpravy</t>
  </si>
  <si>
    <t>-860047365</t>
  </si>
  <si>
    <t>348171340</t>
  </si>
  <si>
    <t>Montáž oplocení z dílců kovových z profilové oceli, trubek nebo tenkostěnných profilů hmotnosti 1 m oplocení přes 50 do 70 kg</t>
  </si>
  <si>
    <t>1409589989</t>
  </si>
  <si>
    <t>26,73+12,51+36,64+7,45</t>
  </si>
  <si>
    <t>592R03</t>
  </si>
  <si>
    <t>plotový panel kovový atypický 180x200 včetně povrchové úpravy</t>
  </si>
  <si>
    <t>-1451991238</t>
  </si>
  <si>
    <t>564361121</t>
  </si>
  <si>
    <t>Podklad ploch pro tělovýchovu ze škváry dvouvrstvový s rozprostřením hmot, vlhčením a zhutněním tl. do 200 mm</t>
  </si>
  <si>
    <t>1622660064</t>
  </si>
  <si>
    <t>564760011</t>
  </si>
  <si>
    <t>Podklad nebo kryt z kameniva hrubého drceného vel. 8-16 mm s rozprostřením a zhutněním, po zhutnění tl. 200 mm</t>
  </si>
  <si>
    <t>179717328</t>
  </si>
  <si>
    <t>0,50*28,00 "podkladní vrstvy gabionové opěrné zdi"</t>
  </si>
  <si>
    <t>589116112</t>
  </si>
  <si>
    <t>Kryt ploch pro tělovýchovu jednovrstvový nebo dvouvrstvový s rozprostřením hmot, vlhčením a zhutněním hlinitopísčitý, o tl. přes 20 do 50 mm</t>
  </si>
  <si>
    <t>932169256</t>
  </si>
  <si>
    <t xml:space="preserve">Poznámka k souboru cen:_x000D_
1. V cenách jsou započteny i náklady na projektem předepsaný posyp._x000D_
</t>
  </si>
  <si>
    <t>202,00 "detské hřiště, úprava"</t>
  </si>
  <si>
    <t>916232111</t>
  </si>
  <si>
    <t>Doplňující konstrukce krytů venkovních ploch pro tělovýchovu obruba z obrubníků do betonového lože, výšky 25 mm</t>
  </si>
  <si>
    <t>-191448021</t>
  </si>
  <si>
    <t xml:space="preserve">Poznámka k souboru cen:_x000D_
1. Vcenách jsou započteny náklady na dodání všech potřebných materiálů a jejich osazení do betonového lože._x000D_
2. V cenách nejsou započteny náklady na zemní práce. Tyto práce se oceňují příslušnými cenami katalogu 800-1 - Zemní práce._x000D_
</t>
  </si>
  <si>
    <t>936001001</t>
  </si>
  <si>
    <t>Montáž prvků městské a zahradní architektury hmotnosti do 0,1 t</t>
  </si>
  <si>
    <t>-1643738011</t>
  </si>
  <si>
    <t xml:space="preserve">Poznámka k souboru cen:_x000D_
1. V cenách nejsou započteny náklady na dodání architektonických prvků, tyto se ocení ve specifikaci._x000D_
</t>
  </si>
  <si>
    <t>74910133</t>
  </si>
  <si>
    <t>koš odpadkový litina,ocel  v 1005mm D 470mm obsah 50L</t>
  </si>
  <si>
    <t>2065596212</t>
  </si>
  <si>
    <t>74910225</t>
  </si>
  <si>
    <t>květináč betonový povrch tryskaný 900x900x500mm</t>
  </si>
  <si>
    <t>1461512140</t>
  </si>
  <si>
    <t>74910112</t>
  </si>
  <si>
    <t>lavička s opěradlem (nekotvená) 1500x700x850mm konstrukce-vymývaný beton, sedák-dřevo</t>
  </si>
  <si>
    <t>-1784733204</t>
  </si>
  <si>
    <t>74910152</t>
  </si>
  <si>
    <t>stojan na kola na 10 kol oboustranný, kov 730x1750x500mm</t>
  </si>
  <si>
    <t>-597974580</t>
  </si>
  <si>
    <t>74910120</t>
  </si>
  <si>
    <t>koš odpadkový plastový (možnost upevnění) v 840mm D 350mm obsah 50L</t>
  </si>
  <si>
    <t>2074498011</t>
  </si>
  <si>
    <t>1643945404</t>
  </si>
  <si>
    <t>-510759873</t>
  </si>
  <si>
    <t>40,227*9 'Přepočtené koeficientem množství</t>
  </si>
  <si>
    <t>997221611</t>
  </si>
  <si>
    <t>Nakládání na dopravní prostředky pro vodorovnou dopravu suti</t>
  </si>
  <si>
    <t>-30864121</t>
  </si>
  <si>
    <t xml:space="preserve">Poznámka k souboru cen:_x000D_
1. Ceny lze použít i pro překládání při lomené dopravě._x000D_
2. Ceny nelze použít při dopravě po železnici, po vodě nebo neobvyklými dopravními prostředky._x000D_
</t>
  </si>
  <si>
    <t>1627297585</t>
  </si>
  <si>
    <t xml:space="preserve">Poznámka k souboru cen:_x000D_
1. Ceny uvedenév souboru cen je doporučeno upravit podle aktuálních cen místně příslušné skládky odpadů._x000D_
2. Uložení odpadů neuvedených v souboru cen se oceňuje individuálně._x000D_
3. V cenách je započítán poplatek za ukládání odpadu dle zákona 185/2001 Sb._x000D_
4. Případné drcení stavebního odpadu lze ocenit cenami souboru cen 997 00-60 Drcení stavebního odpadu z katalogu 800-6 Demolice objektů._x000D_
</t>
  </si>
  <si>
    <t>998222012</t>
  </si>
  <si>
    <t>Přesun hmot pro tělovýchovné plochy dopravní vzdálenost do 200 m</t>
  </si>
  <si>
    <t>1579979381</t>
  </si>
  <si>
    <t xml:space="preserve">Poznámka k souboru cen:_x000D_
1. Cena je určena pro přesun hmot na jakémkoliv podkladu._x000D_
</t>
  </si>
  <si>
    <t>711132101</t>
  </si>
  <si>
    <t>Provedení izolace proti zemní vlhkosti pásy na sucho AIP nebo tkaniny na ploše svislé S</t>
  </si>
  <si>
    <t>-922727656</t>
  </si>
  <si>
    <t xml:space="preserve">Poznámka k souboru cen:_x000D_
1. Izolace plochy jednotlivě do 10 m2 se oceňují skladebně cenou příslušné izolace a cenou 711 19-9096 Příplatek za plochu do 10 m2._x000D_
</t>
  </si>
  <si>
    <t>28,00*0,80 "geotextílie u opěrné zdi"</t>
  </si>
  <si>
    <t>-545811623</t>
  </si>
  <si>
    <t>22,4*1,221 'Přepočtené koeficientem množství</t>
  </si>
  <si>
    <t>998711201</t>
  </si>
  <si>
    <t>Přesun hmot pro izolace proti vodě, vlhkosti a plynům stanovený procentní sazbou (%) z ceny vodorovná dopravní vzdálenost do 50 m v objektech výšky do 6 m</t>
  </si>
  <si>
    <t>269396130</t>
  </si>
  <si>
    <t>SEZNAM FIGUR</t>
  </si>
  <si>
    <t>Výměra</t>
  </si>
  <si>
    <t xml:space="preserve"> SO-DD</t>
  </si>
  <si>
    <t>barevná_slepecká</t>
  </si>
  <si>
    <t>bourání_živice</t>
  </si>
  <si>
    <t>v místě napojení na stávající komunikaci a stávajících ploch - celkem 150mm</t>
  </si>
  <si>
    <t>drenáž</t>
  </si>
  <si>
    <t>chodníky</t>
  </si>
  <si>
    <t>skladba 320mm</t>
  </si>
  <si>
    <t>kačírek</t>
  </si>
  <si>
    <t>komunikace_živice</t>
  </si>
  <si>
    <t>nová komunikace a napojení na stávající komunikaci</t>
  </si>
  <si>
    <t>obruba_15cm</t>
  </si>
  <si>
    <t>obruba_8cm</t>
  </si>
  <si>
    <t>stání</t>
  </si>
  <si>
    <t>stání_chodník</t>
  </si>
  <si>
    <t>zesílené skladby celkem- 370mm</t>
  </si>
  <si>
    <t>šedá_chodník</t>
  </si>
  <si>
    <t>zeleň</t>
  </si>
  <si>
    <t>zesíl_chodník</t>
  </si>
  <si>
    <t>zesílená skladba chodníku - pojížděná</t>
  </si>
  <si>
    <t>zesíl_slepecká</t>
  </si>
  <si>
    <t>zesílená skladba - dlažba pro nevidomé</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</si>
  <si>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</si>
  <si>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</si>
  <si>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</si>
  <si>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</si>
  <si>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family val="2"/>
        <charset val="238"/>
      </rPr>
      <t xml:space="preserve">Rekapitulace stavby </t>
    </r>
    <r>
      <rPr>
        <sz val="8"/>
        <rFont val="Arial CE"/>
        <family val="2"/>
        <charset val="238"/>
      </rPr>
      <t>obsahuje sestavu Rekapitulace stavby a Rekapitulace objektů stavby a soupisů prací.</t>
    </r>
  </si>
  <si>
    <r>
      <t xml:space="preserve">V sestavě </t>
    </r>
    <r>
      <rPr>
        <b/>
        <sz val="8"/>
        <rFont val="Arial CE"/>
        <family val="2"/>
        <charset val="238"/>
      </rPr>
      <t>Rekapitulace stavby</t>
    </r>
    <r>
      <rPr>
        <sz val="8"/>
        <rFont val="Arial CE"/>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</si>
  <si>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</si>
  <si>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</si>
  <si>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8"/>
        <rFont val="Arial CE"/>
        <family val="2"/>
        <charset val="238"/>
      </rPr>
      <t>Rekapitulace objektů stavby a soupisů prací</t>
    </r>
    <r>
      <rPr>
        <sz val="8"/>
        <rFont val="Arial CE"/>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</si>
  <si>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</si>
  <si>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</si>
  <si>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</si>
  <si>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</si>
  <si>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</si>
  <si>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</si>
  <si>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</si>
  <si>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</si>
  <si>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</si>
  <si>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</si>
  <si>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t>
  </si>
  <si>
    <t>Soupis prací pro daný typ objektu</t>
  </si>
  <si>
    <r>
      <rPr>
        <i/>
        <sz val="8"/>
        <rFont val="Arial CE"/>
        <family val="2"/>
        <charset val="238"/>
      </rPr>
      <t xml:space="preserve">Soupis prací </t>
    </r>
    <r>
      <rPr>
        <sz val="8"/>
        <rFont val="Arial CE"/>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</si>
  <si>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</si>
  <si>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family val="2"/>
        <charset val="238"/>
      </rPr>
      <t>Krycí list soupisu</t>
    </r>
    <r>
      <rPr>
        <sz val="8"/>
        <rFont val="Arial CE"/>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</si>
  <si>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</si>
  <si>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8"/>
        <rFont val="Arial CE"/>
        <family val="2"/>
        <charset val="238"/>
      </rPr>
      <t>Rekapitulace členění soupisu prací</t>
    </r>
    <r>
      <rPr>
        <sz val="8"/>
        <rFont val="Arial CE"/>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</si>
  <si>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</si>
  <si>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family val="2"/>
        <charset val="238"/>
      </rPr>
      <t xml:space="preserve">Soupis prací </t>
    </r>
    <r>
      <rPr>
        <sz val="8"/>
        <rFont val="Arial CE"/>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</si>
  <si>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</si>
  <si>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</si>
  <si>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</si>
  <si>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</si>
  <si>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</si>
  <si>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</si>
  <si>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</si>
  <si>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</si>
  <si>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</si>
  <si>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</si>
  <si>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</si>
  <si>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</si>
  <si>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</si>
  <si>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</si>
  <si>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</si>
  <si>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</si>
  <si>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</si>
  <si>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</si>
  <si>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</si>
  <si>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</si>
  <si>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</si>
  <si>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</si>
  <si>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</si>
  <si>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</si>
  <si>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</si>
  <si>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</si>
  <si>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</si>
  <si>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</si>
  <si>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</si>
  <si>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</si>
  <si>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</si>
  <si>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</si>
  <si>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</si>
  <si>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</si>
  <si>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</si>
  <si>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</si>
  <si>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</si>
  <si>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</si>
  <si>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</si>
  <si>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</si>
  <si>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</si>
  <si>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</si>
  <si>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</si>
  <si>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</si>
  <si>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</si>
  <si>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</si>
  <si>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</si>
  <si>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</si>
  <si>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</si>
  <si>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</si>
  <si>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</si>
  <si>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</si>
  <si>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</si>
  <si>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</si>
  <si>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</si>
  <si>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</si>
  <si>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</si>
  <si>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</si>
  <si>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</si>
  <si>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</si>
  <si>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</si>
  <si>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</si>
  <si>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</si>
  <si>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</si>
  <si>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</si>
  <si>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</si>
  <si>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</si>
  <si>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</si>
  <si>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</si>
  <si>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</si>
  <si>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</si>
  <si>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</si>
  <si>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</si>
  <si>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</si>
  <si>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</si>
  <si>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</si>
  <si>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</si>
  <si>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</si>
  <si>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</si>
  <si>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</si>
  <si>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</si>
  <si>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</si>
  <si>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</si>
  <si>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</si>
  <si>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</si>
  <si>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</si>
  <si>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</si>
  <si>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</si>
  <si>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</si>
  <si>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</si>
  <si>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</si>
  <si>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</si>
  <si>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</si>
  <si>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</si>
  <si>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</si>
  <si>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</si>
  <si>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</si>
  <si>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</si>
  <si>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</si>
  <si>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</si>
  <si>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</si>
  <si>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</si>
  <si>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</si>
  <si>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</si>
  <si>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</si>
  <si>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</si>
  <si>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</si>
  <si>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</si>
  <si>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</si>
  <si>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</si>
  <si>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</si>
  <si>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</si>
  <si>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</si>
  <si>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</si>
  <si>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</si>
  <si>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</si>
  <si>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</si>
  <si>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</si>
  <si>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</si>
  <si>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</si>
  <si>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</si>
  <si>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</si>
  <si>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</si>
  <si>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</si>
  <si>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</si>
  <si>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</si>
  <si>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</si>
  <si>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</si>
  <si>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</si>
  <si>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</si>
  <si>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</si>
  <si>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</si>
  <si>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</si>
  <si>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</si>
  <si>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</si>
  <si>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</si>
  <si>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</si>
  <si>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</si>
  <si>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</si>
  <si>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</si>
  <si>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</si>
  <si>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</si>
  <si>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</si>
  <si>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</si>
  <si>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</si>
  <si>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</si>
  <si>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</si>
  <si>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</si>
  <si>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</si>
  <si>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</si>
  <si>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</si>
  <si>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</si>
  <si>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</si>
  <si>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</si>
  <si>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</si>
  <si>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</si>
  <si>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r>
      <t xml:space="preserve">Multifunkční objekt města Třebenice </t>
    </r>
    <r>
      <rPr>
        <b/>
        <sz val="11"/>
        <color rgb="FFFF0000"/>
        <rFont val="Arial CE"/>
        <family val="2"/>
        <charset val="238"/>
      </rPr>
      <t>REVIZE ROZPOČTU Č. 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</si>
</sst>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dd\.mm\.yyyy"/>
    <numFmt numFmtId="166" formatCode="#,##0.00000"/>
    <numFmt numFmtId="167" formatCode="#,##0.000"/>
  </numFmts>
  <fonts count="51" x14ac:knownFonts="1">
    <font>
      <sz val="8"/>
      <name val="Arial CE"/>
      <family val="2"/>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505050"/>
      <name val="Arial CE"/>
      <family val="2"/>
      <charset val="238"/>
    </font>
    <font>
      <sz val="8"/>
      <color rgb="FFFF0000"/>
      <name val="Arial CE"/>
      <family val="2"/>
      <charset val="238"/>
    </font>
    <font>
      <sz val="8"/>
      <color rgb="FF800080"/>
      <name val="Arial CE"/>
      <family val="2"/>
      <charset val="238"/>
    </font>
    <font>
      <sz val="8"/>
      <color rgb="FFFFFFFF"/>
      <name val="Arial CE"/>
      <family val="2"/>
      <charset val="238"/>
    </font>
    <font>
      <b/>
      <sz val="14"/>
      <name val="Arial CE"/>
      <family val="2"/>
      <charset val="238"/>
    </font>
    <font>
      <sz val="8"/>
      <color rgb="FF3366FF"/>
      <name val="Arial CE"/>
      <family val="2"/>
      <charset val="238"/>
    </font>
    <font>
      <b/>
      <sz val="12"/>
      <color rgb="FF969696"/>
      <name val="Arial CE"/>
      <family val="2"/>
      <charset val="238"/>
    </font>
    <font>
      <b/>
      <sz val="8"/>
      <color rgb="FF969696"/>
      <name val="Arial CE"/>
      <family val="2"/>
      <charset val="238"/>
    </font>
    <font>
      <b/>
      <sz val="10"/>
      <name val="Arial CE"/>
      <family val="2"/>
      <charset val="238"/>
    </font>
    <font>
      <b/>
      <sz val="10"/>
      <color rgb="FF96969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sz val="18"/>
      <color theme="10"/>
      <name val="Wingdings 2"/>
      <family val="1"/>
      <charset val="2"/>
    </font>
    <font>
      <b/>
      <sz val="11"/>
      <color rgb="FF003366"/>
      <name val="Arial CE"/>
      <family val="2"/>
      <charset val="238"/>
    </font>
    <font>
      <sz val="11"/>
      <color rgb="FF003366"/>
      <name val="Arial CE"/>
      <family val="2"/>
      <charset val="238"/>
    </font>
    <font>
      <sz val="11"/>
      <color rgb="FF96969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sz val="7"/>
      <color rgb="FF969696"/>
      <name val="Arial CE"/>
      <family val="2"/>
      <charset val="238"/>
    </font>
    <font>
      <i/>
      <sz val="7"/>
      <color rgb="FF969696"/>
      <name val="Arial CE"/>
      <family val="2"/>
      <charset val="238"/>
    </font>
    <font>
      <i/>
      <sz val="9"/>
      <color rgb="FF0000FF"/>
      <name val="Arial CE"/>
      <family val="2"/>
      <charset val="238"/>
    </font>
    <font>
      <i/>
      <sz val="8"/>
      <color rgb="FF0000FF"/>
      <name val="Arial CE"/>
      <family val="2"/>
      <charset val="238"/>
    </font>
    <font>
      <b/>
      <sz val="9"/>
      <name val="Arial CE"/>
      <family val="2"/>
      <charset val="238"/>
    </font>
    <font>
      <sz val="8"/>
      <name val="Trebuchet MS"/>
      <family val="2"/>
      <charset val="238"/>
    </font>
    <font>
      <b/>
      <sz val="16"/>
      <name val="Trebuchet MS"/>
      <family val="2"/>
      <charset val="238"/>
    </font>
    <font>
      <b/>
      <sz val="11"/>
      <name val="Trebuchet MS"/>
      <family val="2"/>
      <charset val="238"/>
    </font>
    <font>
      <sz val="8"/>
      <name val="Arial CE"/>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b/>
      <sz val="8"/>
      <name val="Arial CE"/>
      <family val="2"/>
      <charset val="238"/>
    </font>
    <font>
      <u/>
      <sz val="11"/>
      <color theme="10"/>
      <name val="Calibri"/>
      <family val="2"/>
      <charset val="238"/>
      <scheme val="minor"/>
    </font>
    <font>
      <i/>
      <sz val="8"/>
      <name val="Arial CE"/>
      <family val="2"/>
      <charset val="238"/>
    </font>
    <font>
      <b/>
      <sz val="11"/>
      <color rgb="FFFF0000"/>
      <name val="Arial CE"/>
      <family val="2"/>
      <charset val="238"/>
    </font>
    <font>
      <b/>
      <sz val="11"/>
      <name val="Arial CE"/>
      <family val="2"/>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47" fillId="0" borderId="0" applyNumberFormat="0" applyFill="0" applyBorder="0" applyAlignment="0" applyProtection="0"/>
  </cellStyleXfs>
  <cellXfs count="393">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0" fillId="0" borderId="0" xfId="0" applyAlignment="1">
      <alignment horizontal="center" vertical="center"/>
    </xf>
    <xf numFmtId="0" fontId="12"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3" fillId="0" borderId="0" xfId="0" applyFont="1" applyAlignment="1" applyProtection="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7"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7"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2" fillId="0" borderId="17" xfId="0" applyFont="1" applyBorder="1" applyAlignment="1" applyProtection="1">
      <alignment horizontal="center" vertical="center" wrapText="1"/>
    </xf>
    <xf numFmtId="0" fontId="22" fillId="0" borderId="18" xfId="0" applyFont="1" applyBorder="1" applyAlignment="1" applyProtection="1">
      <alignment horizontal="center" vertical="center" wrapText="1"/>
    </xf>
    <xf numFmtId="0" fontId="22"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3" fillId="0" borderId="0" xfId="0" applyFont="1" applyAlignment="1" applyProtection="1">
      <alignment horizontal="left" vertical="center"/>
    </xf>
    <xf numFmtId="0" fontId="23" fillId="0" borderId="0" xfId="0" applyFont="1" applyAlignment="1" applyProtection="1">
      <alignment vertical="center"/>
    </xf>
    <xf numFmtId="4" fontId="23"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19" fillId="0" borderId="15" xfId="0" applyNumberFormat="1" applyFont="1" applyBorder="1" applyAlignment="1" applyProtection="1">
      <alignment vertical="center"/>
    </xf>
    <xf numFmtId="4" fontId="19" fillId="0" borderId="0" xfId="0" applyNumberFormat="1" applyFont="1" applyBorder="1" applyAlignment="1" applyProtection="1">
      <alignment vertical="center"/>
    </xf>
    <xf numFmtId="166" fontId="19" fillId="0" borderId="0" xfId="0" applyNumberFormat="1" applyFont="1" applyBorder="1" applyAlignment="1" applyProtection="1">
      <alignment vertical="center"/>
    </xf>
    <xf numFmtId="4" fontId="19" fillId="0" borderId="16" xfId="0" applyNumberFormat="1" applyFont="1" applyBorder="1" applyAlignment="1" applyProtection="1">
      <alignment vertical="center"/>
    </xf>
    <xf numFmtId="0" fontId="4" fillId="0" borderId="0" xfId="0" applyFont="1" applyAlignment="1">
      <alignment horizontal="left" vertical="center"/>
    </xf>
    <xf numFmtId="0" fontId="24" fillId="0" borderId="0" xfId="0" applyFont="1" applyAlignment="1">
      <alignment horizontal="left" vertical="center"/>
    </xf>
    <xf numFmtId="0" fontId="25" fillId="0" borderId="0" xfId="1" applyFont="1" applyAlignment="1">
      <alignment horizontal="center" vertical="center"/>
    </xf>
    <xf numFmtId="0" fontId="5" fillId="0" borderId="4" xfId="0" applyFont="1" applyBorder="1" applyAlignment="1" applyProtection="1">
      <alignment vertical="center"/>
    </xf>
    <xf numFmtId="0" fontId="26" fillId="0" borderId="0" xfId="0" applyFont="1" applyAlignment="1" applyProtection="1">
      <alignment vertical="center"/>
    </xf>
    <xf numFmtId="0" fontId="27"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8" fillId="0" borderId="15"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6" xfId="0" applyNumberFormat="1" applyFont="1" applyBorder="1" applyAlignment="1" applyProtection="1">
      <alignment vertical="center"/>
    </xf>
    <xf numFmtId="0" fontId="5" fillId="0" borderId="0" xfId="0" applyFont="1" applyAlignment="1">
      <alignment horizontal="left" vertical="center"/>
    </xf>
    <xf numFmtId="4"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166" fontId="28" fillId="0" borderId="21" xfId="0" applyNumberFormat="1" applyFont="1" applyBorder="1" applyAlignment="1" applyProtection="1">
      <alignment vertical="center"/>
    </xf>
    <xf numFmtId="4" fontId="28" fillId="0" borderId="22" xfId="0" applyNumberFormat="1" applyFont="1" applyBorder="1" applyAlignment="1" applyProtection="1">
      <alignment vertical="center"/>
    </xf>
    <xf numFmtId="0" fontId="0" fillId="0" borderId="2" xfId="0" applyBorder="1"/>
    <xf numFmtId="0" fontId="0" fillId="0" borderId="3" xfId="0" applyBorder="1"/>
    <xf numFmtId="0" fontId="13" fillId="0" borderId="0" xfId="0" applyFont="1" applyAlignment="1">
      <alignment horizontal="left" vertical="center"/>
    </xf>
    <xf numFmtId="0" fontId="29"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0" fontId="2" fillId="0" borderId="0" xfId="0" applyFont="1" applyAlignment="1">
      <alignment horizontal="lef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7" fillId="0" borderId="0" xfId="0" applyFont="1" applyAlignment="1">
      <alignment horizontal="left" vertical="center"/>
    </xf>
    <xf numFmtId="4" fontId="23" fillId="0" borderId="0" xfId="0" applyNumberFormat="1" applyFont="1" applyAlignment="1">
      <alignment vertical="center"/>
    </xf>
    <xf numFmtId="0" fontId="1" fillId="0" borderId="0" xfId="0" applyFont="1" applyAlignment="1">
      <alignment horizontal="right" vertical="center"/>
    </xf>
    <xf numFmtId="0" fontId="20"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1" fillId="4" borderId="0" xfId="0" applyFont="1" applyFill="1" applyAlignment="1" applyProtection="1">
      <alignment horizontal="left" vertical="center"/>
    </xf>
    <xf numFmtId="0" fontId="0" fillId="4" borderId="0" xfId="0" applyFont="1" applyFill="1" applyAlignment="1" applyProtection="1">
      <alignment vertical="center"/>
    </xf>
    <xf numFmtId="0" fontId="21" fillId="4" borderId="0" xfId="0" applyFont="1" applyFill="1" applyAlignment="1" applyProtection="1">
      <alignment horizontal="right" vertical="center"/>
    </xf>
    <xf numFmtId="0" fontId="30"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0" xfId="0" applyFont="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1" fillId="4" borderId="17" xfId="0" applyFont="1" applyFill="1" applyBorder="1" applyAlignment="1" applyProtection="1">
      <alignment horizontal="center" vertical="center" wrapText="1"/>
    </xf>
    <xf numFmtId="0" fontId="21" fillId="4" borderId="18" xfId="0" applyFont="1" applyFill="1" applyBorder="1" applyAlignment="1" applyProtection="1">
      <alignment horizontal="center" vertical="center" wrapText="1"/>
    </xf>
    <xf numFmtId="0" fontId="21"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3" fillId="0" borderId="0" xfId="0" applyNumberFormat="1" applyFont="1" applyAlignment="1" applyProtection="1"/>
    <xf numFmtId="0" fontId="0" fillId="0" borderId="13" xfId="0" applyBorder="1" applyAlignment="1" applyProtection="1">
      <alignment vertical="center"/>
    </xf>
    <xf numFmtId="166" fontId="31" fillId="0" borderId="13" xfId="0" applyNumberFormat="1" applyFont="1" applyBorder="1" applyAlignment="1" applyProtection="1"/>
    <xf numFmtId="166" fontId="31" fillId="0" borderId="14" xfId="0" applyNumberFormat="1" applyFont="1" applyBorder="1" applyAlignment="1" applyProtection="1"/>
    <xf numFmtId="4" fontId="32"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1" fillId="0" borderId="23" xfId="0" applyFont="1" applyBorder="1" applyAlignment="1" applyProtection="1">
      <alignment horizontal="center" vertical="center"/>
    </xf>
    <xf numFmtId="49" fontId="21" fillId="0" borderId="23" xfId="0" applyNumberFormat="1" applyFont="1" applyBorder="1" applyAlignment="1" applyProtection="1">
      <alignment horizontal="left" vertical="center" wrapText="1"/>
    </xf>
    <xf numFmtId="0" fontId="21" fillId="0" borderId="23" xfId="0" applyFont="1" applyBorder="1" applyAlignment="1" applyProtection="1">
      <alignment horizontal="left" vertical="center" wrapText="1"/>
    </xf>
    <xf numFmtId="0" fontId="21" fillId="0" borderId="23" xfId="0" applyFont="1" applyBorder="1" applyAlignment="1" applyProtection="1">
      <alignment horizontal="center" vertical="center" wrapText="1"/>
    </xf>
    <xf numFmtId="167" fontId="21" fillId="0" borderId="23" xfId="0" applyNumberFormat="1" applyFont="1" applyBorder="1" applyAlignment="1" applyProtection="1">
      <alignment vertical="center"/>
    </xf>
    <xf numFmtId="4" fontId="21" fillId="2" borderId="23" xfId="0" applyNumberFormat="1" applyFont="1" applyFill="1" applyBorder="1" applyAlignment="1" applyProtection="1">
      <alignment vertical="center"/>
      <protection locked="0"/>
    </xf>
    <xf numFmtId="4" fontId="21" fillId="0" borderId="23" xfId="0" applyNumberFormat="1" applyFont="1" applyBorder="1" applyAlignment="1" applyProtection="1">
      <alignment vertical="center"/>
    </xf>
    <xf numFmtId="0" fontId="22" fillId="2" borderId="15" xfId="0" applyFont="1" applyFill="1" applyBorder="1" applyAlignment="1" applyProtection="1">
      <alignment horizontal="left" vertical="center"/>
      <protection locked="0"/>
    </xf>
    <xf numFmtId="0" fontId="22" fillId="0" borderId="0" xfId="0" applyFont="1" applyBorder="1" applyAlignment="1" applyProtection="1">
      <alignment horizontal="center" vertical="center"/>
    </xf>
    <xf numFmtId="166" fontId="22" fillId="0" borderId="0" xfId="0" applyNumberFormat="1" applyFont="1" applyBorder="1" applyAlignment="1" applyProtection="1">
      <alignment vertical="center"/>
    </xf>
    <xf numFmtId="166" fontId="22" fillId="0" borderId="16" xfId="0" applyNumberFormat="1" applyFont="1" applyBorder="1" applyAlignment="1" applyProtection="1">
      <alignment vertical="center"/>
    </xf>
    <xf numFmtId="0" fontId="21" fillId="0" borderId="0" xfId="0" applyFont="1" applyAlignment="1">
      <alignment horizontal="left" vertical="center"/>
    </xf>
    <xf numFmtId="4" fontId="0" fillId="0" borderId="0" xfId="0" applyNumberFormat="1" applyFont="1" applyAlignment="1">
      <alignment vertical="center"/>
    </xf>
    <xf numFmtId="0" fontId="33" fillId="0" borderId="0" xfId="0" applyFont="1" applyAlignment="1" applyProtection="1">
      <alignment horizontal="left" vertical="center"/>
    </xf>
    <xf numFmtId="0" fontId="34"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35" fillId="0" borderId="23" xfId="0" applyFont="1" applyBorder="1" applyAlignment="1" applyProtection="1">
      <alignment horizontal="center" vertical="center"/>
    </xf>
    <xf numFmtId="49" fontId="35" fillId="0" borderId="23" xfId="0" applyNumberFormat="1"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35" fillId="0" borderId="23" xfId="0" applyFont="1" applyBorder="1" applyAlignment="1" applyProtection="1">
      <alignment horizontal="center" vertical="center" wrapText="1"/>
    </xf>
    <xf numFmtId="167" fontId="35" fillId="0" borderId="23" xfId="0" applyNumberFormat="1" applyFont="1" applyBorder="1" applyAlignment="1" applyProtection="1">
      <alignment vertical="center"/>
    </xf>
    <xf numFmtId="4" fontId="35" fillId="2" borderId="23" xfId="0" applyNumberFormat="1" applyFont="1" applyFill="1" applyBorder="1" applyAlignment="1" applyProtection="1">
      <alignment vertical="center"/>
      <protection locked="0"/>
    </xf>
    <xf numFmtId="4" fontId="35" fillId="0" borderId="23" xfId="0" applyNumberFormat="1" applyFont="1" applyBorder="1" applyAlignment="1" applyProtection="1">
      <alignment vertical="center"/>
    </xf>
    <xf numFmtId="0" fontId="36" fillId="0" borderId="4" xfId="0" applyFont="1" applyBorder="1" applyAlignment="1">
      <alignment vertical="center"/>
    </xf>
    <xf numFmtId="0" fontId="35" fillId="2" borderId="15" xfId="0" applyFont="1" applyFill="1" applyBorder="1" applyAlignment="1" applyProtection="1">
      <alignment horizontal="left" vertical="center"/>
      <protection locked="0"/>
    </xf>
    <xf numFmtId="0" fontId="35" fillId="0" borderId="0" xfId="0" applyFont="1" applyBorder="1" applyAlignment="1" applyProtection="1">
      <alignment horizontal="center" vertical="center"/>
    </xf>
    <xf numFmtId="167" fontId="21" fillId="2" borderId="23" xfId="0" applyNumberFormat="1" applyFont="1" applyFill="1" applyBorder="1" applyAlignment="1" applyProtection="1">
      <alignment vertical="center"/>
      <protection locked="0"/>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1" fillId="4" borderId="17" xfId="0" applyFont="1" applyFill="1" applyBorder="1" applyAlignment="1">
      <alignment horizontal="center" vertical="center" wrapText="1"/>
    </xf>
    <xf numFmtId="0" fontId="21" fillId="4" borderId="18" xfId="0" applyFont="1" applyFill="1" applyBorder="1" applyAlignment="1">
      <alignment horizontal="center" vertical="center" wrapText="1"/>
    </xf>
    <xf numFmtId="0" fontId="21" fillId="4" borderId="19" xfId="0" applyFont="1" applyFill="1" applyBorder="1" applyAlignment="1">
      <alignment horizontal="center" vertical="center" wrapText="1"/>
    </xf>
    <xf numFmtId="0" fontId="4" fillId="0" borderId="0" xfId="0" applyFont="1" applyAlignment="1">
      <alignment horizontal="left" vertical="center" wrapText="1"/>
    </xf>
    <xf numFmtId="0" fontId="37" fillId="0" borderId="17" xfId="0" applyFont="1" applyBorder="1" applyAlignment="1">
      <alignment horizontal="left" vertical="center" wrapText="1"/>
    </xf>
    <xf numFmtId="0" fontId="37" fillId="0" borderId="23" xfId="0" applyFont="1" applyBorder="1" applyAlignment="1">
      <alignment horizontal="left" vertical="center" wrapText="1"/>
    </xf>
    <xf numFmtId="0" fontId="37" fillId="0" borderId="23" xfId="0" applyFont="1" applyBorder="1" applyAlignment="1">
      <alignment horizontal="left" vertical="center"/>
    </xf>
    <xf numFmtId="167" fontId="37" fillId="0" borderId="19" xfId="0" applyNumberFormat="1" applyFont="1" applyBorder="1" applyAlignment="1">
      <alignment vertical="center"/>
    </xf>
    <xf numFmtId="0" fontId="0" fillId="0" borderId="0" xfId="0" applyAlignment="1">
      <alignment vertical="top"/>
    </xf>
    <xf numFmtId="0" fontId="38" fillId="0" borderId="24" xfId="0" applyFont="1" applyBorder="1" applyAlignment="1">
      <alignment vertical="center" wrapText="1"/>
    </xf>
    <xf numFmtId="0" fontId="38" fillId="0" borderId="25" xfId="0" applyFont="1" applyBorder="1" applyAlignment="1">
      <alignment vertical="center" wrapText="1"/>
    </xf>
    <xf numFmtId="0" fontId="38" fillId="0" borderId="26" xfId="0" applyFont="1" applyBorder="1" applyAlignment="1">
      <alignment vertical="center" wrapText="1"/>
    </xf>
    <xf numFmtId="0" fontId="38" fillId="0" borderId="27" xfId="0" applyFont="1" applyBorder="1" applyAlignment="1">
      <alignment horizontal="center" vertical="center" wrapText="1"/>
    </xf>
    <xf numFmtId="0" fontId="38" fillId="0" borderId="28" xfId="0" applyFont="1" applyBorder="1" applyAlignment="1">
      <alignment horizontal="center" vertical="center" wrapText="1"/>
    </xf>
    <xf numFmtId="0" fontId="38" fillId="0" borderId="27" xfId="0" applyFont="1" applyBorder="1" applyAlignment="1">
      <alignment vertical="center" wrapText="1"/>
    </xf>
    <xf numFmtId="0" fontId="38" fillId="0" borderId="28" xfId="0" applyFont="1" applyBorder="1" applyAlignment="1">
      <alignment vertical="center" wrapText="1"/>
    </xf>
    <xf numFmtId="0" fontId="40" fillId="0" borderId="1" xfId="0" applyFont="1" applyBorder="1" applyAlignment="1">
      <alignment horizontal="left" vertical="center" wrapText="1"/>
    </xf>
    <xf numFmtId="0" fontId="41" fillId="0" borderId="1" xfId="0" applyFont="1" applyBorder="1" applyAlignment="1">
      <alignment horizontal="left" vertical="center" wrapText="1"/>
    </xf>
    <xf numFmtId="0" fontId="42" fillId="0" borderId="27" xfId="0" applyFont="1" applyBorder="1" applyAlignment="1">
      <alignment vertical="center" wrapText="1"/>
    </xf>
    <xf numFmtId="0" fontId="41" fillId="0" borderId="1" xfId="0" applyFont="1" applyBorder="1" applyAlignment="1">
      <alignment vertical="center" wrapText="1"/>
    </xf>
    <xf numFmtId="0" fontId="41" fillId="0" borderId="1" xfId="0" applyFont="1" applyBorder="1" applyAlignment="1">
      <alignment horizontal="left" vertical="center"/>
    </xf>
    <xf numFmtId="0" fontId="41" fillId="0" borderId="1" xfId="0" applyFont="1" applyBorder="1" applyAlignment="1">
      <alignment vertical="center"/>
    </xf>
    <xf numFmtId="49" fontId="41" fillId="0" borderId="1" xfId="0" applyNumberFormat="1" applyFont="1" applyBorder="1" applyAlignment="1">
      <alignment vertical="center" wrapText="1"/>
    </xf>
    <xf numFmtId="0" fontId="38" fillId="0" borderId="30" xfId="0" applyFont="1" applyBorder="1" applyAlignment="1">
      <alignment vertical="center" wrapText="1"/>
    </xf>
    <xf numFmtId="0" fontId="43" fillId="0" borderId="29" xfId="0" applyFont="1" applyBorder="1" applyAlignment="1">
      <alignment vertical="center" wrapText="1"/>
    </xf>
    <xf numFmtId="0" fontId="38" fillId="0" borderId="31" xfId="0" applyFont="1" applyBorder="1" applyAlignment="1">
      <alignment vertical="center" wrapText="1"/>
    </xf>
    <xf numFmtId="0" fontId="38" fillId="0" borderId="1" xfId="0" applyFont="1" applyBorder="1" applyAlignment="1">
      <alignment vertical="top"/>
    </xf>
    <xf numFmtId="0" fontId="38" fillId="0" borderId="0" xfId="0" applyFont="1" applyAlignment="1">
      <alignment vertical="top"/>
    </xf>
    <xf numFmtId="0" fontId="38" fillId="0" borderId="24" xfId="0" applyFont="1" applyBorder="1" applyAlignment="1">
      <alignment horizontal="left" vertical="center"/>
    </xf>
    <xf numFmtId="0" fontId="38" fillId="0" borderId="25" xfId="0" applyFont="1" applyBorder="1" applyAlignment="1">
      <alignment horizontal="left" vertical="center"/>
    </xf>
    <xf numFmtId="0" fontId="38" fillId="0" borderId="26" xfId="0" applyFont="1" applyBorder="1" applyAlignment="1">
      <alignment horizontal="left" vertical="center"/>
    </xf>
    <xf numFmtId="0" fontId="38" fillId="0" borderId="27" xfId="0" applyFont="1" applyBorder="1" applyAlignment="1">
      <alignment horizontal="left" vertical="center"/>
    </xf>
    <xf numFmtId="0" fontId="38" fillId="0" borderId="28" xfId="0" applyFont="1" applyBorder="1" applyAlignment="1">
      <alignment horizontal="left" vertical="center"/>
    </xf>
    <xf numFmtId="0" fontId="40" fillId="0" borderId="1" xfId="0" applyFont="1" applyBorder="1" applyAlignment="1">
      <alignment horizontal="left" vertical="center"/>
    </xf>
    <xf numFmtId="0" fontId="44" fillId="0" borderId="0" xfId="0" applyFont="1" applyAlignment="1">
      <alignment horizontal="left" vertical="center"/>
    </xf>
    <xf numFmtId="0" fontId="40" fillId="0" borderId="29" xfId="0" applyFont="1" applyBorder="1" applyAlignment="1">
      <alignment horizontal="left" vertical="center"/>
    </xf>
    <xf numFmtId="0" fontId="40" fillId="0" borderId="29" xfId="0" applyFont="1" applyBorder="1" applyAlignment="1">
      <alignment horizontal="center" vertical="center"/>
    </xf>
    <xf numFmtId="0" fontId="44" fillId="0" borderId="29" xfId="0" applyFont="1" applyBorder="1" applyAlignment="1">
      <alignment horizontal="left" vertical="center"/>
    </xf>
    <xf numFmtId="0" fontId="45" fillId="0" borderId="1" xfId="0" applyFont="1" applyBorder="1" applyAlignment="1">
      <alignment horizontal="left" vertical="center"/>
    </xf>
    <xf numFmtId="0" fontId="42" fillId="0" borderId="0" xfId="0" applyFont="1" applyAlignment="1">
      <alignment horizontal="left" vertical="center"/>
    </xf>
    <xf numFmtId="0" fontId="46" fillId="0" borderId="1" xfId="0" applyFont="1" applyBorder="1" applyAlignment="1">
      <alignment horizontal="left" vertical="center"/>
    </xf>
    <xf numFmtId="0" fontId="41" fillId="0" borderId="1" xfId="0" applyFont="1" applyBorder="1" applyAlignment="1">
      <alignment horizontal="center" vertical="center"/>
    </xf>
    <xf numFmtId="0" fontId="41" fillId="0" borderId="0" xfId="0" applyFont="1" applyAlignment="1">
      <alignment horizontal="left" vertical="center"/>
    </xf>
    <xf numFmtId="0" fontId="42" fillId="0" borderId="27" xfId="0" applyFont="1" applyBorder="1" applyAlignment="1">
      <alignment horizontal="left" vertical="center"/>
    </xf>
    <xf numFmtId="0" fontId="41" fillId="0" borderId="1" xfId="0" applyFont="1" applyFill="1" applyBorder="1" applyAlignment="1">
      <alignment horizontal="left" vertical="center"/>
    </xf>
    <xf numFmtId="0" fontId="41" fillId="0" borderId="1" xfId="0" applyFont="1" applyFill="1" applyBorder="1" applyAlignment="1">
      <alignment horizontal="center" vertical="center"/>
    </xf>
    <xf numFmtId="0" fontId="38" fillId="0" borderId="30" xfId="0" applyFont="1" applyBorder="1" applyAlignment="1">
      <alignment horizontal="left" vertical="center"/>
    </xf>
    <xf numFmtId="0" fontId="43" fillId="0" borderId="29" xfId="0" applyFont="1" applyBorder="1" applyAlignment="1">
      <alignment horizontal="left" vertical="center"/>
    </xf>
    <xf numFmtId="0" fontId="38" fillId="0" borderId="31" xfId="0" applyFont="1" applyBorder="1" applyAlignment="1">
      <alignment horizontal="left" vertical="center"/>
    </xf>
    <xf numFmtId="0" fontId="38" fillId="0" borderId="1" xfId="0" applyFont="1" applyBorder="1" applyAlignment="1">
      <alignment horizontal="left" vertical="center"/>
    </xf>
    <xf numFmtId="0" fontId="43" fillId="0" borderId="1" xfId="0" applyFont="1" applyBorder="1" applyAlignment="1">
      <alignment horizontal="left" vertical="center"/>
    </xf>
    <xf numFmtId="0" fontId="44" fillId="0" borderId="1" xfId="0" applyFont="1" applyBorder="1" applyAlignment="1">
      <alignment horizontal="left" vertical="center"/>
    </xf>
    <xf numFmtId="0" fontId="42" fillId="0" borderId="29" xfId="0" applyFont="1" applyBorder="1" applyAlignment="1">
      <alignment horizontal="left" vertical="center"/>
    </xf>
    <xf numFmtId="0" fontId="38" fillId="0" borderId="1" xfId="0" applyFont="1" applyBorder="1" applyAlignment="1">
      <alignment horizontal="left" vertical="center" wrapText="1"/>
    </xf>
    <xf numFmtId="0" fontId="42" fillId="0" borderId="1" xfId="0" applyFont="1" applyBorder="1" applyAlignment="1">
      <alignment horizontal="left" vertical="center" wrapText="1"/>
    </xf>
    <xf numFmtId="0" fontId="42" fillId="0" borderId="1" xfId="0" applyFont="1" applyBorder="1" applyAlignment="1">
      <alignment horizontal="center" vertical="center" wrapText="1"/>
    </xf>
    <xf numFmtId="0" fontId="38" fillId="0" borderId="24" xfId="0" applyFont="1" applyBorder="1" applyAlignment="1">
      <alignment horizontal="left" vertical="center" wrapText="1"/>
    </xf>
    <xf numFmtId="0" fontId="38" fillId="0" borderId="25" xfId="0" applyFont="1" applyBorder="1" applyAlignment="1">
      <alignment horizontal="left" vertical="center" wrapText="1"/>
    </xf>
    <xf numFmtId="0" fontId="38" fillId="0" borderId="26" xfId="0" applyFont="1" applyBorder="1" applyAlignment="1">
      <alignment horizontal="left" vertical="center" wrapText="1"/>
    </xf>
    <xf numFmtId="0" fontId="38" fillId="0" borderId="27" xfId="0" applyFont="1" applyBorder="1" applyAlignment="1">
      <alignment horizontal="left" vertical="center" wrapText="1"/>
    </xf>
    <xf numFmtId="0" fontId="38" fillId="0" borderId="28"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42" fillId="0" borderId="27" xfId="0" applyFont="1" applyBorder="1" applyAlignment="1">
      <alignment horizontal="left" vertical="center" wrapText="1"/>
    </xf>
    <xf numFmtId="0" fontId="42" fillId="0" borderId="1" xfId="0" applyFont="1" applyBorder="1" applyAlignment="1">
      <alignment horizontal="left" vertical="center"/>
    </xf>
    <xf numFmtId="0" fontId="42" fillId="0" borderId="28" xfId="0" applyFont="1" applyBorder="1" applyAlignment="1">
      <alignment horizontal="left" vertical="center" wrapText="1"/>
    </xf>
    <xf numFmtId="0" fontId="42" fillId="0" borderId="28" xfId="0" applyFont="1" applyBorder="1" applyAlignment="1">
      <alignment horizontal="left" vertical="center"/>
    </xf>
    <xf numFmtId="0" fontId="42" fillId="0" borderId="30" xfId="0" applyFont="1" applyBorder="1" applyAlignment="1">
      <alignment horizontal="left" vertical="center" wrapText="1"/>
    </xf>
    <xf numFmtId="0" fontId="42" fillId="0" borderId="29" xfId="0" applyFont="1" applyBorder="1" applyAlignment="1">
      <alignment horizontal="left" vertical="center" wrapText="1"/>
    </xf>
    <xf numFmtId="0" fontId="42" fillId="0" borderId="31" xfId="0" applyFont="1" applyBorder="1" applyAlignment="1">
      <alignment horizontal="left" vertical="center" wrapText="1"/>
    </xf>
    <xf numFmtId="0" fontId="41" fillId="0" borderId="1" xfId="0" applyFont="1" applyBorder="1" applyAlignment="1">
      <alignment horizontal="left" vertical="top"/>
    </xf>
    <xf numFmtId="0" fontId="41" fillId="0" borderId="1" xfId="0" applyFont="1" applyBorder="1" applyAlignment="1">
      <alignment horizontal="center" vertical="top"/>
    </xf>
    <xf numFmtId="0" fontId="42" fillId="0" borderId="30" xfId="0" applyFont="1" applyBorder="1" applyAlignment="1">
      <alignment horizontal="left" vertical="center"/>
    </xf>
    <xf numFmtId="0" fontId="42" fillId="0" borderId="31" xfId="0" applyFont="1" applyBorder="1" applyAlignment="1">
      <alignment horizontal="left" vertical="center"/>
    </xf>
    <xf numFmtId="0" fontId="42" fillId="0" borderId="1" xfId="0" applyFont="1" applyBorder="1" applyAlignment="1">
      <alignment horizontal="center" vertical="center"/>
    </xf>
    <xf numFmtId="0" fontId="44" fillId="0" borderId="0" xfId="0" applyFont="1" applyAlignment="1">
      <alignment vertical="center"/>
    </xf>
    <xf numFmtId="0" fontId="40" fillId="0" borderId="1" xfId="0" applyFont="1" applyBorder="1" applyAlignment="1">
      <alignment vertical="center"/>
    </xf>
    <xf numFmtId="0" fontId="44" fillId="0" borderId="29" xfId="0" applyFont="1" applyBorder="1" applyAlignment="1">
      <alignment vertical="center"/>
    </xf>
    <xf numFmtId="0" fontId="40" fillId="0" borderId="29" xfId="0" applyFont="1" applyBorder="1" applyAlignment="1">
      <alignment vertical="center"/>
    </xf>
    <xf numFmtId="0" fontId="41" fillId="0" borderId="1" xfId="0" applyFont="1" applyBorder="1" applyAlignment="1">
      <alignment vertical="top"/>
    </xf>
    <xf numFmtId="49" fontId="41" fillId="0" borderId="1" xfId="0" applyNumberFormat="1" applyFont="1" applyBorder="1" applyAlignment="1">
      <alignment horizontal="left" vertical="center"/>
    </xf>
    <xf numFmtId="0" fontId="0" fillId="0" borderId="29" xfId="0" applyBorder="1" applyAlignment="1">
      <alignment vertical="top"/>
    </xf>
    <xf numFmtId="0" fontId="40" fillId="0" borderId="29" xfId="0" applyFont="1" applyBorder="1" applyAlignment="1">
      <alignment horizontal="left"/>
    </xf>
    <xf numFmtId="0" fontId="44" fillId="0" borderId="29" xfId="0" applyFont="1" applyBorder="1" applyAlignment="1"/>
    <xf numFmtId="0" fontId="38" fillId="0" borderId="27" xfId="0" applyFont="1" applyBorder="1" applyAlignment="1">
      <alignment vertical="top"/>
    </xf>
    <xf numFmtId="0" fontId="38" fillId="0" borderId="28" xfId="0" applyFont="1" applyBorder="1" applyAlignment="1">
      <alignment vertical="top"/>
    </xf>
    <xf numFmtId="0" fontId="38" fillId="0" borderId="30" xfId="0" applyFont="1" applyBorder="1" applyAlignment="1">
      <alignment vertical="top"/>
    </xf>
    <xf numFmtId="0" fontId="38" fillId="0" borderId="29" xfId="0" applyFont="1" applyBorder="1" applyAlignment="1">
      <alignment vertical="top"/>
    </xf>
    <xf numFmtId="0" fontId="38" fillId="0" borderId="31" xfId="0" applyFont="1" applyBorder="1" applyAlignment="1">
      <alignment vertical="top"/>
    </xf>
    <xf numFmtId="0" fontId="0" fillId="0" borderId="0" xfId="0"/>
    <xf numFmtId="4" fontId="18"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16" fillId="0" borderId="0" xfId="0" applyFont="1" applyAlignment="1">
      <alignment horizontal="left" vertical="top" wrapText="1"/>
    </xf>
    <xf numFmtId="0" fontId="16" fillId="0" borderId="0" xfId="0" applyFont="1" applyAlignment="1">
      <alignment horizontal="left" vertical="center"/>
    </xf>
    <xf numFmtId="0" fontId="18"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50"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7"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27" fillId="0" borderId="0" xfId="0" applyNumberFormat="1" applyFont="1" applyAlignment="1" applyProtection="1">
      <alignment vertical="center"/>
    </xf>
    <xf numFmtId="0" fontId="27" fillId="0" borderId="0" xfId="0" applyFont="1" applyAlignment="1" applyProtection="1">
      <alignment vertical="center"/>
    </xf>
    <xf numFmtId="0" fontId="26" fillId="0" borderId="0" xfId="0" applyFont="1" applyAlignment="1" applyProtection="1">
      <alignment horizontal="left" vertical="center" wrapText="1"/>
    </xf>
    <xf numFmtId="4" fontId="23" fillId="0" borderId="0" xfId="0" applyNumberFormat="1" applyFont="1" applyAlignment="1" applyProtection="1">
      <alignment horizontal="right" vertical="center"/>
    </xf>
    <xf numFmtId="4" fontId="23" fillId="0" borderId="0" xfId="0" applyNumberFormat="1" applyFont="1" applyAlignment="1" applyProtection="1">
      <alignment vertical="center"/>
    </xf>
    <xf numFmtId="0" fontId="21" fillId="4" borderId="7" xfId="0" applyFont="1" applyFill="1" applyBorder="1" applyAlignment="1" applyProtection="1">
      <alignment horizontal="center" vertical="center"/>
    </xf>
    <xf numFmtId="0" fontId="21" fillId="4" borderId="8" xfId="0" applyFont="1" applyFill="1" applyBorder="1" applyAlignment="1" applyProtection="1">
      <alignment horizontal="left" vertical="center"/>
    </xf>
    <xf numFmtId="0" fontId="21" fillId="4" borderId="8" xfId="0" applyFont="1" applyFill="1" applyBorder="1" applyAlignment="1" applyProtection="1">
      <alignment horizontal="right" vertical="center"/>
    </xf>
    <xf numFmtId="0" fontId="21" fillId="4" borderId="8" xfId="0" applyFont="1" applyFill="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19" fillId="0" borderId="12" xfId="0" applyFont="1" applyBorder="1" applyAlignment="1">
      <alignment horizontal="center" vertical="center"/>
    </xf>
    <xf numFmtId="0" fontId="19" fillId="0" borderId="13"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Border="1" applyAlignment="1">
      <alignment horizontal="left" vertical="center"/>
    </xf>
    <xf numFmtId="0" fontId="20" fillId="0" borderId="15" xfId="0" applyFont="1" applyBorder="1" applyAlignment="1" applyProtection="1">
      <alignment horizontal="left" vertical="center"/>
    </xf>
    <xf numFmtId="0" fontId="20" fillId="0" borderId="0" xfId="0" applyFont="1" applyBorder="1" applyAlignment="1" applyProtection="1">
      <alignment horizontal="left" vertical="center"/>
    </xf>
    <xf numFmtId="0" fontId="0" fillId="0" borderId="0" xfId="0" applyFont="1" applyAlignment="1" applyProtection="1">
      <alignment vertical="center"/>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3" fillId="0" borderId="0" xfId="0" applyFont="1" applyAlignment="1">
      <alignment horizontal="left" vertical="top" wrapText="1"/>
    </xf>
    <xf numFmtId="0" fontId="41" fillId="0" borderId="1" xfId="0" applyFont="1" applyBorder="1" applyAlignment="1">
      <alignment horizontal="left" vertical="center" wrapText="1"/>
    </xf>
    <xf numFmtId="0" fontId="39" fillId="0" borderId="1" xfId="0" applyFont="1" applyBorder="1" applyAlignment="1">
      <alignment horizontal="center" vertical="center" wrapText="1"/>
    </xf>
    <xf numFmtId="0" fontId="40" fillId="0" borderId="29" xfId="0" applyFont="1" applyBorder="1" applyAlignment="1">
      <alignment horizontal="left" wrapText="1"/>
    </xf>
    <xf numFmtId="0" fontId="39" fillId="0" borderId="1" xfId="0" applyFont="1" applyBorder="1" applyAlignment="1">
      <alignment horizontal="center" vertical="center"/>
    </xf>
    <xf numFmtId="49" fontId="41" fillId="0" borderId="1" xfId="0" applyNumberFormat="1" applyFont="1" applyBorder="1" applyAlignment="1">
      <alignment horizontal="left" vertical="center" wrapText="1"/>
    </xf>
    <xf numFmtId="0" fontId="41" fillId="0" borderId="1" xfId="0" applyFont="1" applyBorder="1" applyAlignment="1">
      <alignment horizontal="left" vertical="top"/>
    </xf>
    <xf numFmtId="0" fontId="41" fillId="0" borderId="1" xfId="0" applyFont="1" applyBorder="1" applyAlignment="1">
      <alignment horizontal="left" vertical="center"/>
    </xf>
    <xf numFmtId="0" fontId="40" fillId="0" borderId="29" xfId="0" applyFont="1" applyBorder="1" applyAlignment="1">
      <alignment horizontal="left"/>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64"/>
  <sheetViews>
    <sheetView showGridLines="0" tabSelected="1" zoomScaleNormal="100" workbookViewId="0">
      <selection activeCell="K6" sqref="K6:AO6"/>
    </sheetView>
  </sheetViews>
  <sheetFormatPr defaultRowHeight="11.25" x14ac:dyDescent="0.2"/>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x14ac:dyDescent="0.2">
      <c r="A1" s="17" t="s">
        <v>0</v>
      </c>
      <c r="AZ1" s="17" t="s">
        <v>1</v>
      </c>
      <c r="BA1" s="17" t="s">
        <v>2</v>
      </c>
      <c r="BB1" s="17" t="s">
        <v>3</v>
      </c>
      <c r="BT1" s="17" t="s">
        <v>4</v>
      </c>
      <c r="BU1" s="17" t="s">
        <v>4</v>
      </c>
      <c r="BV1" s="17" t="s">
        <v>5</v>
      </c>
    </row>
    <row r="2" spans="1:74" s="1" customFormat="1" ht="36.950000000000003" customHeight="1" x14ac:dyDescent="0.2">
      <c r="AR2" s="334"/>
      <c r="AS2" s="334"/>
      <c r="AT2" s="334"/>
      <c r="AU2" s="334"/>
      <c r="AV2" s="334"/>
      <c r="AW2" s="334"/>
      <c r="AX2" s="334"/>
      <c r="AY2" s="334"/>
      <c r="AZ2" s="334"/>
      <c r="BA2" s="334"/>
      <c r="BB2" s="334"/>
      <c r="BC2" s="334"/>
      <c r="BD2" s="334"/>
      <c r="BE2" s="334"/>
      <c r="BS2" s="18" t="s">
        <v>6</v>
      </c>
      <c r="BT2" s="18" t="s">
        <v>7</v>
      </c>
    </row>
    <row r="3" spans="1:74" s="1" customFormat="1" ht="6.95" customHeight="1" x14ac:dyDescent="0.2">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pans="1:74" s="1" customFormat="1" ht="24.95" customHeight="1" x14ac:dyDescent="0.2">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pans="1:74" s="1" customFormat="1" ht="12" customHeight="1" x14ac:dyDescent="0.2">
      <c r="B5" s="22"/>
      <c r="C5" s="23"/>
      <c r="D5" s="27" t="s">
        <v>13</v>
      </c>
      <c r="E5" s="23"/>
      <c r="F5" s="23"/>
      <c r="G5" s="23"/>
      <c r="H5" s="23"/>
      <c r="I5" s="23"/>
      <c r="J5" s="23"/>
      <c r="K5" s="345" t="s">
        <v>14</v>
      </c>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23"/>
      <c r="AQ5" s="23"/>
      <c r="AR5" s="21"/>
      <c r="BE5" s="342" t="s">
        <v>15</v>
      </c>
      <c r="BS5" s="18" t="s">
        <v>6</v>
      </c>
    </row>
    <row r="6" spans="1:74" s="1" customFormat="1" ht="36.950000000000003" customHeight="1" x14ac:dyDescent="0.2">
      <c r="B6" s="22"/>
      <c r="C6" s="23"/>
      <c r="D6" s="29" t="s">
        <v>16</v>
      </c>
      <c r="E6" s="23"/>
      <c r="F6" s="23"/>
      <c r="G6" s="23"/>
      <c r="H6" s="23"/>
      <c r="I6" s="23"/>
      <c r="J6" s="23"/>
      <c r="K6" s="347" t="s">
        <v>5936</v>
      </c>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23"/>
      <c r="AQ6" s="23"/>
      <c r="AR6" s="21"/>
      <c r="BE6" s="343"/>
      <c r="BS6" s="18" t="s">
        <v>6</v>
      </c>
    </row>
    <row r="7" spans="1:74" s="1" customFormat="1" ht="12" customHeight="1" x14ac:dyDescent="0.2">
      <c r="B7" s="22"/>
      <c r="C7" s="23"/>
      <c r="D7" s="30"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0" t="s">
        <v>20</v>
      </c>
      <c r="AL7" s="23"/>
      <c r="AM7" s="23"/>
      <c r="AN7" s="28" t="s">
        <v>19</v>
      </c>
      <c r="AO7" s="23"/>
      <c r="AP7" s="23"/>
      <c r="AQ7" s="23"/>
      <c r="AR7" s="21"/>
      <c r="BE7" s="343"/>
      <c r="BS7" s="18" t="s">
        <v>6</v>
      </c>
    </row>
    <row r="8" spans="1:74" s="1" customFormat="1" ht="12" customHeight="1" x14ac:dyDescent="0.2">
      <c r="B8" s="22"/>
      <c r="C8" s="23"/>
      <c r="D8" s="30"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0" t="s">
        <v>23</v>
      </c>
      <c r="AL8" s="23"/>
      <c r="AM8" s="23"/>
      <c r="AN8" s="31" t="s">
        <v>24</v>
      </c>
      <c r="AO8" s="23"/>
      <c r="AP8" s="23"/>
      <c r="AQ8" s="23"/>
      <c r="AR8" s="21"/>
      <c r="BE8" s="343"/>
      <c r="BS8" s="18" t="s">
        <v>6</v>
      </c>
    </row>
    <row r="9" spans="1:74" s="1" customFormat="1" ht="14.45" customHeight="1" x14ac:dyDescent="0.2">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43"/>
      <c r="BS9" s="18" t="s">
        <v>6</v>
      </c>
    </row>
    <row r="10" spans="1:74" s="1" customFormat="1" ht="12" customHeight="1" x14ac:dyDescent="0.2">
      <c r="B10" s="22"/>
      <c r="C10" s="23"/>
      <c r="D10" s="30"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0" t="s">
        <v>26</v>
      </c>
      <c r="AL10" s="23"/>
      <c r="AM10" s="23"/>
      <c r="AN10" s="28" t="s">
        <v>27</v>
      </c>
      <c r="AO10" s="23"/>
      <c r="AP10" s="23"/>
      <c r="AQ10" s="23"/>
      <c r="AR10" s="21"/>
      <c r="BE10" s="343"/>
      <c r="BS10" s="18" t="s">
        <v>6</v>
      </c>
    </row>
    <row r="11" spans="1:74" s="1" customFormat="1" ht="18.399999999999999" customHeight="1" x14ac:dyDescent="0.2">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0" t="s">
        <v>29</v>
      </c>
      <c r="AL11" s="23"/>
      <c r="AM11" s="23"/>
      <c r="AN11" s="28" t="s">
        <v>19</v>
      </c>
      <c r="AO11" s="23"/>
      <c r="AP11" s="23"/>
      <c r="AQ11" s="23"/>
      <c r="AR11" s="21"/>
      <c r="BE11" s="343"/>
      <c r="BS11" s="18" t="s">
        <v>6</v>
      </c>
    </row>
    <row r="12" spans="1:74" s="1" customFormat="1" ht="6.95" customHeight="1" x14ac:dyDescent="0.2">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43"/>
      <c r="BS12" s="18" t="s">
        <v>6</v>
      </c>
    </row>
    <row r="13" spans="1:74" s="1" customFormat="1" ht="12" customHeight="1" x14ac:dyDescent="0.2">
      <c r="B13" s="22"/>
      <c r="C13" s="23"/>
      <c r="D13" s="30" t="s">
        <v>30</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0" t="s">
        <v>26</v>
      </c>
      <c r="AL13" s="23"/>
      <c r="AM13" s="23"/>
      <c r="AN13" s="32" t="s">
        <v>31</v>
      </c>
      <c r="AO13" s="23"/>
      <c r="AP13" s="23"/>
      <c r="AQ13" s="23"/>
      <c r="AR13" s="21"/>
      <c r="BE13" s="343"/>
      <c r="BS13" s="18" t="s">
        <v>6</v>
      </c>
    </row>
    <row r="14" spans="1:74" ht="12.75" x14ac:dyDescent="0.2">
      <c r="B14" s="22"/>
      <c r="C14" s="23"/>
      <c r="D14" s="23"/>
      <c r="E14" s="348" t="s">
        <v>31</v>
      </c>
      <c r="F14" s="349"/>
      <c r="G14" s="349"/>
      <c r="H14" s="349"/>
      <c r="I14" s="349"/>
      <c r="J14" s="349"/>
      <c r="K14" s="349"/>
      <c r="L14" s="349"/>
      <c r="M14" s="349"/>
      <c r="N14" s="349"/>
      <c r="O14" s="349"/>
      <c r="P14" s="349"/>
      <c r="Q14" s="349"/>
      <c r="R14" s="349"/>
      <c r="S14" s="349"/>
      <c r="T14" s="349"/>
      <c r="U14" s="349"/>
      <c r="V14" s="349"/>
      <c r="W14" s="349"/>
      <c r="X14" s="349"/>
      <c r="Y14" s="349"/>
      <c r="Z14" s="349"/>
      <c r="AA14" s="349"/>
      <c r="AB14" s="349"/>
      <c r="AC14" s="349"/>
      <c r="AD14" s="349"/>
      <c r="AE14" s="349"/>
      <c r="AF14" s="349"/>
      <c r="AG14" s="349"/>
      <c r="AH14" s="349"/>
      <c r="AI14" s="349"/>
      <c r="AJ14" s="349"/>
      <c r="AK14" s="30" t="s">
        <v>29</v>
      </c>
      <c r="AL14" s="23"/>
      <c r="AM14" s="23"/>
      <c r="AN14" s="32" t="s">
        <v>31</v>
      </c>
      <c r="AO14" s="23"/>
      <c r="AP14" s="23"/>
      <c r="AQ14" s="23"/>
      <c r="AR14" s="21"/>
      <c r="BE14" s="343"/>
      <c r="BS14" s="18" t="s">
        <v>6</v>
      </c>
    </row>
    <row r="15" spans="1:74" s="1" customFormat="1" ht="6.95" customHeight="1" x14ac:dyDescent="0.2">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43"/>
      <c r="BS15" s="18" t="s">
        <v>4</v>
      </c>
    </row>
    <row r="16" spans="1:74" s="1" customFormat="1" ht="12" customHeight="1" x14ac:dyDescent="0.2">
      <c r="B16" s="22"/>
      <c r="C16" s="23"/>
      <c r="D16" s="30" t="s">
        <v>32</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0" t="s">
        <v>26</v>
      </c>
      <c r="AL16" s="23"/>
      <c r="AM16" s="23"/>
      <c r="AN16" s="28" t="s">
        <v>33</v>
      </c>
      <c r="AO16" s="23"/>
      <c r="AP16" s="23"/>
      <c r="AQ16" s="23"/>
      <c r="AR16" s="21"/>
      <c r="BE16" s="343"/>
      <c r="BS16" s="18" t="s">
        <v>4</v>
      </c>
    </row>
    <row r="17" spans="1:71" s="1" customFormat="1" ht="18.399999999999999" customHeight="1" x14ac:dyDescent="0.2">
      <c r="B17" s="22"/>
      <c r="C17" s="23"/>
      <c r="D17" s="23"/>
      <c r="E17" s="28" t="s">
        <v>34</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0" t="s">
        <v>29</v>
      </c>
      <c r="AL17" s="23"/>
      <c r="AM17" s="23"/>
      <c r="AN17" s="28" t="s">
        <v>19</v>
      </c>
      <c r="AO17" s="23"/>
      <c r="AP17" s="23"/>
      <c r="AQ17" s="23"/>
      <c r="AR17" s="21"/>
      <c r="BE17" s="343"/>
      <c r="BS17" s="18" t="s">
        <v>35</v>
      </c>
    </row>
    <row r="18" spans="1:71" s="1" customFormat="1" ht="6.95" customHeight="1" x14ac:dyDescent="0.2">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43"/>
      <c r="BS18" s="18" t="s">
        <v>6</v>
      </c>
    </row>
    <row r="19" spans="1:71" s="1" customFormat="1" ht="12" customHeight="1" x14ac:dyDescent="0.2">
      <c r="B19" s="22"/>
      <c r="C19" s="23"/>
      <c r="D19" s="30" t="s">
        <v>36</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0" t="s">
        <v>26</v>
      </c>
      <c r="AL19" s="23"/>
      <c r="AM19" s="23"/>
      <c r="AN19" s="28" t="s">
        <v>19</v>
      </c>
      <c r="AO19" s="23"/>
      <c r="AP19" s="23"/>
      <c r="AQ19" s="23"/>
      <c r="AR19" s="21"/>
      <c r="BE19" s="343"/>
      <c r="BS19" s="18" t="s">
        <v>6</v>
      </c>
    </row>
    <row r="20" spans="1:71" s="1" customFormat="1" ht="18.399999999999999" customHeight="1" x14ac:dyDescent="0.2">
      <c r="B20" s="22"/>
      <c r="C20" s="23"/>
      <c r="D20" s="23"/>
      <c r="E20" s="28" t="s">
        <v>37</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0" t="s">
        <v>29</v>
      </c>
      <c r="AL20" s="23"/>
      <c r="AM20" s="23"/>
      <c r="AN20" s="28" t="s">
        <v>19</v>
      </c>
      <c r="AO20" s="23"/>
      <c r="AP20" s="23"/>
      <c r="AQ20" s="23"/>
      <c r="AR20" s="21"/>
      <c r="BE20" s="343"/>
      <c r="BS20" s="18" t="s">
        <v>4</v>
      </c>
    </row>
    <row r="21" spans="1:71" s="1" customFormat="1" ht="6.95" customHeight="1" x14ac:dyDescent="0.2">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43"/>
    </row>
    <row r="22" spans="1:71" s="1" customFormat="1" ht="12" customHeight="1" x14ac:dyDescent="0.2">
      <c r="B22" s="22"/>
      <c r="C22" s="23"/>
      <c r="D22" s="30" t="s">
        <v>38</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43"/>
    </row>
    <row r="23" spans="1:71" s="1" customFormat="1" ht="47.25" customHeight="1" x14ac:dyDescent="0.2">
      <c r="B23" s="22"/>
      <c r="C23" s="23"/>
      <c r="D23" s="23"/>
      <c r="E23" s="350" t="s">
        <v>39</v>
      </c>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23"/>
      <c r="AP23" s="23"/>
      <c r="AQ23" s="23"/>
      <c r="AR23" s="21"/>
      <c r="BE23" s="343"/>
    </row>
    <row r="24" spans="1:71" s="1" customFormat="1" ht="6.95" customHeight="1" x14ac:dyDescent="0.2">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43"/>
    </row>
    <row r="25" spans="1:71" s="1" customFormat="1" ht="6.95" customHeight="1" x14ac:dyDescent="0.2">
      <c r="B25" s="22"/>
      <c r="C25" s="2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23"/>
      <c r="AQ25" s="23"/>
      <c r="AR25" s="21"/>
      <c r="BE25" s="343"/>
    </row>
    <row r="26" spans="1:71" s="2" customFormat="1" ht="25.9" customHeight="1" x14ac:dyDescent="0.2">
      <c r="A26" s="35"/>
      <c r="B26" s="36"/>
      <c r="C26" s="37"/>
      <c r="D26" s="38" t="s">
        <v>40</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51">
        <f>ROUND(AG54,2)</f>
        <v>0</v>
      </c>
      <c r="AL26" s="352"/>
      <c r="AM26" s="352"/>
      <c r="AN26" s="352"/>
      <c r="AO26" s="352"/>
      <c r="AP26" s="37"/>
      <c r="AQ26" s="37"/>
      <c r="AR26" s="40"/>
      <c r="BE26" s="343"/>
    </row>
    <row r="27" spans="1:71" s="2" customFormat="1" ht="6.95" customHeight="1" x14ac:dyDescent="0.2">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BE27" s="343"/>
    </row>
    <row r="28" spans="1:71" s="2" customFormat="1" ht="12.75" x14ac:dyDescent="0.2">
      <c r="A28" s="35"/>
      <c r="B28" s="36"/>
      <c r="C28" s="37"/>
      <c r="D28" s="37"/>
      <c r="E28" s="37"/>
      <c r="F28" s="37"/>
      <c r="G28" s="37"/>
      <c r="H28" s="37"/>
      <c r="I28" s="37"/>
      <c r="J28" s="37"/>
      <c r="K28" s="37"/>
      <c r="L28" s="353" t="s">
        <v>41</v>
      </c>
      <c r="M28" s="353"/>
      <c r="N28" s="353"/>
      <c r="O28" s="353"/>
      <c r="P28" s="353"/>
      <c r="Q28" s="37"/>
      <c r="R28" s="37"/>
      <c r="S28" s="37"/>
      <c r="T28" s="37"/>
      <c r="U28" s="37"/>
      <c r="V28" s="37"/>
      <c r="W28" s="353" t="s">
        <v>42</v>
      </c>
      <c r="X28" s="353"/>
      <c r="Y28" s="353"/>
      <c r="Z28" s="353"/>
      <c r="AA28" s="353"/>
      <c r="AB28" s="353"/>
      <c r="AC28" s="353"/>
      <c r="AD28" s="353"/>
      <c r="AE28" s="353"/>
      <c r="AF28" s="37"/>
      <c r="AG28" s="37"/>
      <c r="AH28" s="37"/>
      <c r="AI28" s="37"/>
      <c r="AJ28" s="37"/>
      <c r="AK28" s="353" t="s">
        <v>43</v>
      </c>
      <c r="AL28" s="353"/>
      <c r="AM28" s="353"/>
      <c r="AN28" s="353"/>
      <c r="AO28" s="353"/>
      <c r="AP28" s="37"/>
      <c r="AQ28" s="37"/>
      <c r="AR28" s="40"/>
      <c r="BE28" s="343"/>
    </row>
    <row r="29" spans="1:71" s="3" customFormat="1" ht="14.45" customHeight="1" x14ac:dyDescent="0.2">
      <c r="B29" s="41"/>
      <c r="C29" s="42"/>
      <c r="D29" s="30" t="s">
        <v>44</v>
      </c>
      <c r="E29" s="42"/>
      <c r="F29" s="30" t="s">
        <v>45</v>
      </c>
      <c r="G29" s="42"/>
      <c r="H29" s="42"/>
      <c r="I29" s="42"/>
      <c r="J29" s="42"/>
      <c r="K29" s="42"/>
      <c r="L29" s="337">
        <v>0.21</v>
      </c>
      <c r="M29" s="336"/>
      <c r="N29" s="336"/>
      <c r="O29" s="336"/>
      <c r="P29" s="336"/>
      <c r="Q29" s="42"/>
      <c r="R29" s="42"/>
      <c r="S29" s="42"/>
      <c r="T29" s="42"/>
      <c r="U29" s="42"/>
      <c r="V29" s="42"/>
      <c r="W29" s="335">
        <f>ROUND(AZ54, 2)</f>
        <v>0</v>
      </c>
      <c r="X29" s="336"/>
      <c r="Y29" s="336"/>
      <c r="Z29" s="336"/>
      <c r="AA29" s="336"/>
      <c r="AB29" s="336"/>
      <c r="AC29" s="336"/>
      <c r="AD29" s="336"/>
      <c r="AE29" s="336"/>
      <c r="AF29" s="42"/>
      <c r="AG29" s="42"/>
      <c r="AH29" s="42"/>
      <c r="AI29" s="42"/>
      <c r="AJ29" s="42"/>
      <c r="AK29" s="335">
        <f>ROUND(AV54, 2)</f>
        <v>0</v>
      </c>
      <c r="AL29" s="336"/>
      <c r="AM29" s="336"/>
      <c r="AN29" s="336"/>
      <c r="AO29" s="336"/>
      <c r="AP29" s="42"/>
      <c r="AQ29" s="42"/>
      <c r="AR29" s="43"/>
      <c r="BE29" s="344"/>
    </row>
    <row r="30" spans="1:71" s="3" customFormat="1" ht="14.45" customHeight="1" x14ac:dyDescent="0.2">
      <c r="B30" s="41"/>
      <c r="C30" s="42"/>
      <c r="D30" s="42"/>
      <c r="E30" s="42"/>
      <c r="F30" s="30" t="s">
        <v>46</v>
      </c>
      <c r="G30" s="42"/>
      <c r="H30" s="42"/>
      <c r="I30" s="42"/>
      <c r="J30" s="42"/>
      <c r="K30" s="42"/>
      <c r="L30" s="337">
        <v>0.15</v>
      </c>
      <c r="M30" s="336"/>
      <c r="N30" s="336"/>
      <c r="O30" s="336"/>
      <c r="P30" s="336"/>
      <c r="Q30" s="42"/>
      <c r="R30" s="42"/>
      <c r="S30" s="42"/>
      <c r="T30" s="42"/>
      <c r="U30" s="42"/>
      <c r="V30" s="42"/>
      <c r="W30" s="335">
        <f>ROUND(BA54, 2)</f>
        <v>0</v>
      </c>
      <c r="X30" s="336"/>
      <c r="Y30" s="336"/>
      <c r="Z30" s="336"/>
      <c r="AA30" s="336"/>
      <c r="AB30" s="336"/>
      <c r="AC30" s="336"/>
      <c r="AD30" s="336"/>
      <c r="AE30" s="336"/>
      <c r="AF30" s="42"/>
      <c r="AG30" s="42"/>
      <c r="AH30" s="42"/>
      <c r="AI30" s="42"/>
      <c r="AJ30" s="42"/>
      <c r="AK30" s="335">
        <f>ROUND(AW54, 2)</f>
        <v>0</v>
      </c>
      <c r="AL30" s="336"/>
      <c r="AM30" s="336"/>
      <c r="AN30" s="336"/>
      <c r="AO30" s="336"/>
      <c r="AP30" s="42"/>
      <c r="AQ30" s="42"/>
      <c r="AR30" s="43"/>
      <c r="BE30" s="344"/>
    </row>
    <row r="31" spans="1:71" s="3" customFormat="1" ht="14.45" hidden="1" customHeight="1" x14ac:dyDescent="0.2">
      <c r="B31" s="41"/>
      <c r="C31" s="42"/>
      <c r="D31" s="42"/>
      <c r="E31" s="42"/>
      <c r="F31" s="30" t="s">
        <v>47</v>
      </c>
      <c r="G31" s="42"/>
      <c r="H31" s="42"/>
      <c r="I31" s="42"/>
      <c r="J31" s="42"/>
      <c r="K31" s="42"/>
      <c r="L31" s="337">
        <v>0.21</v>
      </c>
      <c r="M31" s="336"/>
      <c r="N31" s="336"/>
      <c r="O31" s="336"/>
      <c r="P31" s="336"/>
      <c r="Q31" s="42"/>
      <c r="R31" s="42"/>
      <c r="S31" s="42"/>
      <c r="T31" s="42"/>
      <c r="U31" s="42"/>
      <c r="V31" s="42"/>
      <c r="W31" s="335">
        <f>ROUND(BB54, 2)</f>
        <v>0</v>
      </c>
      <c r="X31" s="336"/>
      <c r="Y31" s="336"/>
      <c r="Z31" s="336"/>
      <c r="AA31" s="336"/>
      <c r="AB31" s="336"/>
      <c r="AC31" s="336"/>
      <c r="AD31" s="336"/>
      <c r="AE31" s="336"/>
      <c r="AF31" s="42"/>
      <c r="AG31" s="42"/>
      <c r="AH31" s="42"/>
      <c r="AI31" s="42"/>
      <c r="AJ31" s="42"/>
      <c r="AK31" s="335">
        <v>0</v>
      </c>
      <c r="AL31" s="336"/>
      <c r="AM31" s="336"/>
      <c r="AN31" s="336"/>
      <c r="AO31" s="336"/>
      <c r="AP31" s="42"/>
      <c r="AQ31" s="42"/>
      <c r="AR31" s="43"/>
      <c r="BE31" s="344"/>
    </row>
    <row r="32" spans="1:71" s="3" customFormat="1" ht="14.45" hidden="1" customHeight="1" x14ac:dyDescent="0.2">
      <c r="B32" s="41"/>
      <c r="C32" s="42"/>
      <c r="D32" s="42"/>
      <c r="E32" s="42"/>
      <c r="F32" s="30" t="s">
        <v>48</v>
      </c>
      <c r="G32" s="42"/>
      <c r="H32" s="42"/>
      <c r="I32" s="42"/>
      <c r="J32" s="42"/>
      <c r="K32" s="42"/>
      <c r="L32" s="337">
        <v>0.15</v>
      </c>
      <c r="M32" s="336"/>
      <c r="N32" s="336"/>
      <c r="O32" s="336"/>
      <c r="P32" s="336"/>
      <c r="Q32" s="42"/>
      <c r="R32" s="42"/>
      <c r="S32" s="42"/>
      <c r="T32" s="42"/>
      <c r="U32" s="42"/>
      <c r="V32" s="42"/>
      <c r="W32" s="335">
        <f>ROUND(BC54, 2)</f>
        <v>0</v>
      </c>
      <c r="X32" s="336"/>
      <c r="Y32" s="336"/>
      <c r="Z32" s="336"/>
      <c r="AA32" s="336"/>
      <c r="AB32" s="336"/>
      <c r="AC32" s="336"/>
      <c r="AD32" s="336"/>
      <c r="AE32" s="336"/>
      <c r="AF32" s="42"/>
      <c r="AG32" s="42"/>
      <c r="AH32" s="42"/>
      <c r="AI32" s="42"/>
      <c r="AJ32" s="42"/>
      <c r="AK32" s="335">
        <v>0</v>
      </c>
      <c r="AL32" s="336"/>
      <c r="AM32" s="336"/>
      <c r="AN32" s="336"/>
      <c r="AO32" s="336"/>
      <c r="AP32" s="42"/>
      <c r="AQ32" s="42"/>
      <c r="AR32" s="43"/>
      <c r="BE32" s="344"/>
    </row>
    <row r="33" spans="1:57" s="3" customFormat="1" ht="14.45" hidden="1" customHeight="1" x14ac:dyDescent="0.2">
      <c r="B33" s="41"/>
      <c r="C33" s="42"/>
      <c r="D33" s="42"/>
      <c r="E33" s="42"/>
      <c r="F33" s="30" t="s">
        <v>49</v>
      </c>
      <c r="G33" s="42"/>
      <c r="H33" s="42"/>
      <c r="I33" s="42"/>
      <c r="J33" s="42"/>
      <c r="K33" s="42"/>
      <c r="L33" s="337">
        <v>0</v>
      </c>
      <c r="M33" s="336"/>
      <c r="N33" s="336"/>
      <c r="O33" s="336"/>
      <c r="P33" s="336"/>
      <c r="Q33" s="42"/>
      <c r="R33" s="42"/>
      <c r="S33" s="42"/>
      <c r="T33" s="42"/>
      <c r="U33" s="42"/>
      <c r="V33" s="42"/>
      <c r="W33" s="335">
        <f>ROUND(BD54, 2)</f>
        <v>0</v>
      </c>
      <c r="X33" s="336"/>
      <c r="Y33" s="336"/>
      <c r="Z33" s="336"/>
      <c r="AA33" s="336"/>
      <c r="AB33" s="336"/>
      <c r="AC33" s="336"/>
      <c r="AD33" s="336"/>
      <c r="AE33" s="336"/>
      <c r="AF33" s="42"/>
      <c r="AG33" s="42"/>
      <c r="AH33" s="42"/>
      <c r="AI33" s="42"/>
      <c r="AJ33" s="42"/>
      <c r="AK33" s="335">
        <v>0</v>
      </c>
      <c r="AL33" s="336"/>
      <c r="AM33" s="336"/>
      <c r="AN33" s="336"/>
      <c r="AO33" s="336"/>
      <c r="AP33" s="42"/>
      <c r="AQ33" s="42"/>
      <c r="AR33" s="43"/>
    </row>
    <row r="34" spans="1:57" s="2" customFormat="1" ht="6.95" customHeight="1" x14ac:dyDescent="0.2">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0"/>
      <c r="BE34" s="35"/>
    </row>
    <row r="35" spans="1:57" s="2" customFormat="1" ht="25.9" customHeight="1" x14ac:dyDescent="0.2">
      <c r="A35" s="35"/>
      <c r="B35" s="36"/>
      <c r="C35" s="44"/>
      <c r="D35" s="45" t="s">
        <v>50</v>
      </c>
      <c r="E35" s="46"/>
      <c r="F35" s="46"/>
      <c r="G35" s="46"/>
      <c r="H35" s="46"/>
      <c r="I35" s="46"/>
      <c r="J35" s="46"/>
      <c r="K35" s="46"/>
      <c r="L35" s="46"/>
      <c r="M35" s="46"/>
      <c r="N35" s="46"/>
      <c r="O35" s="46"/>
      <c r="P35" s="46"/>
      <c r="Q35" s="46"/>
      <c r="R35" s="46"/>
      <c r="S35" s="46"/>
      <c r="T35" s="47" t="s">
        <v>51</v>
      </c>
      <c r="U35" s="46"/>
      <c r="V35" s="46"/>
      <c r="W35" s="46"/>
      <c r="X35" s="341" t="s">
        <v>52</v>
      </c>
      <c r="Y35" s="339"/>
      <c r="Z35" s="339"/>
      <c r="AA35" s="339"/>
      <c r="AB35" s="339"/>
      <c r="AC35" s="46"/>
      <c r="AD35" s="46"/>
      <c r="AE35" s="46"/>
      <c r="AF35" s="46"/>
      <c r="AG35" s="46"/>
      <c r="AH35" s="46"/>
      <c r="AI35" s="46"/>
      <c r="AJ35" s="46"/>
      <c r="AK35" s="338">
        <f>SUM(AK26:AK33)</f>
        <v>0</v>
      </c>
      <c r="AL35" s="339"/>
      <c r="AM35" s="339"/>
      <c r="AN35" s="339"/>
      <c r="AO35" s="340"/>
      <c r="AP35" s="44"/>
      <c r="AQ35" s="44"/>
      <c r="AR35" s="40"/>
      <c r="BE35" s="35"/>
    </row>
    <row r="36" spans="1:57" s="2" customFormat="1" ht="6.95" customHeight="1" x14ac:dyDescent="0.2">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0"/>
      <c r="BE36" s="35"/>
    </row>
    <row r="37" spans="1:57" s="2" customFormat="1" ht="6.95" customHeight="1" x14ac:dyDescent="0.2">
      <c r="A37" s="35"/>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0"/>
      <c r="BE37" s="35"/>
    </row>
    <row r="41" spans="1:57" s="2" customFormat="1" ht="6.95" customHeight="1" x14ac:dyDescent="0.2">
      <c r="A41" s="35"/>
      <c r="B41" s="50"/>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40"/>
      <c r="BE41" s="35"/>
    </row>
    <row r="42" spans="1:57" s="2" customFormat="1" ht="24.95" customHeight="1" x14ac:dyDescent="0.2">
      <c r="A42" s="35"/>
      <c r="B42" s="36"/>
      <c r="C42" s="24" t="s">
        <v>53</v>
      </c>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40"/>
      <c r="BE42" s="35"/>
    </row>
    <row r="43" spans="1:57" s="2" customFormat="1" ht="6.95" customHeight="1" x14ac:dyDescent="0.2">
      <c r="A43" s="35"/>
      <c r="B43" s="36"/>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40"/>
      <c r="BE43" s="35"/>
    </row>
    <row r="44" spans="1:57" s="4" customFormat="1" ht="12" customHeight="1" x14ac:dyDescent="0.2">
      <c r="B44" s="52"/>
      <c r="C44" s="30" t="s">
        <v>13</v>
      </c>
      <c r="D44" s="53"/>
      <c r="E44" s="53"/>
      <c r="F44" s="53"/>
      <c r="G44" s="53"/>
      <c r="H44" s="53"/>
      <c r="I44" s="53"/>
      <c r="J44" s="53"/>
      <c r="K44" s="53"/>
      <c r="L44" s="53" t="str">
        <f>K5</f>
        <v>treb2</v>
      </c>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4"/>
    </row>
    <row r="45" spans="1:57" s="5" customFormat="1" ht="36.950000000000003" customHeight="1" x14ac:dyDescent="0.2">
      <c r="B45" s="55"/>
      <c r="C45" s="56" t="s">
        <v>16</v>
      </c>
      <c r="D45" s="57"/>
      <c r="E45" s="57"/>
      <c r="F45" s="57"/>
      <c r="G45" s="57"/>
      <c r="H45" s="57"/>
      <c r="I45" s="57"/>
      <c r="J45" s="57"/>
      <c r="K45" s="57"/>
      <c r="L45" s="363" t="str">
        <f>K6</f>
        <v>Multifunkční objekt města Třebenice REVIZE ROZPOČTU Č. 2</v>
      </c>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4"/>
      <c r="AJ45" s="364"/>
      <c r="AK45" s="364"/>
      <c r="AL45" s="364"/>
      <c r="AM45" s="364"/>
      <c r="AN45" s="364"/>
      <c r="AO45" s="364"/>
      <c r="AP45" s="57"/>
      <c r="AQ45" s="57"/>
      <c r="AR45" s="58"/>
    </row>
    <row r="46" spans="1:57" s="2" customFormat="1" ht="6.95" customHeight="1" x14ac:dyDescent="0.2">
      <c r="A46" s="35"/>
      <c r="B46" s="36"/>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40"/>
      <c r="BE46" s="35"/>
    </row>
    <row r="47" spans="1:57" s="2" customFormat="1" ht="12" customHeight="1" x14ac:dyDescent="0.2">
      <c r="A47" s="35"/>
      <c r="B47" s="36"/>
      <c r="C47" s="30" t="s">
        <v>21</v>
      </c>
      <c r="D47" s="37"/>
      <c r="E47" s="37"/>
      <c r="F47" s="37"/>
      <c r="G47" s="37"/>
      <c r="H47" s="37"/>
      <c r="I47" s="37"/>
      <c r="J47" s="37"/>
      <c r="K47" s="37"/>
      <c r="L47" s="59" t="str">
        <f>IF(K8="","",K8)</f>
        <v>Třebenice</v>
      </c>
      <c r="M47" s="37"/>
      <c r="N47" s="37"/>
      <c r="O47" s="37"/>
      <c r="P47" s="37"/>
      <c r="Q47" s="37"/>
      <c r="R47" s="37"/>
      <c r="S47" s="37"/>
      <c r="T47" s="37"/>
      <c r="U47" s="37"/>
      <c r="V47" s="37"/>
      <c r="W47" s="37"/>
      <c r="X47" s="37"/>
      <c r="Y47" s="37"/>
      <c r="Z47" s="37"/>
      <c r="AA47" s="37"/>
      <c r="AB47" s="37"/>
      <c r="AC47" s="37"/>
      <c r="AD47" s="37"/>
      <c r="AE47" s="37"/>
      <c r="AF47" s="37"/>
      <c r="AG47" s="37"/>
      <c r="AH47" s="37"/>
      <c r="AI47" s="30" t="s">
        <v>23</v>
      </c>
      <c r="AJ47" s="37"/>
      <c r="AK47" s="37"/>
      <c r="AL47" s="37"/>
      <c r="AM47" s="365" t="str">
        <f>IF(AN8= "","",AN8)</f>
        <v>15. 1. 2021</v>
      </c>
      <c r="AN47" s="365"/>
      <c r="AO47" s="37"/>
      <c r="AP47" s="37"/>
      <c r="AQ47" s="37"/>
      <c r="AR47" s="40"/>
      <c r="BE47" s="35"/>
    </row>
    <row r="48" spans="1:57" s="2" customFormat="1" ht="6.95" customHeight="1" x14ac:dyDescent="0.2">
      <c r="A48" s="35"/>
      <c r="B48" s="36"/>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40"/>
      <c r="BE48" s="35"/>
    </row>
    <row r="49" spans="1:91" s="2" customFormat="1" ht="40.15" customHeight="1" x14ac:dyDescent="0.2">
      <c r="A49" s="35"/>
      <c r="B49" s="36"/>
      <c r="C49" s="30" t="s">
        <v>25</v>
      </c>
      <c r="D49" s="37"/>
      <c r="E49" s="37"/>
      <c r="F49" s="37"/>
      <c r="G49" s="37"/>
      <c r="H49" s="37"/>
      <c r="I49" s="37"/>
      <c r="J49" s="37"/>
      <c r="K49" s="37"/>
      <c r="L49" s="53" t="str">
        <f>IF(E11= "","",E11)</f>
        <v>Město Třebenice, Paříkovo nám. 1, 41113 Třebenice</v>
      </c>
      <c r="M49" s="37"/>
      <c r="N49" s="37"/>
      <c r="O49" s="37"/>
      <c r="P49" s="37"/>
      <c r="Q49" s="37"/>
      <c r="R49" s="37"/>
      <c r="S49" s="37"/>
      <c r="T49" s="37"/>
      <c r="U49" s="37"/>
      <c r="V49" s="37"/>
      <c r="W49" s="37"/>
      <c r="X49" s="37"/>
      <c r="Y49" s="37"/>
      <c r="Z49" s="37"/>
      <c r="AA49" s="37"/>
      <c r="AB49" s="37"/>
      <c r="AC49" s="37"/>
      <c r="AD49" s="37"/>
      <c r="AE49" s="37"/>
      <c r="AF49" s="37"/>
      <c r="AG49" s="37"/>
      <c r="AH49" s="37"/>
      <c r="AI49" s="30" t="s">
        <v>32</v>
      </c>
      <c r="AJ49" s="37"/>
      <c r="AK49" s="37"/>
      <c r="AL49" s="37"/>
      <c r="AM49" s="366" t="str">
        <f>IF(E17="","",E17)</f>
        <v>Ing. arch. V. Volman, Komenského 29/11, 41801 Bíli</v>
      </c>
      <c r="AN49" s="367"/>
      <c r="AO49" s="367"/>
      <c r="AP49" s="367"/>
      <c r="AQ49" s="37"/>
      <c r="AR49" s="40"/>
      <c r="AS49" s="368" t="s">
        <v>54</v>
      </c>
      <c r="AT49" s="369"/>
      <c r="AU49" s="61"/>
      <c r="AV49" s="61"/>
      <c r="AW49" s="61"/>
      <c r="AX49" s="61"/>
      <c r="AY49" s="61"/>
      <c r="AZ49" s="61"/>
      <c r="BA49" s="61"/>
      <c r="BB49" s="61"/>
      <c r="BC49" s="61"/>
      <c r="BD49" s="62"/>
      <c r="BE49" s="35"/>
    </row>
    <row r="50" spans="1:91" s="2" customFormat="1" ht="15.2" customHeight="1" x14ac:dyDescent="0.2">
      <c r="A50" s="35"/>
      <c r="B50" s="36"/>
      <c r="C50" s="30" t="s">
        <v>30</v>
      </c>
      <c r="D50" s="37"/>
      <c r="E50" s="37"/>
      <c r="F50" s="37"/>
      <c r="G50" s="37"/>
      <c r="H50" s="37"/>
      <c r="I50" s="37"/>
      <c r="J50" s="37"/>
      <c r="K50" s="37"/>
      <c r="L50" s="53" t="str">
        <f>IF(E14= "Vyplň údaj","",E14)</f>
        <v/>
      </c>
      <c r="M50" s="37"/>
      <c r="N50" s="37"/>
      <c r="O50" s="37"/>
      <c r="P50" s="37"/>
      <c r="Q50" s="37"/>
      <c r="R50" s="37"/>
      <c r="S50" s="37"/>
      <c r="T50" s="37"/>
      <c r="U50" s="37"/>
      <c r="V50" s="37"/>
      <c r="W50" s="37"/>
      <c r="X50" s="37"/>
      <c r="Y50" s="37"/>
      <c r="Z50" s="37"/>
      <c r="AA50" s="37"/>
      <c r="AB50" s="37"/>
      <c r="AC50" s="37"/>
      <c r="AD50" s="37"/>
      <c r="AE50" s="37"/>
      <c r="AF50" s="37"/>
      <c r="AG50" s="37"/>
      <c r="AH50" s="37"/>
      <c r="AI50" s="30" t="s">
        <v>36</v>
      </c>
      <c r="AJ50" s="37"/>
      <c r="AK50" s="37"/>
      <c r="AL50" s="37"/>
      <c r="AM50" s="366" t="str">
        <f>IF(E20="","",E20)</f>
        <v>Ing. L. Hovorka</v>
      </c>
      <c r="AN50" s="367"/>
      <c r="AO50" s="367"/>
      <c r="AP50" s="367"/>
      <c r="AQ50" s="37"/>
      <c r="AR50" s="40"/>
      <c r="AS50" s="370"/>
      <c r="AT50" s="371"/>
      <c r="AU50" s="63"/>
      <c r="AV50" s="63"/>
      <c r="AW50" s="63"/>
      <c r="AX50" s="63"/>
      <c r="AY50" s="63"/>
      <c r="AZ50" s="63"/>
      <c r="BA50" s="63"/>
      <c r="BB50" s="63"/>
      <c r="BC50" s="63"/>
      <c r="BD50" s="64"/>
      <c r="BE50" s="35"/>
    </row>
    <row r="51" spans="1:91" s="2" customFormat="1" ht="10.9" customHeight="1" x14ac:dyDescent="0.2">
      <c r="A51" s="35"/>
      <c r="B51" s="36"/>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40"/>
      <c r="AS51" s="372"/>
      <c r="AT51" s="373"/>
      <c r="AU51" s="65"/>
      <c r="AV51" s="65"/>
      <c r="AW51" s="65"/>
      <c r="AX51" s="65"/>
      <c r="AY51" s="65"/>
      <c r="AZ51" s="65"/>
      <c r="BA51" s="65"/>
      <c r="BB51" s="65"/>
      <c r="BC51" s="65"/>
      <c r="BD51" s="66"/>
      <c r="BE51" s="35"/>
    </row>
    <row r="52" spans="1:91" s="2" customFormat="1" ht="29.25" customHeight="1" x14ac:dyDescent="0.2">
      <c r="A52" s="35"/>
      <c r="B52" s="36"/>
      <c r="C52" s="359" t="s">
        <v>55</v>
      </c>
      <c r="D52" s="360"/>
      <c r="E52" s="360"/>
      <c r="F52" s="360"/>
      <c r="G52" s="360"/>
      <c r="H52" s="67"/>
      <c r="I52" s="362" t="s">
        <v>56</v>
      </c>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1" t="s">
        <v>57</v>
      </c>
      <c r="AH52" s="360"/>
      <c r="AI52" s="360"/>
      <c r="AJ52" s="360"/>
      <c r="AK52" s="360"/>
      <c r="AL52" s="360"/>
      <c r="AM52" s="360"/>
      <c r="AN52" s="362" t="s">
        <v>58</v>
      </c>
      <c r="AO52" s="360"/>
      <c r="AP52" s="360"/>
      <c r="AQ52" s="68" t="s">
        <v>59</v>
      </c>
      <c r="AR52" s="40"/>
      <c r="AS52" s="69" t="s">
        <v>60</v>
      </c>
      <c r="AT52" s="70" t="s">
        <v>61</v>
      </c>
      <c r="AU52" s="70" t="s">
        <v>62</v>
      </c>
      <c r="AV52" s="70" t="s">
        <v>63</v>
      </c>
      <c r="AW52" s="70" t="s">
        <v>64</v>
      </c>
      <c r="AX52" s="70" t="s">
        <v>65</v>
      </c>
      <c r="AY52" s="70" t="s">
        <v>66</v>
      </c>
      <c r="AZ52" s="70" t="s">
        <v>67</v>
      </c>
      <c r="BA52" s="70" t="s">
        <v>68</v>
      </c>
      <c r="BB52" s="70" t="s">
        <v>69</v>
      </c>
      <c r="BC52" s="70" t="s">
        <v>70</v>
      </c>
      <c r="BD52" s="71" t="s">
        <v>71</v>
      </c>
      <c r="BE52" s="35"/>
    </row>
    <row r="53" spans="1:91" s="2" customFormat="1" ht="10.9" customHeight="1" x14ac:dyDescent="0.2">
      <c r="A53" s="35"/>
      <c r="B53" s="36"/>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40"/>
      <c r="AS53" s="72"/>
      <c r="AT53" s="73"/>
      <c r="AU53" s="73"/>
      <c r="AV53" s="73"/>
      <c r="AW53" s="73"/>
      <c r="AX53" s="73"/>
      <c r="AY53" s="73"/>
      <c r="AZ53" s="73"/>
      <c r="BA53" s="73"/>
      <c r="BB53" s="73"/>
      <c r="BC53" s="73"/>
      <c r="BD53" s="74"/>
      <c r="BE53" s="35"/>
    </row>
    <row r="54" spans="1:91" s="6" customFormat="1" ht="32.450000000000003" customHeight="1" x14ac:dyDescent="0.2">
      <c r="B54" s="75"/>
      <c r="C54" s="76" t="s">
        <v>72</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357">
        <f>ROUND(SUM(AG55:AG62),2)</f>
        <v>0</v>
      </c>
      <c r="AH54" s="357"/>
      <c r="AI54" s="357"/>
      <c r="AJ54" s="357"/>
      <c r="AK54" s="357"/>
      <c r="AL54" s="357"/>
      <c r="AM54" s="357"/>
      <c r="AN54" s="358">
        <f t="shared" ref="AN54:AN62" si="0">SUM(AG54,AT54)</f>
        <v>0</v>
      </c>
      <c r="AO54" s="358"/>
      <c r="AP54" s="358"/>
      <c r="AQ54" s="79" t="s">
        <v>19</v>
      </c>
      <c r="AR54" s="80"/>
      <c r="AS54" s="81">
        <f>ROUND(SUM(AS55:AS62),2)</f>
        <v>0</v>
      </c>
      <c r="AT54" s="82">
        <f t="shared" ref="AT54:AT62" si="1">ROUND(SUM(AV54:AW54),2)</f>
        <v>0</v>
      </c>
      <c r="AU54" s="83">
        <f>ROUND(SUM(AU55:AU62),5)</f>
        <v>0</v>
      </c>
      <c r="AV54" s="82">
        <f>ROUND(AZ54*L29,2)</f>
        <v>0</v>
      </c>
      <c r="AW54" s="82">
        <f>ROUND(BA54*L30,2)</f>
        <v>0</v>
      </c>
      <c r="AX54" s="82">
        <f>ROUND(BB54*L29,2)</f>
        <v>0</v>
      </c>
      <c r="AY54" s="82">
        <f>ROUND(BC54*L30,2)</f>
        <v>0</v>
      </c>
      <c r="AZ54" s="82">
        <f>ROUND(SUM(AZ55:AZ62),2)</f>
        <v>0</v>
      </c>
      <c r="BA54" s="82">
        <f>ROUND(SUM(BA55:BA62),2)</f>
        <v>0</v>
      </c>
      <c r="BB54" s="82">
        <f>ROUND(SUM(BB55:BB62),2)</f>
        <v>0</v>
      </c>
      <c r="BC54" s="82">
        <f>ROUND(SUM(BC55:BC62),2)</f>
        <v>0</v>
      </c>
      <c r="BD54" s="84">
        <f>ROUND(SUM(BD55:BD62),2)</f>
        <v>0</v>
      </c>
      <c r="BS54" s="85" t="s">
        <v>73</v>
      </c>
      <c r="BT54" s="85" t="s">
        <v>74</v>
      </c>
      <c r="BU54" s="86" t="s">
        <v>75</v>
      </c>
      <c r="BV54" s="85" t="s">
        <v>76</v>
      </c>
      <c r="BW54" s="85" t="s">
        <v>5</v>
      </c>
      <c r="BX54" s="85" t="s">
        <v>77</v>
      </c>
      <c r="CL54" s="85" t="s">
        <v>19</v>
      </c>
    </row>
    <row r="55" spans="1:91" s="7" customFormat="1" ht="16.5" customHeight="1" x14ac:dyDescent="0.2">
      <c r="A55" s="87" t="s">
        <v>78</v>
      </c>
      <c r="B55" s="88"/>
      <c r="C55" s="89"/>
      <c r="D55" s="356" t="s">
        <v>79</v>
      </c>
      <c r="E55" s="356"/>
      <c r="F55" s="356"/>
      <c r="G55" s="356"/>
      <c r="H55" s="356"/>
      <c r="I55" s="90"/>
      <c r="J55" s="356" t="s">
        <v>80</v>
      </c>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4">
        <f>'SO-A - Multifunkční objekt '!J30</f>
        <v>0</v>
      </c>
      <c r="AH55" s="355"/>
      <c r="AI55" s="355"/>
      <c r="AJ55" s="355"/>
      <c r="AK55" s="355"/>
      <c r="AL55" s="355"/>
      <c r="AM55" s="355"/>
      <c r="AN55" s="354">
        <f t="shared" si="0"/>
        <v>0</v>
      </c>
      <c r="AO55" s="355"/>
      <c r="AP55" s="355"/>
      <c r="AQ55" s="91" t="s">
        <v>81</v>
      </c>
      <c r="AR55" s="92"/>
      <c r="AS55" s="93">
        <v>0</v>
      </c>
      <c r="AT55" s="94">
        <f t="shared" si="1"/>
        <v>0</v>
      </c>
      <c r="AU55" s="95">
        <f>'SO-A - Multifunkční objekt '!P119</f>
        <v>0</v>
      </c>
      <c r="AV55" s="94">
        <f>'SO-A - Multifunkční objekt '!J33</f>
        <v>0</v>
      </c>
      <c r="AW55" s="94">
        <f>'SO-A - Multifunkční objekt '!J34</f>
        <v>0</v>
      </c>
      <c r="AX55" s="94">
        <f>'SO-A - Multifunkční objekt '!J35</f>
        <v>0</v>
      </c>
      <c r="AY55" s="94">
        <f>'SO-A - Multifunkční objekt '!J36</f>
        <v>0</v>
      </c>
      <c r="AZ55" s="94">
        <f>'SO-A - Multifunkční objekt '!F33</f>
        <v>0</v>
      </c>
      <c r="BA55" s="94">
        <f>'SO-A - Multifunkční objekt '!F34</f>
        <v>0</v>
      </c>
      <c r="BB55" s="94">
        <f>'SO-A - Multifunkční objekt '!F35</f>
        <v>0</v>
      </c>
      <c r="BC55" s="94">
        <f>'SO-A - Multifunkční objekt '!F36</f>
        <v>0</v>
      </c>
      <c r="BD55" s="96">
        <f>'SO-A - Multifunkční objekt '!F37</f>
        <v>0</v>
      </c>
      <c r="BT55" s="97" t="s">
        <v>82</v>
      </c>
      <c r="BV55" s="97" t="s">
        <v>76</v>
      </c>
      <c r="BW55" s="97" t="s">
        <v>83</v>
      </c>
      <c r="BX55" s="97" t="s">
        <v>5</v>
      </c>
      <c r="CL55" s="97" t="s">
        <v>19</v>
      </c>
      <c r="CM55" s="97" t="s">
        <v>84</v>
      </c>
    </row>
    <row r="56" spans="1:91" s="7" customFormat="1" ht="16.5" customHeight="1" x14ac:dyDescent="0.2">
      <c r="A56" s="87" t="s">
        <v>78</v>
      </c>
      <c r="B56" s="88"/>
      <c r="C56" s="89"/>
      <c r="D56" s="356" t="s">
        <v>85</v>
      </c>
      <c r="E56" s="356"/>
      <c r="F56" s="356"/>
      <c r="G56" s="356"/>
      <c r="H56" s="356"/>
      <c r="I56" s="90"/>
      <c r="J56" s="356" t="s">
        <v>86</v>
      </c>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4">
        <f>'SO-B - SDH Třebenice'!J30</f>
        <v>0</v>
      </c>
      <c r="AH56" s="355"/>
      <c r="AI56" s="355"/>
      <c r="AJ56" s="355"/>
      <c r="AK56" s="355"/>
      <c r="AL56" s="355"/>
      <c r="AM56" s="355"/>
      <c r="AN56" s="354">
        <f t="shared" si="0"/>
        <v>0</v>
      </c>
      <c r="AO56" s="355"/>
      <c r="AP56" s="355"/>
      <c r="AQ56" s="91" t="s">
        <v>81</v>
      </c>
      <c r="AR56" s="92"/>
      <c r="AS56" s="93">
        <v>0</v>
      </c>
      <c r="AT56" s="94">
        <f t="shared" si="1"/>
        <v>0</v>
      </c>
      <c r="AU56" s="95">
        <f>'SO-B - SDH Třebenice'!P122</f>
        <v>0</v>
      </c>
      <c r="AV56" s="94">
        <f>'SO-B - SDH Třebenice'!J33</f>
        <v>0</v>
      </c>
      <c r="AW56" s="94">
        <f>'SO-B - SDH Třebenice'!J34</f>
        <v>0</v>
      </c>
      <c r="AX56" s="94">
        <f>'SO-B - SDH Třebenice'!J35</f>
        <v>0</v>
      </c>
      <c r="AY56" s="94">
        <f>'SO-B - SDH Třebenice'!J36</f>
        <v>0</v>
      </c>
      <c r="AZ56" s="94">
        <f>'SO-B - SDH Třebenice'!F33</f>
        <v>0</v>
      </c>
      <c r="BA56" s="94">
        <f>'SO-B - SDH Třebenice'!F34</f>
        <v>0</v>
      </c>
      <c r="BB56" s="94">
        <f>'SO-B - SDH Třebenice'!F35</f>
        <v>0</v>
      </c>
      <c r="BC56" s="94">
        <f>'SO-B - SDH Třebenice'!F36</f>
        <v>0</v>
      </c>
      <c r="BD56" s="96">
        <f>'SO-B - SDH Třebenice'!F37</f>
        <v>0</v>
      </c>
      <c r="BT56" s="97" t="s">
        <v>82</v>
      </c>
      <c r="BV56" s="97" t="s">
        <v>76</v>
      </c>
      <c r="BW56" s="97" t="s">
        <v>87</v>
      </c>
      <c r="BX56" s="97" t="s">
        <v>5</v>
      </c>
      <c r="CL56" s="97" t="s">
        <v>19</v>
      </c>
      <c r="CM56" s="97" t="s">
        <v>84</v>
      </c>
    </row>
    <row r="57" spans="1:91" s="7" customFormat="1" ht="24.75" customHeight="1" x14ac:dyDescent="0.2">
      <c r="A57" s="87" t="s">
        <v>78</v>
      </c>
      <c r="B57" s="88"/>
      <c r="C57" s="89"/>
      <c r="D57" s="356" t="s">
        <v>88</v>
      </c>
      <c r="E57" s="356"/>
      <c r="F57" s="356"/>
      <c r="G57" s="356"/>
      <c r="H57" s="356"/>
      <c r="I57" s="90"/>
      <c r="J57" s="356" t="s">
        <v>89</v>
      </c>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4">
        <f>'SO-DI - Venkovní úpravy a...'!J30</f>
        <v>0</v>
      </c>
      <c r="AH57" s="355"/>
      <c r="AI57" s="355"/>
      <c r="AJ57" s="355"/>
      <c r="AK57" s="355"/>
      <c r="AL57" s="355"/>
      <c r="AM57" s="355"/>
      <c r="AN57" s="354">
        <f t="shared" si="0"/>
        <v>0</v>
      </c>
      <c r="AO57" s="355"/>
      <c r="AP57" s="355"/>
      <c r="AQ57" s="91" t="s">
        <v>81</v>
      </c>
      <c r="AR57" s="92"/>
      <c r="AS57" s="93">
        <v>0</v>
      </c>
      <c r="AT57" s="94">
        <f t="shared" si="1"/>
        <v>0</v>
      </c>
      <c r="AU57" s="95">
        <f>'SO-DI - Venkovní úpravy a...'!P94</f>
        <v>0</v>
      </c>
      <c r="AV57" s="94">
        <f>'SO-DI - Venkovní úpravy a...'!J33</f>
        <v>0</v>
      </c>
      <c r="AW57" s="94">
        <f>'SO-DI - Venkovní úpravy a...'!J34</f>
        <v>0</v>
      </c>
      <c r="AX57" s="94">
        <f>'SO-DI - Venkovní úpravy a...'!J35</f>
        <v>0</v>
      </c>
      <c r="AY57" s="94">
        <f>'SO-DI - Venkovní úpravy a...'!J36</f>
        <v>0</v>
      </c>
      <c r="AZ57" s="94">
        <f>'SO-DI - Venkovní úpravy a...'!F33</f>
        <v>0</v>
      </c>
      <c r="BA57" s="94">
        <f>'SO-DI - Venkovní úpravy a...'!F34</f>
        <v>0</v>
      </c>
      <c r="BB57" s="94">
        <f>'SO-DI - Venkovní úpravy a...'!F35</f>
        <v>0</v>
      </c>
      <c r="BC57" s="94">
        <f>'SO-DI - Venkovní úpravy a...'!F36</f>
        <v>0</v>
      </c>
      <c r="BD57" s="96">
        <f>'SO-DI - Venkovní úpravy a...'!F37</f>
        <v>0</v>
      </c>
      <c r="BT57" s="97" t="s">
        <v>82</v>
      </c>
      <c r="BV57" s="97" t="s">
        <v>76</v>
      </c>
      <c r="BW57" s="97" t="s">
        <v>90</v>
      </c>
      <c r="BX57" s="97" t="s">
        <v>5</v>
      </c>
      <c r="CL57" s="97" t="s">
        <v>19</v>
      </c>
      <c r="CM57" s="97" t="s">
        <v>84</v>
      </c>
    </row>
    <row r="58" spans="1:91" s="7" customFormat="1" ht="16.5" customHeight="1" x14ac:dyDescent="0.2">
      <c r="A58" s="87" t="s">
        <v>78</v>
      </c>
      <c r="B58" s="88"/>
      <c r="C58" s="89"/>
      <c r="D58" s="356" t="s">
        <v>91</v>
      </c>
      <c r="E58" s="356"/>
      <c r="F58" s="356"/>
      <c r="G58" s="356"/>
      <c r="H58" s="356"/>
      <c r="I58" s="90"/>
      <c r="J58" s="356" t="s">
        <v>92</v>
      </c>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4">
        <f>'SO-C - Věž'!J30</f>
        <v>0</v>
      </c>
      <c r="AH58" s="355"/>
      <c r="AI58" s="355"/>
      <c r="AJ58" s="355"/>
      <c r="AK58" s="355"/>
      <c r="AL58" s="355"/>
      <c r="AM58" s="355"/>
      <c r="AN58" s="354">
        <f t="shared" si="0"/>
        <v>0</v>
      </c>
      <c r="AO58" s="355"/>
      <c r="AP58" s="355"/>
      <c r="AQ58" s="91" t="s">
        <v>81</v>
      </c>
      <c r="AR58" s="92"/>
      <c r="AS58" s="93">
        <v>0</v>
      </c>
      <c r="AT58" s="94">
        <f t="shared" si="1"/>
        <v>0</v>
      </c>
      <c r="AU58" s="95">
        <f>'SO-C - Věž'!P95</f>
        <v>0</v>
      </c>
      <c r="AV58" s="94">
        <f>'SO-C - Věž'!J33</f>
        <v>0</v>
      </c>
      <c r="AW58" s="94">
        <f>'SO-C - Věž'!J34</f>
        <v>0</v>
      </c>
      <c r="AX58" s="94">
        <f>'SO-C - Věž'!J35</f>
        <v>0</v>
      </c>
      <c r="AY58" s="94">
        <f>'SO-C - Věž'!J36</f>
        <v>0</v>
      </c>
      <c r="AZ58" s="94">
        <f>'SO-C - Věž'!F33</f>
        <v>0</v>
      </c>
      <c r="BA58" s="94">
        <f>'SO-C - Věž'!F34</f>
        <v>0</v>
      </c>
      <c r="BB58" s="94">
        <f>'SO-C - Věž'!F35</f>
        <v>0</v>
      </c>
      <c r="BC58" s="94">
        <f>'SO-C - Věž'!F36</f>
        <v>0</v>
      </c>
      <c r="BD58" s="96">
        <f>'SO-C - Věž'!F37</f>
        <v>0</v>
      </c>
      <c r="BT58" s="97" t="s">
        <v>82</v>
      </c>
      <c r="BV58" s="97" t="s">
        <v>76</v>
      </c>
      <c r="BW58" s="97" t="s">
        <v>93</v>
      </c>
      <c r="BX58" s="97" t="s">
        <v>5</v>
      </c>
      <c r="CL58" s="97" t="s">
        <v>19</v>
      </c>
      <c r="CM58" s="97" t="s">
        <v>84</v>
      </c>
    </row>
    <row r="59" spans="1:91" s="7" customFormat="1" ht="16.5" customHeight="1" x14ac:dyDescent="0.2">
      <c r="A59" s="87" t="s">
        <v>78</v>
      </c>
      <c r="B59" s="88"/>
      <c r="C59" s="89"/>
      <c r="D59" s="356" t="s">
        <v>94</v>
      </c>
      <c r="E59" s="356"/>
      <c r="F59" s="356"/>
      <c r="G59" s="356"/>
      <c r="H59" s="356"/>
      <c r="I59" s="90"/>
      <c r="J59" s="356" t="s">
        <v>95</v>
      </c>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4">
        <f>'SO-DD - Komunikace a park...'!J30</f>
        <v>0</v>
      </c>
      <c r="AH59" s="355"/>
      <c r="AI59" s="355"/>
      <c r="AJ59" s="355"/>
      <c r="AK59" s="355"/>
      <c r="AL59" s="355"/>
      <c r="AM59" s="355"/>
      <c r="AN59" s="354">
        <f t="shared" si="0"/>
        <v>0</v>
      </c>
      <c r="AO59" s="355"/>
      <c r="AP59" s="355"/>
      <c r="AQ59" s="91" t="s">
        <v>81</v>
      </c>
      <c r="AR59" s="92"/>
      <c r="AS59" s="93">
        <v>0</v>
      </c>
      <c r="AT59" s="94">
        <f t="shared" si="1"/>
        <v>0</v>
      </c>
      <c r="AU59" s="95">
        <f>'SO-DD - Komunikace a park...'!P85</f>
        <v>0</v>
      </c>
      <c r="AV59" s="94">
        <f>'SO-DD - Komunikace a park...'!J33</f>
        <v>0</v>
      </c>
      <c r="AW59" s="94">
        <f>'SO-DD - Komunikace a park...'!J34</f>
        <v>0</v>
      </c>
      <c r="AX59" s="94">
        <f>'SO-DD - Komunikace a park...'!J35</f>
        <v>0</v>
      </c>
      <c r="AY59" s="94">
        <f>'SO-DD - Komunikace a park...'!J36</f>
        <v>0</v>
      </c>
      <c r="AZ59" s="94">
        <f>'SO-DD - Komunikace a park...'!F33</f>
        <v>0</v>
      </c>
      <c r="BA59" s="94">
        <f>'SO-DD - Komunikace a park...'!F34</f>
        <v>0</v>
      </c>
      <c r="BB59" s="94">
        <f>'SO-DD - Komunikace a park...'!F35</f>
        <v>0</v>
      </c>
      <c r="BC59" s="94">
        <f>'SO-DD - Komunikace a park...'!F36</f>
        <v>0</v>
      </c>
      <c r="BD59" s="96">
        <f>'SO-DD - Komunikace a park...'!F37</f>
        <v>0</v>
      </c>
      <c r="BT59" s="97" t="s">
        <v>82</v>
      </c>
      <c r="BV59" s="97" t="s">
        <v>76</v>
      </c>
      <c r="BW59" s="97" t="s">
        <v>96</v>
      </c>
      <c r="BX59" s="97" t="s">
        <v>5</v>
      </c>
      <c r="CL59" s="97" t="s">
        <v>19</v>
      </c>
      <c r="CM59" s="97" t="s">
        <v>84</v>
      </c>
    </row>
    <row r="60" spans="1:91" s="7" customFormat="1" ht="24.75" customHeight="1" x14ac:dyDescent="0.2">
      <c r="A60" s="87" t="s">
        <v>78</v>
      </c>
      <c r="B60" s="88"/>
      <c r="C60" s="89"/>
      <c r="D60" s="356" t="s">
        <v>97</v>
      </c>
      <c r="E60" s="356"/>
      <c r="F60" s="356"/>
      <c r="G60" s="356"/>
      <c r="H60" s="356"/>
      <c r="I60" s="90"/>
      <c r="J60" s="356" t="s">
        <v>98</v>
      </c>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4">
        <f>'SO-IS - Venkovní úpravy a...'!J30</f>
        <v>0</v>
      </c>
      <c r="AH60" s="355"/>
      <c r="AI60" s="355"/>
      <c r="AJ60" s="355"/>
      <c r="AK60" s="355"/>
      <c r="AL60" s="355"/>
      <c r="AM60" s="355"/>
      <c r="AN60" s="354">
        <f t="shared" si="0"/>
        <v>0</v>
      </c>
      <c r="AO60" s="355"/>
      <c r="AP60" s="355"/>
      <c r="AQ60" s="91" t="s">
        <v>81</v>
      </c>
      <c r="AR60" s="92"/>
      <c r="AS60" s="93">
        <v>0</v>
      </c>
      <c r="AT60" s="94">
        <f t="shared" si="1"/>
        <v>0</v>
      </c>
      <c r="AU60" s="95">
        <f>'SO-IS - Venkovní úpravy a...'!P87</f>
        <v>0</v>
      </c>
      <c r="AV60" s="94">
        <f>'SO-IS - Venkovní úpravy a...'!J33</f>
        <v>0</v>
      </c>
      <c r="AW60" s="94">
        <f>'SO-IS - Venkovní úpravy a...'!J34</f>
        <v>0</v>
      </c>
      <c r="AX60" s="94">
        <f>'SO-IS - Venkovní úpravy a...'!J35</f>
        <v>0</v>
      </c>
      <c r="AY60" s="94">
        <f>'SO-IS - Venkovní úpravy a...'!J36</f>
        <v>0</v>
      </c>
      <c r="AZ60" s="94">
        <f>'SO-IS - Venkovní úpravy a...'!F33</f>
        <v>0</v>
      </c>
      <c r="BA60" s="94">
        <f>'SO-IS - Venkovní úpravy a...'!F34</f>
        <v>0</v>
      </c>
      <c r="BB60" s="94">
        <f>'SO-IS - Venkovní úpravy a...'!F35</f>
        <v>0</v>
      </c>
      <c r="BC60" s="94">
        <f>'SO-IS - Venkovní úpravy a...'!F36</f>
        <v>0</v>
      </c>
      <c r="BD60" s="96">
        <f>'SO-IS - Venkovní úpravy a...'!F37</f>
        <v>0</v>
      </c>
      <c r="BT60" s="97" t="s">
        <v>82</v>
      </c>
      <c r="BV60" s="97" t="s">
        <v>76</v>
      </c>
      <c r="BW60" s="97" t="s">
        <v>99</v>
      </c>
      <c r="BX60" s="97" t="s">
        <v>5</v>
      </c>
      <c r="CL60" s="97" t="s">
        <v>19</v>
      </c>
      <c r="CM60" s="97" t="s">
        <v>84</v>
      </c>
    </row>
    <row r="61" spans="1:91" s="7" customFormat="1" ht="16.5" customHeight="1" x14ac:dyDescent="0.2">
      <c r="A61" s="87" t="s">
        <v>78</v>
      </c>
      <c r="B61" s="88"/>
      <c r="C61" s="89"/>
      <c r="D61" s="356" t="s">
        <v>100</v>
      </c>
      <c r="E61" s="356"/>
      <c r="F61" s="356"/>
      <c r="G61" s="356"/>
      <c r="H61" s="356"/>
      <c r="I61" s="90"/>
      <c r="J61" s="356" t="s">
        <v>101</v>
      </c>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4">
        <f>'SO-IV - Přípojka vodovodu'!J30</f>
        <v>0</v>
      </c>
      <c r="AH61" s="355"/>
      <c r="AI61" s="355"/>
      <c r="AJ61" s="355"/>
      <c r="AK61" s="355"/>
      <c r="AL61" s="355"/>
      <c r="AM61" s="355"/>
      <c r="AN61" s="354">
        <f t="shared" si="0"/>
        <v>0</v>
      </c>
      <c r="AO61" s="355"/>
      <c r="AP61" s="355"/>
      <c r="AQ61" s="91" t="s">
        <v>81</v>
      </c>
      <c r="AR61" s="92"/>
      <c r="AS61" s="93">
        <v>0</v>
      </c>
      <c r="AT61" s="94">
        <f t="shared" si="1"/>
        <v>0</v>
      </c>
      <c r="AU61" s="95">
        <f>'SO-IV - Přípojka vodovodu'!P88</f>
        <v>0</v>
      </c>
      <c r="AV61" s="94">
        <f>'SO-IV - Přípojka vodovodu'!J33</f>
        <v>0</v>
      </c>
      <c r="AW61" s="94">
        <f>'SO-IV - Přípojka vodovodu'!J34</f>
        <v>0</v>
      </c>
      <c r="AX61" s="94">
        <f>'SO-IV - Přípojka vodovodu'!J35</f>
        <v>0</v>
      </c>
      <c r="AY61" s="94">
        <f>'SO-IV - Přípojka vodovodu'!J36</f>
        <v>0</v>
      </c>
      <c r="AZ61" s="94">
        <f>'SO-IV - Přípojka vodovodu'!F33</f>
        <v>0</v>
      </c>
      <c r="BA61" s="94">
        <f>'SO-IV - Přípojka vodovodu'!F34</f>
        <v>0</v>
      </c>
      <c r="BB61" s="94">
        <f>'SO-IV - Přípojka vodovodu'!F35</f>
        <v>0</v>
      </c>
      <c r="BC61" s="94">
        <f>'SO-IV - Přípojka vodovodu'!F36</f>
        <v>0</v>
      </c>
      <c r="BD61" s="96">
        <f>'SO-IV - Přípojka vodovodu'!F37</f>
        <v>0</v>
      </c>
      <c r="BT61" s="97" t="s">
        <v>82</v>
      </c>
      <c r="BV61" s="97" t="s">
        <v>76</v>
      </c>
      <c r="BW61" s="97" t="s">
        <v>102</v>
      </c>
      <c r="BX61" s="97" t="s">
        <v>5</v>
      </c>
      <c r="CL61" s="97" t="s">
        <v>19</v>
      </c>
      <c r="CM61" s="97" t="s">
        <v>84</v>
      </c>
    </row>
    <row r="62" spans="1:91" s="7" customFormat="1" ht="16.5" customHeight="1" x14ac:dyDescent="0.2">
      <c r="A62" s="87" t="s">
        <v>78</v>
      </c>
      <c r="B62" s="88"/>
      <c r="C62" s="89"/>
      <c r="D62" s="356" t="s">
        <v>103</v>
      </c>
      <c r="E62" s="356"/>
      <c r="F62" s="356"/>
      <c r="G62" s="356"/>
      <c r="H62" s="356"/>
      <c r="I62" s="90"/>
      <c r="J62" s="356" t="s">
        <v>104</v>
      </c>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4">
        <f>'SO-I - Venkovní úpravy'!J30</f>
        <v>0</v>
      </c>
      <c r="AH62" s="355"/>
      <c r="AI62" s="355"/>
      <c r="AJ62" s="355"/>
      <c r="AK62" s="355"/>
      <c r="AL62" s="355"/>
      <c r="AM62" s="355"/>
      <c r="AN62" s="354">
        <f t="shared" si="0"/>
        <v>0</v>
      </c>
      <c r="AO62" s="355"/>
      <c r="AP62" s="355"/>
      <c r="AQ62" s="91" t="s">
        <v>81</v>
      </c>
      <c r="AR62" s="92"/>
      <c r="AS62" s="98">
        <v>0</v>
      </c>
      <c r="AT62" s="99">
        <f t="shared" si="1"/>
        <v>0</v>
      </c>
      <c r="AU62" s="100">
        <f>'SO-I - Venkovní úpravy'!P88</f>
        <v>0</v>
      </c>
      <c r="AV62" s="99">
        <f>'SO-I - Venkovní úpravy'!J33</f>
        <v>0</v>
      </c>
      <c r="AW62" s="99">
        <f>'SO-I - Venkovní úpravy'!J34</f>
        <v>0</v>
      </c>
      <c r="AX62" s="99">
        <f>'SO-I - Venkovní úpravy'!J35</f>
        <v>0</v>
      </c>
      <c r="AY62" s="99">
        <f>'SO-I - Venkovní úpravy'!J36</f>
        <v>0</v>
      </c>
      <c r="AZ62" s="99">
        <f>'SO-I - Venkovní úpravy'!F33</f>
        <v>0</v>
      </c>
      <c r="BA62" s="99">
        <f>'SO-I - Venkovní úpravy'!F34</f>
        <v>0</v>
      </c>
      <c r="BB62" s="99">
        <f>'SO-I - Venkovní úpravy'!F35</f>
        <v>0</v>
      </c>
      <c r="BC62" s="99">
        <f>'SO-I - Venkovní úpravy'!F36</f>
        <v>0</v>
      </c>
      <c r="BD62" s="101">
        <f>'SO-I - Venkovní úpravy'!F37</f>
        <v>0</v>
      </c>
      <c r="BT62" s="97" t="s">
        <v>82</v>
      </c>
      <c r="BV62" s="97" t="s">
        <v>76</v>
      </c>
      <c r="BW62" s="97" t="s">
        <v>105</v>
      </c>
      <c r="BX62" s="97" t="s">
        <v>5</v>
      </c>
      <c r="CL62" s="97" t="s">
        <v>19</v>
      </c>
      <c r="CM62" s="97" t="s">
        <v>84</v>
      </c>
    </row>
    <row r="63" spans="1:91" s="2" customFormat="1" ht="30" customHeight="1" x14ac:dyDescent="0.2">
      <c r="A63" s="35"/>
      <c r="B63" s="36"/>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40"/>
      <c r="AS63" s="35"/>
      <c r="AT63" s="35"/>
      <c r="AU63" s="35"/>
      <c r="AV63" s="35"/>
      <c r="AW63" s="35"/>
      <c r="AX63" s="35"/>
      <c r="AY63" s="35"/>
      <c r="AZ63" s="35"/>
      <c r="BA63" s="35"/>
      <c r="BB63" s="35"/>
      <c r="BC63" s="35"/>
      <c r="BD63" s="35"/>
      <c r="BE63" s="35"/>
    </row>
    <row r="64" spans="1:91" s="2" customFormat="1" ht="6.95" customHeight="1" x14ac:dyDescent="0.2">
      <c r="A64" s="35"/>
      <c r="B64" s="48"/>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0"/>
      <c r="AS64" s="35"/>
      <c r="AT64" s="35"/>
      <c r="AU64" s="35"/>
      <c r="AV64" s="35"/>
      <c r="AW64" s="35"/>
      <c r="AX64" s="35"/>
      <c r="AY64" s="35"/>
      <c r="AZ64" s="35"/>
      <c r="BA64" s="35"/>
      <c r="BB64" s="35"/>
      <c r="BC64" s="35"/>
      <c r="BD64" s="35"/>
      <c r="BE64" s="35"/>
    </row>
  </sheetData>
  <sheetProtection password="8110" sheet="1" objects="1" scenarios="1" formatColumns="0" formatRows="0"/>
  <mergeCells count="70">
    <mergeCell ref="AS49:AT51"/>
    <mergeCell ref="AM50:AP50"/>
    <mergeCell ref="C52:G52"/>
    <mergeCell ref="AG52:AM52"/>
    <mergeCell ref="I52:AF52"/>
    <mergeCell ref="AN52:AP52"/>
    <mergeCell ref="D55:H55"/>
    <mergeCell ref="AG55:AM55"/>
    <mergeCell ref="J55:AF55"/>
    <mergeCell ref="AN55:AP55"/>
    <mergeCell ref="D59:H59"/>
    <mergeCell ref="J59:AF59"/>
    <mergeCell ref="J56:AF56"/>
    <mergeCell ref="D56:H56"/>
    <mergeCell ref="AG56:AM56"/>
    <mergeCell ref="D57:H57"/>
    <mergeCell ref="J57:AF57"/>
    <mergeCell ref="AG57:AM57"/>
    <mergeCell ref="D62:H62"/>
    <mergeCell ref="J62:AF62"/>
    <mergeCell ref="AG54:AM54"/>
    <mergeCell ref="AN54:AP54"/>
    <mergeCell ref="AN60:AP60"/>
    <mergeCell ref="AG60:AM60"/>
    <mergeCell ref="D60:H60"/>
    <mergeCell ref="J60:AF60"/>
    <mergeCell ref="AN61:AP61"/>
    <mergeCell ref="AG61:AM61"/>
    <mergeCell ref="D61:H61"/>
    <mergeCell ref="J61:AF61"/>
    <mergeCell ref="AN58:AP58"/>
    <mergeCell ref="AG58:AM58"/>
    <mergeCell ref="D58:H58"/>
    <mergeCell ref="J58:AF58"/>
    <mergeCell ref="AK30:AO30"/>
    <mergeCell ref="L30:P30"/>
    <mergeCell ref="W30:AE30"/>
    <mergeCell ref="L31:P31"/>
    <mergeCell ref="AN62:AP62"/>
    <mergeCell ref="AG62:AM62"/>
    <mergeCell ref="AN59:AP59"/>
    <mergeCell ref="AG59:AM59"/>
    <mergeCell ref="AN56:AP56"/>
    <mergeCell ref="AN57:AP57"/>
    <mergeCell ref="L45:AO45"/>
    <mergeCell ref="AM47:AN47"/>
    <mergeCell ref="AM49:AP49"/>
    <mergeCell ref="AK26:AO26"/>
    <mergeCell ref="L28:P28"/>
    <mergeCell ref="W28:AE28"/>
    <mergeCell ref="AK28:AO28"/>
    <mergeCell ref="W29:AE29"/>
    <mergeCell ref="L29:P29"/>
    <mergeCell ref="AK29:AO29"/>
    <mergeCell ref="AR2:BE2"/>
    <mergeCell ref="AK33:AO33"/>
    <mergeCell ref="L33:P33"/>
    <mergeCell ref="W33:AE33"/>
    <mergeCell ref="AK35:AO35"/>
    <mergeCell ref="X35:AB35"/>
    <mergeCell ref="W31:AE31"/>
    <mergeCell ref="AK31:AO31"/>
    <mergeCell ref="AK32:AO32"/>
    <mergeCell ref="L32:P32"/>
    <mergeCell ref="W32:AE32"/>
    <mergeCell ref="BE5:BE32"/>
    <mergeCell ref="K5:AO5"/>
    <mergeCell ref="K6:AO6"/>
    <mergeCell ref="E14:AJ14"/>
    <mergeCell ref="E23:AN23"/>
  </mergeCells>
  <hyperlinks>
    <hyperlink ref="A55" location="'SO-A - Multifunkční objekt '!C2" display="/"/>
    <hyperlink ref="A56" location="'SO-B - SDH Třebenice'!C2" display="/"/>
    <hyperlink ref="A57" location="'SO-DI - Venkovní úpravy a...'!C2" display="/"/>
    <hyperlink ref="A58" location="'SO-C - Věž'!C2" display="/"/>
    <hyperlink ref="A59" location="'SO-DD - Komunikace a park...'!C2" display="/"/>
    <hyperlink ref="A60" location="'SO-IS - Venkovní úpravy a...'!C2" display="/"/>
    <hyperlink ref="A61" location="'SO-IV - Přípojka vodovodu'!C2" display="/"/>
    <hyperlink ref="A62" location="'SO-I - Venkovní úpravy'!C2" display="/"/>
  </hyperlinks>
  <pageMargins left="0.39374999999999999" right="0.39374999999999999" top="0.39374999999999999" bottom="0.39374999999999999"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showGridLines="0" workbookViewId="0"/>
  </sheetViews>
  <sheetFormatPr defaultRowHeight="11.25" x14ac:dyDescent="0.2"/>
  <cols>
    <col min="1" max="1" width="8.33203125" style="1" customWidth="1"/>
    <col min="2" max="2" width="1.6640625" style="1" customWidth="1"/>
    <col min="3" max="3" width="25" style="1" customWidth="1"/>
    <col min="4" max="4" width="130.83203125" style="1" customWidth="1"/>
    <col min="5" max="5" width="13.33203125" style="1" customWidth="1"/>
    <col min="6" max="6" width="20" style="1" customWidth="1"/>
    <col min="7" max="7" width="1.6640625" style="1" customWidth="1"/>
    <col min="8" max="8" width="8.33203125" style="1" customWidth="1"/>
  </cols>
  <sheetData>
    <row r="1" spans="1:8" s="1" customFormat="1" ht="11.25" customHeight="1" x14ac:dyDescent="0.2"/>
    <row r="2" spans="1:8" s="1" customFormat="1" ht="36.950000000000003" customHeight="1" x14ac:dyDescent="0.2"/>
    <row r="3" spans="1:8" s="1" customFormat="1" ht="6.95" customHeight="1" x14ac:dyDescent="0.2">
      <c r="B3" s="102"/>
      <c r="C3" s="103"/>
      <c r="D3" s="103"/>
      <c r="E3" s="103"/>
      <c r="F3" s="103"/>
      <c r="G3" s="103"/>
      <c r="H3" s="21"/>
    </row>
    <row r="4" spans="1:8" s="1" customFormat="1" ht="24.95" customHeight="1" x14ac:dyDescent="0.2">
      <c r="B4" s="21"/>
      <c r="C4" s="104" t="s">
        <v>5729</v>
      </c>
      <c r="H4" s="21"/>
    </row>
    <row r="5" spans="1:8" s="1" customFormat="1" ht="12" customHeight="1" x14ac:dyDescent="0.2">
      <c r="B5" s="21"/>
      <c r="C5" s="242" t="s">
        <v>13</v>
      </c>
      <c r="D5" s="383" t="s">
        <v>14</v>
      </c>
      <c r="E5" s="334"/>
      <c r="F5" s="334"/>
      <c r="H5" s="21"/>
    </row>
    <row r="6" spans="1:8" s="1" customFormat="1" ht="36.950000000000003" customHeight="1" x14ac:dyDescent="0.2">
      <c r="B6" s="21"/>
      <c r="C6" s="243" t="s">
        <v>16</v>
      </c>
      <c r="D6" s="384" t="s">
        <v>17</v>
      </c>
      <c r="E6" s="334"/>
      <c r="F6" s="334"/>
      <c r="H6" s="21"/>
    </row>
    <row r="7" spans="1:8" s="1" customFormat="1" ht="16.5" customHeight="1" x14ac:dyDescent="0.2">
      <c r="B7" s="21"/>
      <c r="C7" s="106" t="s">
        <v>23</v>
      </c>
      <c r="D7" s="109" t="str">
        <f>'Rekapitulace stavby'!AN8</f>
        <v>15. 1. 2021</v>
      </c>
      <c r="H7" s="21"/>
    </row>
    <row r="8" spans="1:8" s="2" customFormat="1" ht="10.9" customHeight="1" x14ac:dyDescent="0.2">
      <c r="A8" s="35"/>
      <c r="B8" s="40"/>
      <c r="C8" s="35"/>
      <c r="D8" s="35"/>
      <c r="E8" s="35"/>
      <c r="F8" s="35"/>
      <c r="G8" s="35"/>
      <c r="H8" s="40"/>
    </row>
    <row r="9" spans="1:8" s="11" customFormat="1" ht="29.25" customHeight="1" x14ac:dyDescent="0.2">
      <c r="A9" s="147"/>
      <c r="B9" s="244"/>
      <c r="C9" s="245" t="s">
        <v>55</v>
      </c>
      <c r="D9" s="246" t="s">
        <v>56</v>
      </c>
      <c r="E9" s="246" t="s">
        <v>157</v>
      </c>
      <c r="F9" s="247" t="s">
        <v>5730</v>
      </c>
      <c r="G9" s="147"/>
      <c r="H9" s="244"/>
    </row>
    <row r="10" spans="1:8" s="2" customFormat="1" ht="26.45" customHeight="1" x14ac:dyDescent="0.2">
      <c r="A10" s="35"/>
      <c r="B10" s="40"/>
      <c r="C10" s="248" t="s">
        <v>5731</v>
      </c>
      <c r="D10" s="248" t="s">
        <v>95</v>
      </c>
      <c r="E10" s="35"/>
      <c r="F10" s="35"/>
      <c r="G10" s="35"/>
      <c r="H10" s="40"/>
    </row>
    <row r="11" spans="1:8" s="2" customFormat="1" ht="16.899999999999999" customHeight="1" x14ac:dyDescent="0.2">
      <c r="A11" s="35"/>
      <c r="B11" s="40"/>
      <c r="C11" s="249" t="s">
        <v>5732</v>
      </c>
      <c r="D11" s="250" t="s">
        <v>19</v>
      </c>
      <c r="E11" s="251" t="s">
        <v>19</v>
      </c>
      <c r="F11" s="252">
        <v>6.3</v>
      </c>
      <c r="G11" s="35"/>
      <c r="H11" s="40"/>
    </row>
    <row r="12" spans="1:8" s="2" customFormat="1" ht="16.899999999999999" customHeight="1" x14ac:dyDescent="0.2">
      <c r="A12" s="35"/>
      <c r="B12" s="40"/>
      <c r="C12" s="249" t="s">
        <v>5733</v>
      </c>
      <c r="D12" s="250" t="s">
        <v>5734</v>
      </c>
      <c r="E12" s="251" t="s">
        <v>19</v>
      </c>
      <c r="F12" s="252">
        <v>861.95</v>
      </c>
      <c r="G12" s="35"/>
      <c r="H12" s="40"/>
    </row>
    <row r="13" spans="1:8" s="2" customFormat="1" ht="16.899999999999999" customHeight="1" x14ac:dyDescent="0.2">
      <c r="A13" s="35"/>
      <c r="B13" s="40"/>
      <c r="C13" s="249" t="s">
        <v>5735</v>
      </c>
      <c r="D13" s="250" t="s">
        <v>19</v>
      </c>
      <c r="E13" s="251" t="s">
        <v>19</v>
      </c>
      <c r="F13" s="252">
        <v>189.9</v>
      </c>
      <c r="G13" s="35"/>
      <c r="H13" s="40"/>
    </row>
    <row r="14" spans="1:8" s="2" customFormat="1" ht="16.899999999999999" customHeight="1" x14ac:dyDescent="0.2">
      <c r="A14" s="35"/>
      <c r="B14" s="40"/>
      <c r="C14" s="249" t="s">
        <v>5736</v>
      </c>
      <c r="D14" s="250" t="s">
        <v>5737</v>
      </c>
      <c r="E14" s="251" t="s">
        <v>19</v>
      </c>
      <c r="F14" s="252">
        <v>193.3</v>
      </c>
      <c r="G14" s="35"/>
      <c r="H14" s="40"/>
    </row>
    <row r="15" spans="1:8" s="2" customFormat="1" ht="16.899999999999999" customHeight="1" x14ac:dyDescent="0.2">
      <c r="A15" s="35"/>
      <c r="B15" s="40"/>
      <c r="C15" s="249" t="s">
        <v>5738</v>
      </c>
      <c r="D15" s="250" t="s">
        <v>19</v>
      </c>
      <c r="E15" s="251" t="s">
        <v>19</v>
      </c>
      <c r="F15" s="252">
        <v>35.4</v>
      </c>
      <c r="G15" s="35"/>
      <c r="H15" s="40"/>
    </row>
    <row r="16" spans="1:8" s="2" customFormat="1" ht="16.899999999999999" customHeight="1" x14ac:dyDescent="0.2">
      <c r="A16" s="35"/>
      <c r="B16" s="40"/>
      <c r="C16" s="249" t="s">
        <v>5739</v>
      </c>
      <c r="D16" s="250" t="s">
        <v>5740</v>
      </c>
      <c r="E16" s="251" t="s">
        <v>19</v>
      </c>
      <c r="F16" s="252">
        <v>987.1</v>
      </c>
      <c r="G16" s="35"/>
      <c r="H16" s="40"/>
    </row>
    <row r="17" spans="1:8" s="2" customFormat="1" ht="16.899999999999999" customHeight="1" x14ac:dyDescent="0.2">
      <c r="A17" s="35"/>
      <c r="B17" s="40"/>
      <c r="C17" s="249" t="s">
        <v>5741</v>
      </c>
      <c r="D17" s="250" t="s">
        <v>19</v>
      </c>
      <c r="E17" s="251" t="s">
        <v>19</v>
      </c>
      <c r="F17" s="252">
        <v>387</v>
      </c>
      <c r="G17" s="35"/>
      <c r="H17" s="40"/>
    </row>
    <row r="18" spans="1:8" s="2" customFormat="1" ht="16.899999999999999" customHeight="1" x14ac:dyDescent="0.2">
      <c r="A18" s="35"/>
      <c r="B18" s="40"/>
      <c r="C18" s="249" t="s">
        <v>5742</v>
      </c>
      <c r="D18" s="250" t="s">
        <v>19</v>
      </c>
      <c r="E18" s="251" t="s">
        <v>19</v>
      </c>
      <c r="F18" s="252">
        <v>134.80000000000001</v>
      </c>
      <c r="G18" s="35"/>
      <c r="H18" s="40"/>
    </row>
    <row r="19" spans="1:8" s="2" customFormat="1" ht="16.899999999999999" customHeight="1" x14ac:dyDescent="0.2">
      <c r="A19" s="35"/>
      <c r="B19" s="40"/>
      <c r="C19" s="249" t="s">
        <v>5743</v>
      </c>
      <c r="D19" s="250" t="s">
        <v>19</v>
      </c>
      <c r="E19" s="251" t="s">
        <v>19</v>
      </c>
      <c r="F19" s="252">
        <v>543.5</v>
      </c>
      <c r="G19" s="35"/>
      <c r="H19" s="40"/>
    </row>
    <row r="20" spans="1:8" s="2" customFormat="1" ht="16.899999999999999" customHeight="1" x14ac:dyDescent="0.2">
      <c r="A20" s="35"/>
      <c r="B20" s="40"/>
      <c r="C20" s="249" t="s">
        <v>5744</v>
      </c>
      <c r="D20" s="250" t="s">
        <v>5745</v>
      </c>
      <c r="E20" s="251" t="s">
        <v>19</v>
      </c>
      <c r="F20" s="252">
        <v>596.1</v>
      </c>
      <c r="G20" s="35"/>
      <c r="H20" s="40"/>
    </row>
    <row r="21" spans="1:8" s="2" customFormat="1" ht="16.899999999999999" customHeight="1" x14ac:dyDescent="0.2">
      <c r="A21" s="35"/>
      <c r="B21" s="40"/>
      <c r="C21" s="249" t="s">
        <v>5746</v>
      </c>
      <c r="D21" s="250" t="s">
        <v>19</v>
      </c>
      <c r="E21" s="251" t="s">
        <v>19</v>
      </c>
      <c r="F21" s="252">
        <v>187</v>
      </c>
      <c r="G21" s="35"/>
      <c r="H21" s="40"/>
    </row>
    <row r="22" spans="1:8" s="2" customFormat="1" ht="16.899999999999999" customHeight="1" x14ac:dyDescent="0.2">
      <c r="A22" s="35"/>
      <c r="B22" s="40"/>
      <c r="C22" s="249" t="s">
        <v>5747</v>
      </c>
      <c r="D22" s="250" t="s">
        <v>19</v>
      </c>
      <c r="E22" s="251" t="s">
        <v>19</v>
      </c>
      <c r="F22" s="252">
        <v>269.8</v>
      </c>
      <c r="G22" s="35"/>
      <c r="H22" s="40"/>
    </row>
    <row r="23" spans="1:8" s="2" customFormat="1" ht="16.899999999999999" customHeight="1" x14ac:dyDescent="0.2">
      <c r="A23" s="35"/>
      <c r="B23" s="40"/>
      <c r="C23" s="249" t="s">
        <v>5748</v>
      </c>
      <c r="D23" s="250" t="s">
        <v>5749</v>
      </c>
      <c r="E23" s="251" t="s">
        <v>19</v>
      </c>
      <c r="F23" s="252">
        <v>38.1</v>
      </c>
      <c r="G23" s="35"/>
      <c r="H23" s="40"/>
    </row>
    <row r="24" spans="1:8" s="2" customFormat="1" ht="16.899999999999999" customHeight="1" x14ac:dyDescent="0.2">
      <c r="A24" s="35"/>
      <c r="B24" s="40"/>
      <c r="C24" s="249" t="s">
        <v>5750</v>
      </c>
      <c r="D24" s="250" t="s">
        <v>5751</v>
      </c>
      <c r="E24" s="251" t="s">
        <v>19</v>
      </c>
      <c r="F24" s="252">
        <v>14.5</v>
      </c>
      <c r="G24" s="35"/>
      <c r="H24" s="40"/>
    </row>
    <row r="25" spans="1:8" s="2" customFormat="1" ht="7.35" customHeight="1" x14ac:dyDescent="0.2">
      <c r="A25" s="35"/>
      <c r="B25" s="127"/>
      <c r="C25" s="128"/>
      <c r="D25" s="128"/>
      <c r="E25" s="128"/>
      <c r="F25" s="128"/>
      <c r="G25" s="128"/>
      <c r="H25" s="40"/>
    </row>
    <row r="26" spans="1:8" s="2" customFormat="1" x14ac:dyDescent="0.2">
      <c r="A26" s="35"/>
      <c r="B26" s="35"/>
      <c r="C26" s="35"/>
      <c r="D26" s="35"/>
      <c r="E26" s="35"/>
      <c r="F26" s="35"/>
      <c r="G26" s="35"/>
      <c r="H26" s="35"/>
    </row>
  </sheetData>
  <sheetProtection password="FED1" sheet="1" objects="1" scenarios="1" formatColumns="0" formatRows="0"/>
  <mergeCells count="2">
    <mergeCell ref="D5:F5"/>
    <mergeCell ref="D6:F6"/>
  </mergeCells>
  <pageMargins left="0.7" right="0.7" top="0.78740157499999996" bottom="0.78740157499999996" header="0.3" footer="0.3"/>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8"/>
  <sheetViews>
    <sheetView showGridLines="0" zoomScale="110" zoomScaleNormal="110" workbookViewId="0"/>
  </sheetViews>
  <sheetFormatPr defaultRowHeight="11.25" x14ac:dyDescent="0.2"/>
  <cols>
    <col min="1" max="1" width="8.33203125" style="253" customWidth="1"/>
    <col min="2" max="2" width="1.6640625" style="253" customWidth="1"/>
    <col min="3" max="4" width="5" style="253" customWidth="1"/>
    <col min="5" max="5" width="11.6640625" style="253" customWidth="1"/>
    <col min="6" max="6" width="9.1640625" style="253" customWidth="1"/>
    <col min="7" max="7" width="5" style="253" customWidth="1"/>
    <col min="8" max="8" width="77.83203125" style="253" customWidth="1"/>
    <col min="9" max="10" width="20" style="253" customWidth="1"/>
    <col min="11" max="11" width="1.6640625" style="253" customWidth="1"/>
  </cols>
  <sheetData>
    <row r="1" spans="2:11" s="1" customFormat="1" ht="37.5" customHeight="1" x14ac:dyDescent="0.2"/>
    <row r="2" spans="2:11" s="1" customFormat="1" ht="7.5" customHeight="1" x14ac:dyDescent="0.2">
      <c r="B2" s="254"/>
      <c r="C2" s="255"/>
      <c r="D2" s="255"/>
      <c r="E2" s="255"/>
      <c r="F2" s="255"/>
      <c r="G2" s="255"/>
      <c r="H2" s="255"/>
      <c r="I2" s="255"/>
      <c r="J2" s="255"/>
      <c r="K2" s="256"/>
    </row>
    <row r="3" spans="2:11" s="16" customFormat="1" ht="45" customHeight="1" x14ac:dyDescent="0.2">
      <c r="B3" s="257"/>
      <c r="C3" s="386" t="s">
        <v>5752</v>
      </c>
      <c r="D3" s="386"/>
      <c r="E3" s="386"/>
      <c r="F3" s="386"/>
      <c r="G3" s="386"/>
      <c r="H3" s="386"/>
      <c r="I3" s="386"/>
      <c r="J3" s="386"/>
      <c r="K3" s="258"/>
    </row>
    <row r="4" spans="2:11" s="1" customFormat="1" ht="25.5" customHeight="1" x14ac:dyDescent="0.3">
      <c r="B4" s="259"/>
      <c r="C4" s="387" t="s">
        <v>5753</v>
      </c>
      <c r="D4" s="387"/>
      <c r="E4" s="387"/>
      <c r="F4" s="387"/>
      <c r="G4" s="387"/>
      <c r="H4" s="387"/>
      <c r="I4" s="387"/>
      <c r="J4" s="387"/>
      <c r="K4" s="260"/>
    </row>
    <row r="5" spans="2:11" s="1" customFormat="1" ht="5.25" customHeight="1" x14ac:dyDescent="0.2">
      <c r="B5" s="259"/>
      <c r="C5" s="261"/>
      <c r="D5" s="261"/>
      <c r="E5" s="261"/>
      <c r="F5" s="261"/>
      <c r="G5" s="261"/>
      <c r="H5" s="261"/>
      <c r="I5" s="261"/>
      <c r="J5" s="261"/>
      <c r="K5" s="260"/>
    </row>
    <row r="6" spans="2:11" s="1" customFormat="1" ht="15" customHeight="1" x14ac:dyDescent="0.2">
      <c r="B6" s="259"/>
      <c r="C6" s="385" t="s">
        <v>5754</v>
      </c>
      <c r="D6" s="385"/>
      <c r="E6" s="385"/>
      <c r="F6" s="385"/>
      <c r="G6" s="385"/>
      <c r="H6" s="385"/>
      <c r="I6" s="385"/>
      <c r="J6" s="385"/>
      <c r="K6" s="260"/>
    </row>
    <row r="7" spans="2:11" s="1" customFormat="1" ht="15" customHeight="1" x14ac:dyDescent="0.2">
      <c r="B7" s="263"/>
      <c r="C7" s="385" t="s">
        <v>5755</v>
      </c>
      <c r="D7" s="385"/>
      <c r="E7" s="385"/>
      <c r="F7" s="385"/>
      <c r="G7" s="385"/>
      <c r="H7" s="385"/>
      <c r="I7" s="385"/>
      <c r="J7" s="385"/>
      <c r="K7" s="260"/>
    </row>
    <row r="8" spans="2:11" s="1" customFormat="1" ht="12.75" customHeight="1" x14ac:dyDescent="0.2">
      <c r="B8" s="263"/>
      <c r="C8" s="262"/>
      <c r="D8" s="262"/>
      <c r="E8" s="262"/>
      <c r="F8" s="262"/>
      <c r="G8" s="262"/>
      <c r="H8" s="262"/>
      <c r="I8" s="262"/>
      <c r="J8" s="262"/>
      <c r="K8" s="260"/>
    </row>
    <row r="9" spans="2:11" s="1" customFormat="1" ht="15" customHeight="1" x14ac:dyDescent="0.2">
      <c r="B9" s="263"/>
      <c r="C9" s="385" t="s">
        <v>5756</v>
      </c>
      <c r="D9" s="385"/>
      <c r="E9" s="385"/>
      <c r="F9" s="385"/>
      <c r="G9" s="385"/>
      <c r="H9" s="385"/>
      <c r="I9" s="385"/>
      <c r="J9" s="385"/>
      <c r="K9" s="260"/>
    </row>
    <row r="10" spans="2:11" s="1" customFormat="1" ht="15" customHeight="1" x14ac:dyDescent="0.2">
      <c r="B10" s="263"/>
      <c r="C10" s="262"/>
      <c r="D10" s="385" t="s">
        <v>5757</v>
      </c>
      <c r="E10" s="385"/>
      <c r="F10" s="385"/>
      <c r="G10" s="385"/>
      <c r="H10" s="385"/>
      <c r="I10" s="385"/>
      <c r="J10" s="385"/>
      <c r="K10" s="260"/>
    </row>
    <row r="11" spans="2:11" s="1" customFormat="1" ht="15" customHeight="1" x14ac:dyDescent="0.2">
      <c r="B11" s="263"/>
      <c r="C11" s="264"/>
      <c r="D11" s="385" t="s">
        <v>5758</v>
      </c>
      <c r="E11" s="385"/>
      <c r="F11" s="385"/>
      <c r="G11" s="385"/>
      <c r="H11" s="385"/>
      <c r="I11" s="385"/>
      <c r="J11" s="385"/>
      <c r="K11" s="260"/>
    </row>
    <row r="12" spans="2:11" s="1" customFormat="1" ht="15" customHeight="1" x14ac:dyDescent="0.2">
      <c r="B12" s="263"/>
      <c r="C12" s="264"/>
      <c r="D12" s="262"/>
      <c r="E12" s="262"/>
      <c r="F12" s="262"/>
      <c r="G12" s="262"/>
      <c r="H12" s="262"/>
      <c r="I12" s="262"/>
      <c r="J12" s="262"/>
      <c r="K12" s="260"/>
    </row>
    <row r="13" spans="2:11" s="1" customFormat="1" ht="15" customHeight="1" x14ac:dyDescent="0.2">
      <c r="B13" s="263"/>
      <c r="C13" s="264"/>
      <c r="D13" s="265" t="s">
        <v>5759</v>
      </c>
      <c r="E13" s="262"/>
      <c r="F13" s="262"/>
      <c r="G13" s="262"/>
      <c r="H13" s="262"/>
      <c r="I13" s="262"/>
      <c r="J13" s="262"/>
      <c r="K13" s="260"/>
    </row>
    <row r="14" spans="2:11" s="1" customFormat="1" ht="12.75" customHeight="1" x14ac:dyDescent="0.2">
      <c r="B14" s="263"/>
      <c r="C14" s="264"/>
      <c r="D14" s="264"/>
      <c r="E14" s="264"/>
      <c r="F14" s="264"/>
      <c r="G14" s="264"/>
      <c r="H14" s="264"/>
      <c r="I14" s="264"/>
      <c r="J14" s="264"/>
      <c r="K14" s="260"/>
    </row>
    <row r="15" spans="2:11" s="1" customFormat="1" ht="15" customHeight="1" x14ac:dyDescent="0.2">
      <c r="B15" s="263"/>
      <c r="C15" s="264"/>
      <c r="D15" s="385" t="s">
        <v>5760</v>
      </c>
      <c r="E15" s="385"/>
      <c r="F15" s="385"/>
      <c r="G15" s="385"/>
      <c r="H15" s="385"/>
      <c r="I15" s="385"/>
      <c r="J15" s="385"/>
      <c r="K15" s="260"/>
    </row>
    <row r="16" spans="2:11" s="1" customFormat="1" ht="15" customHeight="1" x14ac:dyDescent="0.2">
      <c r="B16" s="263"/>
      <c r="C16" s="264"/>
      <c r="D16" s="385" t="s">
        <v>5761</v>
      </c>
      <c r="E16" s="385"/>
      <c r="F16" s="385"/>
      <c r="G16" s="385"/>
      <c r="H16" s="385"/>
      <c r="I16" s="385"/>
      <c r="J16" s="385"/>
      <c r="K16" s="260"/>
    </row>
    <row r="17" spans="2:11" s="1" customFormat="1" ht="15" customHeight="1" x14ac:dyDescent="0.2">
      <c r="B17" s="263"/>
      <c r="C17" s="264"/>
      <c r="D17" s="385" t="s">
        <v>5762</v>
      </c>
      <c r="E17" s="385"/>
      <c r="F17" s="385"/>
      <c r="G17" s="385"/>
      <c r="H17" s="385"/>
      <c r="I17" s="385"/>
      <c r="J17" s="385"/>
      <c r="K17" s="260"/>
    </row>
    <row r="18" spans="2:11" s="1" customFormat="1" ht="15" customHeight="1" x14ac:dyDescent="0.2">
      <c r="B18" s="263"/>
      <c r="C18" s="264"/>
      <c r="D18" s="264"/>
      <c r="E18" s="266" t="s">
        <v>81</v>
      </c>
      <c r="F18" s="385" t="s">
        <v>5763</v>
      </c>
      <c r="G18" s="385"/>
      <c r="H18" s="385"/>
      <c r="I18" s="385"/>
      <c r="J18" s="385"/>
      <c r="K18" s="260"/>
    </row>
    <row r="19" spans="2:11" s="1" customFormat="1" ht="15" customHeight="1" x14ac:dyDescent="0.2">
      <c r="B19" s="263"/>
      <c r="C19" s="264"/>
      <c r="D19" s="264"/>
      <c r="E19" s="266" t="s">
        <v>5764</v>
      </c>
      <c r="F19" s="385" t="s">
        <v>5765</v>
      </c>
      <c r="G19" s="385"/>
      <c r="H19" s="385"/>
      <c r="I19" s="385"/>
      <c r="J19" s="385"/>
      <c r="K19" s="260"/>
    </row>
    <row r="20" spans="2:11" s="1" customFormat="1" ht="15" customHeight="1" x14ac:dyDescent="0.2">
      <c r="B20" s="263"/>
      <c r="C20" s="264"/>
      <c r="D20" s="264"/>
      <c r="E20" s="266" t="s">
        <v>5766</v>
      </c>
      <c r="F20" s="385" t="s">
        <v>5767</v>
      </c>
      <c r="G20" s="385"/>
      <c r="H20" s="385"/>
      <c r="I20" s="385"/>
      <c r="J20" s="385"/>
      <c r="K20" s="260"/>
    </row>
    <row r="21" spans="2:11" s="1" customFormat="1" ht="15" customHeight="1" x14ac:dyDescent="0.2">
      <c r="B21" s="263"/>
      <c r="C21" s="264"/>
      <c r="D21" s="264"/>
      <c r="E21" s="266" t="s">
        <v>5768</v>
      </c>
      <c r="F21" s="385" t="s">
        <v>5769</v>
      </c>
      <c r="G21" s="385"/>
      <c r="H21" s="385"/>
      <c r="I21" s="385"/>
      <c r="J21" s="385"/>
      <c r="K21" s="260"/>
    </row>
    <row r="22" spans="2:11" s="1" customFormat="1" ht="15" customHeight="1" x14ac:dyDescent="0.2">
      <c r="B22" s="263"/>
      <c r="C22" s="264"/>
      <c r="D22" s="264"/>
      <c r="E22" s="266" t="s">
        <v>5770</v>
      </c>
      <c r="F22" s="385" t="s">
        <v>3019</v>
      </c>
      <c r="G22" s="385"/>
      <c r="H22" s="385"/>
      <c r="I22" s="385"/>
      <c r="J22" s="385"/>
      <c r="K22" s="260"/>
    </row>
    <row r="23" spans="2:11" s="1" customFormat="1" ht="15" customHeight="1" x14ac:dyDescent="0.2">
      <c r="B23" s="263"/>
      <c r="C23" s="264"/>
      <c r="D23" s="264"/>
      <c r="E23" s="266" t="s">
        <v>5771</v>
      </c>
      <c r="F23" s="385" t="s">
        <v>5772</v>
      </c>
      <c r="G23" s="385"/>
      <c r="H23" s="385"/>
      <c r="I23" s="385"/>
      <c r="J23" s="385"/>
      <c r="K23" s="260"/>
    </row>
    <row r="24" spans="2:11" s="1" customFormat="1" ht="12.75" customHeight="1" x14ac:dyDescent="0.2">
      <c r="B24" s="263"/>
      <c r="C24" s="264"/>
      <c r="D24" s="264"/>
      <c r="E24" s="264"/>
      <c r="F24" s="264"/>
      <c r="G24" s="264"/>
      <c r="H24" s="264"/>
      <c r="I24" s="264"/>
      <c r="J24" s="264"/>
      <c r="K24" s="260"/>
    </row>
    <row r="25" spans="2:11" s="1" customFormat="1" ht="15" customHeight="1" x14ac:dyDescent="0.2">
      <c r="B25" s="263"/>
      <c r="C25" s="385" t="s">
        <v>5773</v>
      </c>
      <c r="D25" s="385"/>
      <c r="E25" s="385"/>
      <c r="F25" s="385"/>
      <c r="G25" s="385"/>
      <c r="H25" s="385"/>
      <c r="I25" s="385"/>
      <c r="J25" s="385"/>
      <c r="K25" s="260"/>
    </row>
    <row r="26" spans="2:11" s="1" customFormat="1" ht="15" customHeight="1" x14ac:dyDescent="0.2">
      <c r="B26" s="263"/>
      <c r="C26" s="385" t="s">
        <v>5774</v>
      </c>
      <c r="D26" s="385"/>
      <c r="E26" s="385"/>
      <c r="F26" s="385"/>
      <c r="G26" s="385"/>
      <c r="H26" s="385"/>
      <c r="I26" s="385"/>
      <c r="J26" s="385"/>
      <c r="K26" s="260"/>
    </row>
    <row r="27" spans="2:11" s="1" customFormat="1" ht="15" customHeight="1" x14ac:dyDescent="0.2">
      <c r="B27" s="263"/>
      <c r="C27" s="262"/>
      <c r="D27" s="385" t="s">
        <v>5775</v>
      </c>
      <c r="E27" s="385"/>
      <c r="F27" s="385"/>
      <c r="G27" s="385"/>
      <c r="H27" s="385"/>
      <c r="I27" s="385"/>
      <c r="J27" s="385"/>
      <c r="K27" s="260"/>
    </row>
    <row r="28" spans="2:11" s="1" customFormat="1" ht="15" customHeight="1" x14ac:dyDescent="0.2">
      <c r="B28" s="263"/>
      <c r="C28" s="264"/>
      <c r="D28" s="385" t="s">
        <v>5776</v>
      </c>
      <c r="E28" s="385"/>
      <c r="F28" s="385"/>
      <c r="G28" s="385"/>
      <c r="H28" s="385"/>
      <c r="I28" s="385"/>
      <c r="J28" s="385"/>
      <c r="K28" s="260"/>
    </row>
    <row r="29" spans="2:11" s="1" customFormat="1" ht="12.75" customHeight="1" x14ac:dyDescent="0.2">
      <c r="B29" s="263"/>
      <c r="C29" s="264"/>
      <c r="D29" s="264"/>
      <c r="E29" s="264"/>
      <c r="F29" s="264"/>
      <c r="G29" s="264"/>
      <c r="H29" s="264"/>
      <c r="I29" s="264"/>
      <c r="J29" s="264"/>
      <c r="K29" s="260"/>
    </row>
    <row r="30" spans="2:11" s="1" customFormat="1" ht="15" customHeight="1" x14ac:dyDescent="0.2">
      <c r="B30" s="263"/>
      <c r="C30" s="264"/>
      <c r="D30" s="385" t="s">
        <v>5777</v>
      </c>
      <c r="E30" s="385"/>
      <c r="F30" s="385"/>
      <c r="G30" s="385"/>
      <c r="H30" s="385"/>
      <c r="I30" s="385"/>
      <c r="J30" s="385"/>
      <c r="K30" s="260"/>
    </row>
    <row r="31" spans="2:11" s="1" customFormat="1" ht="15" customHeight="1" x14ac:dyDescent="0.2">
      <c r="B31" s="263"/>
      <c r="C31" s="264"/>
      <c r="D31" s="385" t="s">
        <v>5778</v>
      </c>
      <c r="E31" s="385"/>
      <c r="F31" s="385"/>
      <c r="G31" s="385"/>
      <c r="H31" s="385"/>
      <c r="I31" s="385"/>
      <c r="J31" s="385"/>
      <c r="K31" s="260"/>
    </row>
    <row r="32" spans="2:11" s="1" customFormat="1" ht="12.75" customHeight="1" x14ac:dyDescent="0.2">
      <c r="B32" s="263"/>
      <c r="C32" s="264"/>
      <c r="D32" s="264"/>
      <c r="E32" s="264"/>
      <c r="F32" s="264"/>
      <c r="G32" s="264"/>
      <c r="H32" s="264"/>
      <c r="I32" s="264"/>
      <c r="J32" s="264"/>
      <c r="K32" s="260"/>
    </row>
    <row r="33" spans="2:11" s="1" customFormat="1" ht="15" customHeight="1" x14ac:dyDescent="0.2">
      <c r="B33" s="263"/>
      <c r="C33" s="264"/>
      <c r="D33" s="385" t="s">
        <v>5779</v>
      </c>
      <c r="E33" s="385"/>
      <c r="F33" s="385"/>
      <c r="G33" s="385"/>
      <c r="H33" s="385"/>
      <c r="I33" s="385"/>
      <c r="J33" s="385"/>
      <c r="K33" s="260"/>
    </row>
    <row r="34" spans="2:11" s="1" customFormat="1" ht="15" customHeight="1" x14ac:dyDescent="0.2">
      <c r="B34" s="263"/>
      <c r="C34" s="264"/>
      <c r="D34" s="385" t="s">
        <v>5780</v>
      </c>
      <c r="E34" s="385"/>
      <c r="F34" s="385"/>
      <c r="G34" s="385"/>
      <c r="H34" s="385"/>
      <c r="I34" s="385"/>
      <c r="J34" s="385"/>
      <c r="K34" s="260"/>
    </row>
    <row r="35" spans="2:11" s="1" customFormat="1" ht="15" customHeight="1" x14ac:dyDescent="0.2">
      <c r="B35" s="263"/>
      <c r="C35" s="264"/>
      <c r="D35" s="385" t="s">
        <v>5781</v>
      </c>
      <c r="E35" s="385"/>
      <c r="F35" s="385"/>
      <c r="G35" s="385"/>
      <c r="H35" s="385"/>
      <c r="I35" s="385"/>
      <c r="J35" s="385"/>
      <c r="K35" s="260"/>
    </row>
    <row r="36" spans="2:11" s="1" customFormat="1" ht="15" customHeight="1" x14ac:dyDescent="0.2">
      <c r="B36" s="263"/>
      <c r="C36" s="264"/>
      <c r="D36" s="262"/>
      <c r="E36" s="265" t="s">
        <v>156</v>
      </c>
      <c r="F36" s="262"/>
      <c r="G36" s="385" t="s">
        <v>5782</v>
      </c>
      <c r="H36" s="385"/>
      <c r="I36" s="385"/>
      <c r="J36" s="385"/>
      <c r="K36" s="260"/>
    </row>
    <row r="37" spans="2:11" s="1" customFormat="1" ht="30.75" customHeight="1" x14ac:dyDescent="0.2">
      <c r="B37" s="263"/>
      <c r="C37" s="264"/>
      <c r="D37" s="262"/>
      <c r="E37" s="265" t="s">
        <v>5783</v>
      </c>
      <c r="F37" s="262"/>
      <c r="G37" s="385" t="s">
        <v>5784</v>
      </c>
      <c r="H37" s="385"/>
      <c r="I37" s="385"/>
      <c r="J37" s="385"/>
      <c r="K37" s="260"/>
    </row>
    <row r="38" spans="2:11" s="1" customFormat="1" ht="15" customHeight="1" x14ac:dyDescent="0.2">
      <c r="B38" s="263"/>
      <c r="C38" s="264"/>
      <c r="D38" s="262"/>
      <c r="E38" s="265" t="s">
        <v>55</v>
      </c>
      <c r="F38" s="262"/>
      <c r="G38" s="385" t="s">
        <v>5785</v>
      </c>
      <c r="H38" s="385"/>
      <c r="I38" s="385"/>
      <c r="J38" s="385"/>
      <c r="K38" s="260"/>
    </row>
    <row r="39" spans="2:11" s="1" customFormat="1" ht="15" customHeight="1" x14ac:dyDescent="0.2">
      <c r="B39" s="263"/>
      <c r="C39" s="264"/>
      <c r="D39" s="262"/>
      <c r="E39" s="265" t="s">
        <v>56</v>
      </c>
      <c r="F39" s="262"/>
      <c r="G39" s="385" t="s">
        <v>5786</v>
      </c>
      <c r="H39" s="385"/>
      <c r="I39" s="385"/>
      <c r="J39" s="385"/>
      <c r="K39" s="260"/>
    </row>
    <row r="40" spans="2:11" s="1" customFormat="1" ht="15" customHeight="1" x14ac:dyDescent="0.2">
      <c r="B40" s="263"/>
      <c r="C40" s="264"/>
      <c r="D40" s="262"/>
      <c r="E40" s="265" t="s">
        <v>157</v>
      </c>
      <c r="F40" s="262"/>
      <c r="G40" s="385" t="s">
        <v>5787</v>
      </c>
      <c r="H40" s="385"/>
      <c r="I40" s="385"/>
      <c r="J40" s="385"/>
      <c r="K40" s="260"/>
    </row>
    <row r="41" spans="2:11" s="1" customFormat="1" ht="15" customHeight="1" x14ac:dyDescent="0.2">
      <c r="B41" s="263"/>
      <c r="C41" s="264"/>
      <c r="D41" s="262"/>
      <c r="E41" s="265" t="s">
        <v>158</v>
      </c>
      <c r="F41" s="262"/>
      <c r="G41" s="385" t="s">
        <v>5788</v>
      </c>
      <c r="H41" s="385"/>
      <c r="I41" s="385"/>
      <c r="J41" s="385"/>
      <c r="K41" s="260"/>
    </row>
    <row r="42" spans="2:11" s="1" customFormat="1" ht="15" customHeight="1" x14ac:dyDescent="0.2">
      <c r="B42" s="263"/>
      <c r="C42" s="264"/>
      <c r="D42" s="262"/>
      <c r="E42" s="265" t="s">
        <v>5789</v>
      </c>
      <c r="F42" s="262"/>
      <c r="G42" s="385" t="s">
        <v>5790</v>
      </c>
      <c r="H42" s="385"/>
      <c r="I42" s="385"/>
      <c r="J42" s="385"/>
      <c r="K42" s="260"/>
    </row>
    <row r="43" spans="2:11" s="1" customFormat="1" ht="15" customHeight="1" x14ac:dyDescent="0.2">
      <c r="B43" s="263"/>
      <c r="C43" s="264"/>
      <c r="D43" s="262"/>
      <c r="E43" s="265"/>
      <c r="F43" s="262"/>
      <c r="G43" s="385" t="s">
        <v>5791</v>
      </c>
      <c r="H43" s="385"/>
      <c r="I43" s="385"/>
      <c r="J43" s="385"/>
      <c r="K43" s="260"/>
    </row>
    <row r="44" spans="2:11" s="1" customFormat="1" ht="15" customHeight="1" x14ac:dyDescent="0.2">
      <c r="B44" s="263"/>
      <c r="C44" s="264"/>
      <c r="D44" s="262"/>
      <c r="E44" s="265" t="s">
        <v>5792</v>
      </c>
      <c r="F44" s="262"/>
      <c r="G44" s="385" t="s">
        <v>5793</v>
      </c>
      <c r="H44" s="385"/>
      <c r="I44" s="385"/>
      <c r="J44" s="385"/>
      <c r="K44" s="260"/>
    </row>
    <row r="45" spans="2:11" s="1" customFormat="1" ht="15" customHeight="1" x14ac:dyDescent="0.2">
      <c r="B45" s="263"/>
      <c r="C45" s="264"/>
      <c r="D45" s="262"/>
      <c r="E45" s="265" t="s">
        <v>160</v>
      </c>
      <c r="F45" s="262"/>
      <c r="G45" s="385" t="s">
        <v>5794</v>
      </c>
      <c r="H45" s="385"/>
      <c r="I45" s="385"/>
      <c r="J45" s="385"/>
      <c r="K45" s="260"/>
    </row>
    <row r="46" spans="2:11" s="1" customFormat="1" ht="12.75" customHeight="1" x14ac:dyDescent="0.2">
      <c r="B46" s="263"/>
      <c r="C46" s="264"/>
      <c r="D46" s="262"/>
      <c r="E46" s="262"/>
      <c r="F46" s="262"/>
      <c r="G46" s="262"/>
      <c r="H46" s="262"/>
      <c r="I46" s="262"/>
      <c r="J46" s="262"/>
      <c r="K46" s="260"/>
    </row>
    <row r="47" spans="2:11" s="1" customFormat="1" ht="15" customHeight="1" x14ac:dyDescent="0.2">
      <c r="B47" s="263"/>
      <c r="C47" s="264"/>
      <c r="D47" s="385" t="s">
        <v>5795</v>
      </c>
      <c r="E47" s="385"/>
      <c r="F47" s="385"/>
      <c r="G47" s="385"/>
      <c r="H47" s="385"/>
      <c r="I47" s="385"/>
      <c r="J47" s="385"/>
      <c r="K47" s="260"/>
    </row>
    <row r="48" spans="2:11" s="1" customFormat="1" ht="15" customHeight="1" x14ac:dyDescent="0.2">
      <c r="B48" s="263"/>
      <c r="C48" s="264"/>
      <c r="D48" s="264"/>
      <c r="E48" s="385" t="s">
        <v>5796</v>
      </c>
      <c r="F48" s="385"/>
      <c r="G48" s="385"/>
      <c r="H48" s="385"/>
      <c r="I48" s="385"/>
      <c r="J48" s="385"/>
      <c r="K48" s="260"/>
    </row>
    <row r="49" spans="2:11" s="1" customFormat="1" ht="15" customHeight="1" x14ac:dyDescent="0.2">
      <c r="B49" s="263"/>
      <c r="C49" s="264"/>
      <c r="D49" s="264"/>
      <c r="E49" s="385" t="s">
        <v>5797</v>
      </c>
      <c r="F49" s="385"/>
      <c r="G49" s="385"/>
      <c r="H49" s="385"/>
      <c r="I49" s="385"/>
      <c r="J49" s="385"/>
      <c r="K49" s="260"/>
    </row>
    <row r="50" spans="2:11" s="1" customFormat="1" ht="15" customHeight="1" x14ac:dyDescent="0.2">
      <c r="B50" s="263"/>
      <c r="C50" s="264"/>
      <c r="D50" s="264"/>
      <c r="E50" s="385" t="s">
        <v>5798</v>
      </c>
      <c r="F50" s="385"/>
      <c r="G50" s="385"/>
      <c r="H50" s="385"/>
      <c r="I50" s="385"/>
      <c r="J50" s="385"/>
      <c r="K50" s="260"/>
    </row>
    <row r="51" spans="2:11" s="1" customFormat="1" ht="15" customHeight="1" x14ac:dyDescent="0.2">
      <c r="B51" s="263"/>
      <c r="C51" s="264"/>
      <c r="D51" s="385" t="s">
        <v>5799</v>
      </c>
      <c r="E51" s="385"/>
      <c r="F51" s="385"/>
      <c r="G51" s="385"/>
      <c r="H51" s="385"/>
      <c r="I51" s="385"/>
      <c r="J51" s="385"/>
      <c r="K51" s="260"/>
    </row>
    <row r="52" spans="2:11" s="1" customFormat="1" ht="25.5" customHeight="1" x14ac:dyDescent="0.3">
      <c r="B52" s="259"/>
      <c r="C52" s="387" t="s">
        <v>5800</v>
      </c>
      <c r="D52" s="387"/>
      <c r="E52" s="387"/>
      <c r="F52" s="387"/>
      <c r="G52" s="387"/>
      <c r="H52" s="387"/>
      <c r="I52" s="387"/>
      <c r="J52" s="387"/>
      <c r="K52" s="260"/>
    </row>
    <row r="53" spans="2:11" s="1" customFormat="1" ht="5.25" customHeight="1" x14ac:dyDescent="0.2">
      <c r="B53" s="259"/>
      <c r="C53" s="261"/>
      <c r="D53" s="261"/>
      <c r="E53" s="261"/>
      <c r="F53" s="261"/>
      <c r="G53" s="261"/>
      <c r="H53" s="261"/>
      <c r="I53" s="261"/>
      <c r="J53" s="261"/>
      <c r="K53" s="260"/>
    </row>
    <row r="54" spans="2:11" s="1" customFormat="1" ht="15" customHeight="1" x14ac:dyDescent="0.2">
      <c r="B54" s="259"/>
      <c r="C54" s="385" t="s">
        <v>5801</v>
      </c>
      <c r="D54" s="385"/>
      <c r="E54" s="385"/>
      <c r="F54" s="385"/>
      <c r="G54" s="385"/>
      <c r="H54" s="385"/>
      <c r="I54" s="385"/>
      <c r="J54" s="385"/>
      <c r="K54" s="260"/>
    </row>
    <row r="55" spans="2:11" s="1" customFormat="1" ht="15" customHeight="1" x14ac:dyDescent="0.2">
      <c r="B55" s="259"/>
      <c r="C55" s="385" t="s">
        <v>5802</v>
      </c>
      <c r="D55" s="385"/>
      <c r="E55" s="385"/>
      <c r="F55" s="385"/>
      <c r="G55" s="385"/>
      <c r="H55" s="385"/>
      <c r="I55" s="385"/>
      <c r="J55" s="385"/>
      <c r="K55" s="260"/>
    </row>
    <row r="56" spans="2:11" s="1" customFormat="1" ht="12.75" customHeight="1" x14ac:dyDescent="0.2">
      <c r="B56" s="259"/>
      <c r="C56" s="262"/>
      <c r="D56" s="262"/>
      <c r="E56" s="262"/>
      <c r="F56" s="262"/>
      <c r="G56" s="262"/>
      <c r="H56" s="262"/>
      <c r="I56" s="262"/>
      <c r="J56" s="262"/>
      <c r="K56" s="260"/>
    </row>
    <row r="57" spans="2:11" s="1" customFormat="1" ht="15" customHeight="1" x14ac:dyDescent="0.2">
      <c r="B57" s="259"/>
      <c r="C57" s="385" t="s">
        <v>5803</v>
      </c>
      <c r="D57" s="385"/>
      <c r="E57" s="385"/>
      <c r="F57" s="385"/>
      <c r="G57" s="385"/>
      <c r="H57" s="385"/>
      <c r="I57" s="385"/>
      <c r="J57" s="385"/>
      <c r="K57" s="260"/>
    </row>
    <row r="58" spans="2:11" s="1" customFormat="1" ht="15" customHeight="1" x14ac:dyDescent="0.2">
      <c r="B58" s="259"/>
      <c r="C58" s="264"/>
      <c r="D58" s="385" t="s">
        <v>5804</v>
      </c>
      <c r="E58" s="385"/>
      <c r="F58" s="385"/>
      <c r="G58" s="385"/>
      <c r="H58" s="385"/>
      <c r="I58" s="385"/>
      <c r="J58" s="385"/>
      <c r="K58" s="260"/>
    </row>
    <row r="59" spans="2:11" s="1" customFormat="1" ht="15" customHeight="1" x14ac:dyDescent="0.2">
      <c r="B59" s="259"/>
      <c r="C59" s="264"/>
      <c r="D59" s="385" t="s">
        <v>5805</v>
      </c>
      <c r="E59" s="385"/>
      <c r="F59" s="385"/>
      <c r="G59" s="385"/>
      <c r="H59" s="385"/>
      <c r="I59" s="385"/>
      <c r="J59" s="385"/>
      <c r="K59" s="260"/>
    </row>
    <row r="60" spans="2:11" s="1" customFormat="1" ht="15" customHeight="1" x14ac:dyDescent="0.2">
      <c r="B60" s="259"/>
      <c r="C60" s="264"/>
      <c r="D60" s="385" t="s">
        <v>5806</v>
      </c>
      <c r="E60" s="385"/>
      <c r="F60" s="385"/>
      <c r="G60" s="385"/>
      <c r="H60" s="385"/>
      <c r="I60" s="385"/>
      <c r="J60" s="385"/>
      <c r="K60" s="260"/>
    </row>
    <row r="61" spans="2:11" s="1" customFormat="1" ht="15" customHeight="1" x14ac:dyDescent="0.2">
      <c r="B61" s="259"/>
      <c r="C61" s="264"/>
      <c r="D61" s="385" t="s">
        <v>5807</v>
      </c>
      <c r="E61" s="385"/>
      <c r="F61" s="385"/>
      <c r="G61" s="385"/>
      <c r="H61" s="385"/>
      <c r="I61" s="385"/>
      <c r="J61" s="385"/>
      <c r="K61" s="260"/>
    </row>
    <row r="62" spans="2:11" s="1" customFormat="1" ht="15" customHeight="1" x14ac:dyDescent="0.2">
      <c r="B62" s="259"/>
      <c r="C62" s="264"/>
      <c r="D62" s="389" t="s">
        <v>5808</v>
      </c>
      <c r="E62" s="389"/>
      <c r="F62" s="389"/>
      <c r="G62" s="389"/>
      <c r="H62" s="389"/>
      <c r="I62" s="389"/>
      <c r="J62" s="389"/>
      <c r="K62" s="260"/>
    </row>
    <row r="63" spans="2:11" s="1" customFormat="1" ht="15" customHeight="1" x14ac:dyDescent="0.2">
      <c r="B63" s="259"/>
      <c r="C63" s="264"/>
      <c r="D63" s="385" t="s">
        <v>5809</v>
      </c>
      <c r="E63" s="385"/>
      <c r="F63" s="385"/>
      <c r="G63" s="385"/>
      <c r="H63" s="385"/>
      <c r="I63" s="385"/>
      <c r="J63" s="385"/>
      <c r="K63" s="260"/>
    </row>
    <row r="64" spans="2:11" s="1" customFormat="1" ht="12.75" customHeight="1" x14ac:dyDescent="0.2">
      <c r="B64" s="259"/>
      <c r="C64" s="264"/>
      <c r="D64" s="264"/>
      <c r="E64" s="267"/>
      <c r="F64" s="264"/>
      <c r="G64" s="264"/>
      <c r="H64" s="264"/>
      <c r="I64" s="264"/>
      <c r="J64" s="264"/>
      <c r="K64" s="260"/>
    </row>
    <row r="65" spans="2:11" s="1" customFormat="1" ht="15" customHeight="1" x14ac:dyDescent="0.2">
      <c r="B65" s="259"/>
      <c r="C65" s="264"/>
      <c r="D65" s="385" t="s">
        <v>5810</v>
      </c>
      <c r="E65" s="385"/>
      <c r="F65" s="385"/>
      <c r="G65" s="385"/>
      <c r="H65" s="385"/>
      <c r="I65" s="385"/>
      <c r="J65" s="385"/>
      <c r="K65" s="260"/>
    </row>
    <row r="66" spans="2:11" s="1" customFormat="1" ht="15" customHeight="1" x14ac:dyDescent="0.2">
      <c r="B66" s="259"/>
      <c r="C66" s="264"/>
      <c r="D66" s="389" t="s">
        <v>5811</v>
      </c>
      <c r="E66" s="389"/>
      <c r="F66" s="389"/>
      <c r="G66" s="389"/>
      <c r="H66" s="389"/>
      <c r="I66" s="389"/>
      <c r="J66" s="389"/>
      <c r="K66" s="260"/>
    </row>
    <row r="67" spans="2:11" s="1" customFormat="1" ht="15" customHeight="1" x14ac:dyDescent="0.2">
      <c r="B67" s="259"/>
      <c r="C67" s="264"/>
      <c r="D67" s="385" t="s">
        <v>5812</v>
      </c>
      <c r="E67" s="385"/>
      <c r="F67" s="385"/>
      <c r="G67" s="385"/>
      <c r="H67" s="385"/>
      <c r="I67" s="385"/>
      <c r="J67" s="385"/>
      <c r="K67" s="260"/>
    </row>
    <row r="68" spans="2:11" s="1" customFormat="1" ht="15" customHeight="1" x14ac:dyDescent="0.2">
      <c r="B68" s="259"/>
      <c r="C68" s="264"/>
      <c r="D68" s="385" t="s">
        <v>5813</v>
      </c>
      <c r="E68" s="385"/>
      <c r="F68" s="385"/>
      <c r="G68" s="385"/>
      <c r="H68" s="385"/>
      <c r="I68" s="385"/>
      <c r="J68" s="385"/>
      <c r="K68" s="260"/>
    </row>
    <row r="69" spans="2:11" s="1" customFormat="1" ht="15" customHeight="1" x14ac:dyDescent="0.2">
      <c r="B69" s="259"/>
      <c r="C69" s="264"/>
      <c r="D69" s="385" t="s">
        <v>5814</v>
      </c>
      <c r="E69" s="385"/>
      <c r="F69" s="385"/>
      <c r="G69" s="385"/>
      <c r="H69" s="385"/>
      <c r="I69" s="385"/>
      <c r="J69" s="385"/>
      <c r="K69" s="260"/>
    </row>
    <row r="70" spans="2:11" s="1" customFormat="1" ht="15" customHeight="1" x14ac:dyDescent="0.2">
      <c r="B70" s="259"/>
      <c r="C70" s="264"/>
      <c r="D70" s="385" t="s">
        <v>5815</v>
      </c>
      <c r="E70" s="385"/>
      <c r="F70" s="385"/>
      <c r="G70" s="385"/>
      <c r="H70" s="385"/>
      <c r="I70" s="385"/>
      <c r="J70" s="385"/>
      <c r="K70" s="260"/>
    </row>
    <row r="71" spans="2:11" s="1" customFormat="1" ht="12.75" customHeight="1" x14ac:dyDescent="0.2">
      <c r="B71" s="268"/>
      <c r="C71" s="269"/>
      <c r="D71" s="269"/>
      <c r="E71" s="269"/>
      <c r="F71" s="269"/>
      <c r="G71" s="269"/>
      <c r="H71" s="269"/>
      <c r="I71" s="269"/>
      <c r="J71" s="269"/>
      <c r="K71" s="270"/>
    </row>
    <row r="72" spans="2:11" s="1" customFormat="1" ht="18.75" customHeight="1" x14ac:dyDescent="0.2">
      <c r="B72" s="271"/>
      <c r="C72" s="271"/>
      <c r="D72" s="271"/>
      <c r="E72" s="271"/>
      <c r="F72" s="271"/>
      <c r="G72" s="271"/>
      <c r="H72" s="271"/>
      <c r="I72" s="271"/>
      <c r="J72" s="271"/>
      <c r="K72" s="272"/>
    </row>
    <row r="73" spans="2:11" s="1" customFormat="1" ht="18.75" customHeight="1" x14ac:dyDescent="0.2">
      <c r="B73" s="272"/>
      <c r="C73" s="272"/>
      <c r="D73" s="272"/>
      <c r="E73" s="272"/>
      <c r="F73" s="272"/>
      <c r="G73" s="272"/>
      <c r="H73" s="272"/>
      <c r="I73" s="272"/>
      <c r="J73" s="272"/>
      <c r="K73" s="272"/>
    </row>
    <row r="74" spans="2:11" s="1" customFormat="1" ht="7.5" customHeight="1" x14ac:dyDescent="0.2">
      <c r="B74" s="273"/>
      <c r="C74" s="274"/>
      <c r="D74" s="274"/>
      <c r="E74" s="274"/>
      <c r="F74" s="274"/>
      <c r="G74" s="274"/>
      <c r="H74" s="274"/>
      <c r="I74" s="274"/>
      <c r="J74" s="274"/>
      <c r="K74" s="275"/>
    </row>
    <row r="75" spans="2:11" s="1" customFormat="1" ht="45" customHeight="1" x14ac:dyDescent="0.2">
      <c r="B75" s="276"/>
      <c r="C75" s="388" t="s">
        <v>5816</v>
      </c>
      <c r="D75" s="388"/>
      <c r="E75" s="388"/>
      <c r="F75" s="388"/>
      <c r="G75" s="388"/>
      <c r="H75" s="388"/>
      <c r="I75" s="388"/>
      <c r="J75" s="388"/>
      <c r="K75" s="277"/>
    </row>
    <row r="76" spans="2:11" s="1" customFormat="1" ht="17.25" customHeight="1" x14ac:dyDescent="0.2">
      <c r="B76" s="276"/>
      <c r="C76" s="278" t="s">
        <v>5817</v>
      </c>
      <c r="D76" s="278"/>
      <c r="E76" s="278"/>
      <c r="F76" s="278" t="s">
        <v>5818</v>
      </c>
      <c r="G76" s="279"/>
      <c r="H76" s="278" t="s">
        <v>56</v>
      </c>
      <c r="I76" s="278" t="s">
        <v>59</v>
      </c>
      <c r="J76" s="278" t="s">
        <v>5819</v>
      </c>
      <c r="K76" s="277"/>
    </row>
    <row r="77" spans="2:11" s="1" customFormat="1" ht="17.25" customHeight="1" x14ac:dyDescent="0.2">
      <c r="B77" s="276"/>
      <c r="C77" s="280" t="s">
        <v>5820</v>
      </c>
      <c r="D77" s="280"/>
      <c r="E77" s="280"/>
      <c r="F77" s="281" t="s">
        <v>5821</v>
      </c>
      <c r="G77" s="282"/>
      <c r="H77" s="280"/>
      <c r="I77" s="280"/>
      <c r="J77" s="280" t="s">
        <v>5822</v>
      </c>
      <c r="K77" s="277"/>
    </row>
    <row r="78" spans="2:11" s="1" customFormat="1" ht="5.25" customHeight="1" x14ac:dyDescent="0.2">
      <c r="B78" s="276"/>
      <c r="C78" s="283"/>
      <c r="D78" s="283"/>
      <c r="E78" s="283"/>
      <c r="F78" s="283"/>
      <c r="G78" s="284"/>
      <c r="H78" s="283"/>
      <c r="I78" s="283"/>
      <c r="J78" s="283"/>
      <c r="K78" s="277"/>
    </row>
    <row r="79" spans="2:11" s="1" customFormat="1" ht="15" customHeight="1" x14ac:dyDescent="0.2">
      <c r="B79" s="276"/>
      <c r="C79" s="265" t="s">
        <v>55</v>
      </c>
      <c r="D79" s="285"/>
      <c r="E79" s="285"/>
      <c r="F79" s="286" t="s">
        <v>5823</v>
      </c>
      <c r="G79" s="287"/>
      <c r="H79" s="265" t="s">
        <v>5824</v>
      </c>
      <c r="I79" s="265" t="s">
        <v>5825</v>
      </c>
      <c r="J79" s="265">
        <v>20</v>
      </c>
      <c r="K79" s="277"/>
    </row>
    <row r="80" spans="2:11" s="1" customFormat="1" ht="15" customHeight="1" x14ac:dyDescent="0.2">
      <c r="B80" s="276"/>
      <c r="C80" s="265" t="s">
        <v>5826</v>
      </c>
      <c r="D80" s="265"/>
      <c r="E80" s="265"/>
      <c r="F80" s="286" t="s">
        <v>5823</v>
      </c>
      <c r="G80" s="287"/>
      <c r="H80" s="265" t="s">
        <v>5827</v>
      </c>
      <c r="I80" s="265" t="s">
        <v>5825</v>
      </c>
      <c r="J80" s="265">
        <v>120</v>
      </c>
      <c r="K80" s="277"/>
    </row>
    <row r="81" spans="2:11" s="1" customFormat="1" ht="15" customHeight="1" x14ac:dyDescent="0.2">
      <c r="B81" s="288"/>
      <c r="C81" s="265" t="s">
        <v>5828</v>
      </c>
      <c r="D81" s="265"/>
      <c r="E81" s="265"/>
      <c r="F81" s="286" t="s">
        <v>5829</v>
      </c>
      <c r="G81" s="287"/>
      <c r="H81" s="265" t="s">
        <v>5830</v>
      </c>
      <c r="I81" s="265" t="s">
        <v>5825</v>
      </c>
      <c r="J81" s="265">
        <v>50</v>
      </c>
      <c r="K81" s="277"/>
    </row>
    <row r="82" spans="2:11" s="1" customFormat="1" ht="15" customHeight="1" x14ac:dyDescent="0.2">
      <c r="B82" s="288"/>
      <c r="C82" s="265" t="s">
        <v>5831</v>
      </c>
      <c r="D82" s="265"/>
      <c r="E82" s="265"/>
      <c r="F82" s="286" t="s">
        <v>5823</v>
      </c>
      <c r="G82" s="287"/>
      <c r="H82" s="265" t="s">
        <v>5832</v>
      </c>
      <c r="I82" s="265" t="s">
        <v>5833</v>
      </c>
      <c r="J82" s="265"/>
      <c r="K82" s="277"/>
    </row>
    <row r="83" spans="2:11" s="1" customFormat="1" ht="15" customHeight="1" x14ac:dyDescent="0.2">
      <c r="B83" s="288"/>
      <c r="C83" s="289" t="s">
        <v>5834</v>
      </c>
      <c r="D83" s="289"/>
      <c r="E83" s="289"/>
      <c r="F83" s="290" t="s">
        <v>5829</v>
      </c>
      <c r="G83" s="289"/>
      <c r="H83" s="289" t="s">
        <v>5835</v>
      </c>
      <c r="I83" s="289" t="s">
        <v>5825</v>
      </c>
      <c r="J83" s="289">
        <v>15</v>
      </c>
      <c r="K83" s="277"/>
    </row>
    <row r="84" spans="2:11" s="1" customFormat="1" ht="15" customHeight="1" x14ac:dyDescent="0.2">
      <c r="B84" s="288"/>
      <c r="C84" s="289" t="s">
        <v>5836</v>
      </c>
      <c r="D84" s="289"/>
      <c r="E84" s="289"/>
      <c r="F84" s="290" t="s">
        <v>5829</v>
      </c>
      <c r="G84" s="289"/>
      <c r="H84" s="289" t="s">
        <v>5837</v>
      </c>
      <c r="I84" s="289" t="s">
        <v>5825</v>
      </c>
      <c r="J84" s="289">
        <v>15</v>
      </c>
      <c r="K84" s="277"/>
    </row>
    <row r="85" spans="2:11" s="1" customFormat="1" ht="15" customHeight="1" x14ac:dyDescent="0.2">
      <c r="B85" s="288"/>
      <c r="C85" s="289" t="s">
        <v>5838</v>
      </c>
      <c r="D85" s="289"/>
      <c r="E85" s="289"/>
      <c r="F85" s="290" t="s">
        <v>5829</v>
      </c>
      <c r="G85" s="289"/>
      <c r="H85" s="289" t="s">
        <v>5839</v>
      </c>
      <c r="I85" s="289" t="s">
        <v>5825</v>
      </c>
      <c r="J85" s="289">
        <v>20</v>
      </c>
      <c r="K85" s="277"/>
    </row>
    <row r="86" spans="2:11" s="1" customFormat="1" ht="15" customHeight="1" x14ac:dyDescent="0.2">
      <c r="B86" s="288"/>
      <c r="C86" s="289" t="s">
        <v>5840</v>
      </c>
      <c r="D86" s="289"/>
      <c r="E86" s="289"/>
      <c r="F86" s="290" t="s">
        <v>5829</v>
      </c>
      <c r="G86" s="289"/>
      <c r="H86" s="289" t="s">
        <v>5841</v>
      </c>
      <c r="I86" s="289" t="s">
        <v>5825</v>
      </c>
      <c r="J86" s="289">
        <v>20</v>
      </c>
      <c r="K86" s="277"/>
    </row>
    <row r="87" spans="2:11" s="1" customFormat="1" ht="15" customHeight="1" x14ac:dyDescent="0.2">
      <c r="B87" s="288"/>
      <c r="C87" s="265" t="s">
        <v>5842</v>
      </c>
      <c r="D87" s="265"/>
      <c r="E87" s="265"/>
      <c r="F87" s="286" t="s">
        <v>5829</v>
      </c>
      <c r="G87" s="287"/>
      <c r="H87" s="265" t="s">
        <v>5843</v>
      </c>
      <c r="I87" s="265" t="s">
        <v>5825</v>
      </c>
      <c r="J87" s="265">
        <v>50</v>
      </c>
      <c r="K87" s="277"/>
    </row>
    <row r="88" spans="2:11" s="1" customFormat="1" ht="15" customHeight="1" x14ac:dyDescent="0.2">
      <c r="B88" s="288"/>
      <c r="C88" s="265" t="s">
        <v>5844</v>
      </c>
      <c r="D88" s="265"/>
      <c r="E88" s="265"/>
      <c r="F88" s="286" t="s">
        <v>5829</v>
      </c>
      <c r="G88" s="287"/>
      <c r="H88" s="265" t="s">
        <v>5845</v>
      </c>
      <c r="I88" s="265" t="s">
        <v>5825</v>
      </c>
      <c r="J88" s="265">
        <v>20</v>
      </c>
      <c r="K88" s="277"/>
    </row>
    <row r="89" spans="2:11" s="1" customFormat="1" ht="15" customHeight="1" x14ac:dyDescent="0.2">
      <c r="B89" s="288"/>
      <c r="C89" s="265" t="s">
        <v>5846</v>
      </c>
      <c r="D89" s="265"/>
      <c r="E89" s="265"/>
      <c r="F89" s="286" t="s">
        <v>5829</v>
      </c>
      <c r="G89" s="287"/>
      <c r="H89" s="265" t="s">
        <v>5847</v>
      </c>
      <c r="I89" s="265" t="s">
        <v>5825</v>
      </c>
      <c r="J89" s="265">
        <v>20</v>
      </c>
      <c r="K89" s="277"/>
    </row>
    <row r="90" spans="2:11" s="1" customFormat="1" ht="15" customHeight="1" x14ac:dyDescent="0.2">
      <c r="B90" s="288"/>
      <c r="C90" s="265" t="s">
        <v>5848</v>
      </c>
      <c r="D90" s="265"/>
      <c r="E90" s="265"/>
      <c r="F90" s="286" t="s">
        <v>5829</v>
      </c>
      <c r="G90" s="287"/>
      <c r="H90" s="265" t="s">
        <v>5849</v>
      </c>
      <c r="I90" s="265" t="s">
        <v>5825</v>
      </c>
      <c r="J90" s="265">
        <v>50</v>
      </c>
      <c r="K90" s="277"/>
    </row>
    <row r="91" spans="2:11" s="1" customFormat="1" ht="15" customHeight="1" x14ac:dyDescent="0.2">
      <c r="B91" s="288"/>
      <c r="C91" s="265" t="s">
        <v>5850</v>
      </c>
      <c r="D91" s="265"/>
      <c r="E91" s="265"/>
      <c r="F91" s="286" t="s">
        <v>5829</v>
      </c>
      <c r="G91" s="287"/>
      <c r="H91" s="265" t="s">
        <v>5850</v>
      </c>
      <c r="I91" s="265" t="s">
        <v>5825</v>
      </c>
      <c r="J91" s="265">
        <v>50</v>
      </c>
      <c r="K91" s="277"/>
    </row>
    <row r="92" spans="2:11" s="1" customFormat="1" ht="15" customHeight="1" x14ac:dyDescent="0.2">
      <c r="B92" s="288"/>
      <c r="C92" s="265" t="s">
        <v>5851</v>
      </c>
      <c r="D92" s="265"/>
      <c r="E92" s="265"/>
      <c r="F92" s="286" t="s">
        <v>5829</v>
      </c>
      <c r="G92" s="287"/>
      <c r="H92" s="265" t="s">
        <v>5852</v>
      </c>
      <c r="I92" s="265" t="s">
        <v>5825</v>
      </c>
      <c r="J92" s="265">
        <v>255</v>
      </c>
      <c r="K92" s="277"/>
    </row>
    <row r="93" spans="2:11" s="1" customFormat="1" ht="15" customHeight="1" x14ac:dyDescent="0.2">
      <c r="B93" s="288"/>
      <c r="C93" s="265" t="s">
        <v>5853</v>
      </c>
      <c r="D93" s="265"/>
      <c r="E93" s="265"/>
      <c r="F93" s="286" t="s">
        <v>5823</v>
      </c>
      <c r="G93" s="287"/>
      <c r="H93" s="265" t="s">
        <v>5854</v>
      </c>
      <c r="I93" s="265" t="s">
        <v>5855</v>
      </c>
      <c r="J93" s="265"/>
      <c r="K93" s="277"/>
    </row>
    <row r="94" spans="2:11" s="1" customFormat="1" ht="15" customHeight="1" x14ac:dyDescent="0.2">
      <c r="B94" s="288"/>
      <c r="C94" s="265" t="s">
        <v>5856</v>
      </c>
      <c r="D94" s="265"/>
      <c r="E94" s="265"/>
      <c r="F94" s="286" t="s">
        <v>5823</v>
      </c>
      <c r="G94" s="287"/>
      <c r="H94" s="265" t="s">
        <v>5857</v>
      </c>
      <c r="I94" s="265" t="s">
        <v>5858</v>
      </c>
      <c r="J94" s="265"/>
      <c r="K94" s="277"/>
    </row>
    <row r="95" spans="2:11" s="1" customFormat="1" ht="15" customHeight="1" x14ac:dyDescent="0.2">
      <c r="B95" s="288"/>
      <c r="C95" s="265" t="s">
        <v>5859</v>
      </c>
      <c r="D95" s="265"/>
      <c r="E95" s="265"/>
      <c r="F95" s="286" t="s">
        <v>5823</v>
      </c>
      <c r="G95" s="287"/>
      <c r="H95" s="265" t="s">
        <v>5859</v>
      </c>
      <c r="I95" s="265" t="s">
        <v>5858</v>
      </c>
      <c r="J95" s="265"/>
      <c r="K95" s="277"/>
    </row>
    <row r="96" spans="2:11" s="1" customFormat="1" ht="15" customHeight="1" x14ac:dyDescent="0.2">
      <c r="B96" s="288"/>
      <c r="C96" s="265" t="s">
        <v>40</v>
      </c>
      <c r="D96" s="265"/>
      <c r="E96" s="265"/>
      <c r="F96" s="286" t="s">
        <v>5823</v>
      </c>
      <c r="G96" s="287"/>
      <c r="H96" s="265" t="s">
        <v>5860</v>
      </c>
      <c r="I96" s="265" t="s">
        <v>5858</v>
      </c>
      <c r="J96" s="265"/>
      <c r="K96" s="277"/>
    </row>
    <row r="97" spans="2:11" s="1" customFormat="1" ht="15" customHeight="1" x14ac:dyDescent="0.2">
      <c r="B97" s="288"/>
      <c r="C97" s="265" t="s">
        <v>50</v>
      </c>
      <c r="D97" s="265"/>
      <c r="E97" s="265"/>
      <c r="F97" s="286" t="s">
        <v>5823</v>
      </c>
      <c r="G97" s="287"/>
      <c r="H97" s="265" t="s">
        <v>5861</v>
      </c>
      <c r="I97" s="265" t="s">
        <v>5858</v>
      </c>
      <c r="J97" s="265"/>
      <c r="K97" s="277"/>
    </row>
    <row r="98" spans="2:11" s="1" customFormat="1" ht="15" customHeight="1" x14ac:dyDescent="0.2">
      <c r="B98" s="291"/>
      <c r="C98" s="292"/>
      <c r="D98" s="292"/>
      <c r="E98" s="292"/>
      <c r="F98" s="292"/>
      <c r="G98" s="292"/>
      <c r="H98" s="292"/>
      <c r="I98" s="292"/>
      <c r="J98" s="292"/>
      <c r="K98" s="293"/>
    </row>
    <row r="99" spans="2:11" s="1" customFormat="1" ht="18.75" customHeight="1" x14ac:dyDescent="0.2">
      <c r="B99" s="294"/>
      <c r="C99" s="295"/>
      <c r="D99" s="295"/>
      <c r="E99" s="295"/>
      <c r="F99" s="295"/>
      <c r="G99" s="295"/>
      <c r="H99" s="295"/>
      <c r="I99" s="295"/>
      <c r="J99" s="295"/>
      <c r="K99" s="294"/>
    </row>
    <row r="100" spans="2:11" s="1" customFormat="1" ht="18.75" customHeight="1" x14ac:dyDescent="0.2">
      <c r="B100" s="272"/>
      <c r="C100" s="272"/>
      <c r="D100" s="272"/>
      <c r="E100" s="272"/>
      <c r="F100" s="272"/>
      <c r="G100" s="272"/>
      <c r="H100" s="272"/>
      <c r="I100" s="272"/>
      <c r="J100" s="272"/>
      <c r="K100" s="272"/>
    </row>
    <row r="101" spans="2:11" s="1" customFormat="1" ht="7.5" customHeight="1" x14ac:dyDescent="0.2">
      <c r="B101" s="273"/>
      <c r="C101" s="274"/>
      <c r="D101" s="274"/>
      <c r="E101" s="274"/>
      <c r="F101" s="274"/>
      <c r="G101" s="274"/>
      <c r="H101" s="274"/>
      <c r="I101" s="274"/>
      <c r="J101" s="274"/>
      <c r="K101" s="275"/>
    </row>
    <row r="102" spans="2:11" s="1" customFormat="1" ht="45" customHeight="1" x14ac:dyDescent="0.2">
      <c r="B102" s="276"/>
      <c r="C102" s="388" t="s">
        <v>5862</v>
      </c>
      <c r="D102" s="388"/>
      <c r="E102" s="388"/>
      <c r="F102" s="388"/>
      <c r="G102" s="388"/>
      <c r="H102" s="388"/>
      <c r="I102" s="388"/>
      <c r="J102" s="388"/>
      <c r="K102" s="277"/>
    </row>
    <row r="103" spans="2:11" s="1" customFormat="1" ht="17.25" customHeight="1" x14ac:dyDescent="0.2">
      <c r="B103" s="276"/>
      <c r="C103" s="278" t="s">
        <v>5817</v>
      </c>
      <c r="D103" s="278"/>
      <c r="E103" s="278"/>
      <c r="F103" s="278" t="s">
        <v>5818</v>
      </c>
      <c r="G103" s="279"/>
      <c r="H103" s="278" t="s">
        <v>56</v>
      </c>
      <c r="I103" s="278" t="s">
        <v>59</v>
      </c>
      <c r="J103" s="278" t="s">
        <v>5819</v>
      </c>
      <c r="K103" s="277"/>
    </row>
    <row r="104" spans="2:11" s="1" customFormat="1" ht="17.25" customHeight="1" x14ac:dyDescent="0.2">
      <c r="B104" s="276"/>
      <c r="C104" s="280" t="s">
        <v>5820</v>
      </c>
      <c r="D104" s="280"/>
      <c r="E104" s="280"/>
      <c r="F104" s="281" t="s">
        <v>5821</v>
      </c>
      <c r="G104" s="282"/>
      <c r="H104" s="280"/>
      <c r="I104" s="280"/>
      <c r="J104" s="280" t="s">
        <v>5822</v>
      </c>
      <c r="K104" s="277"/>
    </row>
    <row r="105" spans="2:11" s="1" customFormat="1" ht="5.25" customHeight="1" x14ac:dyDescent="0.2">
      <c r="B105" s="276"/>
      <c r="C105" s="278"/>
      <c r="D105" s="278"/>
      <c r="E105" s="278"/>
      <c r="F105" s="278"/>
      <c r="G105" s="296"/>
      <c r="H105" s="278"/>
      <c r="I105" s="278"/>
      <c r="J105" s="278"/>
      <c r="K105" s="277"/>
    </row>
    <row r="106" spans="2:11" s="1" customFormat="1" ht="15" customHeight="1" x14ac:dyDescent="0.2">
      <c r="B106" s="276"/>
      <c r="C106" s="265" t="s">
        <v>55</v>
      </c>
      <c r="D106" s="285"/>
      <c r="E106" s="285"/>
      <c r="F106" s="286" t="s">
        <v>5823</v>
      </c>
      <c r="G106" s="265"/>
      <c r="H106" s="265" t="s">
        <v>5863</v>
      </c>
      <c r="I106" s="265" t="s">
        <v>5825</v>
      </c>
      <c r="J106" s="265">
        <v>20</v>
      </c>
      <c r="K106" s="277"/>
    </row>
    <row r="107" spans="2:11" s="1" customFormat="1" ht="15" customHeight="1" x14ac:dyDescent="0.2">
      <c r="B107" s="276"/>
      <c r="C107" s="265" t="s">
        <v>5826</v>
      </c>
      <c r="D107" s="265"/>
      <c r="E107" s="265"/>
      <c r="F107" s="286" t="s">
        <v>5823</v>
      </c>
      <c r="G107" s="265"/>
      <c r="H107" s="265" t="s">
        <v>5863</v>
      </c>
      <c r="I107" s="265" t="s">
        <v>5825</v>
      </c>
      <c r="J107" s="265">
        <v>120</v>
      </c>
      <c r="K107" s="277"/>
    </row>
    <row r="108" spans="2:11" s="1" customFormat="1" ht="15" customHeight="1" x14ac:dyDescent="0.2">
      <c r="B108" s="288"/>
      <c r="C108" s="265" t="s">
        <v>5828</v>
      </c>
      <c r="D108" s="265"/>
      <c r="E108" s="265"/>
      <c r="F108" s="286" t="s">
        <v>5829</v>
      </c>
      <c r="G108" s="265"/>
      <c r="H108" s="265" t="s">
        <v>5863</v>
      </c>
      <c r="I108" s="265" t="s">
        <v>5825</v>
      </c>
      <c r="J108" s="265">
        <v>50</v>
      </c>
      <c r="K108" s="277"/>
    </row>
    <row r="109" spans="2:11" s="1" customFormat="1" ht="15" customHeight="1" x14ac:dyDescent="0.2">
      <c r="B109" s="288"/>
      <c r="C109" s="265" t="s">
        <v>5831</v>
      </c>
      <c r="D109" s="265"/>
      <c r="E109" s="265"/>
      <c r="F109" s="286" t="s">
        <v>5823</v>
      </c>
      <c r="G109" s="265"/>
      <c r="H109" s="265" t="s">
        <v>5863</v>
      </c>
      <c r="I109" s="265" t="s">
        <v>5833</v>
      </c>
      <c r="J109" s="265"/>
      <c r="K109" s="277"/>
    </row>
    <row r="110" spans="2:11" s="1" customFormat="1" ht="15" customHeight="1" x14ac:dyDescent="0.2">
      <c r="B110" s="288"/>
      <c r="C110" s="265" t="s">
        <v>5842</v>
      </c>
      <c r="D110" s="265"/>
      <c r="E110" s="265"/>
      <c r="F110" s="286" t="s">
        <v>5829</v>
      </c>
      <c r="G110" s="265"/>
      <c r="H110" s="265" t="s">
        <v>5863</v>
      </c>
      <c r="I110" s="265" t="s">
        <v>5825</v>
      </c>
      <c r="J110" s="265">
        <v>50</v>
      </c>
      <c r="K110" s="277"/>
    </row>
    <row r="111" spans="2:11" s="1" customFormat="1" ht="15" customHeight="1" x14ac:dyDescent="0.2">
      <c r="B111" s="288"/>
      <c r="C111" s="265" t="s">
        <v>5850</v>
      </c>
      <c r="D111" s="265"/>
      <c r="E111" s="265"/>
      <c r="F111" s="286" t="s">
        <v>5829</v>
      </c>
      <c r="G111" s="265"/>
      <c r="H111" s="265" t="s">
        <v>5863</v>
      </c>
      <c r="I111" s="265" t="s">
        <v>5825</v>
      </c>
      <c r="J111" s="265">
        <v>50</v>
      </c>
      <c r="K111" s="277"/>
    </row>
    <row r="112" spans="2:11" s="1" customFormat="1" ht="15" customHeight="1" x14ac:dyDescent="0.2">
      <c r="B112" s="288"/>
      <c r="C112" s="265" t="s">
        <v>5848</v>
      </c>
      <c r="D112" s="265"/>
      <c r="E112" s="265"/>
      <c r="F112" s="286" t="s">
        <v>5829</v>
      </c>
      <c r="G112" s="265"/>
      <c r="H112" s="265" t="s">
        <v>5863</v>
      </c>
      <c r="I112" s="265" t="s">
        <v>5825</v>
      </c>
      <c r="J112" s="265">
        <v>50</v>
      </c>
      <c r="K112" s="277"/>
    </row>
    <row r="113" spans="2:11" s="1" customFormat="1" ht="15" customHeight="1" x14ac:dyDescent="0.2">
      <c r="B113" s="288"/>
      <c r="C113" s="265" t="s">
        <v>55</v>
      </c>
      <c r="D113" s="265"/>
      <c r="E113" s="265"/>
      <c r="F113" s="286" t="s">
        <v>5823</v>
      </c>
      <c r="G113" s="265"/>
      <c r="H113" s="265" t="s">
        <v>5864</v>
      </c>
      <c r="I113" s="265" t="s">
        <v>5825</v>
      </c>
      <c r="J113" s="265">
        <v>20</v>
      </c>
      <c r="K113" s="277"/>
    </row>
    <row r="114" spans="2:11" s="1" customFormat="1" ht="15" customHeight="1" x14ac:dyDescent="0.2">
      <c r="B114" s="288"/>
      <c r="C114" s="265" t="s">
        <v>5865</v>
      </c>
      <c r="D114" s="265"/>
      <c r="E114" s="265"/>
      <c r="F114" s="286" t="s">
        <v>5823</v>
      </c>
      <c r="G114" s="265"/>
      <c r="H114" s="265" t="s">
        <v>5866</v>
      </c>
      <c r="I114" s="265" t="s">
        <v>5825</v>
      </c>
      <c r="J114" s="265">
        <v>120</v>
      </c>
      <c r="K114" s="277"/>
    </row>
    <row r="115" spans="2:11" s="1" customFormat="1" ht="15" customHeight="1" x14ac:dyDescent="0.2">
      <c r="B115" s="288"/>
      <c r="C115" s="265" t="s">
        <v>40</v>
      </c>
      <c r="D115" s="265"/>
      <c r="E115" s="265"/>
      <c r="F115" s="286" t="s">
        <v>5823</v>
      </c>
      <c r="G115" s="265"/>
      <c r="H115" s="265" t="s">
        <v>5867</v>
      </c>
      <c r="I115" s="265" t="s">
        <v>5858</v>
      </c>
      <c r="J115" s="265"/>
      <c r="K115" s="277"/>
    </row>
    <row r="116" spans="2:11" s="1" customFormat="1" ht="15" customHeight="1" x14ac:dyDescent="0.2">
      <c r="B116" s="288"/>
      <c r="C116" s="265" t="s">
        <v>50</v>
      </c>
      <c r="D116" s="265"/>
      <c r="E116" s="265"/>
      <c r="F116" s="286" t="s">
        <v>5823</v>
      </c>
      <c r="G116" s="265"/>
      <c r="H116" s="265" t="s">
        <v>5868</v>
      </c>
      <c r="I116" s="265" t="s">
        <v>5858</v>
      </c>
      <c r="J116" s="265"/>
      <c r="K116" s="277"/>
    </row>
    <row r="117" spans="2:11" s="1" customFormat="1" ht="15" customHeight="1" x14ac:dyDescent="0.2">
      <c r="B117" s="288"/>
      <c r="C117" s="265" t="s">
        <v>59</v>
      </c>
      <c r="D117" s="265"/>
      <c r="E117" s="265"/>
      <c r="F117" s="286" t="s">
        <v>5823</v>
      </c>
      <c r="G117" s="265"/>
      <c r="H117" s="265" t="s">
        <v>5869</v>
      </c>
      <c r="I117" s="265" t="s">
        <v>5870</v>
      </c>
      <c r="J117" s="265"/>
      <c r="K117" s="277"/>
    </row>
    <row r="118" spans="2:11" s="1" customFormat="1" ht="15" customHeight="1" x14ac:dyDescent="0.2">
      <c r="B118" s="291"/>
      <c r="C118" s="297"/>
      <c r="D118" s="297"/>
      <c r="E118" s="297"/>
      <c r="F118" s="297"/>
      <c r="G118" s="297"/>
      <c r="H118" s="297"/>
      <c r="I118" s="297"/>
      <c r="J118" s="297"/>
      <c r="K118" s="293"/>
    </row>
    <row r="119" spans="2:11" s="1" customFormat="1" ht="18.75" customHeight="1" x14ac:dyDescent="0.2">
      <c r="B119" s="298"/>
      <c r="C119" s="299"/>
      <c r="D119" s="299"/>
      <c r="E119" s="299"/>
      <c r="F119" s="300"/>
      <c r="G119" s="299"/>
      <c r="H119" s="299"/>
      <c r="I119" s="299"/>
      <c r="J119" s="299"/>
      <c r="K119" s="298"/>
    </row>
    <row r="120" spans="2:11" s="1" customFormat="1" ht="18.75" customHeight="1" x14ac:dyDescent="0.2">
      <c r="B120" s="272"/>
      <c r="C120" s="272"/>
      <c r="D120" s="272"/>
      <c r="E120" s="272"/>
      <c r="F120" s="272"/>
      <c r="G120" s="272"/>
      <c r="H120" s="272"/>
      <c r="I120" s="272"/>
      <c r="J120" s="272"/>
      <c r="K120" s="272"/>
    </row>
    <row r="121" spans="2:11" s="1" customFormat="1" ht="7.5" customHeight="1" x14ac:dyDescent="0.2">
      <c r="B121" s="301"/>
      <c r="C121" s="302"/>
      <c r="D121" s="302"/>
      <c r="E121" s="302"/>
      <c r="F121" s="302"/>
      <c r="G121" s="302"/>
      <c r="H121" s="302"/>
      <c r="I121" s="302"/>
      <c r="J121" s="302"/>
      <c r="K121" s="303"/>
    </row>
    <row r="122" spans="2:11" s="1" customFormat="1" ht="45" customHeight="1" x14ac:dyDescent="0.2">
      <c r="B122" s="304"/>
      <c r="C122" s="386" t="s">
        <v>5871</v>
      </c>
      <c r="D122" s="386"/>
      <c r="E122" s="386"/>
      <c r="F122" s="386"/>
      <c r="G122" s="386"/>
      <c r="H122" s="386"/>
      <c r="I122" s="386"/>
      <c r="J122" s="386"/>
      <c r="K122" s="305"/>
    </row>
    <row r="123" spans="2:11" s="1" customFormat="1" ht="17.25" customHeight="1" x14ac:dyDescent="0.2">
      <c r="B123" s="306"/>
      <c r="C123" s="278" t="s">
        <v>5817</v>
      </c>
      <c r="D123" s="278"/>
      <c r="E123" s="278"/>
      <c r="F123" s="278" t="s">
        <v>5818</v>
      </c>
      <c r="G123" s="279"/>
      <c r="H123" s="278" t="s">
        <v>56</v>
      </c>
      <c r="I123" s="278" t="s">
        <v>59</v>
      </c>
      <c r="J123" s="278" t="s">
        <v>5819</v>
      </c>
      <c r="K123" s="307"/>
    </row>
    <row r="124" spans="2:11" s="1" customFormat="1" ht="17.25" customHeight="1" x14ac:dyDescent="0.2">
      <c r="B124" s="306"/>
      <c r="C124" s="280" t="s">
        <v>5820</v>
      </c>
      <c r="D124" s="280"/>
      <c r="E124" s="280"/>
      <c r="F124" s="281" t="s">
        <v>5821</v>
      </c>
      <c r="G124" s="282"/>
      <c r="H124" s="280"/>
      <c r="I124" s="280"/>
      <c r="J124" s="280" t="s">
        <v>5822</v>
      </c>
      <c r="K124" s="307"/>
    </row>
    <row r="125" spans="2:11" s="1" customFormat="1" ht="5.25" customHeight="1" x14ac:dyDescent="0.2">
      <c r="B125" s="308"/>
      <c r="C125" s="283"/>
      <c r="D125" s="283"/>
      <c r="E125" s="283"/>
      <c r="F125" s="283"/>
      <c r="G125" s="309"/>
      <c r="H125" s="283"/>
      <c r="I125" s="283"/>
      <c r="J125" s="283"/>
      <c r="K125" s="310"/>
    </row>
    <row r="126" spans="2:11" s="1" customFormat="1" ht="15" customHeight="1" x14ac:dyDescent="0.2">
      <c r="B126" s="308"/>
      <c r="C126" s="265" t="s">
        <v>5826</v>
      </c>
      <c r="D126" s="285"/>
      <c r="E126" s="285"/>
      <c r="F126" s="286" t="s">
        <v>5823</v>
      </c>
      <c r="G126" s="265"/>
      <c r="H126" s="265" t="s">
        <v>5863</v>
      </c>
      <c r="I126" s="265" t="s">
        <v>5825</v>
      </c>
      <c r="J126" s="265">
        <v>120</v>
      </c>
      <c r="K126" s="311"/>
    </row>
    <row r="127" spans="2:11" s="1" customFormat="1" ht="15" customHeight="1" x14ac:dyDescent="0.2">
      <c r="B127" s="308"/>
      <c r="C127" s="265" t="s">
        <v>5872</v>
      </c>
      <c r="D127" s="265"/>
      <c r="E127" s="265"/>
      <c r="F127" s="286" t="s">
        <v>5823</v>
      </c>
      <c r="G127" s="265"/>
      <c r="H127" s="265" t="s">
        <v>5873</v>
      </c>
      <c r="I127" s="265" t="s">
        <v>5825</v>
      </c>
      <c r="J127" s="265" t="s">
        <v>5874</v>
      </c>
      <c r="K127" s="311"/>
    </row>
    <row r="128" spans="2:11" s="1" customFormat="1" ht="15" customHeight="1" x14ac:dyDescent="0.2">
      <c r="B128" s="308"/>
      <c r="C128" s="265" t="s">
        <v>5771</v>
      </c>
      <c r="D128" s="265"/>
      <c r="E128" s="265"/>
      <c r="F128" s="286" t="s">
        <v>5823</v>
      </c>
      <c r="G128" s="265"/>
      <c r="H128" s="265" t="s">
        <v>5875</v>
      </c>
      <c r="I128" s="265" t="s">
        <v>5825</v>
      </c>
      <c r="J128" s="265" t="s">
        <v>5874</v>
      </c>
      <c r="K128" s="311"/>
    </row>
    <row r="129" spans="2:11" s="1" customFormat="1" ht="15" customHeight="1" x14ac:dyDescent="0.2">
      <c r="B129" s="308"/>
      <c r="C129" s="265" t="s">
        <v>5834</v>
      </c>
      <c r="D129" s="265"/>
      <c r="E129" s="265"/>
      <c r="F129" s="286" t="s">
        <v>5829</v>
      </c>
      <c r="G129" s="265"/>
      <c r="H129" s="265" t="s">
        <v>5835</v>
      </c>
      <c r="I129" s="265" t="s">
        <v>5825</v>
      </c>
      <c r="J129" s="265">
        <v>15</v>
      </c>
      <c r="K129" s="311"/>
    </row>
    <row r="130" spans="2:11" s="1" customFormat="1" ht="15" customHeight="1" x14ac:dyDescent="0.2">
      <c r="B130" s="308"/>
      <c r="C130" s="289" t="s">
        <v>5836</v>
      </c>
      <c r="D130" s="289"/>
      <c r="E130" s="289"/>
      <c r="F130" s="290" t="s">
        <v>5829</v>
      </c>
      <c r="G130" s="289"/>
      <c r="H130" s="289" t="s">
        <v>5837</v>
      </c>
      <c r="I130" s="289" t="s">
        <v>5825</v>
      </c>
      <c r="J130" s="289">
        <v>15</v>
      </c>
      <c r="K130" s="311"/>
    </row>
    <row r="131" spans="2:11" s="1" customFormat="1" ht="15" customHeight="1" x14ac:dyDescent="0.2">
      <c r="B131" s="308"/>
      <c r="C131" s="289" t="s">
        <v>5838</v>
      </c>
      <c r="D131" s="289"/>
      <c r="E131" s="289"/>
      <c r="F131" s="290" t="s">
        <v>5829</v>
      </c>
      <c r="G131" s="289"/>
      <c r="H131" s="289" t="s">
        <v>5839</v>
      </c>
      <c r="I131" s="289" t="s">
        <v>5825</v>
      </c>
      <c r="J131" s="289">
        <v>20</v>
      </c>
      <c r="K131" s="311"/>
    </row>
    <row r="132" spans="2:11" s="1" customFormat="1" ht="15" customHeight="1" x14ac:dyDescent="0.2">
      <c r="B132" s="308"/>
      <c r="C132" s="289" t="s">
        <v>5840</v>
      </c>
      <c r="D132" s="289"/>
      <c r="E132" s="289"/>
      <c r="F132" s="290" t="s">
        <v>5829</v>
      </c>
      <c r="G132" s="289"/>
      <c r="H132" s="289" t="s">
        <v>5841</v>
      </c>
      <c r="I132" s="289" t="s">
        <v>5825</v>
      </c>
      <c r="J132" s="289">
        <v>20</v>
      </c>
      <c r="K132" s="311"/>
    </row>
    <row r="133" spans="2:11" s="1" customFormat="1" ht="15" customHeight="1" x14ac:dyDescent="0.2">
      <c r="B133" s="308"/>
      <c r="C133" s="265" t="s">
        <v>5828</v>
      </c>
      <c r="D133" s="265"/>
      <c r="E133" s="265"/>
      <c r="F133" s="286" t="s">
        <v>5829</v>
      </c>
      <c r="G133" s="265"/>
      <c r="H133" s="265" t="s">
        <v>5863</v>
      </c>
      <c r="I133" s="265" t="s">
        <v>5825</v>
      </c>
      <c r="J133" s="265">
        <v>50</v>
      </c>
      <c r="K133" s="311"/>
    </row>
    <row r="134" spans="2:11" s="1" customFormat="1" ht="15" customHeight="1" x14ac:dyDescent="0.2">
      <c r="B134" s="308"/>
      <c r="C134" s="265" t="s">
        <v>5842</v>
      </c>
      <c r="D134" s="265"/>
      <c r="E134" s="265"/>
      <c r="F134" s="286" t="s">
        <v>5829</v>
      </c>
      <c r="G134" s="265"/>
      <c r="H134" s="265" t="s">
        <v>5863</v>
      </c>
      <c r="I134" s="265" t="s">
        <v>5825</v>
      </c>
      <c r="J134" s="265">
        <v>50</v>
      </c>
      <c r="K134" s="311"/>
    </row>
    <row r="135" spans="2:11" s="1" customFormat="1" ht="15" customHeight="1" x14ac:dyDescent="0.2">
      <c r="B135" s="308"/>
      <c r="C135" s="265" t="s">
        <v>5848</v>
      </c>
      <c r="D135" s="265"/>
      <c r="E135" s="265"/>
      <c r="F135" s="286" t="s">
        <v>5829</v>
      </c>
      <c r="G135" s="265"/>
      <c r="H135" s="265" t="s">
        <v>5863</v>
      </c>
      <c r="I135" s="265" t="s">
        <v>5825</v>
      </c>
      <c r="J135" s="265">
        <v>50</v>
      </c>
      <c r="K135" s="311"/>
    </row>
    <row r="136" spans="2:11" s="1" customFormat="1" ht="15" customHeight="1" x14ac:dyDescent="0.2">
      <c r="B136" s="308"/>
      <c r="C136" s="265" t="s">
        <v>5850</v>
      </c>
      <c r="D136" s="265"/>
      <c r="E136" s="265"/>
      <c r="F136" s="286" t="s">
        <v>5829</v>
      </c>
      <c r="G136" s="265"/>
      <c r="H136" s="265" t="s">
        <v>5863</v>
      </c>
      <c r="I136" s="265" t="s">
        <v>5825</v>
      </c>
      <c r="J136" s="265">
        <v>50</v>
      </c>
      <c r="K136" s="311"/>
    </row>
    <row r="137" spans="2:11" s="1" customFormat="1" ht="15" customHeight="1" x14ac:dyDescent="0.2">
      <c r="B137" s="308"/>
      <c r="C137" s="265" t="s">
        <v>5851</v>
      </c>
      <c r="D137" s="265"/>
      <c r="E137" s="265"/>
      <c r="F137" s="286" t="s">
        <v>5829</v>
      </c>
      <c r="G137" s="265"/>
      <c r="H137" s="265" t="s">
        <v>5876</v>
      </c>
      <c r="I137" s="265" t="s">
        <v>5825</v>
      </c>
      <c r="J137" s="265">
        <v>255</v>
      </c>
      <c r="K137" s="311"/>
    </row>
    <row r="138" spans="2:11" s="1" customFormat="1" ht="15" customHeight="1" x14ac:dyDescent="0.2">
      <c r="B138" s="308"/>
      <c r="C138" s="265" t="s">
        <v>5853</v>
      </c>
      <c r="D138" s="265"/>
      <c r="E138" s="265"/>
      <c r="F138" s="286" t="s">
        <v>5823</v>
      </c>
      <c r="G138" s="265"/>
      <c r="H138" s="265" t="s">
        <v>5877</v>
      </c>
      <c r="I138" s="265" t="s">
        <v>5855</v>
      </c>
      <c r="J138" s="265"/>
      <c r="K138" s="311"/>
    </row>
    <row r="139" spans="2:11" s="1" customFormat="1" ht="15" customHeight="1" x14ac:dyDescent="0.2">
      <c r="B139" s="308"/>
      <c r="C139" s="265" t="s">
        <v>5856</v>
      </c>
      <c r="D139" s="265"/>
      <c r="E139" s="265"/>
      <c r="F139" s="286" t="s">
        <v>5823</v>
      </c>
      <c r="G139" s="265"/>
      <c r="H139" s="265" t="s">
        <v>5878</v>
      </c>
      <c r="I139" s="265" t="s">
        <v>5858</v>
      </c>
      <c r="J139" s="265"/>
      <c r="K139" s="311"/>
    </row>
    <row r="140" spans="2:11" s="1" customFormat="1" ht="15" customHeight="1" x14ac:dyDescent="0.2">
      <c r="B140" s="308"/>
      <c r="C140" s="265" t="s">
        <v>5859</v>
      </c>
      <c r="D140" s="265"/>
      <c r="E140" s="265"/>
      <c r="F140" s="286" t="s">
        <v>5823</v>
      </c>
      <c r="G140" s="265"/>
      <c r="H140" s="265" t="s">
        <v>5859</v>
      </c>
      <c r="I140" s="265" t="s">
        <v>5858</v>
      </c>
      <c r="J140" s="265"/>
      <c r="K140" s="311"/>
    </row>
    <row r="141" spans="2:11" s="1" customFormat="1" ht="15" customHeight="1" x14ac:dyDescent="0.2">
      <c r="B141" s="308"/>
      <c r="C141" s="265" t="s">
        <v>40</v>
      </c>
      <c r="D141" s="265"/>
      <c r="E141" s="265"/>
      <c r="F141" s="286" t="s">
        <v>5823</v>
      </c>
      <c r="G141" s="265"/>
      <c r="H141" s="265" t="s">
        <v>5879</v>
      </c>
      <c r="I141" s="265" t="s">
        <v>5858</v>
      </c>
      <c r="J141" s="265"/>
      <c r="K141" s="311"/>
    </row>
    <row r="142" spans="2:11" s="1" customFormat="1" ht="15" customHeight="1" x14ac:dyDescent="0.2">
      <c r="B142" s="308"/>
      <c r="C142" s="265" t="s">
        <v>5880</v>
      </c>
      <c r="D142" s="265"/>
      <c r="E142" s="265"/>
      <c r="F142" s="286" t="s">
        <v>5823</v>
      </c>
      <c r="G142" s="265"/>
      <c r="H142" s="265" t="s">
        <v>5881</v>
      </c>
      <c r="I142" s="265" t="s">
        <v>5858</v>
      </c>
      <c r="J142" s="265"/>
      <c r="K142" s="311"/>
    </row>
    <row r="143" spans="2:11" s="1" customFormat="1" ht="15" customHeight="1" x14ac:dyDescent="0.2">
      <c r="B143" s="312"/>
      <c r="C143" s="313"/>
      <c r="D143" s="313"/>
      <c r="E143" s="313"/>
      <c r="F143" s="313"/>
      <c r="G143" s="313"/>
      <c r="H143" s="313"/>
      <c r="I143" s="313"/>
      <c r="J143" s="313"/>
      <c r="K143" s="314"/>
    </row>
    <row r="144" spans="2:11" s="1" customFormat="1" ht="18.75" customHeight="1" x14ac:dyDescent="0.2">
      <c r="B144" s="299"/>
      <c r="C144" s="299"/>
      <c r="D144" s="299"/>
      <c r="E144" s="299"/>
      <c r="F144" s="300"/>
      <c r="G144" s="299"/>
      <c r="H144" s="299"/>
      <c r="I144" s="299"/>
      <c r="J144" s="299"/>
      <c r="K144" s="299"/>
    </row>
    <row r="145" spans="2:11" s="1" customFormat="1" ht="18.75" customHeight="1" x14ac:dyDescent="0.2">
      <c r="B145" s="272"/>
      <c r="C145" s="272"/>
      <c r="D145" s="272"/>
      <c r="E145" s="272"/>
      <c r="F145" s="272"/>
      <c r="G145" s="272"/>
      <c r="H145" s="272"/>
      <c r="I145" s="272"/>
      <c r="J145" s="272"/>
      <c r="K145" s="272"/>
    </row>
    <row r="146" spans="2:11" s="1" customFormat="1" ht="7.5" customHeight="1" x14ac:dyDescent="0.2">
      <c r="B146" s="273"/>
      <c r="C146" s="274"/>
      <c r="D146" s="274"/>
      <c r="E146" s="274"/>
      <c r="F146" s="274"/>
      <c r="G146" s="274"/>
      <c r="H146" s="274"/>
      <c r="I146" s="274"/>
      <c r="J146" s="274"/>
      <c r="K146" s="275"/>
    </row>
    <row r="147" spans="2:11" s="1" customFormat="1" ht="45" customHeight="1" x14ac:dyDescent="0.2">
      <c r="B147" s="276"/>
      <c r="C147" s="388" t="s">
        <v>5882</v>
      </c>
      <c r="D147" s="388"/>
      <c r="E147" s="388"/>
      <c r="F147" s="388"/>
      <c r="G147" s="388"/>
      <c r="H147" s="388"/>
      <c r="I147" s="388"/>
      <c r="J147" s="388"/>
      <c r="K147" s="277"/>
    </row>
    <row r="148" spans="2:11" s="1" customFormat="1" ht="17.25" customHeight="1" x14ac:dyDescent="0.2">
      <c r="B148" s="276"/>
      <c r="C148" s="278" t="s">
        <v>5817</v>
      </c>
      <c r="D148" s="278"/>
      <c r="E148" s="278"/>
      <c r="F148" s="278" t="s">
        <v>5818</v>
      </c>
      <c r="G148" s="279"/>
      <c r="H148" s="278" t="s">
        <v>56</v>
      </c>
      <c r="I148" s="278" t="s">
        <v>59</v>
      </c>
      <c r="J148" s="278" t="s">
        <v>5819</v>
      </c>
      <c r="K148" s="277"/>
    </row>
    <row r="149" spans="2:11" s="1" customFormat="1" ht="17.25" customHeight="1" x14ac:dyDescent="0.2">
      <c r="B149" s="276"/>
      <c r="C149" s="280" t="s">
        <v>5820</v>
      </c>
      <c r="D149" s="280"/>
      <c r="E149" s="280"/>
      <c r="F149" s="281" t="s">
        <v>5821</v>
      </c>
      <c r="G149" s="282"/>
      <c r="H149" s="280"/>
      <c r="I149" s="280"/>
      <c r="J149" s="280" t="s">
        <v>5822</v>
      </c>
      <c r="K149" s="277"/>
    </row>
    <row r="150" spans="2:11" s="1" customFormat="1" ht="5.25" customHeight="1" x14ac:dyDescent="0.2">
      <c r="B150" s="288"/>
      <c r="C150" s="283"/>
      <c r="D150" s="283"/>
      <c r="E150" s="283"/>
      <c r="F150" s="283"/>
      <c r="G150" s="284"/>
      <c r="H150" s="283"/>
      <c r="I150" s="283"/>
      <c r="J150" s="283"/>
      <c r="K150" s="311"/>
    </row>
    <row r="151" spans="2:11" s="1" customFormat="1" ht="15" customHeight="1" x14ac:dyDescent="0.2">
      <c r="B151" s="288"/>
      <c r="C151" s="315" t="s">
        <v>5826</v>
      </c>
      <c r="D151" s="265"/>
      <c r="E151" s="265"/>
      <c r="F151" s="316" t="s">
        <v>5823</v>
      </c>
      <c r="G151" s="265"/>
      <c r="H151" s="315" t="s">
        <v>5863</v>
      </c>
      <c r="I151" s="315" t="s">
        <v>5825</v>
      </c>
      <c r="J151" s="315">
        <v>120</v>
      </c>
      <c r="K151" s="311"/>
    </row>
    <row r="152" spans="2:11" s="1" customFormat="1" ht="15" customHeight="1" x14ac:dyDescent="0.2">
      <c r="B152" s="288"/>
      <c r="C152" s="315" t="s">
        <v>5872</v>
      </c>
      <c r="D152" s="265"/>
      <c r="E152" s="265"/>
      <c r="F152" s="316" t="s">
        <v>5823</v>
      </c>
      <c r="G152" s="265"/>
      <c r="H152" s="315" t="s">
        <v>5883</v>
      </c>
      <c r="I152" s="315" t="s">
        <v>5825</v>
      </c>
      <c r="J152" s="315" t="s">
        <v>5874</v>
      </c>
      <c r="K152" s="311"/>
    </row>
    <row r="153" spans="2:11" s="1" customFormat="1" ht="15" customHeight="1" x14ac:dyDescent="0.2">
      <c r="B153" s="288"/>
      <c r="C153" s="315" t="s">
        <v>5771</v>
      </c>
      <c r="D153" s="265"/>
      <c r="E153" s="265"/>
      <c r="F153" s="316" t="s">
        <v>5823</v>
      </c>
      <c r="G153" s="265"/>
      <c r="H153" s="315" t="s">
        <v>5884</v>
      </c>
      <c r="I153" s="315" t="s">
        <v>5825</v>
      </c>
      <c r="J153" s="315" t="s">
        <v>5874</v>
      </c>
      <c r="K153" s="311"/>
    </row>
    <row r="154" spans="2:11" s="1" customFormat="1" ht="15" customHeight="1" x14ac:dyDescent="0.2">
      <c r="B154" s="288"/>
      <c r="C154" s="315" t="s">
        <v>5828</v>
      </c>
      <c r="D154" s="265"/>
      <c r="E154" s="265"/>
      <c r="F154" s="316" t="s">
        <v>5829</v>
      </c>
      <c r="G154" s="265"/>
      <c r="H154" s="315" t="s">
        <v>5863</v>
      </c>
      <c r="I154" s="315" t="s">
        <v>5825</v>
      </c>
      <c r="J154" s="315">
        <v>50</v>
      </c>
      <c r="K154" s="311"/>
    </row>
    <row r="155" spans="2:11" s="1" customFormat="1" ht="15" customHeight="1" x14ac:dyDescent="0.2">
      <c r="B155" s="288"/>
      <c r="C155" s="315" t="s">
        <v>5831</v>
      </c>
      <c r="D155" s="265"/>
      <c r="E155" s="265"/>
      <c r="F155" s="316" t="s">
        <v>5823</v>
      </c>
      <c r="G155" s="265"/>
      <c r="H155" s="315" t="s">
        <v>5863</v>
      </c>
      <c r="I155" s="315" t="s">
        <v>5833</v>
      </c>
      <c r="J155" s="315"/>
      <c r="K155" s="311"/>
    </row>
    <row r="156" spans="2:11" s="1" customFormat="1" ht="15" customHeight="1" x14ac:dyDescent="0.2">
      <c r="B156" s="288"/>
      <c r="C156" s="315" t="s">
        <v>5842</v>
      </c>
      <c r="D156" s="265"/>
      <c r="E156" s="265"/>
      <c r="F156" s="316" t="s">
        <v>5829</v>
      </c>
      <c r="G156" s="265"/>
      <c r="H156" s="315" t="s">
        <v>5863</v>
      </c>
      <c r="I156" s="315" t="s">
        <v>5825</v>
      </c>
      <c r="J156" s="315">
        <v>50</v>
      </c>
      <c r="K156" s="311"/>
    </row>
    <row r="157" spans="2:11" s="1" customFormat="1" ht="15" customHeight="1" x14ac:dyDescent="0.2">
      <c r="B157" s="288"/>
      <c r="C157" s="315" t="s">
        <v>5850</v>
      </c>
      <c r="D157" s="265"/>
      <c r="E157" s="265"/>
      <c r="F157" s="316" t="s">
        <v>5829</v>
      </c>
      <c r="G157" s="265"/>
      <c r="H157" s="315" t="s">
        <v>5863</v>
      </c>
      <c r="I157" s="315" t="s">
        <v>5825</v>
      </c>
      <c r="J157" s="315">
        <v>50</v>
      </c>
      <c r="K157" s="311"/>
    </row>
    <row r="158" spans="2:11" s="1" customFormat="1" ht="15" customHeight="1" x14ac:dyDescent="0.2">
      <c r="B158" s="288"/>
      <c r="C158" s="315" t="s">
        <v>5848</v>
      </c>
      <c r="D158" s="265"/>
      <c r="E158" s="265"/>
      <c r="F158" s="316" t="s">
        <v>5829</v>
      </c>
      <c r="G158" s="265"/>
      <c r="H158" s="315" t="s">
        <v>5863</v>
      </c>
      <c r="I158" s="315" t="s">
        <v>5825</v>
      </c>
      <c r="J158" s="315">
        <v>50</v>
      </c>
      <c r="K158" s="311"/>
    </row>
    <row r="159" spans="2:11" s="1" customFormat="1" ht="15" customHeight="1" x14ac:dyDescent="0.2">
      <c r="B159" s="288"/>
      <c r="C159" s="315" t="s">
        <v>112</v>
      </c>
      <c r="D159" s="265"/>
      <c r="E159" s="265"/>
      <c r="F159" s="316" t="s">
        <v>5823</v>
      </c>
      <c r="G159" s="265"/>
      <c r="H159" s="315" t="s">
        <v>5885</v>
      </c>
      <c r="I159" s="315" t="s">
        <v>5825</v>
      </c>
      <c r="J159" s="315" t="s">
        <v>5886</v>
      </c>
      <c r="K159" s="311"/>
    </row>
    <row r="160" spans="2:11" s="1" customFormat="1" ht="15" customHeight="1" x14ac:dyDescent="0.2">
      <c r="B160" s="288"/>
      <c r="C160" s="315" t="s">
        <v>5887</v>
      </c>
      <c r="D160" s="265"/>
      <c r="E160" s="265"/>
      <c r="F160" s="316" t="s">
        <v>5823</v>
      </c>
      <c r="G160" s="265"/>
      <c r="H160" s="315" t="s">
        <v>5888</v>
      </c>
      <c r="I160" s="315" t="s">
        <v>5858</v>
      </c>
      <c r="J160" s="315"/>
      <c r="K160" s="311"/>
    </row>
    <row r="161" spans="2:11" s="1" customFormat="1" ht="15" customHeight="1" x14ac:dyDescent="0.2">
      <c r="B161" s="317"/>
      <c r="C161" s="297"/>
      <c r="D161" s="297"/>
      <c r="E161" s="297"/>
      <c r="F161" s="297"/>
      <c r="G161" s="297"/>
      <c r="H161" s="297"/>
      <c r="I161" s="297"/>
      <c r="J161" s="297"/>
      <c r="K161" s="318"/>
    </row>
    <row r="162" spans="2:11" s="1" customFormat="1" ht="18.75" customHeight="1" x14ac:dyDescent="0.2">
      <c r="B162" s="299"/>
      <c r="C162" s="309"/>
      <c r="D162" s="309"/>
      <c r="E162" s="309"/>
      <c r="F162" s="319"/>
      <c r="G162" s="309"/>
      <c r="H162" s="309"/>
      <c r="I162" s="309"/>
      <c r="J162" s="309"/>
      <c r="K162" s="299"/>
    </row>
    <row r="163" spans="2:11" s="1" customFormat="1" ht="18.75" customHeight="1" x14ac:dyDescent="0.2">
      <c r="B163" s="272"/>
      <c r="C163" s="272"/>
      <c r="D163" s="272"/>
      <c r="E163" s="272"/>
      <c r="F163" s="272"/>
      <c r="G163" s="272"/>
      <c r="H163" s="272"/>
      <c r="I163" s="272"/>
      <c r="J163" s="272"/>
      <c r="K163" s="272"/>
    </row>
    <row r="164" spans="2:11" s="1" customFormat="1" ht="7.5" customHeight="1" x14ac:dyDescent="0.2">
      <c r="B164" s="254"/>
      <c r="C164" s="255"/>
      <c r="D164" s="255"/>
      <c r="E164" s="255"/>
      <c r="F164" s="255"/>
      <c r="G164" s="255"/>
      <c r="H164" s="255"/>
      <c r="I164" s="255"/>
      <c r="J164" s="255"/>
      <c r="K164" s="256"/>
    </row>
    <row r="165" spans="2:11" s="1" customFormat="1" ht="45" customHeight="1" x14ac:dyDescent="0.2">
      <c r="B165" s="257"/>
      <c r="C165" s="386" t="s">
        <v>5889</v>
      </c>
      <c r="D165" s="386"/>
      <c r="E165" s="386"/>
      <c r="F165" s="386"/>
      <c r="G165" s="386"/>
      <c r="H165" s="386"/>
      <c r="I165" s="386"/>
      <c r="J165" s="386"/>
      <c r="K165" s="258"/>
    </row>
    <row r="166" spans="2:11" s="1" customFormat="1" ht="17.25" customHeight="1" x14ac:dyDescent="0.2">
      <c r="B166" s="257"/>
      <c r="C166" s="278" t="s">
        <v>5817</v>
      </c>
      <c r="D166" s="278"/>
      <c r="E166" s="278"/>
      <c r="F166" s="278" t="s">
        <v>5818</v>
      </c>
      <c r="G166" s="320"/>
      <c r="H166" s="321" t="s">
        <v>56</v>
      </c>
      <c r="I166" s="321" t="s">
        <v>59</v>
      </c>
      <c r="J166" s="278" t="s">
        <v>5819</v>
      </c>
      <c r="K166" s="258"/>
    </row>
    <row r="167" spans="2:11" s="1" customFormat="1" ht="17.25" customHeight="1" x14ac:dyDescent="0.2">
      <c r="B167" s="259"/>
      <c r="C167" s="280" t="s">
        <v>5820</v>
      </c>
      <c r="D167" s="280"/>
      <c r="E167" s="280"/>
      <c r="F167" s="281" t="s">
        <v>5821</v>
      </c>
      <c r="G167" s="322"/>
      <c r="H167" s="323"/>
      <c r="I167" s="323"/>
      <c r="J167" s="280" t="s">
        <v>5822</v>
      </c>
      <c r="K167" s="260"/>
    </row>
    <row r="168" spans="2:11" s="1" customFormat="1" ht="5.25" customHeight="1" x14ac:dyDescent="0.2">
      <c r="B168" s="288"/>
      <c r="C168" s="283"/>
      <c r="D168" s="283"/>
      <c r="E168" s="283"/>
      <c r="F168" s="283"/>
      <c r="G168" s="284"/>
      <c r="H168" s="283"/>
      <c r="I168" s="283"/>
      <c r="J168" s="283"/>
      <c r="K168" s="311"/>
    </row>
    <row r="169" spans="2:11" s="1" customFormat="1" ht="15" customHeight="1" x14ac:dyDescent="0.2">
      <c r="B169" s="288"/>
      <c r="C169" s="265" t="s">
        <v>5826</v>
      </c>
      <c r="D169" s="265"/>
      <c r="E169" s="265"/>
      <c r="F169" s="286" t="s">
        <v>5823</v>
      </c>
      <c r="G169" s="265"/>
      <c r="H169" s="265" t="s">
        <v>5863</v>
      </c>
      <c r="I169" s="265" t="s">
        <v>5825</v>
      </c>
      <c r="J169" s="265">
        <v>120</v>
      </c>
      <c r="K169" s="311"/>
    </row>
    <row r="170" spans="2:11" s="1" customFormat="1" ht="15" customHeight="1" x14ac:dyDescent="0.2">
      <c r="B170" s="288"/>
      <c r="C170" s="265" t="s">
        <v>5872</v>
      </c>
      <c r="D170" s="265"/>
      <c r="E170" s="265"/>
      <c r="F170" s="286" t="s">
        <v>5823</v>
      </c>
      <c r="G170" s="265"/>
      <c r="H170" s="265" t="s">
        <v>5873</v>
      </c>
      <c r="I170" s="265" t="s">
        <v>5825</v>
      </c>
      <c r="J170" s="265" t="s">
        <v>5874</v>
      </c>
      <c r="K170" s="311"/>
    </row>
    <row r="171" spans="2:11" s="1" customFormat="1" ht="15" customHeight="1" x14ac:dyDescent="0.2">
      <c r="B171" s="288"/>
      <c r="C171" s="265" t="s">
        <v>5771</v>
      </c>
      <c r="D171" s="265"/>
      <c r="E171" s="265"/>
      <c r="F171" s="286" t="s">
        <v>5823</v>
      </c>
      <c r="G171" s="265"/>
      <c r="H171" s="265" t="s">
        <v>5890</v>
      </c>
      <c r="I171" s="265" t="s">
        <v>5825</v>
      </c>
      <c r="J171" s="265" t="s">
        <v>5874</v>
      </c>
      <c r="K171" s="311"/>
    </row>
    <row r="172" spans="2:11" s="1" customFormat="1" ht="15" customHeight="1" x14ac:dyDescent="0.2">
      <c r="B172" s="288"/>
      <c r="C172" s="265" t="s">
        <v>5828</v>
      </c>
      <c r="D172" s="265"/>
      <c r="E172" s="265"/>
      <c r="F172" s="286" t="s">
        <v>5829</v>
      </c>
      <c r="G172" s="265"/>
      <c r="H172" s="265" t="s">
        <v>5890</v>
      </c>
      <c r="I172" s="265" t="s">
        <v>5825</v>
      </c>
      <c r="J172" s="265">
        <v>50</v>
      </c>
      <c r="K172" s="311"/>
    </row>
    <row r="173" spans="2:11" s="1" customFormat="1" ht="15" customHeight="1" x14ac:dyDescent="0.2">
      <c r="B173" s="288"/>
      <c r="C173" s="265" t="s">
        <v>5831</v>
      </c>
      <c r="D173" s="265"/>
      <c r="E173" s="265"/>
      <c r="F173" s="286" t="s">
        <v>5823</v>
      </c>
      <c r="G173" s="265"/>
      <c r="H173" s="265" t="s">
        <v>5890</v>
      </c>
      <c r="I173" s="265" t="s">
        <v>5833</v>
      </c>
      <c r="J173" s="265"/>
      <c r="K173" s="311"/>
    </row>
    <row r="174" spans="2:11" s="1" customFormat="1" ht="15" customHeight="1" x14ac:dyDescent="0.2">
      <c r="B174" s="288"/>
      <c r="C174" s="265" t="s">
        <v>5842</v>
      </c>
      <c r="D174" s="265"/>
      <c r="E174" s="265"/>
      <c r="F174" s="286" t="s">
        <v>5829</v>
      </c>
      <c r="G174" s="265"/>
      <c r="H174" s="265" t="s">
        <v>5890</v>
      </c>
      <c r="I174" s="265" t="s">
        <v>5825</v>
      </c>
      <c r="J174" s="265">
        <v>50</v>
      </c>
      <c r="K174" s="311"/>
    </row>
    <row r="175" spans="2:11" s="1" customFormat="1" ht="15" customHeight="1" x14ac:dyDescent="0.2">
      <c r="B175" s="288"/>
      <c r="C175" s="265" t="s">
        <v>5850</v>
      </c>
      <c r="D175" s="265"/>
      <c r="E175" s="265"/>
      <c r="F175" s="286" t="s">
        <v>5829</v>
      </c>
      <c r="G175" s="265"/>
      <c r="H175" s="265" t="s">
        <v>5890</v>
      </c>
      <c r="I175" s="265" t="s">
        <v>5825</v>
      </c>
      <c r="J175" s="265">
        <v>50</v>
      </c>
      <c r="K175" s="311"/>
    </row>
    <row r="176" spans="2:11" s="1" customFormat="1" ht="15" customHeight="1" x14ac:dyDescent="0.2">
      <c r="B176" s="288"/>
      <c r="C176" s="265" t="s">
        <v>5848</v>
      </c>
      <c r="D176" s="265"/>
      <c r="E176" s="265"/>
      <c r="F176" s="286" t="s">
        <v>5829</v>
      </c>
      <c r="G176" s="265"/>
      <c r="H176" s="265" t="s">
        <v>5890</v>
      </c>
      <c r="I176" s="265" t="s">
        <v>5825</v>
      </c>
      <c r="J176" s="265">
        <v>50</v>
      </c>
      <c r="K176" s="311"/>
    </row>
    <row r="177" spans="2:11" s="1" customFormat="1" ht="15" customHeight="1" x14ac:dyDescent="0.2">
      <c r="B177" s="288"/>
      <c r="C177" s="265" t="s">
        <v>156</v>
      </c>
      <c r="D177" s="265"/>
      <c r="E177" s="265"/>
      <c r="F177" s="286" t="s">
        <v>5823</v>
      </c>
      <c r="G177" s="265"/>
      <c r="H177" s="265" t="s">
        <v>5891</v>
      </c>
      <c r="I177" s="265" t="s">
        <v>5892</v>
      </c>
      <c r="J177" s="265"/>
      <c r="K177" s="311"/>
    </row>
    <row r="178" spans="2:11" s="1" customFormat="1" ht="15" customHeight="1" x14ac:dyDescent="0.2">
      <c r="B178" s="288"/>
      <c r="C178" s="265" t="s">
        <v>59</v>
      </c>
      <c r="D178" s="265"/>
      <c r="E178" s="265"/>
      <c r="F178" s="286" t="s">
        <v>5823</v>
      </c>
      <c r="G178" s="265"/>
      <c r="H178" s="265" t="s">
        <v>5893</v>
      </c>
      <c r="I178" s="265" t="s">
        <v>5894</v>
      </c>
      <c r="J178" s="265">
        <v>1</v>
      </c>
      <c r="K178" s="311"/>
    </row>
    <row r="179" spans="2:11" s="1" customFormat="1" ht="15" customHeight="1" x14ac:dyDescent="0.2">
      <c r="B179" s="288"/>
      <c r="C179" s="265" t="s">
        <v>55</v>
      </c>
      <c r="D179" s="265"/>
      <c r="E179" s="265"/>
      <c r="F179" s="286" t="s">
        <v>5823</v>
      </c>
      <c r="G179" s="265"/>
      <c r="H179" s="265" t="s">
        <v>5895</v>
      </c>
      <c r="I179" s="265" t="s">
        <v>5825</v>
      </c>
      <c r="J179" s="265">
        <v>20</v>
      </c>
      <c r="K179" s="311"/>
    </row>
    <row r="180" spans="2:11" s="1" customFormat="1" ht="15" customHeight="1" x14ac:dyDescent="0.2">
      <c r="B180" s="288"/>
      <c r="C180" s="265" t="s">
        <v>56</v>
      </c>
      <c r="D180" s="265"/>
      <c r="E180" s="265"/>
      <c r="F180" s="286" t="s">
        <v>5823</v>
      </c>
      <c r="G180" s="265"/>
      <c r="H180" s="265" t="s">
        <v>5896</v>
      </c>
      <c r="I180" s="265" t="s">
        <v>5825</v>
      </c>
      <c r="J180" s="265">
        <v>255</v>
      </c>
      <c r="K180" s="311"/>
    </row>
    <row r="181" spans="2:11" s="1" customFormat="1" ht="15" customHeight="1" x14ac:dyDescent="0.2">
      <c r="B181" s="288"/>
      <c r="C181" s="265" t="s">
        <v>157</v>
      </c>
      <c r="D181" s="265"/>
      <c r="E181" s="265"/>
      <c r="F181" s="286" t="s">
        <v>5823</v>
      </c>
      <c r="G181" s="265"/>
      <c r="H181" s="265" t="s">
        <v>5787</v>
      </c>
      <c r="I181" s="265" t="s">
        <v>5825</v>
      </c>
      <c r="J181" s="265">
        <v>10</v>
      </c>
      <c r="K181" s="311"/>
    </row>
    <row r="182" spans="2:11" s="1" customFormat="1" ht="15" customHeight="1" x14ac:dyDescent="0.2">
      <c r="B182" s="288"/>
      <c r="C182" s="265" t="s">
        <v>158</v>
      </c>
      <c r="D182" s="265"/>
      <c r="E182" s="265"/>
      <c r="F182" s="286" t="s">
        <v>5823</v>
      </c>
      <c r="G182" s="265"/>
      <c r="H182" s="265" t="s">
        <v>5897</v>
      </c>
      <c r="I182" s="265" t="s">
        <v>5858</v>
      </c>
      <c r="J182" s="265"/>
      <c r="K182" s="311"/>
    </row>
    <row r="183" spans="2:11" s="1" customFormat="1" ht="15" customHeight="1" x14ac:dyDescent="0.2">
      <c r="B183" s="288"/>
      <c r="C183" s="265" t="s">
        <v>5898</v>
      </c>
      <c r="D183" s="265"/>
      <c r="E183" s="265"/>
      <c r="F183" s="286" t="s">
        <v>5823</v>
      </c>
      <c r="G183" s="265"/>
      <c r="H183" s="265" t="s">
        <v>5899</v>
      </c>
      <c r="I183" s="265" t="s">
        <v>5858</v>
      </c>
      <c r="J183" s="265"/>
      <c r="K183" s="311"/>
    </row>
    <row r="184" spans="2:11" s="1" customFormat="1" ht="15" customHeight="1" x14ac:dyDescent="0.2">
      <c r="B184" s="288"/>
      <c r="C184" s="265" t="s">
        <v>5887</v>
      </c>
      <c r="D184" s="265"/>
      <c r="E184" s="265"/>
      <c r="F184" s="286" t="s">
        <v>5823</v>
      </c>
      <c r="G184" s="265"/>
      <c r="H184" s="265" t="s">
        <v>5900</v>
      </c>
      <c r="I184" s="265" t="s">
        <v>5858</v>
      </c>
      <c r="J184" s="265"/>
      <c r="K184" s="311"/>
    </row>
    <row r="185" spans="2:11" s="1" customFormat="1" ht="15" customHeight="1" x14ac:dyDescent="0.2">
      <c r="B185" s="288"/>
      <c r="C185" s="265" t="s">
        <v>160</v>
      </c>
      <c r="D185" s="265"/>
      <c r="E185" s="265"/>
      <c r="F185" s="286" t="s">
        <v>5829</v>
      </c>
      <c r="G185" s="265"/>
      <c r="H185" s="265" t="s">
        <v>5901</v>
      </c>
      <c r="I185" s="265" t="s">
        <v>5825</v>
      </c>
      <c r="J185" s="265">
        <v>50</v>
      </c>
      <c r="K185" s="311"/>
    </row>
    <row r="186" spans="2:11" s="1" customFormat="1" ht="15" customHeight="1" x14ac:dyDescent="0.2">
      <c r="B186" s="288"/>
      <c r="C186" s="265" t="s">
        <v>5902</v>
      </c>
      <c r="D186" s="265"/>
      <c r="E186" s="265"/>
      <c r="F186" s="286" t="s">
        <v>5829</v>
      </c>
      <c r="G186" s="265"/>
      <c r="H186" s="265" t="s">
        <v>5903</v>
      </c>
      <c r="I186" s="265" t="s">
        <v>5904</v>
      </c>
      <c r="J186" s="265"/>
      <c r="K186" s="311"/>
    </row>
    <row r="187" spans="2:11" s="1" customFormat="1" ht="15" customHeight="1" x14ac:dyDescent="0.2">
      <c r="B187" s="288"/>
      <c r="C187" s="265" t="s">
        <v>5905</v>
      </c>
      <c r="D187" s="265"/>
      <c r="E187" s="265"/>
      <c r="F187" s="286" t="s">
        <v>5829</v>
      </c>
      <c r="G187" s="265"/>
      <c r="H187" s="265" t="s">
        <v>5906</v>
      </c>
      <c r="I187" s="265" t="s">
        <v>5904</v>
      </c>
      <c r="J187" s="265"/>
      <c r="K187" s="311"/>
    </row>
    <row r="188" spans="2:11" s="1" customFormat="1" ht="15" customHeight="1" x14ac:dyDescent="0.2">
      <c r="B188" s="288"/>
      <c r="C188" s="265" t="s">
        <v>5907</v>
      </c>
      <c r="D188" s="265"/>
      <c r="E188" s="265"/>
      <c r="F188" s="286" t="s">
        <v>5829</v>
      </c>
      <c r="G188" s="265"/>
      <c r="H188" s="265" t="s">
        <v>5908</v>
      </c>
      <c r="I188" s="265" t="s">
        <v>5904</v>
      </c>
      <c r="J188" s="265"/>
      <c r="K188" s="311"/>
    </row>
    <row r="189" spans="2:11" s="1" customFormat="1" ht="15" customHeight="1" x14ac:dyDescent="0.2">
      <c r="B189" s="288"/>
      <c r="C189" s="324" t="s">
        <v>5909</v>
      </c>
      <c r="D189" s="265"/>
      <c r="E189" s="265"/>
      <c r="F189" s="286" t="s">
        <v>5829</v>
      </c>
      <c r="G189" s="265"/>
      <c r="H189" s="265" t="s">
        <v>5910</v>
      </c>
      <c r="I189" s="265" t="s">
        <v>5911</v>
      </c>
      <c r="J189" s="325" t="s">
        <v>5912</v>
      </c>
      <c r="K189" s="311"/>
    </row>
    <row r="190" spans="2:11" s="1" customFormat="1" ht="15" customHeight="1" x14ac:dyDescent="0.2">
      <c r="B190" s="288"/>
      <c r="C190" s="324" t="s">
        <v>44</v>
      </c>
      <c r="D190" s="265"/>
      <c r="E190" s="265"/>
      <c r="F190" s="286" t="s">
        <v>5823</v>
      </c>
      <c r="G190" s="265"/>
      <c r="H190" s="262" t="s">
        <v>5913</v>
      </c>
      <c r="I190" s="265" t="s">
        <v>5914</v>
      </c>
      <c r="J190" s="265"/>
      <c r="K190" s="311"/>
    </row>
    <row r="191" spans="2:11" s="1" customFormat="1" ht="15" customHeight="1" x14ac:dyDescent="0.2">
      <c r="B191" s="288"/>
      <c r="C191" s="324" t="s">
        <v>5915</v>
      </c>
      <c r="D191" s="265"/>
      <c r="E191" s="265"/>
      <c r="F191" s="286" t="s">
        <v>5823</v>
      </c>
      <c r="G191" s="265"/>
      <c r="H191" s="265" t="s">
        <v>5916</v>
      </c>
      <c r="I191" s="265" t="s">
        <v>5858</v>
      </c>
      <c r="J191" s="265"/>
      <c r="K191" s="311"/>
    </row>
    <row r="192" spans="2:11" s="1" customFormat="1" ht="15" customHeight="1" x14ac:dyDescent="0.2">
      <c r="B192" s="288"/>
      <c r="C192" s="324" t="s">
        <v>5917</v>
      </c>
      <c r="D192" s="265"/>
      <c r="E192" s="265"/>
      <c r="F192" s="286" t="s">
        <v>5823</v>
      </c>
      <c r="G192" s="265"/>
      <c r="H192" s="265" t="s">
        <v>5918</v>
      </c>
      <c r="I192" s="265" t="s">
        <v>5858</v>
      </c>
      <c r="J192" s="265"/>
      <c r="K192" s="311"/>
    </row>
    <row r="193" spans="2:11" s="1" customFormat="1" ht="15" customHeight="1" x14ac:dyDescent="0.2">
      <c r="B193" s="288"/>
      <c r="C193" s="324" t="s">
        <v>5919</v>
      </c>
      <c r="D193" s="265"/>
      <c r="E193" s="265"/>
      <c r="F193" s="286" t="s">
        <v>5829</v>
      </c>
      <c r="G193" s="265"/>
      <c r="H193" s="265" t="s">
        <v>5920</v>
      </c>
      <c r="I193" s="265" t="s">
        <v>5858</v>
      </c>
      <c r="J193" s="265"/>
      <c r="K193" s="311"/>
    </row>
    <row r="194" spans="2:11" s="1" customFormat="1" ht="15" customHeight="1" x14ac:dyDescent="0.2">
      <c r="B194" s="317"/>
      <c r="C194" s="326"/>
      <c r="D194" s="297"/>
      <c r="E194" s="297"/>
      <c r="F194" s="297"/>
      <c r="G194" s="297"/>
      <c r="H194" s="297"/>
      <c r="I194" s="297"/>
      <c r="J194" s="297"/>
      <c r="K194" s="318"/>
    </row>
    <row r="195" spans="2:11" s="1" customFormat="1" ht="18.75" customHeight="1" x14ac:dyDescent="0.2">
      <c r="B195" s="299"/>
      <c r="C195" s="309"/>
      <c r="D195" s="309"/>
      <c r="E195" s="309"/>
      <c r="F195" s="319"/>
      <c r="G195" s="309"/>
      <c r="H195" s="309"/>
      <c r="I195" s="309"/>
      <c r="J195" s="309"/>
      <c r="K195" s="299"/>
    </row>
    <row r="196" spans="2:11" s="1" customFormat="1" ht="18.75" customHeight="1" x14ac:dyDescent="0.2">
      <c r="B196" s="299"/>
      <c r="C196" s="309"/>
      <c r="D196" s="309"/>
      <c r="E196" s="309"/>
      <c r="F196" s="319"/>
      <c r="G196" s="309"/>
      <c r="H196" s="309"/>
      <c r="I196" s="309"/>
      <c r="J196" s="309"/>
      <c r="K196" s="299"/>
    </row>
    <row r="197" spans="2:11" s="1" customFormat="1" ht="18.75" customHeight="1" x14ac:dyDescent="0.2">
      <c r="B197" s="272"/>
      <c r="C197" s="272"/>
      <c r="D197" s="272"/>
      <c r="E197" s="272"/>
      <c r="F197" s="272"/>
      <c r="G197" s="272"/>
      <c r="H197" s="272"/>
      <c r="I197" s="272"/>
      <c r="J197" s="272"/>
      <c r="K197" s="272"/>
    </row>
    <row r="198" spans="2:11" s="1" customFormat="1" ht="13.5" x14ac:dyDescent="0.2">
      <c r="B198" s="254"/>
      <c r="C198" s="255"/>
      <c r="D198" s="255"/>
      <c r="E198" s="255"/>
      <c r="F198" s="255"/>
      <c r="G198" s="255"/>
      <c r="H198" s="255"/>
      <c r="I198" s="255"/>
      <c r="J198" s="255"/>
      <c r="K198" s="256"/>
    </row>
    <row r="199" spans="2:11" s="1" customFormat="1" ht="21" x14ac:dyDescent="0.2">
      <c r="B199" s="257"/>
      <c r="C199" s="386" t="s">
        <v>5921</v>
      </c>
      <c r="D199" s="386"/>
      <c r="E199" s="386"/>
      <c r="F199" s="386"/>
      <c r="G199" s="386"/>
      <c r="H199" s="386"/>
      <c r="I199" s="386"/>
      <c r="J199" s="386"/>
      <c r="K199" s="258"/>
    </row>
    <row r="200" spans="2:11" s="1" customFormat="1" ht="25.5" customHeight="1" x14ac:dyDescent="0.3">
      <c r="B200" s="257"/>
      <c r="C200" s="327" t="s">
        <v>5922</v>
      </c>
      <c r="D200" s="327"/>
      <c r="E200" s="327"/>
      <c r="F200" s="327" t="s">
        <v>5923</v>
      </c>
      <c r="G200" s="328"/>
      <c r="H200" s="392" t="s">
        <v>5924</v>
      </c>
      <c r="I200" s="392"/>
      <c r="J200" s="392"/>
      <c r="K200" s="258"/>
    </row>
    <row r="201" spans="2:11" s="1" customFormat="1" ht="5.25" customHeight="1" x14ac:dyDescent="0.2">
      <c r="B201" s="288"/>
      <c r="C201" s="283"/>
      <c r="D201" s="283"/>
      <c r="E201" s="283"/>
      <c r="F201" s="283"/>
      <c r="G201" s="309"/>
      <c r="H201" s="283"/>
      <c r="I201" s="283"/>
      <c r="J201" s="283"/>
      <c r="K201" s="311"/>
    </row>
    <row r="202" spans="2:11" s="1" customFormat="1" ht="15" customHeight="1" x14ac:dyDescent="0.2">
      <c r="B202" s="288"/>
      <c r="C202" s="265" t="s">
        <v>5914</v>
      </c>
      <c r="D202" s="265"/>
      <c r="E202" s="265"/>
      <c r="F202" s="286" t="s">
        <v>45</v>
      </c>
      <c r="G202" s="265"/>
      <c r="H202" s="391" t="s">
        <v>5925</v>
      </c>
      <c r="I202" s="391"/>
      <c r="J202" s="391"/>
      <c r="K202" s="311"/>
    </row>
    <row r="203" spans="2:11" s="1" customFormat="1" ht="15" customHeight="1" x14ac:dyDescent="0.2">
      <c r="B203" s="288"/>
      <c r="C203" s="265"/>
      <c r="D203" s="265"/>
      <c r="E203" s="265"/>
      <c r="F203" s="286" t="s">
        <v>46</v>
      </c>
      <c r="G203" s="265"/>
      <c r="H203" s="391" t="s">
        <v>5926</v>
      </c>
      <c r="I203" s="391"/>
      <c r="J203" s="391"/>
      <c r="K203" s="311"/>
    </row>
    <row r="204" spans="2:11" s="1" customFormat="1" ht="15" customHeight="1" x14ac:dyDescent="0.2">
      <c r="B204" s="288"/>
      <c r="C204" s="265"/>
      <c r="D204" s="265"/>
      <c r="E204" s="265"/>
      <c r="F204" s="286" t="s">
        <v>49</v>
      </c>
      <c r="G204" s="265"/>
      <c r="H204" s="391" t="s">
        <v>5927</v>
      </c>
      <c r="I204" s="391"/>
      <c r="J204" s="391"/>
      <c r="K204" s="311"/>
    </row>
    <row r="205" spans="2:11" s="1" customFormat="1" ht="15" customHeight="1" x14ac:dyDescent="0.2">
      <c r="B205" s="288"/>
      <c r="C205" s="265"/>
      <c r="D205" s="265"/>
      <c r="E205" s="265"/>
      <c r="F205" s="286" t="s">
        <v>47</v>
      </c>
      <c r="G205" s="265"/>
      <c r="H205" s="391" t="s">
        <v>5928</v>
      </c>
      <c r="I205" s="391"/>
      <c r="J205" s="391"/>
      <c r="K205" s="311"/>
    </row>
    <row r="206" spans="2:11" s="1" customFormat="1" ht="15" customHeight="1" x14ac:dyDescent="0.2">
      <c r="B206" s="288"/>
      <c r="C206" s="265"/>
      <c r="D206" s="265"/>
      <c r="E206" s="265"/>
      <c r="F206" s="286" t="s">
        <v>48</v>
      </c>
      <c r="G206" s="265"/>
      <c r="H206" s="391" t="s">
        <v>5929</v>
      </c>
      <c r="I206" s="391"/>
      <c r="J206" s="391"/>
      <c r="K206" s="311"/>
    </row>
    <row r="207" spans="2:11" s="1" customFormat="1" ht="15" customHeight="1" x14ac:dyDescent="0.2">
      <c r="B207" s="288"/>
      <c r="C207" s="265"/>
      <c r="D207" s="265"/>
      <c r="E207" s="265"/>
      <c r="F207" s="286"/>
      <c r="G207" s="265"/>
      <c r="H207" s="265"/>
      <c r="I207" s="265"/>
      <c r="J207" s="265"/>
      <c r="K207" s="311"/>
    </row>
    <row r="208" spans="2:11" s="1" customFormat="1" ht="15" customHeight="1" x14ac:dyDescent="0.2">
      <c r="B208" s="288"/>
      <c r="C208" s="265" t="s">
        <v>5870</v>
      </c>
      <c r="D208" s="265"/>
      <c r="E208" s="265"/>
      <c r="F208" s="286" t="s">
        <v>81</v>
      </c>
      <c r="G208" s="265"/>
      <c r="H208" s="391" t="s">
        <v>5930</v>
      </c>
      <c r="I208" s="391"/>
      <c r="J208" s="391"/>
      <c r="K208" s="311"/>
    </row>
    <row r="209" spans="2:11" s="1" customFormat="1" ht="15" customHeight="1" x14ac:dyDescent="0.2">
      <c r="B209" s="288"/>
      <c r="C209" s="265"/>
      <c r="D209" s="265"/>
      <c r="E209" s="265"/>
      <c r="F209" s="286" t="s">
        <v>5766</v>
      </c>
      <c r="G209" s="265"/>
      <c r="H209" s="391" t="s">
        <v>5767</v>
      </c>
      <c r="I209" s="391"/>
      <c r="J209" s="391"/>
      <c r="K209" s="311"/>
    </row>
    <row r="210" spans="2:11" s="1" customFormat="1" ht="15" customHeight="1" x14ac:dyDescent="0.2">
      <c r="B210" s="288"/>
      <c r="C210" s="265"/>
      <c r="D210" s="265"/>
      <c r="E210" s="265"/>
      <c r="F210" s="286" t="s">
        <v>5764</v>
      </c>
      <c r="G210" s="265"/>
      <c r="H210" s="391" t="s">
        <v>5931</v>
      </c>
      <c r="I210" s="391"/>
      <c r="J210" s="391"/>
      <c r="K210" s="311"/>
    </row>
    <row r="211" spans="2:11" s="1" customFormat="1" ht="15" customHeight="1" x14ac:dyDescent="0.2">
      <c r="B211" s="329"/>
      <c r="C211" s="265"/>
      <c r="D211" s="265"/>
      <c r="E211" s="265"/>
      <c r="F211" s="286" t="s">
        <v>5768</v>
      </c>
      <c r="G211" s="324"/>
      <c r="H211" s="390" t="s">
        <v>5769</v>
      </c>
      <c r="I211" s="390"/>
      <c r="J211" s="390"/>
      <c r="K211" s="330"/>
    </row>
    <row r="212" spans="2:11" s="1" customFormat="1" ht="15" customHeight="1" x14ac:dyDescent="0.2">
      <c r="B212" s="329"/>
      <c r="C212" s="265"/>
      <c r="D212" s="265"/>
      <c r="E212" s="265"/>
      <c r="F212" s="286" t="s">
        <v>5770</v>
      </c>
      <c r="G212" s="324"/>
      <c r="H212" s="390" t="s">
        <v>5252</v>
      </c>
      <c r="I212" s="390"/>
      <c r="J212" s="390"/>
      <c r="K212" s="330"/>
    </row>
    <row r="213" spans="2:11" s="1" customFormat="1" ht="15" customHeight="1" x14ac:dyDescent="0.2">
      <c r="B213" s="329"/>
      <c r="C213" s="265"/>
      <c r="D213" s="265"/>
      <c r="E213" s="265"/>
      <c r="F213" s="286"/>
      <c r="G213" s="324"/>
      <c r="H213" s="315"/>
      <c r="I213" s="315"/>
      <c r="J213" s="315"/>
      <c r="K213" s="330"/>
    </row>
    <row r="214" spans="2:11" s="1" customFormat="1" ht="15" customHeight="1" x14ac:dyDescent="0.2">
      <c r="B214" s="329"/>
      <c r="C214" s="265" t="s">
        <v>5894</v>
      </c>
      <c r="D214" s="265"/>
      <c r="E214" s="265"/>
      <c r="F214" s="286">
        <v>1</v>
      </c>
      <c r="G214" s="324"/>
      <c r="H214" s="390" t="s">
        <v>5932</v>
      </c>
      <c r="I214" s="390"/>
      <c r="J214" s="390"/>
      <c r="K214" s="330"/>
    </row>
    <row r="215" spans="2:11" s="1" customFormat="1" ht="15" customHeight="1" x14ac:dyDescent="0.2">
      <c r="B215" s="329"/>
      <c r="C215" s="265"/>
      <c r="D215" s="265"/>
      <c r="E215" s="265"/>
      <c r="F215" s="286">
        <v>2</v>
      </c>
      <c r="G215" s="324"/>
      <c r="H215" s="390" t="s">
        <v>5933</v>
      </c>
      <c r="I215" s="390"/>
      <c r="J215" s="390"/>
      <c r="K215" s="330"/>
    </row>
    <row r="216" spans="2:11" s="1" customFormat="1" ht="15" customHeight="1" x14ac:dyDescent="0.2">
      <c r="B216" s="329"/>
      <c r="C216" s="265"/>
      <c r="D216" s="265"/>
      <c r="E216" s="265"/>
      <c r="F216" s="286">
        <v>3</v>
      </c>
      <c r="G216" s="324"/>
      <c r="H216" s="390" t="s">
        <v>5934</v>
      </c>
      <c r="I216" s="390"/>
      <c r="J216" s="390"/>
      <c r="K216" s="330"/>
    </row>
    <row r="217" spans="2:11" s="1" customFormat="1" ht="15" customHeight="1" x14ac:dyDescent="0.2">
      <c r="B217" s="329"/>
      <c r="C217" s="265"/>
      <c r="D217" s="265"/>
      <c r="E217" s="265"/>
      <c r="F217" s="286">
        <v>4</v>
      </c>
      <c r="G217" s="324"/>
      <c r="H217" s="390" t="s">
        <v>5935</v>
      </c>
      <c r="I217" s="390"/>
      <c r="J217" s="390"/>
      <c r="K217" s="330"/>
    </row>
    <row r="218" spans="2:11" s="1" customFormat="1" ht="12.75" customHeight="1" x14ac:dyDescent="0.2">
      <c r="B218" s="331"/>
      <c r="C218" s="332"/>
      <c r="D218" s="332"/>
      <c r="E218" s="332"/>
      <c r="F218" s="332"/>
      <c r="G218" s="332"/>
      <c r="H218" s="332"/>
      <c r="I218" s="332"/>
      <c r="J218" s="332"/>
      <c r="K218" s="333"/>
    </row>
  </sheetData>
  <sheetProtection formatCells="0" formatColumns="0" formatRows="0" insertColumns="0" insertRows="0" insertHyperlinks="0" deleteColumns="0" deleteRows="0" sort="0" autoFilter="0" pivotTables="0"/>
  <mergeCells count="77">
    <mergeCell ref="C102:J102"/>
    <mergeCell ref="C122:J122"/>
    <mergeCell ref="C147:J147"/>
    <mergeCell ref="C165:J165"/>
    <mergeCell ref="C199:J199"/>
    <mergeCell ref="H200:J200"/>
    <mergeCell ref="H202:J202"/>
    <mergeCell ref="H203:J203"/>
    <mergeCell ref="H204:J204"/>
    <mergeCell ref="H205:J205"/>
    <mergeCell ref="H206:J206"/>
    <mergeCell ref="H208:J208"/>
    <mergeCell ref="H209:J209"/>
    <mergeCell ref="H210:J210"/>
    <mergeCell ref="H211:J211"/>
    <mergeCell ref="H212:J212"/>
    <mergeCell ref="H214:J214"/>
    <mergeCell ref="H215:J215"/>
    <mergeCell ref="H216:J216"/>
    <mergeCell ref="H217:J217"/>
    <mergeCell ref="D47:J47"/>
    <mergeCell ref="E48:J48"/>
    <mergeCell ref="E49:J49"/>
    <mergeCell ref="E50:J50"/>
    <mergeCell ref="D51:J51"/>
    <mergeCell ref="C52:J52"/>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D30:J30"/>
    <mergeCell ref="D31:J31"/>
    <mergeCell ref="D33:J33"/>
    <mergeCell ref="G44:J44"/>
    <mergeCell ref="G45:J45"/>
    <mergeCell ref="C3:J3"/>
    <mergeCell ref="C4:J4"/>
    <mergeCell ref="C6:J6"/>
    <mergeCell ref="C7:J7"/>
    <mergeCell ref="G39:J39"/>
    <mergeCell ref="G40:J40"/>
    <mergeCell ref="G41:J41"/>
    <mergeCell ref="G42:J42"/>
    <mergeCell ref="G43:J43"/>
    <mergeCell ref="D34:J34"/>
    <mergeCell ref="D35:J35"/>
    <mergeCell ref="G36:J36"/>
    <mergeCell ref="G37:J37"/>
    <mergeCell ref="G38:J38"/>
  </mergeCells>
  <pageMargins left="0.59027779999999996" right="0.59027779999999996" top="0.59027779999999996" bottom="0.59027779999999996" header="0" footer="0"/>
  <pageSetup paperSize="9" scale="7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848"/>
  <sheetViews>
    <sheetView showGridLines="0" topLeftCell="A1112" zoomScale="90" zoomScaleNormal="90" workbookViewId="0"/>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83</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108</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ROUND(J119,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ROUND((SUM(BE119:BE1847)),  2)</f>
        <v>0</v>
      </c>
      <c r="G33" s="35"/>
      <c r="H33" s="35"/>
      <c r="I33" s="119">
        <v>0.21</v>
      </c>
      <c r="J33" s="118">
        <f>ROUND(((SUM(BE119:BE1847))*I33),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ROUND((SUM(BF119:BF1847)),  2)</f>
        <v>0</v>
      </c>
      <c r="G34" s="35"/>
      <c r="H34" s="35"/>
      <c r="I34" s="119">
        <v>0.15</v>
      </c>
      <c r="J34" s="118">
        <f>ROUND(((SUM(BF119:BF1847))*I34),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ROUND((SUM(BG119:BG1847)),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ROUND((SUM(BH119:BH1847)),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ROUND((SUM(BI119:BI1847)),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 xml:space="preserve">SO-A - Multifunkční objekt </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J119</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J120</f>
        <v>0</v>
      </c>
      <c r="K60" s="136"/>
      <c r="L60" s="140"/>
    </row>
    <row r="61" spans="1:47" s="10" customFormat="1" ht="19.899999999999999" customHeight="1" x14ac:dyDescent="0.2">
      <c r="B61" s="141"/>
      <c r="C61" s="142"/>
      <c r="D61" s="143" t="s">
        <v>116</v>
      </c>
      <c r="E61" s="144"/>
      <c r="F61" s="144"/>
      <c r="G61" s="144"/>
      <c r="H61" s="144"/>
      <c r="I61" s="144"/>
      <c r="J61" s="145">
        <f>J121</f>
        <v>0</v>
      </c>
      <c r="K61" s="142"/>
      <c r="L61" s="146"/>
    </row>
    <row r="62" spans="1:47" s="10" customFormat="1" ht="19.899999999999999" customHeight="1" x14ac:dyDescent="0.2">
      <c r="B62" s="141"/>
      <c r="C62" s="142"/>
      <c r="D62" s="143" t="s">
        <v>117</v>
      </c>
      <c r="E62" s="144"/>
      <c r="F62" s="144"/>
      <c r="G62" s="144"/>
      <c r="H62" s="144"/>
      <c r="I62" s="144"/>
      <c r="J62" s="145">
        <f>J175</f>
        <v>0</v>
      </c>
      <c r="K62" s="142"/>
      <c r="L62" s="146"/>
    </row>
    <row r="63" spans="1:47" s="10" customFormat="1" ht="19.899999999999999" customHeight="1" x14ac:dyDescent="0.2">
      <c r="B63" s="141"/>
      <c r="C63" s="142"/>
      <c r="D63" s="143" t="s">
        <v>118</v>
      </c>
      <c r="E63" s="144"/>
      <c r="F63" s="144"/>
      <c r="G63" s="144"/>
      <c r="H63" s="144"/>
      <c r="I63" s="144"/>
      <c r="J63" s="145">
        <f>J278</f>
        <v>0</v>
      </c>
      <c r="K63" s="142"/>
      <c r="L63" s="146"/>
    </row>
    <row r="64" spans="1:47" s="10" customFormat="1" ht="19.899999999999999" customHeight="1" x14ac:dyDescent="0.2">
      <c r="B64" s="141"/>
      <c r="C64" s="142"/>
      <c r="D64" s="143" t="s">
        <v>119</v>
      </c>
      <c r="E64" s="144"/>
      <c r="F64" s="144"/>
      <c r="G64" s="144"/>
      <c r="H64" s="144"/>
      <c r="I64" s="144"/>
      <c r="J64" s="145">
        <f>J355</f>
        <v>0</v>
      </c>
      <c r="K64" s="142"/>
      <c r="L64" s="146"/>
    </row>
    <row r="65" spans="2:12" s="10" customFormat="1" ht="19.899999999999999" customHeight="1" x14ac:dyDescent="0.2">
      <c r="B65" s="141"/>
      <c r="C65" s="142"/>
      <c r="D65" s="143" t="s">
        <v>120</v>
      </c>
      <c r="E65" s="144"/>
      <c r="F65" s="144"/>
      <c r="G65" s="144"/>
      <c r="H65" s="144"/>
      <c r="I65" s="144"/>
      <c r="J65" s="145">
        <f>J452</f>
        <v>0</v>
      </c>
      <c r="K65" s="142"/>
      <c r="L65" s="146"/>
    </row>
    <row r="66" spans="2:12" s="10" customFormat="1" ht="19.899999999999999" customHeight="1" x14ac:dyDescent="0.2">
      <c r="B66" s="141"/>
      <c r="C66" s="142"/>
      <c r="D66" s="143" t="s">
        <v>121</v>
      </c>
      <c r="E66" s="144"/>
      <c r="F66" s="144"/>
      <c r="G66" s="144"/>
      <c r="H66" s="144"/>
      <c r="I66" s="144"/>
      <c r="J66" s="145">
        <f>J631</f>
        <v>0</v>
      </c>
      <c r="K66" s="142"/>
      <c r="L66" s="146"/>
    </row>
    <row r="67" spans="2:12" s="10" customFormat="1" ht="19.899999999999999" customHeight="1" x14ac:dyDescent="0.2">
      <c r="B67" s="141"/>
      <c r="C67" s="142"/>
      <c r="D67" s="143" t="s">
        <v>122</v>
      </c>
      <c r="E67" s="144"/>
      <c r="F67" s="144"/>
      <c r="G67" s="144"/>
      <c r="H67" s="144"/>
      <c r="I67" s="144"/>
      <c r="J67" s="145">
        <f>J635</f>
        <v>0</v>
      </c>
      <c r="K67" s="142"/>
      <c r="L67" s="146"/>
    </row>
    <row r="68" spans="2:12" s="10" customFormat="1" ht="19.899999999999999" customHeight="1" x14ac:dyDescent="0.2">
      <c r="B68" s="141"/>
      <c r="C68" s="142"/>
      <c r="D68" s="143" t="s">
        <v>123</v>
      </c>
      <c r="E68" s="144"/>
      <c r="F68" s="144"/>
      <c r="G68" s="144"/>
      <c r="H68" s="144"/>
      <c r="I68" s="144"/>
      <c r="J68" s="145">
        <f>J696</f>
        <v>0</v>
      </c>
      <c r="K68" s="142"/>
      <c r="L68" s="146"/>
    </row>
    <row r="69" spans="2:12" s="10" customFormat="1" ht="19.899999999999999" customHeight="1" x14ac:dyDescent="0.2">
      <c r="B69" s="141"/>
      <c r="C69" s="142"/>
      <c r="D69" s="143" t="s">
        <v>124</v>
      </c>
      <c r="E69" s="144"/>
      <c r="F69" s="144"/>
      <c r="G69" s="144"/>
      <c r="H69" s="144"/>
      <c r="I69" s="144"/>
      <c r="J69" s="145">
        <f>J706</f>
        <v>0</v>
      </c>
      <c r="K69" s="142"/>
      <c r="L69" s="146"/>
    </row>
    <row r="70" spans="2:12" s="9" customFormat="1" ht="24.95" customHeight="1" x14ac:dyDescent="0.2">
      <c r="B70" s="135"/>
      <c r="C70" s="136"/>
      <c r="D70" s="137" t="s">
        <v>125</v>
      </c>
      <c r="E70" s="138"/>
      <c r="F70" s="138"/>
      <c r="G70" s="138"/>
      <c r="H70" s="138"/>
      <c r="I70" s="138"/>
      <c r="J70" s="139">
        <f>J709</f>
        <v>0</v>
      </c>
      <c r="K70" s="136"/>
      <c r="L70" s="140"/>
    </row>
    <row r="71" spans="2:12" s="10" customFormat="1" ht="19.899999999999999" customHeight="1" x14ac:dyDescent="0.2">
      <c r="B71" s="141"/>
      <c r="C71" s="142"/>
      <c r="D71" s="143" t="s">
        <v>126</v>
      </c>
      <c r="E71" s="144"/>
      <c r="F71" s="144"/>
      <c r="G71" s="144"/>
      <c r="H71" s="144"/>
      <c r="I71" s="144"/>
      <c r="J71" s="145">
        <f>J710</f>
        <v>0</v>
      </c>
      <c r="K71" s="142"/>
      <c r="L71" s="146"/>
    </row>
    <row r="72" spans="2:12" s="10" customFormat="1" ht="19.899999999999999" customHeight="1" x14ac:dyDescent="0.2">
      <c r="B72" s="141"/>
      <c r="C72" s="142"/>
      <c r="D72" s="143" t="s">
        <v>127</v>
      </c>
      <c r="E72" s="144"/>
      <c r="F72" s="144"/>
      <c r="G72" s="144"/>
      <c r="H72" s="144"/>
      <c r="I72" s="144"/>
      <c r="J72" s="145">
        <f>J753</f>
        <v>0</v>
      </c>
      <c r="K72" s="142"/>
      <c r="L72" s="146"/>
    </row>
    <row r="73" spans="2:12" s="10" customFormat="1" ht="19.899999999999999" customHeight="1" x14ac:dyDescent="0.2">
      <c r="B73" s="141"/>
      <c r="C73" s="142"/>
      <c r="D73" s="143" t="s">
        <v>128</v>
      </c>
      <c r="E73" s="144"/>
      <c r="F73" s="144"/>
      <c r="G73" s="144"/>
      <c r="H73" s="144"/>
      <c r="I73" s="144"/>
      <c r="J73" s="145">
        <f>J775</f>
        <v>0</v>
      </c>
      <c r="K73" s="142"/>
      <c r="L73" s="146"/>
    </row>
    <row r="74" spans="2:12" s="10" customFormat="1" ht="19.899999999999999" customHeight="1" x14ac:dyDescent="0.2">
      <c r="B74" s="141"/>
      <c r="C74" s="142"/>
      <c r="D74" s="143" t="s">
        <v>129</v>
      </c>
      <c r="E74" s="144"/>
      <c r="F74" s="144"/>
      <c r="G74" s="144"/>
      <c r="H74" s="144"/>
      <c r="I74" s="144"/>
      <c r="J74" s="145">
        <f>J830</f>
        <v>0</v>
      </c>
      <c r="K74" s="142"/>
      <c r="L74" s="146"/>
    </row>
    <row r="75" spans="2:12" s="10" customFormat="1" ht="19.899999999999999" customHeight="1" x14ac:dyDescent="0.2">
      <c r="B75" s="141"/>
      <c r="C75" s="142"/>
      <c r="D75" s="143" t="s">
        <v>130</v>
      </c>
      <c r="E75" s="144"/>
      <c r="F75" s="144"/>
      <c r="G75" s="144"/>
      <c r="H75" s="144"/>
      <c r="I75" s="144"/>
      <c r="J75" s="145">
        <f>J902</f>
        <v>0</v>
      </c>
      <c r="K75" s="142"/>
      <c r="L75" s="146"/>
    </row>
    <row r="76" spans="2:12" s="10" customFormat="1" ht="19.899999999999999" customHeight="1" x14ac:dyDescent="0.2">
      <c r="B76" s="141"/>
      <c r="C76" s="142"/>
      <c r="D76" s="143" t="s">
        <v>131</v>
      </c>
      <c r="E76" s="144"/>
      <c r="F76" s="144"/>
      <c r="G76" s="144"/>
      <c r="H76" s="144"/>
      <c r="I76" s="144"/>
      <c r="J76" s="145">
        <f>J984</f>
        <v>0</v>
      </c>
      <c r="K76" s="142"/>
      <c r="L76" s="146"/>
    </row>
    <row r="77" spans="2:12" s="10" customFormat="1" ht="19.899999999999999" customHeight="1" x14ac:dyDescent="0.2">
      <c r="B77" s="141"/>
      <c r="C77" s="142"/>
      <c r="D77" s="143" t="s">
        <v>132</v>
      </c>
      <c r="E77" s="144"/>
      <c r="F77" s="144"/>
      <c r="G77" s="144"/>
      <c r="H77" s="144"/>
      <c r="I77" s="144"/>
      <c r="J77" s="145">
        <f>J986</f>
        <v>0</v>
      </c>
      <c r="K77" s="142"/>
      <c r="L77" s="146"/>
    </row>
    <row r="78" spans="2:12" s="10" customFormat="1" ht="19.899999999999999" customHeight="1" x14ac:dyDescent="0.2">
      <c r="B78" s="141"/>
      <c r="C78" s="142"/>
      <c r="D78" s="143" t="s">
        <v>133</v>
      </c>
      <c r="E78" s="144"/>
      <c r="F78" s="144"/>
      <c r="G78" s="144"/>
      <c r="H78" s="144"/>
      <c r="I78" s="144"/>
      <c r="J78" s="145">
        <f>J1042</f>
        <v>0</v>
      </c>
      <c r="K78" s="142"/>
      <c r="L78" s="146"/>
    </row>
    <row r="79" spans="2:12" s="10" customFormat="1" ht="19.899999999999999" customHeight="1" x14ac:dyDescent="0.2">
      <c r="B79" s="141"/>
      <c r="C79" s="142"/>
      <c r="D79" s="143" t="s">
        <v>134</v>
      </c>
      <c r="E79" s="144"/>
      <c r="F79" s="144"/>
      <c r="G79" s="144"/>
      <c r="H79" s="144"/>
      <c r="I79" s="144"/>
      <c r="J79" s="145">
        <f>J1053</f>
        <v>0</v>
      </c>
      <c r="K79" s="142"/>
      <c r="L79" s="146"/>
    </row>
    <row r="80" spans="2:12" s="10" customFormat="1" ht="19.899999999999999" customHeight="1" x14ac:dyDescent="0.2">
      <c r="B80" s="141"/>
      <c r="C80" s="142"/>
      <c r="D80" s="143" t="s">
        <v>135</v>
      </c>
      <c r="E80" s="144"/>
      <c r="F80" s="144"/>
      <c r="G80" s="144"/>
      <c r="H80" s="144"/>
      <c r="I80" s="144"/>
      <c r="J80" s="145">
        <f>J1067</f>
        <v>0</v>
      </c>
      <c r="K80" s="142"/>
      <c r="L80" s="146"/>
    </row>
    <row r="81" spans="2:12" s="10" customFormat="1" ht="19.899999999999999" customHeight="1" x14ac:dyDescent="0.2">
      <c r="B81" s="141"/>
      <c r="C81" s="142"/>
      <c r="D81" s="143" t="s">
        <v>136</v>
      </c>
      <c r="E81" s="144"/>
      <c r="F81" s="144"/>
      <c r="G81" s="144"/>
      <c r="H81" s="144"/>
      <c r="I81" s="144"/>
      <c r="J81" s="145">
        <f>J1070</f>
        <v>0</v>
      </c>
      <c r="K81" s="142"/>
      <c r="L81" s="146"/>
    </row>
    <row r="82" spans="2:12" s="10" customFormat="1" ht="19.899999999999999" customHeight="1" x14ac:dyDescent="0.2">
      <c r="B82" s="141"/>
      <c r="C82" s="142"/>
      <c r="D82" s="143" t="s">
        <v>137</v>
      </c>
      <c r="E82" s="144"/>
      <c r="F82" s="144"/>
      <c r="G82" s="144"/>
      <c r="H82" s="144"/>
      <c r="I82" s="144"/>
      <c r="J82" s="145">
        <f>J1072</f>
        <v>0</v>
      </c>
      <c r="K82" s="142"/>
      <c r="L82" s="146"/>
    </row>
    <row r="83" spans="2:12" s="10" customFormat="1" ht="19.899999999999999" customHeight="1" x14ac:dyDescent="0.2">
      <c r="B83" s="141"/>
      <c r="C83" s="142"/>
      <c r="D83" s="143" t="s">
        <v>138</v>
      </c>
      <c r="E83" s="144"/>
      <c r="F83" s="144"/>
      <c r="G83" s="144"/>
      <c r="H83" s="144"/>
      <c r="I83" s="144"/>
      <c r="J83" s="145">
        <f>J1074</f>
        <v>0</v>
      </c>
      <c r="K83" s="142"/>
      <c r="L83" s="146"/>
    </row>
    <row r="84" spans="2:12" s="10" customFormat="1" ht="19.899999999999999" customHeight="1" x14ac:dyDescent="0.2">
      <c r="B84" s="141"/>
      <c r="C84" s="142"/>
      <c r="D84" s="143" t="s">
        <v>139</v>
      </c>
      <c r="E84" s="144"/>
      <c r="F84" s="144"/>
      <c r="G84" s="144"/>
      <c r="H84" s="144"/>
      <c r="I84" s="144"/>
      <c r="J84" s="145">
        <f>J1168</f>
        <v>0</v>
      </c>
      <c r="K84" s="142"/>
      <c r="L84" s="146"/>
    </row>
    <row r="85" spans="2:12" s="10" customFormat="1" ht="19.899999999999999" customHeight="1" x14ac:dyDescent="0.2">
      <c r="B85" s="141"/>
      <c r="C85" s="142"/>
      <c r="D85" s="143" t="s">
        <v>140</v>
      </c>
      <c r="E85" s="144"/>
      <c r="F85" s="144"/>
      <c r="G85" s="144"/>
      <c r="H85" s="144"/>
      <c r="I85" s="144"/>
      <c r="J85" s="145">
        <f>J1253</f>
        <v>0</v>
      </c>
      <c r="K85" s="142"/>
      <c r="L85" s="146"/>
    </row>
    <row r="86" spans="2:12" s="10" customFormat="1" ht="19.899999999999999" customHeight="1" x14ac:dyDescent="0.2">
      <c r="B86" s="141"/>
      <c r="C86" s="142"/>
      <c r="D86" s="143" t="s">
        <v>141</v>
      </c>
      <c r="E86" s="144"/>
      <c r="F86" s="144"/>
      <c r="G86" s="144"/>
      <c r="H86" s="144"/>
      <c r="I86" s="144"/>
      <c r="J86" s="145">
        <f>J1321</f>
        <v>0</v>
      </c>
      <c r="K86" s="142"/>
      <c r="L86" s="146"/>
    </row>
    <row r="87" spans="2:12" s="10" customFormat="1" ht="19.899999999999999" customHeight="1" x14ac:dyDescent="0.2">
      <c r="B87" s="141"/>
      <c r="C87" s="142"/>
      <c r="D87" s="143" t="s">
        <v>142</v>
      </c>
      <c r="E87" s="144"/>
      <c r="F87" s="144"/>
      <c r="G87" s="144"/>
      <c r="H87" s="144"/>
      <c r="I87" s="144"/>
      <c r="J87" s="145">
        <f>J1460</f>
        <v>0</v>
      </c>
      <c r="K87" s="142"/>
      <c r="L87" s="146"/>
    </row>
    <row r="88" spans="2:12" s="10" customFormat="1" ht="19.899999999999999" customHeight="1" x14ac:dyDescent="0.2">
      <c r="B88" s="141"/>
      <c r="C88" s="142"/>
      <c r="D88" s="143" t="s">
        <v>143</v>
      </c>
      <c r="E88" s="144"/>
      <c r="F88" s="144"/>
      <c r="G88" s="144"/>
      <c r="H88" s="144"/>
      <c r="I88" s="144"/>
      <c r="J88" s="145">
        <f>J1576</f>
        <v>0</v>
      </c>
      <c r="K88" s="142"/>
      <c r="L88" s="146"/>
    </row>
    <row r="89" spans="2:12" s="10" customFormat="1" ht="19.899999999999999" customHeight="1" x14ac:dyDescent="0.2">
      <c r="B89" s="141"/>
      <c r="C89" s="142"/>
      <c r="D89" s="143" t="s">
        <v>144</v>
      </c>
      <c r="E89" s="144"/>
      <c r="F89" s="144"/>
      <c r="G89" s="144"/>
      <c r="H89" s="144"/>
      <c r="I89" s="144"/>
      <c r="J89" s="145">
        <f>J1676</f>
        <v>0</v>
      </c>
      <c r="K89" s="142"/>
      <c r="L89" s="146"/>
    </row>
    <row r="90" spans="2:12" s="10" customFormat="1" ht="19.899999999999999" customHeight="1" x14ac:dyDescent="0.2">
      <c r="B90" s="141"/>
      <c r="C90" s="142"/>
      <c r="D90" s="143" t="s">
        <v>145</v>
      </c>
      <c r="E90" s="144"/>
      <c r="F90" s="144"/>
      <c r="G90" s="144"/>
      <c r="H90" s="144"/>
      <c r="I90" s="144"/>
      <c r="J90" s="145">
        <f>J1712</f>
        <v>0</v>
      </c>
      <c r="K90" s="142"/>
      <c r="L90" s="146"/>
    </row>
    <row r="91" spans="2:12" s="10" customFormat="1" ht="19.899999999999999" customHeight="1" x14ac:dyDescent="0.2">
      <c r="B91" s="141"/>
      <c r="C91" s="142"/>
      <c r="D91" s="143" t="s">
        <v>146</v>
      </c>
      <c r="E91" s="144"/>
      <c r="F91" s="144"/>
      <c r="G91" s="144"/>
      <c r="H91" s="144"/>
      <c r="I91" s="144"/>
      <c r="J91" s="145">
        <f>J1776</f>
        <v>0</v>
      </c>
      <c r="K91" s="142"/>
      <c r="L91" s="146"/>
    </row>
    <row r="92" spans="2:12" s="10" customFormat="1" ht="19.899999999999999" customHeight="1" x14ac:dyDescent="0.2">
      <c r="B92" s="141"/>
      <c r="C92" s="142"/>
      <c r="D92" s="143" t="s">
        <v>147</v>
      </c>
      <c r="E92" s="144"/>
      <c r="F92" s="144"/>
      <c r="G92" s="144"/>
      <c r="H92" s="144"/>
      <c r="I92" s="144"/>
      <c r="J92" s="145">
        <f>J1801</f>
        <v>0</v>
      </c>
      <c r="K92" s="142"/>
      <c r="L92" s="146"/>
    </row>
    <row r="93" spans="2:12" s="10" customFormat="1" ht="19.899999999999999" customHeight="1" x14ac:dyDescent="0.2">
      <c r="B93" s="141"/>
      <c r="C93" s="142"/>
      <c r="D93" s="143" t="s">
        <v>148</v>
      </c>
      <c r="E93" s="144"/>
      <c r="F93" s="144"/>
      <c r="G93" s="144"/>
      <c r="H93" s="144"/>
      <c r="I93" s="144"/>
      <c r="J93" s="145">
        <f>J1807</f>
        <v>0</v>
      </c>
      <c r="K93" s="142"/>
      <c r="L93" s="146"/>
    </row>
    <row r="94" spans="2:12" s="9" customFormat="1" ht="24.95" customHeight="1" x14ac:dyDescent="0.2">
      <c r="B94" s="135"/>
      <c r="C94" s="136"/>
      <c r="D94" s="137" t="s">
        <v>149</v>
      </c>
      <c r="E94" s="138"/>
      <c r="F94" s="138"/>
      <c r="G94" s="138"/>
      <c r="H94" s="138"/>
      <c r="I94" s="138"/>
      <c r="J94" s="139">
        <f>J1828</f>
        <v>0</v>
      </c>
      <c r="K94" s="136"/>
      <c r="L94" s="140"/>
    </row>
    <row r="95" spans="2:12" s="9" customFormat="1" ht="24.95" customHeight="1" x14ac:dyDescent="0.2">
      <c r="B95" s="135"/>
      <c r="C95" s="136"/>
      <c r="D95" s="137" t="s">
        <v>150</v>
      </c>
      <c r="E95" s="138"/>
      <c r="F95" s="138"/>
      <c r="G95" s="138"/>
      <c r="H95" s="138"/>
      <c r="I95" s="138"/>
      <c r="J95" s="139">
        <f>J1831</f>
        <v>0</v>
      </c>
      <c r="K95" s="136"/>
      <c r="L95" s="140"/>
    </row>
    <row r="96" spans="2:12" s="10" customFormat="1" ht="19.899999999999999" customHeight="1" x14ac:dyDescent="0.2">
      <c r="B96" s="141"/>
      <c r="C96" s="142"/>
      <c r="D96" s="143" t="s">
        <v>151</v>
      </c>
      <c r="E96" s="144"/>
      <c r="F96" s="144"/>
      <c r="G96" s="144"/>
      <c r="H96" s="144"/>
      <c r="I96" s="144"/>
      <c r="J96" s="145">
        <f>J1832</f>
        <v>0</v>
      </c>
      <c r="K96" s="142"/>
      <c r="L96" s="146"/>
    </row>
    <row r="97" spans="1:31" s="10" customFormat="1" ht="19.899999999999999" customHeight="1" x14ac:dyDescent="0.2">
      <c r="B97" s="141"/>
      <c r="C97" s="142"/>
      <c r="D97" s="143" t="s">
        <v>152</v>
      </c>
      <c r="E97" s="144"/>
      <c r="F97" s="144"/>
      <c r="G97" s="144"/>
      <c r="H97" s="144"/>
      <c r="I97" s="144"/>
      <c r="J97" s="145">
        <f>J1836</f>
        <v>0</v>
      </c>
      <c r="K97" s="142"/>
      <c r="L97" s="146"/>
    </row>
    <row r="98" spans="1:31" s="10" customFormat="1" ht="19.899999999999999" customHeight="1" x14ac:dyDescent="0.2">
      <c r="B98" s="141"/>
      <c r="C98" s="142"/>
      <c r="D98" s="143" t="s">
        <v>153</v>
      </c>
      <c r="E98" s="144"/>
      <c r="F98" s="144"/>
      <c r="G98" s="144"/>
      <c r="H98" s="144"/>
      <c r="I98" s="144"/>
      <c r="J98" s="145">
        <f>J1840</f>
        <v>0</v>
      </c>
      <c r="K98" s="142"/>
      <c r="L98" s="146"/>
    </row>
    <row r="99" spans="1:31" s="10" customFormat="1" ht="19.899999999999999" customHeight="1" x14ac:dyDescent="0.2">
      <c r="B99" s="141"/>
      <c r="C99" s="142"/>
      <c r="D99" s="143" t="s">
        <v>154</v>
      </c>
      <c r="E99" s="144"/>
      <c r="F99" s="144"/>
      <c r="G99" s="144"/>
      <c r="H99" s="144"/>
      <c r="I99" s="144"/>
      <c r="J99" s="145">
        <f>J1844</f>
        <v>0</v>
      </c>
      <c r="K99" s="142"/>
      <c r="L99" s="146"/>
    </row>
    <row r="100" spans="1:31" s="2" customFormat="1" ht="21.75" customHeight="1" x14ac:dyDescent="0.2">
      <c r="A100" s="35"/>
      <c r="B100" s="36"/>
      <c r="C100" s="37"/>
      <c r="D100" s="37"/>
      <c r="E100" s="37"/>
      <c r="F100" s="37"/>
      <c r="G100" s="37"/>
      <c r="H100" s="37"/>
      <c r="I100" s="37"/>
      <c r="J100" s="37"/>
      <c r="K100" s="37"/>
      <c r="L100" s="107"/>
      <c r="S100" s="35"/>
      <c r="T100" s="35"/>
      <c r="U100" s="35"/>
      <c r="V100" s="35"/>
      <c r="W100" s="35"/>
      <c r="X100" s="35"/>
      <c r="Y100" s="35"/>
      <c r="Z100" s="35"/>
      <c r="AA100" s="35"/>
      <c r="AB100" s="35"/>
      <c r="AC100" s="35"/>
      <c r="AD100" s="35"/>
      <c r="AE100" s="35"/>
    </row>
    <row r="101" spans="1:31" s="2" customFormat="1" ht="6.95" customHeight="1" x14ac:dyDescent="0.2">
      <c r="A101" s="35"/>
      <c r="B101" s="48"/>
      <c r="C101" s="49"/>
      <c r="D101" s="49"/>
      <c r="E101" s="49"/>
      <c r="F101" s="49"/>
      <c r="G101" s="49"/>
      <c r="H101" s="49"/>
      <c r="I101" s="49"/>
      <c r="J101" s="49"/>
      <c r="K101" s="49"/>
      <c r="L101" s="107"/>
      <c r="S101" s="35"/>
      <c r="T101" s="35"/>
      <c r="U101" s="35"/>
      <c r="V101" s="35"/>
      <c r="W101" s="35"/>
      <c r="X101" s="35"/>
      <c r="Y101" s="35"/>
      <c r="Z101" s="35"/>
      <c r="AA101" s="35"/>
      <c r="AB101" s="35"/>
      <c r="AC101" s="35"/>
      <c r="AD101" s="35"/>
      <c r="AE101" s="35"/>
    </row>
    <row r="105" spans="1:31" s="2" customFormat="1" ht="6.95" customHeight="1" x14ac:dyDescent="0.2">
      <c r="A105" s="35"/>
      <c r="B105" s="50"/>
      <c r="C105" s="51"/>
      <c r="D105" s="51"/>
      <c r="E105" s="51"/>
      <c r="F105" s="51"/>
      <c r="G105" s="51"/>
      <c r="H105" s="51"/>
      <c r="I105" s="51"/>
      <c r="J105" s="51"/>
      <c r="K105" s="51"/>
      <c r="L105" s="107"/>
      <c r="S105" s="35"/>
      <c r="T105" s="35"/>
      <c r="U105" s="35"/>
      <c r="V105" s="35"/>
      <c r="W105" s="35"/>
      <c r="X105" s="35"/>
      <c r="Y105" s="35"/>
      <c r="Z105" s="35"/>
      <c r="AA105" s="35"/>
      <c r="AB105" s="35"/>
      <c r="AC105" s="35"/>
      <c r="AD105" s="35"/>
      <c r="AE105" s="35"/>
    </row>
    <row r="106" spans="1:31" s="2" customFormat="1" ht="24.95" customHeight="1" x14ac:dyDescent="0.2">
      <c r="A106" s="35"/>
      <c r="B106" s="36"/>
      <c r="C106" s="24" t="s">
        <v>155</v>
      </c>
      <c r="D106" s="37"/>
      <c r="E106" s="37"/>
      <c r="F106" s="37"/>
      <c r="G106" s="37"/>
      <c r="H106" s="37"/>
      <c r="I106" s="37"/>
      <c r="J106" s="37"/>
      <c r="K106" s="37"/>
      <c r="L106" s="107"/>
      <c r="S106" s="35"/>
      <c r="T106" s="35"/>
      <c r="U106" s="35"/>
      <c r="V106" s="35"/>
      <c r="W106" s="35"/>
      <c r="X106" s="35"/>
      <c r="Y106" s="35"/>
      <c r="Z106" s="35"/>
      <c r="AA106" s="35"/>
      <c r="AB106" s="35"/>
      <c r="AC106" s="35"/>
      <c r="AD106" s="35"/>
      <c r="AE106" s="35"/>
    </row>
    <row r="107" spans="1:31" s="2" customFormat="1" ht="6.95" customHeight="1" x14ac:dyDescent="0.2">
      <c r="A107" s="35"/>
      <c r="B107" s="36"/>
      <c r="C107" s="37"/>
      <c r="D107" s="37"/>
      <c r="E107" s="37"/>
      <c r="F107" s="37"/>
      <c r="G107" s="37"/>
      <c r="H107" s="37"/>
      <c r="I107" s="37"/>
      <c r="J107" s="37"/>
      <c r="K107" s="37"/>
      <c r="L107" s="107"/>
      <c r="S107" s="35"/>
      <c r="T107" s="35"/>
      <c r="U107" s="35"/>
      <c r="V107" s="35"/>
      <c r="W107" s="35"/>
      <c r="X107" s="35"/>
      <c r="Y107" s="35"/>
      <c r="Z107" s="35"/>
      <c r="AA107" s="35"/>
      <c r="AB107" s="35"/>
      <c r="AC107" s="35"/>
      <c r="AD107" s="35"/>
      <c r="AE107" s="35"/>
    </row>
    <row r="108" spans="1:31" s="2" customFormat="1" ht="12" customHeight="1" x14ac:dyDescent="0.2">
      <c r="A108" s="35"/>
      <c r="B108" s="36"/>
      <c r="C108" s="30" t="s">
        <v>16</v>
      </c>
      <c r="D108" s="37"/>
      <c r="E108" s="37"/>
      <c r="F108" s="37"/>
      <c r="G108" s="37"/>
      <c r="H108" s="37"/>
      <c r="I108" s="37"/>
      <c r="J108" s="37"/>
      <c r="K108" s="37"/>
      <c r="L108" s="107"/>
      <c r="S108" s="35"/>
      <c r="T108" s="35"/>
      <c r="U108" s="35"/>
      <c r="V108" s="35"/>
      <c r="W108" s="35"/>
      <c r="X108" s="35"/>
      <c r="Y108" s="35"/>
      <c r="Z108" s="35"/>
      <c r="AA108" s="35"/>
      <c r="AB108" s="35"/>
      <c r="AC108" s="35"/>
      <c r="AD108" s="35"/>
      <c r="AE108" s="35"/>
    </row>
    <row r="109" spans="1:31" s="2" customFormat="1" ht="16.5" customHeight="1" x14ac:dyDescent="0.2">
      <c r="A109" s="35"/>
      <c r="B109" s="36"/>
      <c r="C109" s="37"/>
      <c r="D109" s="37"/>
      <c r="E109" s="375" t="str">
        <f>E7</f>
        <v>Multifunkční objekt města Třebenice REVIZE ROZPOČTU Č. 2</v>
      </c>
      <c r="F109" s="376"/>
      <c r="G109" s="376"/>
      <c r="H109" s="376"/>
      <c r="I109" s="37"/>
      <c r="J109" s="37"/>
      <c r="K109" s="37"/>
      <c r="L109" s="107"/>
      <c r="S109" s="35"/>
      <c r="T109" s="35"/>
      <c r="U109" s="35"/>
      <c r="V109" s="35"/>
      <c r="W109" s="35"/>
      <c r="X109" s="35"/>
      <c r="Y109" s="35"/>
      <c r="Z109" s="35"/>
      <c r="AA109" s="35"/>
      <c r="AB109" s="35"/>
      <c r="AC109" s="35"/>
      <c r="AD109" s="35"/>
      <c r="AE109" s="35"/>
    </row>
    <row r="110" spans="1:31" s="2" customFormat="1" ht="12" customHeight="1" x14ac:dyDescent="0.2">
      <c r="A110" s="35"/>
      <c r="B110" s="36"/>
      <c r="C110" s="30" t="s">
        <v>107</v>
      </c>
      <c r="D110" s="37"/>
      <c r="E110" s="37"/>
      <c r="F110" s="37"/>
      <c r="G110" s="37"/>
      <c r="H110" s="37"/>
      <c r="I110" s="37"/>
      <c r="J110" s="37"/>
      <c r="K110" s="37"/>
      <c r="L110" s="107"/>
      <c r="S110" s="35"/>
      <c r="T110" s="35"/>
      <c r="U110" s="35"/>
      <c r="V110" s="35"/>
      <c r="W110" s="35"/>
      <c r="X110" s="35"/>
      <c r="Y110" s="35"/>
      <c r="Z110" s="35"/>
      <c r="AA110" s="35"/>
      <c r="AB110" s="35"/>
      <c r="AC110" s="35"/>
      <c r="AD110" s="35"/>
      <c r="AE110" s="35"/>
    </row>
    <row r="111" spans="1:31" s="2" customFormat="1" ht="16.5" customHeight="1" x14ac:dyDescent="0.2">
      <c r="A111" s="35"/>
      <c r="B111" s="36"/>
      <c r="C111" s="37"/>
      <c r="D111" s="37"/>
      <c r="E111" s="363" t="str">
        <f>E9</f>
        <v xml:space="preserve">SO-A - Multifunkční objekt </v>
      </c>
      <c r="F111" s="374"/>
      <c r="G111" s="374"/>
      <c r="H111" s="374"/>
      <c r="I111" s="37"/>
      <c r="J111" s="37"/>
      <c r="K111" s="37"/>
      <c r="L111" s="107"/>
      <c r="S111" s="35"/>
      <c r="T111" s="35"/>
      <c r="U111" s="35"/>
      <c r="V111" s="35"/>
      <c r="W111" s="35"/>
      <c r="X111" s="35"/>
      <c r="Y111" s="35"/>
      <c r="Z111" s="35"/>
      <c r="AA111" s="35"/>
      <c r="AB111" s="35"/>
      <c r="AC111" s="35"/>
      <c r="AD111" s="35"/>
      <c r="AE111" s="35"/>
    </row>
    <row r="112" spans="1:31" s="2" customFormat="1" ht="6.95" customHeight="1" x14ac:dyDescent="0.2">
      <c r="A112" s="35"/>
      <c r="B112" s="36"/>
      <c r="C112" s="37"/>
      <c r="D112" s="37"/>
      <c r="E112" s="37"/>
      <c r="F112" s="37"/>
      <c r="G112" s="37"/>
      <c r="H112" s="37"/>
      <c r="I112" s="37"/>
      <c r="J112" s="37"/>
      <c r="K112" s="37"/>
      <c r="L112" s="107"/>
      <c r="S112" s="35"/>
      <c r="T112" s="35"/>
      <c r="U112" s="35"/>
      <c r="V112" s="35"/>
      <c r="W112" s="35"/>
      <c r="X112" s="35"/>
      <c r="Y112" s="35"/>
      <c r="Z112" s="35"/>
      <c r="AA112" s="35"/>
      <c r="AB112" s="35"/>
      <c r="AC112" s="35"/>
      <c r="AD112" s="35"/>
      <c r="AE112" s="35"/>
    </row>
    <row r="113" spans="1:65" s="2" customFormat="1" ht="12" customHeight="1" x14ac:dyDescent="0.2">
      <c r="A113" s="35"/>
      <c r="B113" s="36"/>
      <c r="C113" s="30" t="s">
        <v>21</v>
      </c>
      <c r="D113" s="37"/>
      <c r="E113" s="37"/>
      <c r="F113" s="28" t="str">
        <f>F12</f>
        <v>Třebenice</v>
      </c>
      <c r="G113" s="37"/>
      <c r="H113" s="37"/>
      <c r="I113" s="30" t="s">
        <v>23</v>
      </c>
      <c r="J113" s="60" t="str">
        <f>IF(J12="","",J12)</f>
        <v>15. 1. 2021</v>
      </c>
      <c r="K113" s="37"/>
      <c r="L113" s="107"/>
      <c r="S113" s="35"/>
      <c r="T113" s="35"/>
      <c r="U113" s="35"/>
      <c r="V113" s="35"/>
      <c r="W113" s="35"/>
      <c r="X113" s="35"/>
      <c r="Y113" s="35"/>
      <c r="Z113" s="35"/>
      <c r="AA113" s="35"/>
      <c r="AB113" s="35"/>
      <c r="AC113" s="35"/>
      <c r="AD113" s="35"/>
      <c r="AE113" s="35"/>
    </row>
    <row r="114" spans="1:65" s="2" customFormat="1" ht="6.95" customHeight="1" x14ac:dyDescent="0.2">
      <c r="A114" s="35"/>
      <c r="B114" s="36"/>
      <c r="C114" s="37"/>
      <c r="D114" s="37"/>
      <c r="E114" s="37"/>
      <c r="F114" s="37"/>
      <c r="G114" s="37"/>
      <c r="H114" s="37"/>
      <c r="I114" s="37"/>
      <c r="J114" s="37"/>
      <c r="K114" s="37"/>
      <c r="L114" s="107"/>
      <c r="S114" s="35"/>
      <c r="T114" s="35"/>
      <c r="U114" s="35"/>
      <c r="V114" s="35"/>
      <c r="W114" s="35"/>
      <c r="X114" s="35"/>
      <c r="Y114" s="35"/>
      <c r="Z114" s="35"/>
      <c r="AA114" s="35"/>
      <c r="AB114" s="35"/>
      <c r="AC114" s="35"/>
      <c r="AD114" s="35"/>
      <c r="AE114" s="35"/>
    </row>
    <row r="115" spans="1:65" s="2" customFormat="1" ht="15.2" customHeight="1" x14ac:dyDescent="0.2">
      <c r="A115" s="35"/>
      <c r="B115" s="36"/>
      <c r="C115" s="30" t="s">
        <v>25</v>
      </c>
      <c r="D115" s="37"/>
      <c r="E115" s="37"/>
      <c r="F115" s="28" t="str">
        <f>E15</f>
        <v>Město Třebenice</v>
      </c>
      <c r="G115" s="37"/>
      <c r="H115" s="37"/>
      <c r="I115" s="30" t="s">
        <v>32</v>
      </c>
      <c r="J115" s="33" t="str">
        <f>E21</f>
        <v>Ing. arch. V. Volman</v>
      </c>
      <c r="K115" s="37"/>
      <c r="L115" s="107"/>
      <c r="S115" s="35"/>
      <c r="T115" s="35"/>
      <c r="U115" s="35"/>
      <c r="V115" s="35"/>
      <c r="W115" s="35"/>
      <c r="X115" s="35"/>
      <c r="Y115" s="35"/>
      <c r="Z115" s="35"/>
      <c r="AA115" s="35"/>
      <c r="AB115" s="35"/>
      <c r="AC115" s="35"/>
      <c r="AD115" s="35"/>
      <c r="AE115" s="35"/>
    </row>
    <row r="116" spans="1:65" s="2" customFormat="1" ht="15.2" customHeight="1" x14ac:dyDescent="0.2">
      <c r="A116" s="35"/>
      <c r="B116" s="36"/>
      <c r="C116" s="30" t="s">
        <v>30</v>
      </c>
      <c r="D116" s="37"/>
      <c r="E116" s="37"/>
      <c r="F116" s="28" t="str">
        <f>IF(E18="","",E18)</f>
        <v>Vyplň údaj</v>
      </c>
      <c r="G116" s="37"/>
      <c r="H116" s="37"/>
      <c r="I116" s="30" t="s">
        <v>36</v>
      </c>
      <c r="J116" s="33" t="str">
        <f>E24</f>
        <v>Ing. L. Hovorka</v>
      </c>
      <c r="K116" s="37"/>
      <c r="L116" s="107"/>
      <c r="S116" s="35"/>
      <c r="T116" s="35"/>
      <c r="U116" s="35"/>
      <c r="V116" s="35"/>
      <c r="W116" s="35"/>
      <c r="X116" s="35"/>
      <c r="Y116" s="35"/>
      <c r="Z116" s="35"/>
      <c r="AA116" s="35"/>
      <c r="AB116" s="35"/>
      <c r="AC116" s="35"/>
      <c r="AD116" s="35"/>
      <c r="AE116" s="35"/>
    </row>
    <row r="117" spans="1:65" s="2" customFormat="1" ht="10.35" customHeight="1" x14ac:dyDescent="0.2">
      <c r="A117" s="35"/>
      <c r="B117" s="36"/>
      <c r="C117" s="37"/>
      <c r="D117" s="37"/>
      <c r="E117" s="37"/>
      <c r="F117" s="37"/>
      <c r="G117" s="37"/>
      <c r="H117" s="37"/>
      <c r="I117" s="37"/>
      <c r="J117" s="37"/>
      <c r="K117" s="37"/>
      <c r="L117" s="107"/>
      <c r="S117" s="35"/>
      <c r="T117" s="35"/>
      <c r="U117" s="35"/>
      <c r="V117" s="35"/>
      <c r="W117" s="35"/>
      <c r="X117" s="35"/>
      <c r="Y117" s="35"/>
      <c r="Z117" s="35"/>
      <c r="AA117" s="35"/>
      <c r="AB117" s="35"/>
      <c r="AC117" s="35"/>
      <c r="AD117" s="35"/>
      <c r="AE117" s="35"/>
    </row>
    <row r="118" spans="1:65" s="11" customFormat="1" ht="29.25" customHeight="1" x14ac:dyDescent="0.2">
      <c r="A118" s="147"/>
      <c r="B118" s="148"/>
      <c r="C118" s="149" t="s">
        <v>156</v>
      </c>
      <c r="D118" s="150" t="s">
        <v>59</v>
      </c>
      <c r="E118" s="150" t="s">
        <v>55</v>
      </c>
      <c r="F118" s="150" t="s">
        <v>56</v>
      </c>
      <c r="G118" s="150" t="s">
        <v>157</v>
      </c>
      <c r="H118" s="150" t="s">
        <v>158</v>
      </c>
      <c r="I118" s="150" t="s">
        <v>159</v>
      </c>
      <c r="J118" s="150" t="s">
        <v>113</v>
      </c>
      <c r="K118" s="151" t="s">
        <v>160</v>
      </c>
      <c r="L118" s="152"/>
      <c r="M118" s="69" t="s">
        <v>19</v>
      </c>
      <c r="N118" s="70" t="s">
        <v>44</v>
      </c>
      <c r="O118" s="70" t="s">
        <v>161</v>
      </c>
      <c r="P118" s="70" t="s">
        <v>162</v>
      </c>
      <c r="Q118" s="70" t="s">
        <v>163</v>
      </c>
      <c r="R118" s="70" t="s">
        <v>164</v>
      </c>
      <c r="S118" s="70" t="s">
        <v>165</v>
      </c>
      <c r="T118" s="71" t="s">
        <v>166</v>
      </c>
      <c r="U118" s="147"/>
      <c r="V118" s="147"/>
      <c r="W118" s="147"/>
      <c r="X118" s="147"/>
      <c r="Y118" s="147"/>
      <c r="Z118" s="147"/>
      <c r="AA118" s="147"/>
      <c r="AB118" s="147"/>
      <c r="AC118" s="147"/>
      <c r="AD118" s="147"/>
      <c r="AE118" s="147"/>
    </row>
    <row r="119" spans="1:65" s="2" customFormat="1" ht="22.9" customHeight="1" x14ac:dyDescent="0.25">
      <c r="A119" s="35"/>
      <c r="B119" s="36"/>
      <c r="C119" s="76" t="s">
        <v>167</v>
      </c>
      <c r="D119" s="37"/>
      <c r="E119" s="37"/>
      <c r="F119" s="37"/>
      <c r="G119" s="37"/>
      <c r="H119" s="37"/>
      <c r="I119" s="37"/>
      <c r="J119" s="153">
        <f>BK119</f>
        <v>0</v>
      </c>
      <c r="K119" s="37"/>
      <c r="L119" s="40"/>
      <c r="M119" s="72"/>
      <c r="N119" s="154"/>
      <c r="O119" s="73"/>
      <c r="P119" s="155">
        <f>P120+P709+P1828+P1831</f>
        <v>0</v>
      </c>
      <c r="Q119" s="73"/>
      <c r="R119" s="155">
        <f>R120+R709+R1828+R1831</f>
        <v>1525.1543793599999</v>
      </c>
      <c r="S119" s="73"/>
      <c r="T119" s="156">
        <f>T120+T709+T1828+T1831</f>
        <v>17.007999999999999</v>
      </c>
      <c r="U119" s="35"/>
      <c r="V119" s="35"/>
      <c r="W119" s="35"/>
      <c r="X119" s="35"/>
      <c r="Y119" s="35"/>
      <c r="Z119" s="35"/>
      <c r="AA119" s="35"/>
      <c r="AB119" s="35"/>
      <c r="AC119" s="35"/>
      <c r="AD119" s="35"/>
      <c r="AE119" s="35"/>
      <c r="AT119" s="18" t="s">
        <v>73</v>
      </c>
      <c r="AU119" s="18" t="s">
        <v>114</v>
      </c>
      <c r="BK119" s="157">
        <f>BK120+BK709+BK1828+BK1831</f>
        <v>0</v>
      </c>
    </row>
    <row r="120" spans="1:65" s="12" customFormat="1" ht="25.9" customHeight="1" x14ac:dyDescent="0.2">
      <c r="B120" s="158"/>
      <c r="C120" s="159"/>
      <c r="D120" s="160" t="s">
        <v>73</v>
      </c>
      <c r="E120" s="161" t="s">
        <v>168</v>
      </c>
      <c r="F120" s="161" t="s">
        <v>169</v>
      </c>
      <c r="G120" s="159"/>
      <c r="H120" s="159"/>
      <c r="I120" s="162"/>
      <c r="J120" s="163">
        <f>BK120</f>
        <v>0</v>
      </c>
      <c r="K120" s="159"/>
      <c r="L120" s="164"/>
      <c r="M120" s="165"/>
      <c r="N120" s="166"/>
      <c r="O120" s="166"/>
      <c r="P120" s="167">
        <f>P121+P175+P278+P355+P452+P631+P635+P696+P706</f>
        <v>0</v>
      </c>
      <c r="Q120" s="166"/>
      <c r="R120" s="167">
        <f>R121+R175+R278+R355+R452+R631+R635+R696+R706</f>
        <v>1340.7403740299999</v>
      </c>
      <c r="S120" s="166"/>
      <c r="T120" s="168">
        <f>T121+T175+T278+T355+T452+T631+T635+T696+T706</f>
        <v>17.007999999999999</v>
      </c>
      <c r="AR120" s="169" t="s">
        <v>82</v>
      </c>
      <c r="AT120" s="170" t="s">
        <v>73</v>
      </c>
      <c r="AU120" s="170" t="s">
        <v>74</v>
      </c>
      <c r="AY120" s="169" t="s">
        <v>170</v>
      </c>
      <c r="BK120" s="171">
        <f>BK121+BK175+BK278+BK355+BK452+BK631+BK635+BK696+BK706</f>
        <v>0</v>
      </c>
    </row>
    <row r="121" spans="1:65" s="12" customFormat="1" ht="22.9" customHeight="1" x14ac:dyDescent="0.2">
      <c r="B121" s="158"/>
      <c r="C121" s="159"/>
      <c r="D121" s="160" t="s">
        <v>73</v>
      </c>
      <c r="E121" s="172" t="s">
        <v>82</v>
      </c>
      <c r="F121" s="172" t="s">
        <v>171</v>
      </c>
      <c r="G121" s="159"/>
      <c r="H121" s="159"/>
      <c r="I121" s="162"/>
      <c r="J121" s="173">
        <f>BK121</f>
        <v>0</v>
      </c>
      <c r="K121" s="159"/>
      <c r="L121" s="164"/>
      <c r="M121" s="165"/>
      <c r="N121" s="166"/>
      <c r="O121" s="166"/>
      <c r="P121" s="167">
        <f>SUM(P122:P174)</f>
        <v>0</v>
      </c>
      <c r="Q121" s="166"/>
      <c r="R121" s="167">
        <f>SUM(R122:R174)</f>
        <v>20.97</v>
      </c>
      <c r="S121" s="166"/>
      <c r="T121" s="168">
        <f>SUM(T122:T174)</f>
        <v>0</v>
      </c>
      <c r="AR121" s="169" t="s">
        <v>82</v>
      </c>
      <c r="AT121" s="170" t="s">
        <v>73</v>
      </c>
      <c r="AU121" s="170" t="s">
        <v>82</v>
      </c>
      <c r="AY121" s="169" t="s">
        <v>170</v>
      </c>
      <c r="BK121" s="171">
        <f>SUM(BK122:BK174)</f>
        <v>0</v>
      </c>
    </row>
    <row r="122" spans="1:65" s="2" customFormat="1" ht="24" x14ac:dyDescent="0.2">
      <c r="A122" s="35"/>
      <c r="B122" s="36"/>
      <c r="C122" s="174" t="s">
        <v>82</v>
      </c>
      <c r="D122" s="174" t="s">
        <v>172</v>
      </c>
      <c r="E122" s="175" t="s">
        <v>173</v>
      </c>
      <c r="F122" s="176" t="s">
        <v>174</v>
      </c>
      <c r="G122" s="177" t="s">
        <v>175</v>
      </c>
      <c r="H122" s="178">
        <v>13.967000000000001</v>
      </c>
      <c r="I122" s="179"/>
      <c r="J122" s="180">
        <f>ROUND(I122*H122,2)</f>
        <v>0</v>
      </c>
      <c r="K122" s="176" t="s">
        <v>176</v>
      </c>
      <c r="L122" s="40"/>
      <c r="M122" s="181" t="s">
        <v>19</v>
      </c>
      <c r="N122" s="182" t="s">
        <v>45</v>
      </c>
      <c r="O122" s="65"/>
      <c r="P122" s="183">
        <f>O122*H122</f>
        <v>0</v>
      </c>
      <c r="Q122" s="183">
        <v>0</v>
      </c>
      <c r="R122" s="183">
        <f>Q122*H122</f>
        <v>0</v>
      </c>
      <c r="S122" s="183">
        <v>0</v>
      </c>
      <c r="T122" s="184">
        <f>S122*H122</f>
        <v>0</v>
      </c>
      <c r="U122" s="35"/>
      <c r="V122" s="35"/>
      <c r="W122" s="35"/>
      <c r="X122" s="35"/>
      <c r="Y122" s="35"/>
      <c r="Z122" s="35"/>
      <c r="AA122" s="35"/>
      <c r="AB122" s="35"/>
      <c r="AC122" s="35"/>
      <c r="AD122" s="35"/>
      <c r="AE122" s="35"/>
      <c r="AR122" s="185" t="s">
        <v>177</v>
      </c>
      <c r="AT122" s="185" t="s">
        <v>172</v>
      </c>
      <c r="AU122" s="185" t="s">
        <v>84</v>
      </c>
      <c r="AY122" s="18" t="s">
        <v>170</v>
      </c>
      <c r="BE122" s="186">
        <f>IF(N122="základní",J122,0)</f>
        <v>0</v>
      </c>
      <c r="BF122" s="186">
        <f>IF(N122="snížená",J122,0)</f>
        <v>0</v>
      </c>
      <c r="BG122" s="186">
        <f>IF(N122="zákl. přenesená",J122,0)</f>
        <v>0</v>
      </c>
      <c r="BH122" s="186">
        <f>IF(N122="sníž. přenesená",J122,0)</f>
        <v>0</v>
      </c>
      <c r="BI122" s="186">
        <f>IF(N122="nulová",J122,0)</f>
        <v>0</v>
      </c>
      <c r="BJ122" s="18" t="s">
        <v>82</v>
      </c>
      <c r="BK122" s="186">
        <f>ROUND(I122*H122,2)</f>
        <v>0</v>
      </c>
      <c r="BL122" s="18" t="s">
        <v>177</v>
      </c>
      <c r="BM122" s="185" t="s">
        <v>178</v>
      </c>
    </row>
    <row r="123" spans="1:65" s="2" customFormat="1" ht="48.75" x14ac:dyDescent="0.2">
      <c r="A123" s="35"/>
      <c r="B123" s="36"/>
      <c r="C123" s="37"/>
      <c r="D123" s="187" t="s">
        <v>179</v>
      </c>
      <c r="E123" s="37"/>
      <c r="F123" s="188" t="s">
        <v>180</v>
      </c>
      <c r="G123" s="37"/>
      <c r="H123" s="37"/>
      <c r="I123" s="189"/>
      <c r="J123" s="37"/>
      <c r="K123" s="37"/>
      <c r="L123" s="40"/>
      <c r="M123" s="190"/>
      <c r="N123" s="191"/>
      <c r="O123" s="65"/>
      <c r="P123" s="65"/>
      <c r="Q123" s="65"/>
      <c r="R123" s="65"/>
      <c r="S123" s="65"/>
      <c r="T123" s="66"/>
      <c r="U123" s="35"/>
      <c r="V123" s="35"/>
      <c r="W123" s="35"/>
      <c r="X123" s="35"/>
      <c r="Y123" s="35"/>
      <c r="Z123" s="35"/>
      <c r="AA123" s="35"/>
      <c r="AB123" s="35"/>
      <c r="AC123" s="35"/>
      <c r="AD123" s="35"/>
      <c r="AE123" s="35"/>
      <c r="AT123" s="18" t="s">
        <v>179</v>
      </c>
      <c r="AU123" s="18" t="s">
        <v>84</v>
      </c>
    </row>
    <row r="124" spans="1:65" s="13" customFormat="1" x14ac:dyDescent="0.2">
      <c r="B124" s="192"/>
      <c r="C124" s="193"/>
      <c r="D124" s="187" t="s">
        <v>181</v>
      </c>
      <c r="E124" s="194" t="s">
        <v>19</v>
      </c>
      <c r="F124" s="195" t="s">
        <v>182</v>
      </c>
      <c r="G124" s="193"/>
      <c r="H124" s="196">
        <v>8.56</v>
      </c>
      <c r="I124" s="197"/>
      <c r="J124" s="193"/>
      <c r="K124" s="193"/>
      <c r="L124" s="198"/>
      <c r="M124" s="199"/>
      <c r="N124" s="200"/>
      <c r="O124" s="200"/>
      <c r="P124" s="200"/>
      <c r="Q124" s="200"/>
      <c r="R124" s="200"/>
      <c r="S124" s="200"/>
      <c r="T124" s="201"/>
      <c r="AT124" s="202" t="s">
        <v>181</v>
      </c>
      <c r="AU124" s="202" t="s">
        <v>84</v>
      </c>
      <c r="AV124" s="13" t="s">
        <v>84</v>
      </c>
      <c r="AW124" s="13" t="s">
        <v>35</v>
      </c>
      <c r="AX124" s="13" t="s">
        <v>74</v>
      </c>
      <c r="AY124" s="202" t="s">
        <v>170</v>
      </c>
    </row>
    <row r="125" spans="1:65" s="13" customFormat="1" x14ac:dyDescent="0.2">
      <c r="B125" s="192"/>
      <c r="C125" s="193"/>
      <c r="D125" s="187" t="s">
        <v>181</v>
      </c>
      <c r="E125" s="194" t="s">
        <v>19</v>
      </c>
      <c r="F125" s="195" t="s">
        <v>183</v>
      </c>
      <c r="G125" s="193"/>
      <c r="H125" s="196">
        <v>5.0289999999999999</v>
      </c>
      <c r="I125" s="197"/>
      <c r="J125" s="193"/>
      <c r="K125" s="193"/>
      <c r="L125" s="198"/>
      <c r="M125" s="199"/>
      <c r="N125" s="200"/>
      <c r="O125" s="200"/>
      <c r="P125" s="200"/>
      <c r="Q125" s="200"/>
      <c r="R125" s="200"/>
      <c r="S125" s="200"/>
      <c r="T125" s="201"/>
      <c r="AT125" s="202" t="s">
        <v>181</v>
      </c>
      <c r="AU125" s="202" t="s">
        <v>84</v>
      </c>
      <c r="AV125" s="13" t="s">
        <v>84</v>
      </c>
      <c r="AW125" s="13" t="s">
        <v>35</v>
      </c>
      <c r="AX125" s="13" t="s">
        <v>74</v>
      </c>
      <c r="AY125" s="202" t="s">
        <v>170</v>
      </c>
    </row>
    <row r="126" spans="1:65" s="13" customFormat="1" x14ac:dyDescent="0.2">
      <c r="B126" s="192"/>
      <c r="C126" s="193"/>
      <c r="D126" s="187" t="s">
        <v>181</v>
      </c>
      <c r="E126" s="194" t="s">
        <v>19</v>
      </c>
      <c r="F126" s="195" t="s">
        <v>184</v>
      </c>
      <c r="G126" s="193"/>
      <c r="H126" s="196">
        <v>0.378</v>
      </c>
      <c r="I126" s="197"/>
      <c r="J126" s="193"/>
      <c r="K126" s="193"/>
      <c r="L126" s="198"/>
      <c r="M126" s="199"/>
      <c r="N126" s="200"/>
      <c r="O126" s="200"/>
      <c r="P126" s="200"/>
      <c r="Q126" s="200"/>
      <c r="R126" s="200"/>
      <c r="S126" s="200"/>
      <c r="T126" s="201"/>
      <c r="AT126" s="202" t="s">
        <v>181</v>
      </c>
      <c r="AU126" s="202" t="s">
        <v>84</v>
      </c>
      <c r="AV126" s="13" t="s">
        <v>84</v>
      </c>
      <c r="AW126" s="13" t="s">
        <v>35</v>
      </c>
      <c r="AX126" s="13" t="s">
        <v>74</v>
      </c>
      <c r="AY126" s="202" t="s">
        <v>170</v>
      </c>
    </row>
    <row r="127" spans="1:65" s="14" customFormat="1" x14ac:dyDescent="0.2">
      <c r="B127" s="203"/>
      <c r="C127" s="204"/>
      <c r="D127" s="187" t="s">
        <v>181</v>
      </c>
      <c r="E127" s="205" t="s">
        <v>19</v>
      </c>
      <c r="F127" s="206" t="s">
        <v>185</v>
      </c>
      <c r="G127" s="204"/>
      <c r="H127" s="207">
        <v>13.967000000000001</v>
      </c>
      <c r="I127" s="208"/>
      <c r="J127" s="204"/>
      <c r="K127" s="204"/>
      <c r="L127" s="209"/>
      <c r="M127" s="210"/>
      <c r="N127" s="211"/>
      <c r="O127" s="211"/>
      <c r="P127" s="211"/>
      <c r="Q127" s="211"/>
      <c r="R127" s="211"/>
      <c r="S127" s="211"/>
      <c r="T127" s="212"/>
      <c r="AT127" s="213" t="s">
        <v>181</v>
      </c>
      <c r="AU127" s="213" t="s">
        <v>84</v>
      </c>
      <c r="AV127" s="14" t="s">
        <v>177</v>
      </c>
      <c r="AW127" s="14" t="s">
        <v>35</v>
      </c>
      <c r="AX127" s="14" t="s">
        <v>82</v>
      </c>
      <c r="AY127" s="213" t="s">
        <v>170</v>
      </c>
    </row>
    <row r="128" spans="1:65" s="2" customFormat="1" ht="24" x14ac:dyDescent="0.2">
      <c r="A128" s="35"/>
      <c r="B128" s="36"/>
      <c r="C128" s="174" t="s">
        <v>84</v>
      </c>
      <c r="D128" s="174" t="s">
        <v>172</v>
      </c>
      <c r="E128" s="175" t="s">
        <v>186</v>
      </c>
      <c r="F128" s="176" t="s">
        <v>187</v>
      </c>
      <c r="G128" s="177" t="s">
        <v>175</v>
      </c>
      <c r="H128" s="178">
        <v>116.76900000000001</v>
      </c>
      <c r="I128" s="179"/>
      <c r="J128" s="180">
        <f>ROUND(I128*H128,2)</f>
        <v>0</v>
      </c>
      <c r="K128" s="176" t="s">
        <v>176</v>
      </c>
      <c r="L128" s="40"/>
      <c r="M128" s="181" t="s">
        <v>19</v>
      </c>
      <c r="N128" s="182" t="s">
        <v>45</v>
      </c>
      <c r="O128" s="65"/>
      <c r="P128" s="183">
        <f>O128*H128</f>
        <v>0</v>
      </c>
      <c r="Q128" s="183">
        <v>0</v>
      </c>
      <c r="R128" s="183">
        <f>Q128*H128</f>
        <v>0</v>
      </c>
      <c r="S128" s="183">
        <v>0</v>
      </c>
      <c r="T128" s="184">
        <f>S128*H128</f>
        <v>0</v>
      </c>
      <c r="U128" s="35"/>
      <c r="V128" s="35"/>
      <c r="W128" s="35"/>
      <c r="X128" s="35"/>
      <c r="Y128" s="35"/>
      <c r="Z128" s="35"/>
      <c r="AA128" s="35"/>
      <c r="AB128" s="35"/>
      <c r="AC128" s="35"/>
      <c r="AD128" s="35"/>
      <c r="AE128" s="35"/>
      <c r="AR128" s="185" t="s">
        <v>177</v>
      </c>
      <c r="AT128" s="185" t="s">
        <v>172</v>
      </c>
      <c r="AU128" s="185" t="s">
        <v>84</v>
      </c>
      <c r="AY128" s="18" t="s">
        <v>170</v>
      </c>
      <c r="BE128" s="186">
        <f>IF(N128="základní",J128,0)</f>
        <v>0</v>
      </c>
      <c r="BF128" s="186">
        <f>IF(N128="snížená",J128,0)</f>
        <v>0</v>
      </c>
      <c r="BG128" s="186">
        <f>IF(N128="zákl. přenesená",J128,0)</f>
        <v>0</v>
      </c>
      <c r="BH128" s="186">
        <f>IF(N128="sníž. přenesená",J128,0)</f>
        <v>0</v>
      </c>
      <c r="BI128" s="186">
        <f>IF(N128="nulová",J128,0)</f>
        <v>0</v>
      </c>
      <c r="BJ128" s="18" t="s">
        <v>82</v>
      </c>
      <c r="BK128" s="186">
        <f>ROUND(I128*H128,2)</f>
        <v>0</v>
      </c>
      <c r="BL128" s="18" t="s">
        <v>177</v>
      </c>
      <c r="BM128" s="185" t="s">
        <v>188</v>
      </c>
    </row>
    <row r="129" spans="1:65" s="2" customFormat="1" ht="39" x14ac:dyDescent="0.2">
      <c r="A129" s="35"/>
      <c r="B129" s="36"/>
      <c r="C129" s="37"/>
      <c r="D129" s="187" t="s">
        <v>179</v>
      </c>
      <c r="E129" s="37"/>
      <c r="F129" s="188" t="s">
        <v>189</v>
      </c>
      <c r="G129" s="37"/>
      <c r="H129" s="37"/>
      <c r="I129" s="189"/>
      <c r="J129" s="37"/>
      <c r="K129" s="37"/>
      <c r="L129" s="40"/>
      <c r="M129" s="190"/>
      <c r="N129" s="191"/>
      <c r="O129" s="65"/>
      <c r="P129" s="65"/>
      <c r="Q129" s="65"/>
      <c r="R129" s="65"/>
      <c r="S129" s="65"/>
      <c r="T129" s="66"/>
      <c r="U129" s="35"/>
      <c r="V129" s="35"/>
      <c r="W129" s="35"/>
      <c r="X129" s="35"/>
      <c r="Y129" s="35"/>
      <c r="Z129" s="35"/>
      <c r="AA129" s="35"/>
      <c r="AB129" s="35"/>
      <c r="AC129" s="35"/>
      <c r="AD129" s="35"/>
      <c r="AE129" s="35"/>
      <c r="AT129" s="18" t="s">
        <v>179</v>
      </c>
      <c r="AU129" s="18" t="s">
        <v>84</v>
      </c>
    </row>
    <row r="130" spans="1:65" s="13" customFormat="1" x14ac:dyDescent="0.2">
      <c r="B130" s="192"/>
      <c r="C130" s="193"/>
      <c r="D130" s="187" t="s">
        <v>181</v>
      </c>
      <c r="E130" s="194" t="s">
        <v>19</v>
      </c>
      <c r="F130" s="195" t="s">
        <v>190</v>
      </c>
      <c r="G130" s="193"/>
      <c r="H130" s="196">
        <v>40.372999999999998</v>
      </c>
      <c r="I130" s="197"/>
      <c r="J130" s="193"/>
      <c r="K130" s="193"/>
      <c r="L130" s="198"/>
      <c r="M130" s="199"/>
      <c r="N130" s="200"/>
      <c r="O130" s="200"/>
      <c r="P130" s="200"/>
      <c r="Q130" s="200"/>
      <c r="R130" s="200"/>
      <c r="S130" s="200"/>
      <c r="T130" s="201"/>
      <c r="AT130" s="202" t="s">
        <v>181</v>
      </c>
      <c r="AU130" s="202" t="s">
        <v>84</v>
      </c>
      <c r="AV130" s="13" t="s">
        <v>84</v>
      </c>
      <c r="AW130" s="13" t="s">
        <v>35</v>
      </c>
      <c r="AX130" s="13" t="s">
        <v>74</v>
      </c>
      <c r="AY130" s="202" t="s">
        <v>170</v>
      </c>
    </row>
    <row r="131" spans="1:65" s="13" customFormat="1" x14ac:dyDescent="0.2">
      <c r="B131" s="192"/>
      <c r="C131" s="193"/>
      <c r="D131" s="187" t="s">
        <v>181</v>
      </c>
      <c r="E131" s="194" t="s">
        <v>19</v>
      </c>
      <c r="F131" s="195" t="s">
        <v>191</v>
      </c>
      <c r="G131" s="193"/>
      <c r="H131" s="196">
        <v>20.186</v>
      </c>
      <c r="I131" s="197"/>
      <c r="J131" s="193"/>
      <c r="K131" s="193"/>
      <c r="L131" s="198"/>
      <c r="M131" s="199"/>
      <c r="N131" s="200"/>
      <c r="O131" s="200"/>
      <c r="P131" s="200"/>
      <c r="Q131" s="200"/>
      <c r="R131" s="200"/>
      <c r="S131" s="200"/>
      <c r="T131" s="201"/>
      <c r="AT131" s="202" t="s">
        <v>181</v>
      </c>
      <c r="AU131" s="202" t="s">
        <v>84</v>
      </c>
      <c r="AV131" s="13" t="s">
        <v>84</v>
      </c>
      <c r="AW131" s="13" t="s">
        <v>35</v>
      </c>
      <c r="AX131" s="13" t="s">
        <v>74</v>
      </c>
      <c r="AY131" s="202" t="s">
        <v>170</v>
      </c>
    </row>
    <row r="132" spans="1:65" s="13" customFormat="1" x14ac:dyDescent="0.2">
      <c r="B132" s="192"/>
      <c r="C132" s="193"/>
      <c r="D132" s="187" t="s">
        <v>181</v>
      </c>
      <c r="E132" s="194" t="s">
        <v>19</v>
      </c>
      <c r="F132" s="195" t="s">
        <v>192</v>
      </c>
      <c r="G132" s="193"/>
      <c r="H132" s="196">
        <v>20.309999999999999</v>
      </c>
      <c r="I132" s="197"/>
      <c r="J132" s="193"/>
      <c r="K132" s="193"/>
      <c r="L132" s="198"/>
      <c r="M132" s="199"/>
      <c r="N132" s="200"/>
      <c r="O132" s="200"/>
      <c r="P132" s="200"/>
      <c r="Q132" s="200"/>
      <c r="R132" s="200"/>
      <c r="S132" s="200"/>
      <c r="T132" s="201"/>
      <c r="AT132" s="202" t="s">
        <v>181</v>
      </c>
      <c r="AU132" s="202" t="s">
        <v>84</v>
      </c>
      <c r="AV132" s="13" t="s">
        <v>84</v>
      </c>
      <c r="AW132" s="13" t="s">
        <v>35</v>
      </c>
      <c r="AX132" s="13" t="s">
        <v>74</v>
      </c>
      <c r="AY132" s="202" t="s">
        <v>170</v>
      </c>
    </row>
    <row r="133" spans="1:65" s="13" customFormat="1" x14ac:dyDescent="0.2">
      <c r="B133" s="192"/>
      <c r="C133" s="193"/>
      <c r="D133" s="187" t="s">
        <v>181</v>
      </c>
      <c r="E133" s="194" t="s">
        <v>19</v>
      </c>
      <c r="F133" s="195" t="s">
        <v>193</v>
      </c>
      <c r="G133" s="193"/>
      <c r="H133" s="196">
        <v>11.435</v>
      </c>
      <c r="I133" s="197"/>
      <c r="J133" s="193"/>
      <c r="K133" s="193"/>
      <c r="L133" s="198"/>
      <c r="M133" s="199"/>
      <c r="N133" s="200"/>
      <c r="O133" s="200"/>
      <c r="P133" s="200"/>
      <c r="Q133" s="200"/>
      <c r="R133" s="200"/>
      <c r="S133" s="200"/>
      <c r="T133" s="201"/>
      <c r="AT133" s="202" t="s">
        <v>181</v>
      </c>
      <c r="AU133" s="202" t="s">
        <v>84</v>
      </c>
      <c r="AV133" s="13" t="s">
        <v>84</v>
      </c>
      <c r="AW133" s="13" t="s">
        <v>35</v>
      </c>
      <c r="AX133" s="13" t="s">
        <v>74</v>
      </c>
      <c r="AY133" s="202" t="s">
        <v>170</v>
      </c>
    </row>
    <row r="134" spans="1:65" s="13" customFormat="1" ht="22.5" x14ac:dyDescent="0.2">
      <c r="B134" s="192"/>
      <c r="C134" s="193"/>
      <c r="D134" s="187" t="s">
        <v>181</v>
      </c>
      <c r="E134" s="194" t="s">
        <v>19</v>
      </c>
      <c r="F134" s="195" t="s">
        <v>194</v>
      </c>
      <c r="G134" s="193"/>
      <c r="H134" s="196">
        <v>24.465</v>
      </c>
      <c r="I134" s="197"/>
      <c r="J134" s="193"/>
      <c r="K134" s="193"/>
      <c r="L134" s="198"/>
      <c r="M134" s="199"/>
      <c r="N134" s="200"/>
      <c r="O134" s="200"/>
      <c r="P134" s="200"/>
      <c r="Q134" s="200"/>
      <c r="R134" s="200"/>
      <c r="S134" s="200"/>
      <c r="T134" s="201"/>
      <c r="AT134" s="202" t="s">
        <v>181</v>
      </c>
      <c r="AU134" s="202" t="s">
        <v>84</v>
      </c>
      <c r="AV134" s="13" t="s">
        <v>84</v>
      </c>
      <c r="AW134" s="13" t="s">
        <v>35</v>
      </c>
      <c r="AX134" s="13" t="s">
        <v>74</v>
      </c>
      <c r="AY134" s="202" t="s">
        <v>170</v>
      </c>
    </row>
    <row r="135" spans="1:65" s="14" customFormat="1" x14ac:dyDescent="0.2">
      <c r="B135" s="203"/>
      <c r="C135" s="204"/>
      <c r="D135" s="187" t="s">
        <v>181</v>
      </c>
      <c r="E135" s="205" t="s">
        <v>19</v>
      </c>
      <c r="F135" s="206" t="s">
        <v>185</v>
      </c>
      <c r="G135" s="204"/>
      <c r="H135" s="207">
        <v>116.76900000000001</v>
      </c>
      <c r="I135" s="208"/>
      <c r="J135" s="204"/>
      <c r="K135" s="204"/>
      <c r="L135" s="209"/>
      <c r="M135" s="210"/>
      <c r="N135" s="211"/>
      <c r="O135" s="211"/>
      <c r="P135" s="211"/>
      <c r="Q135" s="211"/>
      <c r="R135" s="211"/>
      <c r="S135" s="211"/>
      <c r="T135" s="212"/>
      <c r="AT135" s="213" t="s">
        <v>181</v>
      </c>
      <c r="AU135" s="213" t="s">
        <v>84</v>
      </c>
      <c r="AV135" s="14" t="s">
        <v>177</v>
      </c>
      <c r="AW135" s="14" t="s">
        <v>35</v>
      </c>
      <c r="AX135" s="14" t="s">
        <v>82</v>
      </c>
      <c r="AY135" s="213" t="s">
        <v>170</v>
      </c>
    </row>
    <row r="136" spans="1:65" s="2" customFormat="1" ht="24" x14ac:dyDescent="0.2">
      <c r="A136" s="35"/>
      <c r="B136" s="36"/>
      <c r="C136" s="174" t="s">
        <v>195</v>
      </c>
      <c r="D136" s="174" t="s">
        <v>172</v>
      </c>
      <c r="E136" s="175" t="s">
        <v>196</v>
      </c>
      <c r="F136" s="176" t="s">
        <v>197</v>
      </c>
      <c r="G136" s="177" t="s">
        <v>175</v>
      </c>
      <c r="H136" s="178">
        <v>16.626000000000001</v>
      </c>
      <c r="I136" s="179"/>
      <c r="J136" s="180">
        <f>ROUND(I136*H136,2)</f>
        <v>0</v>
      </c>
      <c r="K136" s="176" t="s">
        <v>176</v>
      </c>
      <c r="L136" s="40"/>
      <c r="M136" s="181" t="s">
        <v>19</v>
      </c>
      <c r="N136" s="182" t="s">
        <v>45</v>
      </c>
      <c r="O136" s="65"/>
      <c r="P136" s="183">
        <f>O136*H136</f>
        <v>0</v>
      </c>
      <c r="Q136" s="183">
        <v>0</v>
      </c>
      <c r="R136" s="183">
        <f>Q136*H136</f>
        <v>0</v>
      </c>
      <c r="S136" s="183">
        <v>0</v>
      </c>
      <c r="T136" s="184">
        <f>S136*H136</f>
        <v>0</v>
      </c>
      <c r="U136" s="35"/>
      <c r="V136" s="35"/>
      <c r="W136" s="35"/>
      <c r="X136" s="35"/>
      <c r="Y136" s="35"/>
      <c r="Z136" s="35"/>
      <c r="AA136" s="35"/>
      <c r="AB136" s="35"/>
      <c r="AC136" s="35"/>
      <c r="AD136" s="35"/>
      <c r="AE136" s="35"/>
      <c r="AR136" s="185" t="s">
        <v>177</v>
      </c>
      <c r="AT136" s="185" t="s">
        <v>172</v>
      </c>
      <c r="AU136" s="185" t="s">
        <v>84</v>
      </c>
      <c r="AY136" s="18" t="s">
        <v>170</v>
      </c>
      <c r="BE136" s="186">
        <f>IF(N136="základní",J136,0)</f>
        <v>0</v>
      </c>
      <c r="BF136" s="186">
        <f>IF(N136="snížená",J136,0)</f>
        <v>0</v>
      </c>
      <c r="BG136" s="186">
        <f>IF(N136="zákl. přenesená",J136,0)</f>
        <v>0</v>
      </c>
      <c r="BH136" s="186">
        <f>IF(N136="sníž. přenesená",J136,0)</f>
        <v>0</v>
      </c>
      <c r="BI136" s="186">
        <f>IF(N136="nulová",J136,0)</f>
        <v>0</v>
      </c>
      <c r="BJ136" s="18" t="s">
        <v>82</v>
      </c>
      <c r="BK136" s="186">
        <f>ROUND(I136*H136,2)</f>
        <v>0</v>
      </c>
      <c r="BL136" s="18" t="s">
        <v>177</v>
      </c>
      <c r="BM136" s="185" t="s">
        <v>198</v>
      </c>
    </row>
    <row r="137" spans="1:65" s="2" customFormat="1" ht="39" x14ac:dyDescent="0.2">
      <c r="A137" s="35"/>
      <c r="B137" s="36"/>
      <c r="C137" s="37"/>
      <c r="D137" s="187" t="s">
        <v>179</v>
      </c>
      <c r="E137" s="37"/>
      <c r="F137" s="188" t="s">
        <v>199</v>
      </c>
      <c r="G137" s="37"/>
      <c r="H137" s="37"/>
      <c r="I137" s="189"/>
      <c r="J137" s="37"/>
      <c r="K137" s="37"/>
      <c r="L137" s="40"/>
      <c r="M137" s="190"/>
      <c r="N137" s="191"/>
      <c r="O137" s="65"/>
      <c r="P137" s="65"/>
      <c r="Q137" s="65"/>
      <c r="R137" s="65"/>
      <c r="S137" s="65"/>
      <c r="T137" s="66"/>
      <c r="U137" s="35"/>
      <c r="V137" s="35"/>
      <c r="W137" s="35"/>
      <c r="X137" s="35"/>
      <c r="Y137" s="35"/>
      <c r="Z137" s="35"/>
      <c r="AA137" s="35"/>
      <c r="AB137" s="35"/>
      <c r="AC137" s="35"/>
      <c r="AD137" s="35"/>
      <c r="AE137" s="35"/>
      <c r="AT137" s="18" t="s">
        <v>179</v>
      </c>
      <c r="AU137" s="18" t="s">
        <v>84</v>
      </c>
    </row>
    <row r="138" spans="1:65" s="13" customFormat="1" ht="22.5" x14ac:dyDescent="0.2">
      <c r="B138" s="192"/>
      <c r="C138" s="193"/>
      <c r="D138" s="187" t="s">
        <v>181</v>
      </c>
      <c r="E138" s="194" t="s">
        <v>19</v>
      </c>
      <c r="F138" s="195" t="s">
        <v>200</v>
      </c>
      <c r="G138" s="193"/>
      <c r="H138" s="196">
        <v>9.2360000000000007</v>
      </c>
      <c r="I138" s="197"/>
      <c r="J138" s="193"/>
      <c r="K138" s="193"/>
      <c r="L138" s="198"/>
      <c r="M138" s="199"/>
      <c r="N138" s="200"/>
      <c r="O138" s="200"/>
      <c r="P138" s="200"/>
      <c r="Q138" s="200"/>
      <c r="R138" s="200"/>
      <c r="S138" s="200"/>
      <c r="T138" s="201"/>
      <c r="AT138" s="202" t="s">
        <v>181</v>
      </c>
      <c r="AU138" s="202" t="s">
        <v>84</v>
      </c>
      <c r="AV138" s="13" t="s">
        <v>84</v>
      </c>
      <c r="AW138" s="13" t="s">
        <v>35</v>
      </c>
      <c r="AX138" s="13" t="s">
        <v>74</v>
      </c>
      <c r="AY138" s="202" t="s">
        <v>170</v>
      </c>
    </row>
    <row r="139" spans="1:65" s="13" customFormat="1" ht="22.5" x14ac:dyDescent="0.2">
      <c r="B139" s="192"/>
      <c r="C139" s="193"/>
      <c r="D139" s="187" t="s">
        <v>181</v>
      </c>
      <c r="E139" s="194" t="s">
        <v>19</v>
      </c>
      <c r="F139" s="195" t="s">
        <v>201</v>
      </c>
      <c r="G139" s="193"/>
      <c r="H139" s="196">
        <v>5.4989999999999997</v>
      </c>
      <c r="I139" s="197"/>
      <c r="J139" s="193"/>
      <c r="K139" s="193"/>
      <c r="L139" s="198"/>
      <c r="M139" s="199"/>
      <c r="N139" s="200"/>
      <c r="O139" s="200"/>
      <c r="P139" s="200"/>
      <c r="Q139" s="200"/>
      <c r="R139" s="200"/>
      <c r="S139" s="200"/>
      <c r="T139" s="201"/>
      <c r="AT139" s="202" t="s">
        <v>181</v>
      </c>
      <c r="AU139" s="202" t="s">
        <v>84</v>
      </c>
      <c r="AV139" s="13" t="s">
        <v>84</v>
      </c>
      <c r="AW139" s="13" t="s">
        <v>35</v>
      </c>
      <c r="AX139" s="13" t="s">
        <v>74</v>
      </c>
      <c r="AY139" s="202" t="s">
        <v>170</v>
      </c>
    </row>
    <row r="140" spans="1:65" s="13" customFormat="1" x14ac:dyDescent="0.2">
      <c r="B140" s="192"/>
      <c r="C140" s="193"/>
      <c r="D140" s="187" t="s">
        <v>181</v>
      </c>
      <c r="E140" s="194" t="s">
        <v>19</v>
      </c>
      <c r="F140" s="195" t="s">
        <v>202</v>
      </c>
      <c r="G140" s="193"/>
      <c r="H140" s="196">
        <v>1.891</v>
      </c>
      <c r="I140" s="197"/>
      <c r="J140" s="193"/>
      <c r="K140" s="193"/>
      <c r="L140" s="198"/>
      <c r="M140" s="199"/>
      <c r="N140" s="200"/>
      <c r="O140" s="200"/>
      <c r="P140" s="200"/>
      <c r="Q140" s="200"/>
      <c r="R140" s="200"/>
      <c r="S140" s="200"/>
      <c r="T140" s="201"/>
      <c r="AT140" s="202" t="s">
        <v>181</v>
      </c>
      <c r="AU140" s="202" t="s">
        <v>84</v>
      </c>
      <c r="AV140" s="13" t="s">
        <v>84</v>
      </c>
      <c r="AW140" s="13" t="s">
        <v>35</v>
      </c>
      <c r="AX140" s="13" t="s">
        <v>74</v>
      </c>
      <c r="AY140" s="202" t="s">
        <v>170</v>
      </c>
    </row>
    <row r="141" spans="1:65" s="14" customFormat="1" x14ac:dyDescent="0.2">
      <c r="B141" s="203"/>
      <c r="C141" s="204"/>
      <c r="D141" s="187" t="s">
        <v>181</v>
      </c>
      <c r="E141" s="205" t="s">
        <v>19</v>
      </c>
      <c r="F141" s="206" t="s">
        <v>185</v>
      </c>
      <c r="G141" s="204"/>
      <c r="H141" s="207">
        <v>16.626000000000001</v>
      </c>
      <c r="I141" s="208"/>
      <c r="J141" s="204"/>
      <c r="K141" s="204"/>
      <c r="L141" s="209"/>
      <c r="M141" s="210"/>
      <c r="N141" s="211"/>
      <c r="O141" s="211"/>
      <c r="P141" s="211"/>
      <c r="Q141" s="211"/>
      <c r="R141" s="211"/>
      <c r="S141" s="211"/>
      <c r="T141" s="212"/>
      <c r="AT141" s="213" t="s">
        <v>181</v>
      </c>
      <c r="AU141" s="213" t="s">
        <v>84</v>
      </c>
      <c r="AV141" s="14" t="s">
        <v>177</v>
      </c>
      <c r="AW141" s="14" t="s">
        <v>35</v>
      </c>
      <c r="AX141" s="14" t="s">
        <v>82</v>
      </c>
      <c r="AY141" s="213" t="s">
        <v>170</v>
      </c>
    </row>
    <row r="142" spans="1:65" s="2" customFormat="1" ht="36" x14ac:dyDescent="0.2">
      <c r="A142" s="35"/>
      <c r="B142" s="36"/>
      <c r="C142" s="174" t="s">
        <v>177</v>
      </c>
      <c r="D142" s="174" t="s">
        <v>172</v>
      </c>
      <c r="E142" s="175" t="s">
        <v>203</v>
      </c>
      <c r="F142" s="176" t="s">
        <v>204</v>
      </c>
      <c r="G142" s="177" t="s">
        <v>175</v>
      </c>
      <c r="H142" s="178">
        <v>177.63200000000001</v>
      </c>
      <c r="I142" s="179"/>
      <c r="J142" s="180">
        <f>ROUND(I142*H142,2)</f>
        <v>0</v>
      </c>
      <c r="K142" s="176" t="s">
        <v>176</v>
      </c>
      <c r="L142" s="40"/>
      <c r="M142" s="181" t="s">
        <v>19</v>
      </c>
      <c r="N142" s="182" t="s">
        <v>45</v>
      </c>
      <c r="O142" s="65"/>
      <c r="P142" s="183">
        <f>O142*H142</f>
        <v>0</v>
      </c>
      <c r="Q142" s="183">
        <v>0</v>
      </c>
      <c r="R142" s="183">
        <f>Q142*H142</f>
        <v>0</v>
      </c>
      <c r="S142" s="183">
        <v>0</v>
      </c>
      <c r="T142" s="184">
        <f>S142*H142</f>
        <v>0</v>
      </c>
      <c r="U142" s="35"/>
      <c r="V142" s="35"/>
      <c r="W142" s="35"/>
      <c r="X142" s="35"/>
      <c r="Y142" s="35"/>
      <c r="Z142" s="35"/>
      <c r="AA142" s="35"/>
      <c r="AB142" s="35"/>
      <c r="AC142" s="35"/>
      <c r="AD142" s="35"/>
      <c r="AE142" s="35"/>
      <c r="AR142" s="185" t="s">
        <v>177</v>
      </c>
      <c r="AT142" s="185" t="s">
        <v>172</v>
      </c>
      <c r="AU142" s="185" t="s">
        <v>84</v>
      </c>
      <c r="AY142" s="18" t="s">
        <v>170</v>
      </c>
      <c r="BE142" s="186">
        <f>IF(N142="základní",J142,0)</f>
        <v>0</v>
      </c>
      <c r="BF142" s="186">
        <f>IF(N142="snížená",J142,0)</f>
        <v>0</v>
      </c>
      <c r="BG142" s="186">
        <f>IF(N142="zákl. přenesená",J142,0)</f>
        <v>0</v>
      </c>
      <c r="BH142" s="186">
        <f>IF(N142="sníž. přenesená",J142,0)</f>
        <v>0</v>
      </c>
      <c r="BI142" s="186">
        <f>IF(N142="nulová",J142,0)</f>
        <v>0</v>
      </c>
      <c r="BJ142" s="18" t="s">
        <v>82</v>
      </c>
      <c r="BK142" s="186">
        <f>ROUND(I142*H142,2)</f>
        <v>0</v>
      </c>
      <c r="BL142" s="18" t="s">
        <v>177</v>
      </c>
      <c r="BM142" s="185" t="s">
        <v>205</v>
      </c>
    </row>
    <row r="143" spans="1:65" s="2" customFormat="1" ht="58.5" x14ac:dyDescent="0.2">
      <c r="A143" s="35"/>
      <c r="B143" s="36"/>
      <c r="C143" s="37"/>
      <c r="D143" s="187" t="s">
        <v>179</v>
      </c>
      <c r="E143" s="37"/>
      <c r="F143" s="188" t="s">
        <v>206</v>
      </c>
      <c r="G143" s="37"/>
      <c r="H143" s="37"/>
      <c r="I143" s="189"/>
      <c r="J143" s="37"/>
      <c r="K143" s="37"/>
      <c r="L143" s="40"/>
      <c r="M143" s="190"/>
      <c r="N143" s="191"/>
      <c r="O143" s="65"/>
      <c r="P143" s="65"/>
      <c r="Q143" s="65"/>
      <c r="R143" s="65"/>
      <c r="S143" s="65"/>
      <c r="T143" s="66"/>
      <c r="U143" s="35"/>
      <c r="V143" s="35"/>
      <c r="W143" s="35"/>
      <c r="X143" s="35"/>
      <c r="Y143" s="35"/>
      <c r="Z143" s="35"/>
      <c r="AA143" s="35"/>
      <c r="AB143" s="35"/>
      <c r="AC143" s="35"/>
      <c r="AD143" s="35"/>
      <c r="AE143" s="35"/>
      <c r="AT143" s="18" t="s">
        <v>179</v>
      </c>
      <c r="AU143" s="18" t="s">
        <v>84</v>
      </c>
    </row>
    <row r="144" spans="1:65" s="13" customFormat="1" x14ac:dyDescent="0.2">
      <c r="B144" s="192"/>
      <c r="C144" s="193"/>
      <c r="D144" s="187" t="s">
        <v>181</v>
      </c>
      <c r="E144" s="194" t="s">
        <v>19</v>
      </c>
      <c r="F144" s="195" t="s">
        <v>207</v>
      </c>
      <c r="G144" s="193"/>
      <c r="H144" s="196">
        <v>147.36199999999999</v>
      </c>
      <c r="I144" s="197"/>
      <c r="J144" s="193"/>
      <c r="K144" s="193"/>
      <c r="L144" s="198"/>
      <c r="M144" s="199"/>
      <c r="N144" s="200"/>
      <c r="O144" s="200"/>
      <c r="P144" s="200"/>
      <c r="Q144" s="200"/>
      <c r="R144" s="200"/>
      <c r="S144" s="200"/>
      <c r="T144" s="201"/>
      <c r="AT144" s="202" t="s">
        <v>181</v>
      </c>
      <c r="AU144" s="202" t="s">
        <v>84</v>
      </c>
      <c r="AV144" s="13" t="s">
        <v>84</v>
      </c>
      <c r="AW144" s="13" t="s">
        <v>35</v>
      </c>
      <c r="AX144" s="13" t="s">
        <v>74</v>
      </c>
      <c r="AY144" s="202" t="s">
        <v>170</v>
      </c>
    </row>
    <row r="145" spans="1:65" s="13" customFormat="1" x14ac:dyDescent="0.2">
      <c r="B145" s="192"/>
      <c r="C145" s="193"/>
      <c r="D145" s="187" t="s">
        <v>181</v>
      </c>
      <c r="E145" s="194" t="s">
        <v>19</v>
      </c>
      <c r="F145" s="195" t="s">
        <v>208</v>
      </c>
      <c r="G145" s="193"/>
      <c r="H145" s="196">
        <v>30.27</v>
      </c>
      <c r="I145" s="197"/>
      <c r="J145" s="193"/>
      <c r="K145" s="193"/>
      <c r="L145" s="198"/>
      <c r="M145" s="199"/>
      <c r="N145" s="200"/>
      <c r="O145" s="200"/>
      <c r="P145" s="200"/>
      <c r="Q145" s="200"/>
      <c r="R145" s="200"/>
      <c r="S145" s="200"/>
      <c r="T145" s="201"/>
      <c r="AT145" s="202" t="s">
        <v>181</v>
      </c>
      <c r="AU145" s="202" t="s">
        <v>84</v>
      </c>
      <c r="AV145" s="13" t="s">
        <v>84</v>
      </c>
      <c r="AW145" s="13" t="s">
        <v>35</v>
      </c>
      <c r="AX145" s="13" t="s">
        <v>74</v>
      </c>
      <c r="AY145" s="202" t="s">
        <v>170</v>
      </c>
    </row>
    <row r="146" spans="1:65" s="14" customFormat="1" x14ac:dyDescent="0.2">
      <c r="B146" s="203"/>
      <c r="C146" s="204"/>
      <c r="D146" s="187" t="s">
        <v>181</v>
      </c>
      <c r="E146" s="205" t="s">
        <v>19</v>
      </c>
      <c r="F146" s="206" t="s">
        <v>185</v>
      </c>
      <c r="G146" s="204"/>
      <c r="H146" s="207">
        <v>177.63200000000001</v>
      </c>
      <c r="I146" s="208"/>
      <c r="J146" s="204"/>
      <c r="K146" s="204"/>
      <c r="L146" s="209"/>
      <c r="M146" s="210"/>
      <c r="N146" s="211"/>
      <c r="O146" s="211"/>
      <c r="P146" s="211"/>
      <c r="Q146" s="211"/>
      <c r="R146" s="211"/>
      <c r="S146" s="211"/>
      <c r="T146" s="212"/>
      <c r="AT146" s="213" t="s">
        <v>181</v>
      </c>
      <c r="AU146" s="213" t="s">
        <v>84</v>
      </c>
      <c r="AV146" s="14" t="s">
        <v>177</v>
      </c>
      <c r="AW146" s="14" t="s">
        <v>35</v>
      </c>
      <c r="AX146" s="14" t="s">
        <v>82</v>
      </c>
      <c r="AY146" s="213" t="s">
        <v>170</v>
      </c>
    </row>
    <row r="147" spans="1:65" s="2" customFormat="1" ht="36" x14ac:dyDescent="0.2">
      <c r="A147" s="35"/>
      <c r="B147" s="36"/>
      <c r="C147" s="174" t="s">
        <v>209</v>
      </c>
      <c r="D147" s="174" t="s">
        <v>172</v>
      </c>
      <c r="E147" s="175" t="s">
        <v>210</v>
      </c>
      <c r="F147" s="176" t="s">
        <v>211</v>
      </c>
      <c r="G147" s="177" t="s">
        <v>175</v>
      </c>
      <c r="H147" s="178">
        <v>10.484999999999999</v>
      </c>
      <c r="I147" s="179"/>
      <c r="J147" s="180">
        <f>ROUND(I147*H147,2)</f>
        <v>0</v>
      </c>
      <c r="K147" s="176" t="s">
        <v>176</v>
      </c>
      <c r="L147" s="40"/>
      <c r="M147" s="181" t="s">
        <v>19</v>
      </c>
      <c r="N147" s="182" t="s">
        <v>45</v>
      </c>
      <c r="O147" s="65"/>
      <c r="P147" s="183">
        <f>O147*H147</f>
        <v>0</v>
      </c>
      <c r="Q147" s="183">
        <v>0</v>
      </c>
      <c r="R147" s="183">
        <f>Q147*H147</f>
        <v>0</v>
      </c>
      <c r="S147" s="183">
        <v>0</v>
      </c>
      <c r="T147" s="184">
        <f>S147*H147</f>
        <v>0</v>
      </c>
      <c r="U147" s="35"/>
      <c r="V147" s="35"/>
      <c r="W147" s="35"/>
      <c r="X147" s="35"/>
      <c r="Y147" s="35"/>
      <c r="Z147" s="35"/>
      <c r="AA147" s="35"/>
      <c r="AB147" s="35"/>
      <c r="AC147" s="35"/>
      <c r="AD147" s="35"/>
      <c r="AE147" s="35"/>
      <c r="AR147" s="185" t="s">
        <v>177</v>
      </c>
      <c r="AT147" s="185" t="s">
        <v>172</v>
      </c>
      <c r="AU147" s="185" t="s">
        <v>84</v>
      </c>
      <c r="AY147" s="18" t="s">
        <v>170</v>
      </c>
      <c r="BE147" s="186">
        <f>IF(N147="základní",J147,0)</f>
        <v>0</v>
      </c>
      <c r="BF147" s="186">
        <f>IF(N147="snížená",J147,0)</f>
        <v>0</v>
      </c>
      <c r="BG147" s="186">
        <f>IF(N147="zákl. přenesená",J147,0)</f>
        <v>0</v>
      </c>
      <c r="BH147" s="186">
        <f>IF(N147="sníž. přenesená",J147,0)</f>
        <v>0</v>
      </c>
      <c r="BI147" s="186">
        <f>IF(N147="nulová",J147,0)</f>
        <v>0</v>
      </c>
      <c r="BJ147" s="18" t="s">
        <v>82</v>
      </c>
      <c r="BK147" s="186">
        <f>ROUND(I147*H147,2)</f>
        <v>0</v>
      </c>
      <c r="BL147" s="18" t="s">
        <v>177</v>
      </c>
      <c r="BM147" s="185" t="s">
        <v>212</v>
      </c>
    </row>
    <row r="148" spans="1:65" s="2" customFormat="1" ht="58.5" x14ac:dyDescent="0.2">
      <c r="A148" s="35"/>
      <c r="B148" s="36"/>
      <c r="C148" s="37"/>
      <c r="D148" s="187" t="s">
        <v>179</v>
      </c>
      <c r="E148" s="37"/>
      <c r="F148" s="188" t="s">
        <v>206</v>
      </c>
      <c r="G148" s="37"/>
      <c r="H148" s="37"/>
      <c r="I148" s="189"/>
      <c r="J148" s="37"/>
      <c r="K148" s="37"/>
      <c r="L148" s="40"/>
      <c r="M148" s="190"/>
      <c r="N148" s="191"/>
      <c r="O148" s="65"/>
      <c r="P148" s="65"/>
      <c r="Q148" s="65"/>
      <c r="R148" s="65"/>
      <c r="S148" s="65"/>
      <c r="T148" s="66"/>
      <c r="U148" s="35"/>
      <c r="V148" s="35"/>
      <c r="W148" s="35"/>
      <c r="X148" s="35"/>
      <c r="Y148" s="35"/>
      <c r="Z148" s="35"/>
      <c r="AA148" s="35"/>
      <c r="AB148" s="35"/>
      <c r="AC148" s="35"/>
      <c r="AD148" s="35"/>
      <c r="AE148" s="35"/>
      <c r="AT148" s="18" t="s">
        <v>179</v>
      </c>
      <c r="AU148" s="18" t="s">
        <v>84</v>
      </c>
    </row>
    <row r="149" spans="1:65" s="13" customFormat="1" x14ac:dyDescent="0.2">
      <c r="B149" s="192"/>
      <c r="C149" s="193"/>
      <c r="D149" s="187" t="s">
        <v>181</v>
      </c>
      <c r="E149" s="194" t="s">
        <v>19</v>
      </c>
      <c r="F149" s="195" t="s">
        <v>213</v>
      </c>
      <c r="G149" s="193"/>
      <c r="H149" s="196">
        <v>10.484999999999999</v>
      </c>
      <c r="I149" s="197"/>
      <c r="J149" s="193"/>
      <c r="K149" s="193"/>
      <c r="L149" s="198"/>
      <c r="M149" s="199"/>
      <c r="N149" s="200"/>
      <c r="O149" s="200"/>
      <c r="P149" s="200"/>
      <c r="Q149" s="200"/>
      <c r="R149" s="200"/>
      <c r="S149" s="200"/>
      <c r="T149" s="201"/>
      <c r="AT149" s="202" t="s">
        <v>181</v>
      </c>
      <c r="AU149" s="202" t="s">
        <v>84</v>
      </c>
      <c r="AV149" s="13" t="s">
        <v>84</v>
      </c>
      <c r="AW149" s="13" t="s">
        <v>35</v>
      </c>
      <c r="AX149" s="13" t="s">
        <v>74</v>
      </c>
      <c r="AY149" s="202" t="s">
        <v>170</v>
      </c>
    </row>
    <row r="150" spans="1:65" s="14" customFormat="1" x14ac:dyDescent="0.2">
      <c r="B150" s="203"/>
      <c r="C150" s="204"/>
      <c r="D150" s="187" t="s">
        <v>181</v>
      </c>
      <c r="E150" s="205" t="s">
        <v>19</v>
      </c>
      <c r="F150" s="206" t="s">
        <v>185</v>
      </c>
      <c r="G150" s="204"/>
      <c r="H150" s="207">
        <v>10.484999999999999</v>
      </c>
      <c r="I150" s="208"/>
      <c r="J150" s="204"/>
      <c r="K150" s="204"/>
      <c r="L150" s="209"/>
      <c r="M150" s="210"/>
      <c r="N150" s="211"/>
      <c r="O150" s="211"/>
      <c r="P150" s="211"/>
      <c r="Q150" s="211"/>
      <c r="R150" s="211"/>
      <c r="S150" s="211"/>
      <c r="T150" s="212"/>
      <c r="AT150" s="213" t="s">
        <v>181</v>
      </c>
      <c r="AU150" s="213" t="s">
        <v>84</v>
      </c>
      <c r="AV150" s="14" t="s">
        <v>177</v>
      </c>
      <c r="AW150" s="14" t="s">
        <v>35</v>
      </c>
      <c r="AX150" s="14" t="s">
        <v>82</v>
      </c>
      <c r="AY150" s="213" t="s">
        <v>170</v>
      </c>
    </row>
    <row r="151" spans="1:65" s="2" customFormat="1" ht="24" x14ac:dyDescent="0.2">
      <c r="A151" s="35"/>
      <c r="B151" s="36"/>
      <c r="C151" s="174" t="s">
        <v>214</v>
      </c>
      <c r="D151" s="174" t="s">
        <v>172</v>
      </c>
      <c r="E151" s="175" t="s">
        <v>215</v>
      </c>
      <c r="F151" s="176" t="s">
        <v>216</v>
      </c>
      <c r="G151" s="177" t="s">
        <v>175</v>
      </c>
      <c r="H151" s="178">
        <v>26.175000000000001</v>
      </c>
      <c r="I151" s="179"/>
      <c r="J151" s="180">
        <f>ROUND(I151*H151,2)</f>
        <v>0</v>
      </c>
      <c r="K151" s="176" t="s">
        <v>176</v>
      </c>
      <c r="L151" s="40"/>
      <c r="M151" s="181" t="s">
        <v>19</v>
      </c>
      <c r="N151" s="182" t="s">
        <v>45</v>
      </c>
      <c r="O151" s="65"/>
      <c r="P151" s="183">
        <f>O151*H151</f>
        <v>0</v>
      </c>
      <c r="Q151" s="183">
        <v>0</v>
      </c>
      <c r="R151" s="183">
        <f>Q151*H151</f>
        <v>0</v>
      </c>
      <c r="S151" s="183">
        <v>0</v>
      </c>
      <c r="T151" s="184">
        <f>S151*H151</f>
        <v>0</v>
      </c>
      <c r="U151" s="35"/>
      <c r="V151" s="35"/>
      <c r="W151" s="35"/>
      <c r="X151" s="35"/>
      <c r="Y151" s="35"/>
      <c r="Z151" s="35"/>
      <c r="AA151" s="35"/>
      <c r="AB151" s="35"/>
      <c r="AC151" s="35"/>
      <c r="AD151" s="35"/>
      <c r="AE151" s="35"/>
      <c r="AR151" s="185" t="s">
        <v>177</v>
      </c>
      <c r="AT151" s="185" t="s">
        <v>172</v>
      </c>
      <c r="AU151" s="185" t="s">
        <v>84</v>
      </c>
      <c r="AY151" s="18" t="s">
        <v>170</v>
      </c>
      <c r="BE151" s="186">
        <f>IF(N151="základní",J151,0)</f>
        <v>0</v>
      </c>
      <c r="BF151" s="186">
        <f>IF(N151="snížená",J151,0)</f>
        <v>0</v>
      </c>
      <c r="BG151" s="186">
        <f>IF(N151="zákl. přenesená",J151,0)</f>
        <v>0</v>
      </c>
      <c r="BH151" s="186">
        <f>IF(N151="sníž. přenesená",J151,0)</f>
        <v>0</v>
      </c>
      <c r="BI151" s="186">
        <f>IF(N151="nulová",J151,0)</f>
        <v>0</v>
      </c>
      <c r="BJ151" s="18" t="s">
        <v>82</v>
      </c>
      <c r="BK151" s="186">
        <f>ROUND(I151*H151,2)</f>
        <v>0</v>
      </c>
      <c r="BL151" s="18" t="s">
        <v>177</v>
      </c>
      <c r="BM151" s="185" t="s">
        <v>217</v>
      </c>
    </row>
    <row r="152" spans="1:65" s="2" customFormat="1" ht="29.25" x14ac:dyDescent="0.2">
      <c r="A152" s="35"/>
      <c r="B152" s="36"/>
      <c r="C152" s="37"/>
      <c r="D152" s="187" t="s">
        <v>179</v>
      </c>
      <c r="E152" s="37"/>
      <c r="F152" s="188" t="s">
        <v>218</v>
      </c>
      <c r="G152" s="37"/>
      <c r="H152" s="37"/>
      <c r="I152" s="189"/>
      <c r="J152" s="37"/>
      <c r="K152" s="37"/>
      <c r="L152" s="40"/>
      <c r="M152" s="190"/>
      <c r="N152" s="191"/>
      <c r="O152" s="65"/>
      <c r="P152" s="65"/>
      <c r="Q152" s="65"/>
      <c r="R152" s="65"/>
      <c r="S152" s="65"/>
      <c r="T152" s="66"/>
      <c r="U152" s="35"/>
      <c r="V152" s="35"/>
      <c r="W152" s="35"/>
      <c r="X152" s="35"/>
      <c r="Y152" s="35"/>
      <c r="Z152" s="35"/>
      <c r="AA152" s="35"/>
      <c r="AB152" s="35"/>
      <c r="AC152" s="35"/>
      <c r="AD152" s="35"/>
      <c r="AE152" s="35"/>
      <c r="AT152" s="18" t="s">
        <v>179</v>
      </c>
      <c r="AU152" s="18" t="s">
        <v>84</v>
      </c>
    </row>
    <row r="153" spans="1:65" s="13" customFormat="1" x14ac:dyDescent="0.2">
      <c r="B153" s="192"/>
      <c r="C153" s="193"/>
      <c r="D153" s="187" t="s">
        <v>181</v>
      </c>
      <c r="E153" s="194" t="s">
        <v>19</v>
      </c>
      <c r="F153" s="195" t="s">
        <v>219</v>
      </c>
      <c r="G153" s="193"/>
      <c r="H153" s="196">
        <v>10.484999999999999</v>
      </c>
      <c r="I153" s="197"/>
      <c r="J153" s="193"/>
      <c r="K153" s="193"/>
      <c r="L153" s="198"/>
      <c r="M153" s="199"/>
      <c r="N153" s="200"/>
      <c r="O153" s="200"/>
      <c r="P153" s="200"/>
      <c r="Q153" s="200"/>
      <c r="R153" s="200"/>
      <c r="S153" s="200"/>
      <c r="T153" s="201"/>
      <c r="AT153" s="202" t="s">
        <v>181</v>
      </c>
      <c r="AU153" s="202" t="s">
        <v>84</v>
      </c>
      <c r="AV153" s="13" t="s">
        <v>84</v>
      </c>
      <c r="AW153" s="13" t="s">
        <v>35</v>
      </c>
      <c r="AX153" s="13" t="s">
        <v>74</v>
      </c>
      <c r="AY153" s="202" t="s">
        <v>170</v>
      </c>
    </row>
    <row r="154" spans="1:65" s="13" customFormat="1" x14ac:dyDescent="0.2">
      <c r="B154" s="192"/>
      <c r="C154" s="193"/>
      <c r="D154" s="187" t="s">
        <v>181</v>
      </c>
      <c r="E154" s="194" t="s">
        <v>19</v>
      </c>
      <c r="F154" s="195" t="s">
        <v>220</v>
      </c>
      <c r="G154" s="193"/>
      <c r="H154" s="196">
        <v>12.22</v>
      </c>
      <c r="I154" s="197"/>
      <c r="J154" s="193"/>
      <c r="K154" s="193"/>
      <c r="L154" s="198"/>
      <c r="M154" s="199"/>
      <c r="N154" s="200"/>
      <c r="O154" s="200"/>
      <c r="P154" s="200"/>
      <c r="Q154" s="200"/>
      <c r="R154" s="200"/>
      <c r="S154" s="200"/>
      <c r="T154" s="201"/>
      <c r="AT154" s="202" t="s">
        <v>181</v>
      </c>
      <c r="AU154" s="202" t="s">
        <v>84</v>
      </c>
      <c r="AV154" s="13" t="s">
        <v>84</v>
      </c>
      <c r="AW154" s="13" t="s">
        <v>35</v>
      </c>
      <c r="AX154" s="13" t="s">
        <v>74</v>
      </c>
      <c r="AY154" s="202" t="s">
        <v>170</v>
      </c>
    </row>
    <row r="155" spans="1:65" s="13" customFormat="1" x14ac:dyDescent="0.2">
      <c r="B155" s="192"/>
      <c r="C155" s="193"/>
      <c r="D155" s="187" t="s">
        <v>181</v>
      </c>
      <c r="E155" s="194" t="s">
        <v>19</v>
      </c>
      <c r="F155" s="195" t="s">
        <v>221</v>
      </c>
      <c r="G155" s="193"/>
      <c r="H155" s="196">
        <v>3.47</v>
      </c>
      <c r="I155" s="197"/>
      <c r="J155" s="193"/>
      <c r="K155" s="193"/>
      <c r="L155" s="198"/>
      <c r="M155" s="199"/>
      <c r="N155" s="200"/>
      <c r="O155" s="200"/>
      <c r="P155" s="200"/>
      <c r="Q155" s="200"/>
      <c r="R155" s="200"/>
      <c r="S155" s="200"/>
      <c r="T155" s="201"/>
      <c r="AT155" s="202" t="s">
        <v>181</v>
      </c>
      <c r="AU155" s="202" t="s">
        <v>84</v>
      </c>
      <c r="AV155" s="13" t="s">
        <v>84</v>
      </c>
      <c r="AW155" s="13" t="s">
        <v>35</v>
      </c>
      <c r="AX155" s="13" t="s">
        <v>74</v>
      </c>
      <c r="AY155" s="202" t="s">
        <v>170</v>
      </c>
    </row>
    <row r="156" spans="1:65" s="14" customFormat="1" x14ac:dyDescent="0.2">
      <c r="B156" s="203"/>
      <c r="C156" s="204"/>
      <c r="D156" s="187" t="s">
        <v>181</v>
      </c>
      <c r="E156" s="205" t="s">
        <v>19</v>
      </c>
      <c r="F156" s="206" t="s">
        <v>185</v>
      </c>
      <c r="G156" s="204"/>
      <c r="H156" s="207">
        <v>26.175000000000001</v>
      </c>
      <c r="I156" s="208"/>
      <c r="J156" s="204"/>
      <c r="K156" s="204"/>
      <c r="L156" s="209"/>
      <c r="M156" s="210"/>
      <c r="N156" s="211"/>
      <c r="O156" s="211"/>
      <c r="P156" s="211"/>
      <c r="Q156" s="211"/>
      <c r="R156" s="211"/>
      <c r="S156" s="211"/>
      <c r="T156" s="212"/>
      <c r="AT156" s="213" t="s">
        <v>181</v>
      </c>
      <c r="AU156" s="213" t="s">
        <v>84</v>
      </c>
      <c r="AV156" s="14" t="s">
        <v>177</v>
      </c>
      <c r="AW156" s="14" t="s">
        <v>35</v>
      </c>
      <c r="AX156" s="14" t="s">
        <v>82</v>
      </c>
      <c r="AY156" s="213" t="s">
        <v>170</v>
      </c>
    </row>
    <row r="157" spans="1:65" s="2" customFormat="1" ht="24" x14ac:dyDescent="0.2">
      <c r="A157" s="35"/>
      <c r="B157" s="36"/>
      <c r="C157" s="174" t="s">
        <v>222</v>
      </c>
      <c r="D157" s="174" t="s">
        <v>172</v>
      </c>
      <c r="E157" s="175" t="s">
        <v>223</v>
      </c>
      <c r="F157" s="176" t="s">
        <v>224</v>
      </c>
      <c r="G157" s="177" t="s">
        <v>175</v>
      </c>
      <c r="H157" s="178">
        <v>177.63200000000001</v>
      </c>
      <c r="I157" s="179"/>
      <c r="J157" s="180">
        <f>ROUND(I157*H157,2)</f>
        <v>0</v>
      </c>
      <c r="K157" s="176" t="s">
        <v>176</v>
      </c>
      <c r="L157" s="40"/>
      <c r="M157" s="181" t="s">
        <v>19</v>
      </c>
      <c r="N157" s="182" t="s">
        <v>45</v>
      </c>
      <c r="O157" s="65"/>
      <c r="P157" s="183">
        <f>O157*H157</f>
        <v>0</v>
      </c>
      <c r="Q157" s="183">
        <v>0</v>
      </c>
      <c r="R157" s="183">
        <f>Q157*H157</f>
        <v>0</v>
      </c>
      <c r="S157" s="183">
        <v>0</v>
      </c>
      <c r="T157" s="184">
        <f>S157*H157</f>
        <v>0</v>
      </c>
      <c r="U157" s="35"/>
      <c r="V157" s="35"/>
      <c r="W157" s="35"/>
      <c r="X157" s="35"/>
      <c r="Y157" s="35"/>
      <c r="Z157" s="35"/>
      <c r="AA157" s="35"/>
      <c r="AB157" s="35"/>
      <c r="AC157" s="35"/>
      <c r="AD157" s="35"/>
      <c r="AE157" s="35"/>
      <c r="AR157" s="185" t="s">
        <v>177</v>
      </c>
      <c r="AT157" s="185" t="s">
        <v>172</v>
      </c>
      <c r="AU157" s="185" t="s">
        <v>84</v>
      </c>
      <c r="AY157" s="18" t="s">
        <v>170</v>
      </c>
      <c r="BE157" s="186">
        <f>IF(N157="základní",J157,0)</f>
        <v>0</v>
      </c>
      <c r="BF157" s="186">
        <f>IF(N157="snížená",J157,0)</f>
        <v>0</v>
      </c>
      <c r="BG157" s="186">
        <f>IF(N157="zákl. přenesená",J157,0)</f>
        <v>0</v>
      </c>
      <c r="BH157" s="186">
        <f>IF(N157="sníž. přenesená",J157,0)</f>
        <v>0</v>
      </c>
      <c r="BI157" s="186">
        <f>IF(N157="nulová",J157,0)</f>
        <v>0</v>
      </c>
      <c r="BJ157" s="18" t="s">
        <v>82</v>
      </c>
      <c r="BK157" s="186">
        <f>ROUND(I157*H157,2)</f>
        <v>0</v>
      </c>
      <c r="BL157" s="18" t="s">
        <v>177</v>
      </c>
      <c r="BM157" s="185" t="s">
        <v>225</v>
      </c>
    </row>
    <row r="158" spans="1:65" s="2" customFormat="1" ht="97.5" x14ac:dyDescent="0.2">
      <c r="A158" s="35"/>
      <c r="B158" s="36"/>
      <c r="C158" s="37"/>
      <c r="D158" s="187" t="s">
        <v>179</v>
      </c>
      <c r="E158" s="37"/>
      <c r="F158" s="188" t="s">
        <v>226</v>
      </c>
      <c r="G158" s="37"/>
      <c r="H158" s="37"/>
      <c r="I158" s="189"/>
      <c r="J158" s="37"/>
      <c r="K158" s="37"/>
      <c r="L158" s="40"/>
      <c r="M158" s="190"/>
      <c r="N158" s="191"/>
      <c r="O158" s="65"/>
      <c r="P158" s="65"/>
      <c r="Q158" s="65"/>
      <c r="R158" s="65"/>
      <c r="S158" s="65"/>
      <c r="T158" s="66"/>
      <c r="U158" s="35"/>
      <c r="V158" s="35"/>
      <c r="W158" s="35"/>
      <c r="X158" s="35"/>
      <c r="Y158" s="35"/>
      <c r="Z158" s="35"/>
      <c r="AA158" s="35"/>
      <c r="AB158" s="35"/>
      <c r="AC158" s="35"/>
      <c r="AD158" s="35"/>
      <c r="AE158" s="35"/>
      <c r="AT158" s="18" t="s">
        <v>179</v>
      </c>
      <c r="AU158" s="18" t="s">
        <v>84</v>
      </c>
    </row>
    <row r="159" spans="1:65" s="13" customFormat="1" x14ac:dyDescent="0.2">
      <c r="B159" s="192"/>
      <c r="C159" s="193"/>
      <c r="D159" s="187" t="s">
        <v>181</v>
      </c>
      <c r="E159" s="194" t="s">
        <v>19</v>
      </c>
      <c r="F159" s="195" t="s">
        <v>207</v>
      </c>
      <c r="G159" s="193"/>
      <c r="H159" s="196">
        <v>147.36199999999999</v>
      </c>
      <c r="I159" s="197"/>
      <c r="J159" s="193"/>
      <c r="K159" s="193"/>
      <c r="L159" s="198"/>
      <c r="M159" s="199"/>
      <c r="N159" s="200"/>
      <c r="O159" s="200"/>
      <c r="P159" s="200"/>
      <c r="Q159" s="200"/>
      <c r="R159" s="200"/>
      <c r="S159" s="200"/>
      <c r="T159" s="201"/>
      <c r="AT159" s="202" t="s">
        <v>181</v>
      </c>
      <c r="AU159" s="202" t="s">
        <v>84</v>
      </c>
      <c r="AV159" s="13" t="s">
        <v>84</v>
      </c>
      <c r="AW159" s="13" t="s">
        <v>35</v>
      </c>
      <c r="AX159" s="13" t="s">
        <v>74</v>
      </c>
      <c r="AY159" s="202" t="s">
        <v>170</v>
      </c>
    </row>
    <row r="160" spans="1:65" s="13" customFormat="1" x14ac:dyDescent="0.2">
      <c r="B160" s="192"/>
      <c r="C160" s="193"/>
      <c r="D160" s="187" t="s">
        <v>181</v>
      </c>
      <c r="E160" s="194" t="s">
        <v>19</v>
      </c>
      <c r="F160" s="195" t="s">
        <v>208</v>
      </c>
      <c r="G160" s="193"/>
      <c r="H160" s="196">
        <v>30.27</v>
      </c>
      <c r="I160" s="197"/>
      <c r="J160" s="193"/>
      <c r="K160" s="193"/>
      <c r="L160" s="198"/>
      <c r="M160" s="199"/>
      <c r="N160" s="200"/>
      <c r="O160" s="200"/>
      <c r="P160" s="200"/>
      <c r="Q160" s="200"/>
      <c r="R160" s="200"/>
      <c r="S160" s="200"/>
      <c r="T160" s="201"/>
      <c r="AT160" s="202" t="s">
        <v>181</v>
      </c>
      <c r="AU160" s="202" t="s">
        <v>84</v>
      </c>
      <c r="AV160" s="13" t="s">
        <v>84</v>
      </c>
      <c r="AW160" s="13" t="s">
        <v>35</v>
      </c>
      <c r="AX160" s="13" t="s">
        <v>74</v>
      </c>
      <c r="AY160" s="202" t="s">
        <v>170</v>
      </c>
    </row>
    <row r="161" spans="1:65" s="14" customFormat="1" x14ac:dyDescent="0.2">
      <c r="B161" s="203"/>
      <c r="C161" s="204"/>
      <c r="D161" s="187" t="s">
        <v>181</v>
      </c>
      <c r="E161" s="205" t="s">
        <v>19</v>
      </c>
      <c r="F161" s="206" t="s">
        <v>185</v>
      </c>
      <c r="G161" s="204"/>
      <c r="H161" s="207">
        <v>177.63200000000001</v>
      </c>
      <c r="I161" s="208"/>
      <c r="J161" s="204"/>
      <c r="K161" s="204"/>
      <c r="L161" s="209"/>
      <c r="M161" s="210"/>
      <c r="N161" s="211"/>
      <c r="O161" s="211"/>
      <c r="P161" s="211"/>
      <c r="Q161" s="211"/>
      <c r="R161" s="211"/>
      <c r="S161" s="211"/>
      <c r="T161" s="212"/>
      <c r="AT161" s="213" t="s">
        <v>181</v>
      </c>
      <c r="AU161" s="213" t="s">
        <v>84</v>
      </c>
      <c r="AV161" s="14" t="s">
        <v>177</v>
      </c>
      <c r="AW161" s="14" t="s">
        <v>35</v>
      </c>
      <c r="AX161" s="14" t="s">
        <v>82</v>
      </c>
      <c r="AY161" s="213" t="s">
        <v>170</v>
      </c>
    </row>
    <row r="162" spans="1:65" s="2" customFormat="1" ht="24" x14ac:dyDescent="0.2">
      <c r="A162" s="35"/>
      <c r="B162" s="36"/>
      <c r="C162" s="174" t="s">
        <v>227</v>
      </c>
      <c r="D162" s="174" t="s">
        <v>172</v>
      </c>
      <c r="E162" s="175" t="s">
        <v>228</v>
      </c>
      <c r="F162" s="176" t="s">
        <v>229</v>
      </c>
      <c r="G162" s="177" t="s">
        <v>175</v>
      </c>
      <c r="H162" s="178">
        <v>15.69</v>
      </c>
      <c r="I162" s="179"/>
      <c r="J162" s="180">
        <f>ROUND(I162*H162,2)</f>
        <v>0</v>
      </c>
      <c r="K162" s="176" t="s">
        <v>176</v>
      </c>
      <c r="L162" s="40"/>
      <c r="M162" s="181" t="s">
        <v>19</v>
      </c>
      <c r="N162" s="182" t="s">
        <v>45</v>
      </c>
      <c r="O162" s="65"/>
      <c r="P162" s="183">
        <f>O162*H162</f>
        <v>0</v>
      </c>
      <c r="Q162" s="183">
        <v>0</v>
      </c>
      <c r="R162" s="183">
        <f>Q162*H162</f>
        <v>0</v>
      </c>
      <c r="S162" s="183">
        <v>0</v>
      </c>
      <c r="T162" s="184">
        <f>S162*H162</f>
        <v>0</v>
      </c>
      <c r="U162" s="35"/>
      <c r="V162" s="35"/>
      <c r="W162" s="35"/>
      <c r="X162" s="35"/>
      <c r="Y162" s="35"/>
      <c r="Z162" s="35"/>
      <c r="AA162" s="35"/>
      <c r="AB162" s="35"/>
      <c r="AC162" s="35"/>
      <c r="AD162" s="35"/>
      <c r="AE162" s="35"/>
      <c r="AR162" s="185" t="s">
        <v>177</v>
      </c>
      <c r="AT162" s="185" t="s">
        <v>172</v>
      </c>
      <c r="AU162" s="185" t="s">
        <v>84</v>
      </c>
      <c r="AY162" s="18" t="s">
        <v>170</v>
      </c>
      <c r="BE162" s="186">
        <f>IF(N162="základní",J162,0)</f>
        <v>0</v>
      </c>
      <c r="BF162" s="186">
        <f>IF(N162="snížená",J162,0)</f>
        <v>0</v>
      </c>
      <c r="BG162" s="186">
        <f>IF(N162="zákl. přenesená",J162,0)</f>
        <v>0</v>
      </c>
      <c r="BH162" s="186">
        <f>IF(N162="sníž. přenesená",J162,0)</f>
        <v>0</v>
      </c>
      <c r="BI162" s="186">
        <f>IF(N162="nulová",J162,0)</f>
        <v>0</v>
      </c>
      <c r="BJ162" s="18" t="s">
        <v>82</v>
      </c>
      <c r="BK162" s="186">
        <f>ROUND(I162*H162,2)</f>
        <v>0</v>
      </c>
      <c r="BL162" s="18" t="s">
        <v>177</v>
      </c>
      <c r="BM162" s="185" t="s">
        <v>230</v>
      </c>
    </row>
    <row r="163" spans="1:65" s="2" customFormat="1" ht="126.75" x14ac:dyDescent="0.2">
      <c r="A163" s="35"/>
      <c r="B163" s="36"/>
      <c r="C163" s="37"/>
      <c r="D163" s="187" t="s">
        <v>179</v>
      </c>
      <c r="E163" s="37"/>
      <c r="F163" s="188" t="s">
        <v>231</v>
      </c>
      <c r="G163" s="37"/>
      <c r="H163" s="37"/>
      <c r="I163" s="189"/>
      <c r="J163" s="37"/>
      <c r="K163" s="37"/>
      <c r="L163" s="40"/>
      <c r="M163" s="190"/>
      <c r="N163" s="191"/>
      <c r="O163" s="65"/>
      <c r="P163" s="65"/>
      <c r="Q163" s="65"/>
      <c r="R163" s="65"/>
      <c r="S163" s="65"/>
      <c r="T163" s="66"/>
      <c r="U163" s="35"/>
      <c r="V163" s="35"/>
      <c r="W163" s="35"/>
      <c r="X163" s="35"/>
      <c r="Y163" s="35"/>
      <c r="Z163" s="35"/>
      <c r="AA163" s="35"/>
      <c r="AB163" s="35"/>
      <c r="AC163" s="35"/>
      <c r="AD163" s="35"/>
      <c r="AE163" s="35"/>
      <c r="AT163" s="18" t="s">
        <v>179</v>
      </c>
      <c r="AU163" s="18" t="s">
        <v>84</v>
      </c>
    </row>
    <row r="164" spans="1:65" s="13" customFormat="1" x14ac:dyDescent="0.2">
      <c r="B164" s="192"/>
      <c r="C164" s="193"/>
      <c r="D164" s="187" t="s">
        <v>181</v>
      </c>
      <c r="E164" s="194" t="s">
        <v>19</v>
      </c>
      <c r="F164" s="195" t="s">
        <v>220</v>
      </c>
      <c r="G164" s="193"/>
      <c r="H164" s="196">
        <v>12.22</v>
      </c>
      <c r="I164" s="197"/>
      <c r="J164" s="193"/>
      <c r="K164" s="193"/>
      <c r="L164" s="198"/>
      <c r="M164" s="199"/>
      <c r="N164" s="200"/>
      <c r="O164" s="200"/>
      <c r="P164" s="200"/>
      <c r="Q164" s="200"/>
      <c r="R164" s="200"/>
      <c r="S164" s="200"/>
      <c r="T164" s="201"/>
      <c r="AT164" s="202" t="s">
        <v>181</v>
      </c>
      <c r="AU164" s="202" t="s">
        <v>84</v>
      </c>
      <c r="AV164" s="13" t="s">
        <v>84</v>
      </c>
      <c r="AW164" s="13" t="s">
        <v>35</v>
      </c>
      <c r="AX164" s="13" t="s">
        <v>74</v>
      </c>
      <c r="AY164" s="202" t="s">
        <v>170</v>
      </c>
    </row>
    <row r="165" spans="1:65" s="13" customFormat="1" x14ac:dyDescent="0.2">
      <c r="B165" s="192"/>
      <c r="C165" s="193"/>
      <c r="D165" s="187" t="s">
        <v>181</v>
      </c>
      <c r="E165" s="194" t="s">
        <v>19</v>
      </c>
      <c r="F165" s="195" t="s">
        <v>221</v>
      </c>
      <c r="G165" s="193"/>
      <c r="H165" s="196">
        <v>3.47</v>
      </c>
      <c r="I165" s="197"/>
      <c r="J165" s="193"/>
      <c r="K165" s="193"/>
      <c r="L165" s="198"/>
      <c r="M165" s="199"/>
      <c r="N165" s="200"/>
      <c r="O165" s="200"/>
      <c r="P165" s="200"/>
      <c r="Q165" s="200"/>
      <c r="R165" s="200"/>
      <c r="S165" s="200"/>
      <c r="T165" s="201"/>
      <c r="AT165" s="202" t="s">
        <v>181</v>
      </c>
      <c r="AU165" s="202" t="s">
        <v>84</v>
      </c>
      <c r="AV165" s="13" t="s">
        <v>84</v>
      </c>
      <c r="AW165" s="13" t="s">
        <v>35</v>
      </c>
      <c r="AX165" s="13" t="s">
        <v>74</v>
      </c>
      <c r="AY165" s="202" t="s">
        <v>170</v>
      </c>
    </row>
    <row r="166" spans="1:65" s="14" customFormat="1" x14ac:dyDescent="0.2">
      <c r="B166" s="203"/>
      <c r="C166" s="204"/>
      <c r="D166" s="187" t="s">
        <v>181</v>
      </c>
      <c r="E166" s="205" t="s">
        <v>19</v>
      </c>
      <c r="F166" s="206" t="s">
        <v>185</v>
      </c>
      <c r="G166" s="204"/>
      <c r="H166" s="207">
        <v>15.69</v>
      </c>
      <c r="I166" s="208"/>
      <c r="J166" s="204"/>
      <c r="K166" s="204"/>
      <c r="L166" s="209"/>
      <c r="M166" s="210"/>
      <c r="N166" s="211"/>
      <c r="O166" s="211"/>
      <c r="P166" s="211"/>
      <c r="Q166" s="211"/>
      <c r="R166" s="211"/>
      <c r="S166" s="211"/>
      <c r="T166" s="212"/>
      <c r="AT166" s="213" t="s">
        <v>181</v>
      </c>
      <c r="AU166" s="213" t="s">
        <v>84</v>
      </c>
      <c r="AV166" s="14" t="s">
        <v>177</v>
      </c>
      <c r="AW166" s="14" t="s">
        <v>35</v>
      </c>
      <c r="AX166" s="14" t="s">
        <v>82</v>
      </c>
      <c r="AY166" s="213" t="s">
        <v>170</v>
      </c>
    </row>
    <row r="167" spans="1:65" s="2" customFormat="1" ht="36" x14ac:dyDescent="0.2">
      <c r="A167" s="35"/>
      <c r="B167" s="36"/>
      <c r="C167" s="174" t="s">
        <v>232</v>
      </c>
      <c r="D167" s="174" t="s">
        <v>172</v>
      </c>
      <c r="E167" s="175" t="s">
        <v>233</v>
      </c>
      <c r="F167" s="176" t="s">
        <v>234</v>
      </c>
      <c r="G167" s="177" t="s">
        <v>175</v>
      </c>
      <c r="H167" s="178">
        <v>10.484999999999999</v>
      </c>
      <c r="I167" s="179"/>
      <c r="J167" s="180">
        <f>ROUND(I167*H167,2)</f>
        <v>0</v>
      </c>
      <c r="K167" s="176" t="s">
        <v>176</v>
      </c>
      <c r="L167" s="40"/>
      <c r="M167" s="181" t="s">
        <v>19</v>
      </c>
      <c r="N167" s="182" t="s">
        <v>45</v>
      </c>
      <c r="O167" s="65"/>
      <c r="P167" s="183">
        <f>O167*H167</f>
        <v>0</v>
      </c>
      <c r="Q167" s="183">
        <v>0</v>
      </c>
      <c r="R167" s="183">
        <f>Q167*H167</f>
        <v>0</v>
      </c>
      <c r="S167" s="183">
        <v>0</v>
      </c>
      <c r="T167" s="184">
        <f>S167*H167</f>
        <v>0</v>
      </c>
      <c r="U167" s="35"/>
      <c r="V167" s="35"/>
      <c r="W167" s="35"/>
      <c r="X167" s="35"/>
      <c r="Y167" s="35"/>
      <c r="Z167" s="35"/>
      <c r="AA167" s="35"/>
      <c r="AB167" s="35"/>
      <c r="AC167" s="35"/>
      <c r="AD167" s="35"/>
      <c r="AE167" s="35"/>
      <c r="AR167" s="185" t="s">
        <v>177</v>
      </c>
      <c r="AT167" s="185" t="s">
        <v>172</v>
      </c>
      <c r="AU167" s="185" t="s">
        <v>84</v>
      </c>
      <c r="AY167" s="18" t="s">
        <v>170</v>
      </c>
      <c r="BE167" s="186">
        <f>IF(N167="základní",J167,0)</f>
        <v>0</v>
      </c>
      <c r="BF167" s="186">
        <f>IF(N167="snížená",J167,0)</f>
        <v>0</v>
      </c>
      <c r="BG167" s="186">
        <f>IF(N167="zákl. přenesená",J167,0)</f>
        <v>0</v>
      </c>
      <c r="BH167" s="186">
        <f>IF(N167="sníž. přenesená",J167,0)</f>
        <v>0</v>
      </c>
      <c r="BI167" s="186">
        <f>IF(N167="nulová",J167,0)</f>
        <v>0</v>
      </c>
      <c r="BJ167" s="18" t="s">
        <v>82</v>
      </c>
      <c r="BK167" s="186">
        <f>ROUND(I167*H167,2)</f>
        <v>0</v>
      </c>
      <c r="BL167" s="18" t="s">
        <v>177</v>
      </c>
      <c r="BM167" s="185" t="s">
        <v>235</v>
      </c>
    </row>
    <row r="168" spans="1:65" s="2" customFormat="1" ht="58.5" x14ac:dyDescent="0.2">
      <c r="A168" s="35"/>
      <c r="B168" s="36"/>
      <c r="C168" s="37"/>
      <c r="D168" s="187" t="s">
        <v>179</v>
      </c>
      <c r="E168" s="37"/>
      <c r="F168" s="188" t="s">
        <v>236</v>
      </c>
      <c r="G168" s="37"/>
      <c r="H168" s="37"/>
      <c r="I168" s="189"/>
      <c r="J168" s="37"/>
      <c r="K168" s="37"/>
      <c r="L168" s="40"/>
      <c r="M168" s="190"/>
      <c r="N168" s="191"/>
      <c r="O168" s="65"/>
      <c r="P168" s="65"/>
      <c r="Q168" s="65"/>
      <c r="R168" s="65"/>
      <c r="S168" s="65"/>
      <c r="T168" s="66"/>
      <c r="U168" s="35"/>
      <c r="V168" s="35"/>
      <c r="W168" s="35"/>
      <c r="X168" s="35"/>
      <c r="Y168" s="35"/>
      <c r="Z168" s="35"/>
      <c r="AA168" s="35"/>
      <c r="AB168" s="35"/>
      <c r="AC168" s="35"/>
      <c r="AD168" s="35"/>
      <c r="AE168" s="35"/>
      <c r="AT168" s="18" t="s">
        <v>179</v>
      </c>
      <c r="AU168" s="18" t="s">
        <v>84</v>
      </c>
    </row>
    <row r="169" spans="1:65" s="13" customFormat="1" ht="22.5" x14ac:dyDescent="0.2">
      <c r="B169" s="192"/>
      <c r="C169" s="193"/>
      <c r="D169" s="187" t="s">
        <v>181</v>
      </c>
      <c r="E169" s="194" t="s">
        <v>19</v>
      </c>
      <c r="F169" s="195" t="s">
        <v>237</v>
      </c>
      <c r="G169" s="193"/>
      <c r="H169" s="196">
        <v>10.484999999999999</v>
      </c>
      <c r="I169" s="197"/>
      <c r="J169" s="193"/>
      <c r="K169" s="193"/>
      <c r="L169" s="198"/>
      <c r="M169" s="199"/>
      <c r="N169" s="200"/>
      <c r="O169" s="200"/>
      <c r="P169" s="200"/>
      <c r="Q169" s="200"/>
      <c r="R169" s="200"/>
      <c r="S169" s="200"/>
      <c r="T169" s="201"/>
      <c r="AT169" s="202" t="s">
        <v>181</v>
      </c>
      <c r="AU169" s="202" t="s">
        <v>84</v>
      </c>
      <c r="AV169" s="13" t="s">
        <v>84</v>
      </c>
      <c r="AW169" s="13" t="s">
        <v>35</v>
      </c>
      <c r="AX169" s="13" t="s">
        <v>82</v>
      </c>
      <c r="AY169" s="202" t="s">
        <v>170</v>
      </c>
    </row>
    <row r="170" spans="1:65" s="2" customFormat="1" ht="16.5" customHeight="1" x14ac:dyDescent="0.2">
      <c r="A170" s="35"/>
      <c r="B170" s="36"/>
      <c r="C170" s="214" t="s">
        <v>238</v>
      </c>
      <c r="D170" s="214" t="s">
        <v>239</v>
      </c>
      <c r="E170" s="215" t="s">
        <v>240</v>
      </c>
      <c r="F170" s="216" t="s">
        <v>241</v>
      </c>
      <c r="G170" s="217" t="s">
        <v>242</v>
      </c>
      <c r="H170" s="218">
        <v>20.97</v>
      </c>
      <c r="I170" s="219"/>
      <c r="J170" s="220">
        <f>ROUND(I170*H170,2)</f>
        <v>0</v>
      </c>
      <c r="K170" s="216" t="s">
        <v>176</v>
      </c>
      <c r="L170" s="221"/>
      <c r="M170" s="222" t="s">
        <v>19</v>
      </c>
      <c r="N170" s="223" t="s">
        <v>45</v>
      </c>
      <c r="O170" s="65"/>
      <c r="P170" s="183">
        <f>O170*H170</f>
        <v>0</v>
      </c>
      <c r="Q170" s="183">
        <v>1</v>
      </c>
      <c r="R170" s="183">
        <f>Q170*H170</f>
        <v>20.97</v>
      </c>
      <c r="S170" s="183">
        <v>0</v>
      </c>
      <c r="T170" s="184">
        <f>S170*H170</f>
        <v>0</v>
      </c>
      <c r="U170" s="35"/>
      <c r="V170" s="35"/>
      <c r="W170" s="35"/>
      <c r="X170" s="35"/>
      <c r="Y170" s="35"/>
      <c r="Z170" s="35"/>
      <c r="AA170" s="35"/>
      <c r="AB170" s="35"/>
      <c r="AC170" s="35"/>
      <c r="AD170" s="35"/>
      <c r="AE170" s="35"/>
      <c r="AR170" s="185" t="s">
        <v>227</v>
      </c>
      <c r="AT170" s="185" t="s">
        <v>239</v>
      </c>
      <c r="AU170" s="185" t="s">
        <v>84</v>
      </c>
      <c r="AY170" s="18" t="s">
        <v>170</v>
      </c>
      <c r="BE170" s="186">
        <f>IF(N170="základní",J170,0)</f>
        <v>0</v>
      </c>
      <c r="BF170" s="186">
        <f>IF(N170="snížená",J170,0)</f>
        <v>0</v>
      </c>
      <c r="BG170" s="186">
        <f>IF(N170="zákl. přenesená",J170,0)</f>
        <v>0</v>
      </c>
      <c r="BH170" s="186">
        <f>IF(N170="sníž. přenesená",J170,0)</f>
        <v>0</v>
      </c>
      <c r="BI170" s="186">
        <f>IF(N170="nulová",J170,0)</f>
        <v>0</v>
      </c>
      <c r="BJ170" s="18" t="s">
        <v>82</v>
      </c>
      <c r="BK170" s="186">
        <f>ROUND(I170*H170,2)</f>
        <v>0</v>
      </c>
      <c r="BL170" s="18" t="s">
        <v>177</v>
      </c>
      <c r="BM170" s="185" t="s">
        <v>243</v>
      </c>
    </row>
    <row r="171" spans="1:65" s="13" customFormat="1" x14ac:dyDescent="0.2">
      <c r="B171" s="192"/>
      <c r="C171" s="193"/>
      <c r="D171" s="187" t="s">
        <v>181</v>
      </c>
      <c r="E171" s="193"/>
      <c r="F171" s="195" t="s">
        <v>244</v>
      </c>
      <c r="G171" s="193"/>
      <c r="H171" s="196">
        <v>20.97</v>
      </c>
      <c r="I171" s="197"/>
      <c r="J171" s="193"/>
      <c r="K171" s="193"/>
      <c r="L171" s="198"/>
      <c r="M171" s="199"/>
      <c r="N171" s="200"/>
      <c r="O171" s="200"/>
      <c r="P171" s="200"/>
      <c r="Q171" s="200"/>
      <c r="R171" s="200"/>
      <c r="S171" s="200"/>
      <c r="T171" s="201"/>
      <c r="AT171" s="202" t="s">
        <v>181</v>
      </c>
      <c r="AU171" s="202" t="s">
        <v>84</v>
      </c>
      <c r="AV171" s="13" t="s">
        <v>84</v>
      </c>
      <c r="AW171" s="13" t="s">
        <v>4</v>
      </c>
      <c r="AX171" s="13" t="s">
        <v>82</v>
      </c>
      <c r="AY171" s="202" t="s">
        <v>170</v>
      </c>
    </row>
    <row r="172" spans="1:65" s="2" customFormat="1" ht="21.75" customHeight="1" x14ac:dyDescent="0.2">
      <c r="A172" s="35"/>
      <c r="B172" s="36"/>
      <c r="C172" s="174" t="s">
        <v>245</v>
      </c>
      <c r="D172" s="174" t="s">
        <v>172</v>
      </c>
      <c r="E172" s="175" t="s">
        <v>246</v>
      </c>
      <c r="F172" s="176" t="s">
        <v>247</v>
      </c>
      <c r="G172" s="177" t="s">
        <v>248</v>
      </c>
      <c r="H172" s="178">
        <v>347.51</v>
      </c>
      <c r="I172" s="179"/>
      <c r="J172" s="180">
        <f>ROUND(I172*H172,2)</f>
        <v>0</v>
      </c>
      <c r="K172" s="176" t="s">
        <v>176</v>
      </c>
      <c r="L172" s="40"/>
      <c r="M172" s="181" t="s">
        <v>19</v>
      </c>
      <c r="N172" s="182" t="s">
        <v>45</v>
      </c>
      <c r="O172" s="65"/>
      <c r="P172" s="183">
        <f>O172*H172</f>
        <v>0</v>
      </c>
      <c r="Q172" s="183">
        <v>0</v>
      </c>
      <c r="R172" s="183">
        <f>Q172*H172</f>
        <v>0</v>
      </c>
      <c r="S172" s="183">
        <v>0</v>
      </c>
      <c r="T172" s="184">
        <f>S172*H172</f>
        <v>0</v>
      </c>
      <c r="U172" s="35"/>
      <c r="V172" s="35"/>
      <c r="W172" s="35"/>
      <c r="X172" s="35"/>
      <c r="Y172" s="35"/>
      <c r="Z172" s="35"/>
      <c r="AA172" s="35"/>
      <c r="AB172" s="35"/>
      <c r="AC172" s="35"/>
      <c r="AD172" s="35"/>
      <c r="AE172" s="35"/>
      <c r="AR172" s="185" t="s">
        <v>177</v>
      </c>
      <c r="AT172" s="185" t="s">
        <v>172</v>
      </c>
      <c r="AU172" s="185" t="s">
        <v>84</v>
      </c>
      <c r="AY172" s="18" t="s">
        <v>170</v>
      </c>
      <c r="BE172" s="186">
        <f>IF(N172="základní",J172,0)</f>
        <v>0</v>
      </c>
      <c r="BF172" s="186">
        <f>IF(N172="snížená",J172,0)</f>
        <v>0</v>
      </c>
      <c r="BG172" s="186">
        <f>IF(N172="zákl. přenesená",J172,0)</f>
        <v>0</v>
      </c>
      <c r="BH172" s="186">
        <f>IF(N172="sníž. přenesená",J172,0)</f>
        <v>0</v>
      </c>
      <c r="BI172" s="186">
        <f>IF(N172="nulová",J172,0)</f>
        <v>0</v>
      </c>
      <c r="BJ172" s="18" t="s">
        <v>82</v>
      </c>
      <c r="BK172" s="186">
        <f>ROUND(I172*H172,2)</f>
        <v>0</v>
      </c>
      <c r="BL172" s="18" t="s">
        <v>177</v>
      </c>
      <c r="BM172" s="185" t="s">
        <v>249</v>
      </c>
    </row>
    <row r="173" spans="1:65" s="2" customFormat="1" ht="87.75" x14ac:dyDescent="0.2">
      <c r="A173" s="35"/>
      <c r="B173" s="36"/>
      <c r="C173" s="37"/>
      <c r="D173" s="187" t="s">
        <v>179</v>
      </c>
      <c r="E173" s="37"/>
      <c r="F173" s="188" t="s">
        <v>250</v>
      </c>
      <c r="G173" s="37"/>
      <c r="H173" s="37"/>
      <c r="I173" s="189"/>
      <c r="J173" s="37"/>
      <c r="K173" s="37"/>
      <c r="L173" s="40"/>
      <c r="M173" s="190"/>
      <c r="N173" s="191"/>
      <c r="O173" s="65"/>
      <c r="P173" s="65"/>
      <c r="Q173" s="65"/>
      <c r="R173" s="65"/>
      <c r="S173" s="65"/>
      <c r="T173" s="66"/>
      <c r="U173" s="35"/>
      <c r="V173" s="35"/>
      <c r="W173" s="35"/>
      <c r="X173" s="35"/>
      <c r="Y173" s="35"/>
      <c r="Z173" s="35"/>
      <c r="AA173" s="35"/>
      <c r="AB173" s="35"/>
      <c r="AC173" s="35"/>
      <c r="AD173" s="35"/>
      <c r="AE173" s="35"/>
      <c r="AT173" s="18" t="s">
        <v>179</v>
      </c>
      <c r="AU173" s="18" t="s">
        <v>84</v>
      </c>
    </row>
    <row r="174" spans="1:65" s="13" customFormat="1" x14ac:dyDescent="0.2">
      <c r="B174" s="192"/>
      <c r="C174" s="193"/>
      <c r="D174" s="187" t="s">
        <v>181</v>
      </c>
      <c r="E174" s="194" t="s">
        <v>19</v>
      </c>
      <c r="F174" s="195" t="s">
        <v>251</v>
      </c>
      <c r="G174" s="193"/>
      <c r="H174" s="196">
        <v>347.51</v>
      </c>
      <c r="I174" s="197"/>
      <c r="J174" s="193"/>
      <c r="K174" s="193"/>
      <c r="L174" s="198"/>
      <c r="M174" s="199"/>
      <c r="N174" s="200"/>
      <c r="O174" s="200"/>
      <c r="P174" s="200"/>
      <c r="Q174" s="200"/>
      <c r="R174" s="200"/>
      <c r="S174" s="200"/>
      <c r="T174" s="201"/>
      <c r="AT174" s="202" t="s">
        <v>181</v>
      </c>
      <c r="AU174" s="202" t="s">
        <v>84</v>
      </c>
      <c r="AV174" s="13" t="s">
        <v>84</v>
      </c>
      <c r="AW174" s="13" t="s">
        <v>35</v>
      </c>
      <c r="AX174" s="13" t="s">
        <v>82</v>
      </c>
      <c r="AY174" s="202" t="s">
        <v>170</v>
      </c>
    </row>
    <row r="175" spans="1:65" s="12" customFormat="1" ht="22.9" customHeight="1" x14ac:dyDescent="0.2">
      <c r="B175" s="158"/>
      <c r="C175" s="159"/>
      <c r="D175" s="160" t="s">
        <v>73</v>
      </c>
      <c r="E175" s="172" t="s">
        <v>84</v>
      </c>
      <c r="F175" s="172" t="s">
        <v>252</v>
      </c>
      <c r="G175" s="159"/>
      <c r="H175" s="159"/>
      <c r="I175" s="162"/>
      <c r="J175" s="173">
        <f>BK175</f>
        <v>0</v>
      </c>
      <c r="K175" s="159"/>
      <c r="L175" s="164"/>
      <c r="M175" s="165"/>
      <c r="N175" s="166"/>
      <c r="O175" s="166"/>
      <c r="P175" s="167">
        <f>SUM(P176:P277)</f>
        <v>0</v>
      </c>
      <c r="Q175" s="166"/>
      <c r="R175" s="167">
        <f>SUM(R176:R277)</f>
        <v>600.11140762000002</v>
      </c>
      <c r="S175" s="166"/>
      <c r="T175" s="168">
        <f>SUM(T176:T277)</f>
        <v>0</v>
      </c>
      <c r="AR175" s="169" t="s">
        <v>82</v>
      </c>
      <c r="AT175" s="170" t="s">
        <v>73</v>
      </c>
      <c r="AU175" s="170" t="s">
        <v>82</v>
      </c>
      <c r="AY175" s="169" t="s">
        <v>170</v>
      </c>
      <c r="BK175" s="171">
        <f>SUM(BK176:BK277)</f>
        <v>0</v>
      </c>
    </row>
    <row r="176" spans="1:65" s="2" customFormat="1" ht="24" x14ac:dyDescent="0.2">
      <c r="A176" s="35"/>
      <c r="B176" s="36"/>
      <c r="C176" s="174" t="s">
        <v>253</v>
      </c>
      <c r="D176" s="174" t="s">
        <v>172</v>
      </c>
      <c r="E176" s="175" t="s">
        <v>254</v>
      </c>
      <c r="F176" s="176" t="s">
        <v>255</v>
      </c>
      <c r="G176" s="177" t="s">
        <v>175</v>
      </c>
      <c r="H176" s="178">
        <v>14.48</v>
      </c>
      <c r="I176" s="179"/>
      <c r="J176" s="180">
        <f>ROUND(I176*H176,2)</f>
        <v>0</v>
      </c>
      <c r="K176" s="176" t="s">
        <v>176</v>
      </c>
      <c r="L176" s="40"/>
      <c r="M176" s="181" t="s">
        <v>19</v>
      </c>
      <c r="N176" s="182" t="s">
        <v>45</v>
      </c>
      <c r="O176" s="65"/>
      <c r="P176" s="183">
        <f>O176*H176</f>
        <v>0</v>
      </c>
      <c r="Q176" s="183">
        <v>0</v>
      </c>
      <c r="R176" s="183">
        <f>Q176*H176</f>
        <v>0</v>
      </c>
      <c r="S176" s="183">
        <v>0</v>
      </c>
      <c r="T176" s="184">
        <f>S176*H176</f>
        <v>0</v>
      </c>
      <c r="U176" s="35"/>
      <c r="V176" s="35"/>
      <c r="W176" s="35"/>
      <c r="X176" s="35"/>
      <c r="Y176" s="35"/>
      <c r="Z176" s="35"/>
      <c r="AA176" s="35"/>
      <c r="AB176" s="35"/>
      <c r="AC176" s="35"/>
      <c r="AD176" s="35"/>
      <c r="AE176" s="35"/>
      <c r="AR176" s="185" t="s">
        <v>177</v>
      </c>
      <c r="AT176" s="185" t="s">
        <v>172</v>
      </c>
      <c r="AU176" s="185" t="s">
        <v>84</v>
      </c>
      <c r="AY176" s="18" t="s">
        <v>170</v>
      </c>
      <c r="BE176" s="186">
        <f>IF(N176="základní",J176,0)</f>
        <v>0</v>
      </c>
      <c r="BF176" s="186">
        <f>IF(N176="snížená",J176,0)</f>
        <v>0</v>
      </c>
      <c r="BG176" s="186">
        <f>IF(N176="zákl. přenesená",J176,0)</f>
        <v>0</v>
      </c>
      <c r="BH176" s="186">
        <f>IF(N176="sníž. přenesená",J176,0)</f>
        <v>0</v>
      </c>
      <c r="BI176" s="186">
        <f>IF(N176="nulová",J176,0)</f>
        <v>0</v>
      </c>
      <c r="BJ176" s="18" t="s">
        <v>82</v>
      </c>
      <c r="BK176" s="186">
        <f>ROUND(I176*H176,2)</f>
        <v>0</v>
      </c>
      <c r="BL176" s="18" t="s">
        <v>177</v>
      </c>
      <c r="BM176" s="185" t="s">
        <v>256</v>
      </c>
    </row>
    <row r="177" spans="1:65" s="2" customFormat="1" ht="68.25" x14ac:dyDescent="0.2">
      <c r="A177" s="35"/>
      <c r="B177" s="36"/>
      <c r="C177" s="37"/>
      <c r="D177" s="187" t="s">
        <v>179</v>
      </c>
      <c r="E177" s="37"/>
      <c r="F177" s="188" t="s">
        <v>257</v>
      </c>
      <c r="G177" s="37"/>
      <c r="H177" s="37"/>
      <c r="I177" s="189"/>
      <c r="J177" s="37"/>
      <c r="K177" s="37"/>
      <c r="L177" s="40"/>
      <c r="M177" s="190"/>
      <c r="N177" s="191"/>
      <c r="O177" s="65"/>
      <c r="P177" s="65"/>
      <c r="Q177" s="65"/>
      <c r="R177" s="65"/>
      <c r="S177" s="65"/>
      <c r="T177" s="66"/>
      <c r="U177" s="35"/>
      <c r="V177" s="35"/>
      <c r="W177" s="35"/>
      <c r="X177" s="35"/>
      <c r="Y177" s="35"/>
      <c r="Z177" s="35"/>
      <c r="AA177" s="35"/>
      <c r="AB177" s="35"/>
      <c r="AC177" s="35"/>
      <c r="AD177" s="35"/>
      <c r="AE177" s="35"/>
      <c r="AT177" s="18" t="s">
        <v>179</v>
      </c>
      <c r="AU177" s="18" t="s">
        <v>84</v>
      </c>
    </row>
    <row r="178" spans="1:65" s="13" customFormat="1" x14ac:dyDescent="0.2">
      <c r="B178" s="192"/>
      <c r="C178" s="193"/>
      <c r="D178" s="187" t="s">
        <v>181</v>
      </c>
      <c r="E178" s="194" t="s">
        <v>19</v>
      </c>
      <c r="F178" s="195" t="s">
        <v>258</v>
      </c>
      <c r="G178" s="193"/>
      <c r="H178" s="196">
        <v>14.48</v>
      </c>
      <c r="I178" s="197"/>
      <c r="J178" s="193"/>
      <c r="K178" s="193"/>
      <c r="L178" s="198"/>
      <c r="M178" s="199"/>
      <c r="N178" s="200"/>
      <c r="O178" s="200"/>
      <c r="P178" s="200"/>
      <c r="Q178" s="200"/>
      <c r="R178" s="200"/>
      <c r="S178" s="200"/>
      <c r="T178" s="201"/>
      <c r="AT178" s="202" t="s">
        <v>181</v>
      </c>
      <c r="AU178" s="202" t="s">
        <v>84</v>
      </c>
      <c r="AV178" s="13" t="s">
        <v>84</v>
      </c>
      <c r="AW178" s="13" t="s">
        <v>35</v>
      </c>
      <c r="AX178" s="13" t="s">
        <v>82</v>
      </c>
      <c r="AY178" s="202" t="s">
        <v>170</v>
      </c>
    </row>
    <row r="179" spans="1:65" s="2" customFormat="1" ht="24" x14ac:dyDescent="0.2">
      <c r="A179" s="35"/>
      <c r="B179" s="36"/>
      <c r="C179" s="174" t="s">
        <v>259</v>
      </c>
      <c r="D179" s="174" t="s">
        <v>172</v>
      </c>
      <c r="E179" s="175" t="s">
        <v>260</v>
      </c>
      <c r="F179" s="176" t="s">
        <v>261</v>
      </c>
      <c r="G179" s="177" t="s">
        <v>248</v>
      </c>
      <c r="H179" s="178">
        <v>144.80000000000001</v>
      </c>
      <c r="I179" s="179"/>
      <c r="J179" s="180">
        <f>ROUND(I179*H179,2)</f>
        <v>0</v>
      </c>
      <c r="K179" s="176" t="s">
        <v>176</v>
      </c>
      <c r="L179" s="40"/>
      <c r="M179" s="181" t="s">
        <v>19</v>
      </c>
      <c r="N179" s="182" t="s">
        <v>45</v>
      </c>
      <c r="O179" s="65"/>
      <c r="P179" s="183">
        <f>O179*H179</f>
        <v>0</v>
      </c>
      <c r="Q179" s="183">
        <v>3.1E-4</v>
      </c>
      <c r="R179" s="183">
        <f>Q179*H179</f>
        <v>4.4888000000000004E-2</v>
      </c>
      <c r="S179" s="183">
        <v>0</v>
      </c>
      <c r="T179" s="184">
        <f>S179*H179</f>
        <v>0</v>
      </c>
      <c r="U179" s="35"/>
      <c r="V179" s="35"/>
      <c r="W179" s="35"/>
      <c r="X179" s="35"/>
      <c r="Y179" s="35"/>
      <c r="Z179" s="35"/>
      <c r="AA179" s="35"/>
      <c r="AB179" s="35"/>
      <c r="AC179" s="35"/>
      <c r="AD179" s="35"/>
      <c r="AE179" s="35"/>
      <c r="AR179" s="185" t="s">
        <v>177</v>
      </c>
      <c r="AT179" s="185" t="s">
        <v>172</v>
      </c>
      <c r="AU179" s="185" t="s">
        <v>84</v>
      </c>
      <c r="AY179" s="18" t="s">
        <v>170</v>
      </c>
      <c r="BE179" s="186">
        <f>IF(N179="základní",J179,0)</f>
        <v>0</v>
      </c>
      <c r="BF179" s="186">
        <f>IF(N179="snížená",J179,0)</f>
        <v>0</v>
      </c>
      <c r="BG179" s="186">
        <f>IF(N179="zákl. přenesená",J179,0)</f>
        <v>0</v>
      </c>
      <c r="BH179" s="186">
        <f>IF(N179="sníž. přenesená",J179,0)</f>
        <v>0</v>
      </c>
      <c r="BI179" s="186">
        <f>IF(N179="nulová",J179,0)</f>
        <v>0</v>
      </c>
      <c r="BJ179" s="18" t="s">
        <v>82</v>
      </c>
      <c r="BK179" s="186">
        <f>ROUND(I179*H179,2)</f>
        <v>0</v>
      </c>
      <c r="BL179" s="18" t="s">
        <v>177</v>
      </c>
      <c r="BM179" s="185" t="s">
        <v>262</v>
      </c>
    </row>
    <row r="180" spans="1:65" s="2" customFormat="1" ht="185.25" x14ac:dyDescent="0.2">
      <c r="A180" s="35"/>
      <c r="B180" s="36"/>
      <c r="C180" s="37"/>
      <c r="D180" s="187" t="s">
        <v>179</v>
      </c>
      <c r="E180" s="37"/>
      <c r="F180" s="188" t="s">
        <v>263</v>
      </c>
      <c r="G180" s="37"/>
      <c r="H180" s="37"/>
      <c r="I180" s="189"/>
      <c r="J180" s="37"/>
      <c r="K180" s="37"/>
      <c r="L180" s="40"/>
      <c r="M180" s="190"/>
      <c r="N180" s="191"/>
      <c r="O180" s="65"/>
      <c r="P180" s="65"/>
      <c r="Q180" s="65"/>
      <c r="R180" s="65"/>
      <c r="S180" s="65"/>
      <c r="T180" s="66"/>
      <c r="U180" s="35"/>
      <c r="V180" s="35"/>
      <c r="W180" s="35"/>
      <c r="X180" s="35"/>
      <c r="Y180" s="35"/>
      <c r="Z180" s="35"/>
      <c r="AA180" s="35"/>
      <c r="AB180" s="35"/>
      <c r="AC180" s="35"/>
      <c r="AD180" s="35"/>
      <c r="AE180" s="35"/>
      <c r="AT180" s="18" t="s">
        <v>179</v>
      </c>
      <c r="AU180" s="18" t="s">
        <v>84</v>
      </c>
    </row>
    <row r="181" spans="1:65" s="13" customFormat="1" x14ac:dyDescent="0.2">
      <c r="B181" s="192"/>
      <c r="C181" s="193"/>
      <c r="D181" s="187" t="s">
        <v>181</v>
      </c>
      <c r="E181" s="194" t="s">
        <v>19</v>
      </c>
      <c r="F181" s="195" t="s">
        <v>264</v>
      </c>
      <c r="G181" s="193"/>
      <c r="H181" s="196">
        <v>144.80000000000001</v>
      </c>
      <c r="I181" s="197"/>
      <c r="J181" s="193"/>
      <c r="K181" s="193"/>
      <c r="L181" s="198"/>
      <c r="M181" s="199"/>
      <c r="N181" s="200"/>
      <c r="O181" s="200"/>
      <c r="P181" s="200"/>
      <c r="Q181" s="200"/>
      <c r="R181" s="200"/>
      <c r="S181" s="200"/>
      <c r="T181" s="201"/>
      <c r="AT181" s="202" t="s">
        <v>181</v>
      </c>
      <c r="AU181" s="202" t="s">
        <v>84</v>
      </c>
      <c r="AV181" s="13" t="s">
        <v>84</v>
      </c>
      <c r="AW181" s="13" t="s">
        <v>35</v>
      </c>
      <c r="AX181" s="13" t="s">
        <v>82</v>
      </c>
      <c r="AY181" s="202" t="s">
        <v>170</v>
      </c>
    </row>
    <row r="182" spans="1:65" s="2" customFormat="1" ht="16.5" customHeight="1" x14ac:dyDescent="0.2">
      <c r="A182" s="35"/>
      <c r="B182" s="36"/>
      <c r="C182" s="214" t="s">
        <v>265</v>
      </c>
      <c r="D182" s="214" t="s">
        <v>239</v>
      </c>
      <c r="E182" s="215" t="s">
        <v>266</v>
      </c>
      <c r="F182" s="216" t="s">
        <v>267</v>
      </c>
      <c r="G182" s="217" t="s">
        <v>248</v>
      </c>
      <c r="H182" s="218">
        <v>171.51599999999999</v>
      </c>
      <c r="I182" s="219"/>
      <c r="J182" s="220">
        <f>ROUND(I182*H182,2)</f>
        <v>0</v>
      </c>
      <c r="K182" s="216" t="s">
        <v>176</v>
      </c>
      <c r="L182" s="221"/>
      <c r="M182" s="222" t="s">
        <v>19</v>
      </c>
      <c r="N182" s="223" t="s">
        <v>45</v>
      </c>
      <c r="O182" s="65"/>
      <c r="P182" s="183">
        <f>O182*H182</f>
        <v>0</v>
      </c>
      <c r="Q182" s="183">
        <v>2.9999999999999997E-4</v>
      </c>
      <c r="R182" s="183">
        <f>Q182*H182</f>
        <v>5.1454799999999995E-2</v>
      </c>
      <c r="S182" s="183">
        <v>0</v>
      </c>
      <c r="T182" s="184">
        <f>S182*H182</f>
        <v>0</v>
      </c>
      <c r="U182" s="35"/>
      <c r="V182" s="35"/>
      <c r="W182" s="35"/>
      <c r="X182" s="35"/>
      <c r="Y182" s="35"/>
      <c r="Z182" s="35"/>
      <c r="AA182" s="35"/>
      <c r="AB182" s="35"/>
      <c r="AC182" s="35"/>
      <c r="AD182" s="35"/>
      <c r="AE182" s="35"/>
      <c r="AR182" s="185" t="s">
        <v>227</v>
      </c>
      <c r="AT182" s="185" t="s">
        <v>239</v>
      </c>
      <c r="AU182" s="185" t="s">
        <v>84</v>
      </c>
      <c r="AY182" s="18" t="s">
        <v>170</v>
      </c>
      <c r="BE182" s="186">
        <f>IF(N182="základní",J182,0)</f>
        <v>0</v>
      </c>
      <c r="BF182" s="186">
        <f>IF(N182="snížená",J182,0)</f>
        <v>0</v>
      </c>
      <c r="BG182" s="186">
        <f>IF(N182="zákl. přenesená",J182,0)</f>
        <v>0</v>
      </c>
      <c r="BH182" s="186">
        <f>IF(N182="sníž. přenesená",J182,0)</f>
        <v>0</v>
      </c>
      <c r="BI182" s="186">
        <f>IF(N182="nulová",J182,0)</f>
        <v>0</v>
      </c>
      <c r="BJ182" s="18" t="s">
        <v>82</v>
      </c>
      <c r="BK182" s="186">
        <f>ROUND(I182*H182,2)</f>
        <v>0</v>
      </c>
      <c r="BL182" s="18" t="s">
        <v>177</v>
      </c>
      <c r="BM182" s="185" t="s">
        <v>268</v>
      </c>
    </row>
    <row r="183" spans="1:65" s="13" customFormat="1" x14ac:dyDescent="0.2">
      <c r="B183" s="192"/>
      <c r="C183" s="193"/>
      <c r="D183" s="187" t="s">
        <v>181</v>
      </c>
      <c r="E183" s="193"/>
      <c r="F183" s="195" t="s">
        <v>269</v>
      </c>
      <c r="G183" s="193"/>
      <c r="H183" s="196">
        <v>171.51599999999999</v>
      </c>
      <c r="I183" s="197"/>
      <c r="J183" s="193"/>
      <c r="K183" s="193"/>
      <c r="L183" s="198"/>
      <c r="M183" s="199"/>
      <c r="N183" s="200"/>
      <c r="O183" s="200"/>
      <c r="P183" s="200"/>
      <c r="Q183" s="200"/>
      <c r="R183" s="200"/>
      <c r="S183" s="200"/>
      <c r="T183" s="201"/>
      <c r="AT183" s="202" t="s">
        <v>181</v>
      </c>
      <c r="AU183" s="202" t="s">
        <v>84</v>
      </c>
      <c r="AV183" s="13" t="s">
        <v>84</v>
      </c>
      <c r="AW183" s="13" t="s">
        <v>4</v>
      </c>
      <c r="AX183" s="13" t="s">
        <v>82</v>
      </c>
      <c r="AY183" s="202" t="s">
        <v>170</v>
      </c>
    </row>
    <row r="184" spans="1:65" s="2" customFormat="1" ht="16.5" customHeight="1" x14ac:dyDescent="0.2">
      <c r="A184" s="35"/>
      <c r="B184" s="36"/>
      <c r="C184" s="174" t="s">
        <v>8</v>
      </c>
      <c r="D184" s="174" t="s">
        <v>172</v>
      </c>
      <c r="E184" s="175" t="s">
        <v>270</v>
      </c>
      <c r="F184" s="176" t="s">
        <v>271</v>
      </c>
      <c r="G184" s="177" t="s">
        <v>272</v>
      </c>
      <c r="H184" s="178">
        <v>90.5</v>
      </c>
      <c r="I184" s="179"/>
      <c r="J184" s="180">
        <f>ROUND(I184*H184,2)</f>
        <v>0</v>
      </c>
      <c r="K184" s="176" t="s">
        <v>176</v>
      </c>
      <c r="L184" s="40"/>
      <c r="M184" s="181" t="s">
        <v>19</v>
      </c>
      <c r="N184" s="182" t="s">
        <v>45</v>
      </c>
      <c r="O184" s="65"/>
      <c r="P184" s="183">
        <f>O184*H184</f>
        <v>0</v>
      </c>
      <c r="Q184" s="183">
        <v>3.3E-4</v>
      </c>
      <c r="R184" s="183">
        <f>Q184*H184</f>
        <v>2.9864999999999999E-2</v>
      </c>
      <c r="S184" s="183">
        <v>0</v>
      </c>
      <c r="T184" s="184">
        <f>S184*H184</f>
        <v>0</v>
      </c>
      <c r="U184" s="35"/>
      <c r="V184" s="35"/>
      <c r="W184" s="35"/>
      <c r="X184" s="35"/>
      <c r="Y184" s="35"/>
      <c r="Z184" s="35"/>
      <c r="AA184" s="35"/>
      <c r="AB184" s="35"/>
      <c r="AC184" s="35"/>
      <c r="AD184" s="35"/>
      <c r="AE184" s="35"/>
      <c r="AR184" s="185" t="s">
        <v>177</v>
      </c>
      <c r="AT184" s="185" t="s">
        <v>172</v>
      </c>
      <c r="AU184" s="185" t="s">
        <v>84</v>
      </c>
      <c r="AY184" s="18" t="s">
        <v>170</v>
      </c>
      <c r="BE184" s="186">
        <f>IF(N184="základní",J184,0)</f>
        <v>0</v>
      </c>
      <c r="BF184" s="186">
        <f>IF(N184="snížená",J184,0)</f>
        <v>0</v>
      </c>
      <c r="BG184" s="186">
        <f>IF(N184="zákl. přenesená",J184,0)</f>
        <v>0</v>
      </c>
      <c r="BH184" s="186">
        <f>IF(N184="sníž. přenesená",J184,0)</f>
        <v>0</v>
      </c>
      <c r="BI184" s="186">
        <f>IF(N184="nulová",J184,0)</f>
        <v>0</v>
      </c>
      <c r="BJ184" s="18" t="s">
        <v>82</v>
      </c>
      <c r="BK184" s="186">
        <f>ROUND(I184*H184,2)</f>
        <v>0</v>
      </c>
      <c r="BL184" s="18" t="s">
        <v>177</v>
      </c>
      <c r="BM184" s="185" t="s">
        <v>273</v>
      </c>
    </row>
    <row r="185" spans="1:65" s="2" customFormat="1" ht="48.75" x14ac:dyDescent="0.2">
      <c r="A185" s="35"/>
      <c r="B185" s="36"/>
      <c r="C185" s="37"/>
      <c r="D185" s="187" t="s">
        <v>179</v>
      </c>
      <c r="E185" s="37"/>
      <c r="F185" s="188" t="s">
        <v>274</v>
      </c>
      <c r="G185" s="37"/>
      <c r="H185" s="37"/>
      <c r="I185" s="189"/>
      <c r="J185" s="37"/>
      <c r="K185" s="37"/>
      <c r="L185" s="40"/>
      <c r="M185" s="190"/>
      <c r="N185" s="191"/>
      <c r="O185" s="65"/>
      <c r="P185" s="65"/>
      <c r="Q185" s="65"/>
      <c r="R185" s="65"/>
      <c r="S185" s="65"/>
      <c r="T185" s="66"/>
      <c r="U185" s="35"/>
      <c r="V185" s="35"/>
      <c r="W185" s="35"/>
      <c r="X185" s="35"/>
      <c r="Y185" s="35"/>
      <c r="Z185" s="35"/>
      <c r="AA185" s="35"/>
      <c r="AB185" s="35"/>
      <c r="AC185" s="35"/>
      <c r="AD185" s="35"/>
      <c r="AE185" s="35"/>
      <c r="AT185" s="18" t="s">
        <v>179</v>
      </c>
      <c r="AU185" s="18" t="s">
        <v>84</v>
      </c>
    </row>
    <row r="186" spans="1:65" s="13" customFormat="1" x14ac:dyDescent="0.2">
      <c r="B186" s="192"/>
      <c r="C186" s="193"/>
      <c r="D186" s="187" t="s">
        <v>181</v>
      </c>
      <c r="E186" s="194" t="s">
        <v>19</v>
      </c>
      <c r="F186" s="195" t="s">
        <v>275</v>
      </c>
      <c r="G186" s="193"/>
      <c r="H186" s="196">
        <v>90.5</v>
      </c>
      <c r="I186" s="197"/>
      <c r="J186" s="193"/>
      <c r="K186" s="193"/>
      <c r="L186" s="198"/>
      <c r="M186" s="199"/>
      <c r="N186" s="200"/>
      <c r="O186" s="200"/>
      <c r="P186" s="200"/>
      <c r="Q186" s="200"/>
      <c r="R186" s="200"/>
      <c r="S186" s="200"/>
      <c r="T186" s="201"/>
      <c r="AT186" s="202" t="s">
        <v>181</v>
      </c>
      <c r="AU186" s="202" t="s">
        <v>84</v>
      </c>
      <c r="AV186" s="13" t="s">
        <v>84</v>
      </c>
      <c r="AW186" s="13" t="s">
        <v>35</v>
      </c>
      <c r="AX186" s="13" t="s">
        <v>82</v>
      </c>
      <c r="AY186" s="202" t="s">
        <v>170</v>
      </c>
    </row>
    <row r="187" spans="1:65" s="2" customFormat="1" ht="21.75" customHeight="1" x14ac:dyDescent="0.2">
      <c r="A187" s="35"/>
      <c r="B187" s="36"/>
      <c r="C187" s="174" t="s">
        <v>276</v>
      </c>
      <c r="D187" s="174" t="s">
        <v>172</v>
      </c>
      <c r="E187" s="175" t="s">
        <v>277</v>
      </c>
      <c r="F187" s="176" t="s">
        <v>278</v>
      </c>
      <c r="G187" s="177" t="s">
        <v>175</v>
      </c>
      <c r="H187" s="178">
        <v>18.472000000000001</v>
      </c>
      <c r="I187" s="179"/>
      <c r="J187" s="180">
        <f>ROUND(I187*H187,2)</f>
        <v>0</v>
      </c>
      <c r="K187" s="176" t="s">
        <v>176</v>
      </c>
      <c r="L187" s="40"/>
      <c r="M187" s="181" t="s">
        <v>19</v>
      </c>
      <c r="N187" s="182" t="s">
        <v>45</v>
      </c>
      <c r="O187" s="65"/>
      <c r="P187" s="183">
        <f>O187*H187</f>
        <v>0</v>
      </c>
      <c r="Q187" s="183">
        <v>2.16</v>
      </c>
      <c r="R187" s="183">
        <f>Q187*H187</f>
        <v>39.899520000000003</v>
      </c>
      <c r="S187" s="183">
        <v>0</v>
      </c>
      <c r="T187" s="184">
        <f>S187*H187</f>
        <v>0</v>
      </c>
      <c r="U187" s="35"/>
      <c r="V187" s="35"/>
      <c r="W187" s="35"/>
      <c r="X187" s="35"/>
      <c r="Y187" s="35"/>
      <c r="Z187" s="35"/>
      <c r="AA187" s="35"/>
      <c r="AB187" s="35"/>
      <c r="AC187" s="35"/>
      <c r="AD187" s="35"/>
      <c r="AE187" s="35"/>
      <c r="AR187" s="185" t="s">
        <v>177</v>
      </c>
      <c r="AT187" s="185" t="s">
        <v>172</v>
      </c>
      <c r="AU187" s="185" t="s">
        <v>84</v>
      </c>
      <c r="AY187" s="18" t="s">
        <v>170</v>
      </c>
      <c r="BE187" s="186">
        <f>IF(N187="základní",J187,0)</f>
        <v>0</v>
      </c>
      <c r="BF187" s="186">
        <f>IF(N187="snížená",J187,0)</f>
        <v>0</v>
      </c>
      <c r="BG187" s="186">
        <f>IF(N187="zákl. přenesená",J187,0)</f>
        <v>0</v>
      </c>
      <c r="BH187" s="186">
        <f>IF(N187="sníž. přenesená",J187,0)</f>
        <v>0</v>
      </c>
      <c r="BI187" s="186">
        <f>IF(N187="nulová",J187,0)</f>
        <v>0</v>
      </c>
      <c r="BJ187" s="18" t="s">
        <v>82</v>
      </c>
      <c r="BK187" s="186">
        <f>ROUND(I187*H187,2)</f>
        <v>0</v>
      </c>
      <c r="BL187" s="18" t="s">
        <v>177</v>
      </c>
      <c r="BM187" s="185" t="s">
        <v>279</v>
      </c>
    </row>
    <row r="188" spans="1:65" s="2" customFormat="1" ht="48.75" x14ac:dyDescent="0.2">
      <c r="A188" s="35"/>
      <c r="B188" s="36"/>
      <c r="C188" s="37"/>
      <c r="D188" s="187" t="s">
        <v>179</v>
      </c>
      <c r="E188" s="37"/>
      <c r="F188" s="188" t="s">
        <v>280</v>
      </c>
      <c r="G188" s="37"/>
      <c r="H188" s="37"/>
      <c r="I188" s="189"/>
      <c r="J188" s="37"/>
      <c r="K188" s="37"/>
      <c r="L188" s="40"/>
      <c r="M188" s="190"/>
      <c r="N188" s="191"/>
      <c r="O188" s="65"/>
      <c r="P188" s="65"/>
      <c r="Q188" s="65"/>
      <c r="R188" s="65"/>
      <c r="S188" s="65"/>
      <c r="T188" s="66"/>
      <c r="U188" s="35"/>
      <c r="V188" s="35"/>
      <c r="W188" s="35"/>
      <c r="X188" s="35"/>
      <c r="Y188" s="35"/>
      <c r="Z188" s="35"/>
      <c r="AA188" s="35"/>
      <c r="AB188" s="35"/>
      <c r="AC188" s="35"/>
      <c r="AD188" s="35"/>
      <c r="AE188" s="35"/>
      <c r="AT188" s="18" t="s">
        <v>179</v>
      </c>
      <c r="AU188" s="18" t="s">
        <v>84</v>
      </c>
    </row>
    <row r="189" spans="1:65" s="13" customFormat="1" x14ac:dyDescent="0.2">
      <c r="B189" s="192"/>
      <c r="C189" s="193"/>
      <c r="D189" s="187" t="s">
        <v>181</v>
      </c>
      <c r="E189" s="194" t="s">
        <v>19</v>
      </c>
      <c r="F189" s="195" t="s">
        <v>281</v>
      </c>
      <c r="G189" s="193"/>
      <c r="H189" s="196">
        <v>10.621</v>
      </c>
      <c r="I189" s="197"/>
      <c r="J189" s="193"/>
      <c r="K189" s="193"/>
      <c r="L189" s="198"/>
      <c r="M189" s="199"/>
      <c r="N189" s="200"/>
      <c r="O189" s="200"/>
      <c r="P189" s="200"/>
      <c r="Q189" s="200"/>
      <c r="R189" s="200"/>
      <c r="S189" s="200"/>
      <c r="T189" s="201"/>
      <c r="AT189" s="202" t="s">
        <v>181</v>
      </c>
      <c r="AU189" s="202" t="s">
        <v>84</v>
      </c>
      <c r="AV189" s="13" t="s">
        <v>84</v>
      </c>
      <c r="AW189" s="13" t="s">
        <v>35</v>
      </c>
      <c r="AX189" s="13" t="s">
        <v>74</v>
      </c>
      <c r="AY189" s="202" t="s">
        <v>170</v>
      </c>
    </row>
    <row r="190" spans="1:65" s="13" customFormat="1" x14ac:dyDescent="0.2">
      <c r="B190" s="192"/>
      <c r="C190" s="193"/>
      <c r="D190" s="187" t="s">
        <v>181</v>
      </c>
      <c r="E190" s="194" t="s">
        <v>19</v>
      </c>
      <c r="F190" s="195" t="s">
        <v>282</v>
      </c>
      <c r="G190" s="193"/>
      <c r="H190" s="196">
        <v>2.2130000000000001</v>
      </c>
      <c r="I190" s="197"/>
      <c r="J190" s="193"/>
      <c r="K190" s="193"/>
      <c r="L190" s="198"/>
      <c r="M190" s="199"/>
      <c r="N190" s="200"/>
      <c r="O190" s="200"/>
      <c r="P190" s="200"/>
      <c r="Q190" s="200"/>
      <c r="R190" s="200"/>
      <c r="S190" s="200"/>
      <c r="T190" s="201"/>
      <c r="AT190" s="202" t="s">
        <v>181</v>
      </c>
      <c r="AU190" s="202" t="s">
        <v>84</v>
      </c>
      <c r="AV190" s="13" t="s">
        <v>84</v>
      </c>
      <c r="AW190" s="13" t="s">
        <v>35</v>
      </c>
      <c r="AX190" s="13" t="s">
        <v>74</v>
      </c>
      <c r="AY190" s="202" t="s">
        <v>170</v>
      </c>
    </row>
    <row r="191" spans="1:65" s="13" customFormat="1" x14ac:dyDescent="0.2">
      <c r="B191" s="192"/>
      <c r="C191" s="193"/>
      <c r="D191" s="187" t="s">
        <v>181</v>
      </c>
      <c r="E191" s="194" t="s">
        <v>19</v>
      </c>
      <c r="F191" s="195" t="s">
        <v>283</v>
      </c>
      <c r="G191" s="193"/>
      <c r="H191" s="196">
        <v>4.1719999999999997</v>
      </c>
      <c r="I191" s="197"/>
      <c r="J191" s="193"/>
      <c r="K191" s="193"/>
      <c r="L191" s="198"/>
      <c r="M191" s="199"/>
      <c r="N191" s="200"/>
      <c r="O191" s="200"/>
      <c r="P191" s="200"/>
      <c r="Q191" s="200"/>
      <c r="R191" s="200"/>
      <c r="S191" s="200"/>
      <c r="T191" s="201"/>
      <c r="AT191" s="202" t="s">
        <v>181</v>
      </c>
      <c r="AU191" s="202" t="s">
        <v>84</v>
      </c>
      <c r="AV191" s="13" t="s">
        <v>84</v>
      </c>
      <c r="AW191" s="13" t="s">
        <v>35</v>
      </c>
      <c r="AX191" s="13" t="s">
        <v>74</v>
      </c>
      <c r="AY191" s="202" t="s">
        <v>170</v>
      </c>
    </row>
    <row r="192" spans="1:65" s="13" customFormat="1" x14ac:dyDescent="0.2">
      <c r="B192" s="192"/>
      <c r="C192" s="193"/>
      <c r="D192" s="187" t="s">
        <v>181</v>
      </c>
      <c r="E192" s="194" t="s">
        <v>19</v>
      </c>
      <c r="F192" s="195" t="s">
        <v>284</v>
      </c>
      <c r="G192" s="193"/>
      <c r="H192" s="196">
        <v>1.466</v>
      </c>
      <c r="I192" s="197"/>
      <c r="J192" s="193"/>
      <c r="K192" s="193"/>
      <c r="L192" s="198"/>
      <c r="M192" s="199"/>
      <c r="N192" s="200"/>
      <c r="O192" s="200"/>
      <c r="P192" s="200"/>
      <c r="Q192" s="200"/>
      <c r="R192" s="200"/>
      <c r="S192" s="200"/>
      <c r="T192" s="201"/>
      <c r="AT192" s="202" t="s">
        <v>181</v>
      </c>
      <c r="AU192" s="202" t="s">
        <v>84</v>
      </c>
      <c r="AV192" s="13" t="s">
        <v>84</v>
      </c>
      <c r="AW192" s="13" t="s">
        <v>35</v>
      </c>
      <c r="AX192" s="13" t="s">
        <v>74</v>
      </c>
      <c r="AY192" s="202" t="s">
        <v>170</v>
      </c>
    </row>
    <row r="193" spans="1:65" s="14" customFormat="1" x14ac:dyDescent="0.2">
      <c r="B193" s="203"/>
      <c r="C193" s="204"/>
      <c r="D193" s="187" t="s">
        <v>181</v>
      </c>
      <c r="E193" s="205" t="s">
        <v>19</v>
      </c>
      <c r="F193" s="206" t="s">
        <v>185</v>
      </c>
      <c r="G193" s="204"/>
      <c r="H193" s="207">
        <v>18.472000000000001</v>
      </c>
      <c r="I193" s="208"/>
      <c r="J193" s="204"/>
      <c r="K193" s="204"/>
      <c r="L193" s="209"/>
      <c r="M193" s="210"/>
      <c r="N193" s="211"/>
      <c r="O193" s="211"/>
      <c r="P193" s="211"/>
      <c r="Q193" s="211"/>
      <c r="R193" s="211"/>
      <c r="S193" s="211"/>
      <c r="T193" s="212"/>
      <c r="AT193" s="213" t="s">
        <v>181</v>
      </c>
      <c r="AU193" s="213" t="s">
        <v>84</v>
      </c>
      <c r="AV193" s="14" t="s">
        <v>177</v>
      </c>
      <c r="AW193" s="14" t="s">
        <v>35</v>
      </c>
      <c r="AX193" s="14" t="s">
        <v>82</v>
      </c>
      <c r="AY193" s="213" t="s">
        <v>170</v>
      </c>
    </row>
    <row r="194" spans="1:65" s="2" customFormat="1" ht="21.75" customHeight="1" x14ac:dyDescent="0.2">
      <c r="A194" s="35"/>
      <c r="B194" s="36"/>
      <c r="C194" s="174" t="s">
        <v>285</v>
      </c>
      <c r="D194" s="174" t="s">
        <v>172</v>
      </c>
      <c r="E194" s="175" t="s">
        <v>286</v>
      </c>
      <c r="F194" s="176" t="s">
        <v>287</v>
      </c>
      <c r="G194" s="177" t="s">
        <v>175</v>
      </c>
      <c r="H194" s="178">
        <v>105.143</v>
      </c>
      <c r="I194" s="179"/>
      <c r="J194" s="180">
        <f>ROUND(I194*H194,2)</f>
        <v>0</v>
      </c>
      <c r="K194" s="176" t="s">
        <v>176</v>
      </c>
      <c r="L194" s="40"/>
      <c r="M194" s="181" t="s">
        <v>19</v>
      </c>
      <c r="N194" s="182" t="s">
        <v>45</v>
      </c>
      <c r="O194" s="65"/>
      <c r="P194" s="183">
        <f>O194*H194</f>
        <v>0</v>
      </c>
      <c r="Q194" s="183">
        <v>2.45329</v>
      </c>
      <c r="R194" s="183">
        <f>Q194*H194</f>
        <v>257.94627047</v>
      </c>
      <c r="S194" s="183">
        <v>0</v>
      </c>
      <c r="T194" s="184">
        <f>S194*H194</f>
        <v>0</v>
      </c>
      <c r="U194" s="35"/>
      <c r="V194" s="35"/>
      <c r="W194" s="35"/>
      <c r="X194" s="35"/>
      <c r="Y194" s="35"/>
      <c r="Z194" s="35"/>
      <c r="AA194" s="35"/>
      <c r="AB194" s="35"/>
      <c r="AC194" s="35"/>
      <c r="AD194" s="35"/>
      <c r="AE194" s="35"/>
      <c r="AR194" s="185" t="s">
        <v>177</v>
      </c>
      <c r="AT194" s="185" t="s">
        <v>172</v>
      </c>
      <c r="AU194" s="185" t="s">
        <v>84</v>
      </c>
      <c r="AY194" s="18" t="s">
        <v>170</v>
      </c>
      <c r="BE194" s="186">
        <f>IF(N194="základní",J194,0)</f>
        <v>0</v>
      </c>
      <c r="BF194" s="186">
        <f>IF(N194="snížená",J194,0)</f>
        <v>0</v>
      </c>
      <c r="BG194" s="186">
        <f>IF(N194="zákl. přenesená",J194,0)</f>
        <v>0</v>
      </c>
      <c r="BH194" s="186">
        <f>IF(N194="sníž. přenesená",J194,0)</f>
        <v>0</v>
      </c>
      <c r="BI194" s="186">
        <f>IF(N194="nulová",J194,0)</f>
        <v>0</v>
      </c>
      <c r="BJ194" s="18" t="s">
        <v>82</v>
      </c>
      <c r="BK194" s="186">
        <f>ROUND(I194*H194,2)</f>
        <v>0</v>
      </c>
      <c r="BL194" s="18" t="s">
        <v>177</v>
      </c>
      <c r="BM194" s="185" t="s">
        <v>288</v>
      </c>
    </row>
    <row r="195" spans="1:65" s="2" customFormat="1" ht="87.75" x14ac:dyDescent="0.2">
      <c r="A195" s="35"/>
      <c r="B195" s="36"/>
      <c r="C195" s="37"/>
      <c r="D195" s="187" t="s">
        <v>179</v>
      </c>
      <c r="E195" s="37"/>
      <c r="F195" s="188" t="s">
        <v>289</v>
      </c>
      <c r="G195" s="37"/>
      <c r="H195" s="37"/>
      <c r="I195" s="189"/>
      <c r="J195" s="37"/>
      <c r="K195" s="37"/>
      <c r="L195" s="40"/>
      <c r="M195" s="190"/>
      <c r="N195" s="191"/>
      <c r="O195" s="65"/>
      <c r="P195" s="65"/>
      <c r="Q195" s="65"/>
      <c r="R195" s="65"/>
      <c r="S195" s="65"/>
      <c r="T195" s="66"/>
      <c r="U195" s="35"/>
      <c r="V195" s="35"/>
      <c r="W195" s="35"/>
      <c r="X195" s="35"/>
      <c r="Y195" s="35"/>
      <c r="Z195" s="35"/>
      <c r="AA195" s="35"/>
      <c r="AB195" s="35"/>
      <c r="AC195" s="35"/>
      <c r="AD195" s="35"/>
      <c r="AE195" s="35"/>
      <c r="AT195" s="18" t="s">
        <v>179</v>
      </c>
      <c r="AU195" s="18" t="s">
        <v>84</v>
      </c>
    </row>
    <row r="196" spans="1:65" s="13" customFormat="1" x14ac:dyDescent="0.2">
      <c r="B196" s="192"/>
      <c r="C196" s="193"/>
      <c r="D196" s="187" t="s">
        <v>181</v>
      </c>
      <c r="E196" s="194" t="s">
        <v>19</v>
      </c>
      <c r="F196" s="195" t="s">
        <v>290</v>
      </c>
      <c r="G196" s="193"/>
      <c r="H196" s="196">
        <v>12.4</v>
      </c>
      <c r="I196" s="197"/>
      <c r="J196" s="193"/>
      <c r="K196" s="193"/>
      <c r="L196" s="198"/>
      <c r="M196" s="199"/>
      <c r="N196" s="200"/>
      <c r="O196" s="200"/>
      <c r="P196" s="200"/>
      <c r="Q196" s="200"/>
      <c r="R196" s="200"/>
      <c r="S196" s="200"/>
      <c r="T196" s="201"/>
      <c r="AT196" s="202" t="s">
        <v>181</v>
      </c>
      <c r="AU196" s="202" t="s">
        <v>84</v>
      </c>
      <c r="AV196" s="13" t="s">
        <v>84</v>
      </c>
      <c r="AW196" s="13" t="s">
        <v>35</v>
      </c>
      <c r="AX196" s="13" t="s">
        <v>74</v>
      </c>
      <c r="AY196" s="202" t="s">
        <v>170</v>
      </c>
    </row>
    <row r="197" spans="1:65" s="13" customFormat="1" x14ac:dyDescent="0.2">
      <c r="B197" s="192"/>
      <c r="C197" s="193"/>
      <c r="D197" s="187" t="s">
        <v>181</v>
      </c>
      <c r="E197" s="194" t="s">
        <v>19</v>
      </c>
      <c r="F197" s="195" t="s">
        <v>291</v>
      </c>
      <c r="G197" s="193"/>
      <c r="H197" s="196">
        <v>8.0350000000000001</v>
      </c>
      <c r="I197" s="197"/>
      <c r="J197" s="193"/>
      <c r="K197" s="193"/>
      <c r="L197" s="198"/>
      <c r="M197" s="199"/>
      <c r="N197" s="200"/>
      <c r="O197" s="200"/>
      <c r="P197" s="200"/>
      <c r="Q197" s="200"/>
      <c r="R197" s="200"/>
      <c r="S197" s="200"/>
      <c r="T197" s="201"/>
      <c r="AT197" s="202" t="s">
        <v>181</v>
      </c>
      <c r="AU197" s="202" t="s">
        <v>84</v>
      </c>
      <c r="AV197" s="13" t="s">
        <v>84</v>
      </c>
      <c r="AW197" s="13" t="s">
        <v>35</v>
      </c>
      <c r="AX197" s="13" t="s">
        <v>74</v>
      </c>
      <c r="AY197" s="202" t="s">
        <v>170</v>
      </c>
    </row>
    <row r="198" spans="1:65" s="13" customFormat="1" x14ac:dyDescent="0.2">
      <c r="B198" s="192"/>
      <c r="C198" s="193"/>
      <c r="D198" s="187" t="s">
        <v>181</v>
      </c>
      <c r="E198" s="194" t="s">
        <v>19</v>
      </c>
      <c r="F198" s="195" t="s">
        <v>292</v>
      </c>
      <c r="G198" s="193"/>
      <c r="H198" s="196">
        <v>12.4</v>
      </c>
      <c r="I198" s="197"/>
      <c r="J198" s="193"/>
      <c r="K198" s="193"/>
      <c r="L198" s="198"/>
      <c r="M198" s="199"/>
      <c r="N198" s="200"/>
      <c r="O198" s="200"/>
      <c r="P198" s="200"/>
      <c r="Q198" s="200"/>
      <c r="R198" s="200"/>
      <c r="S198" s="200"/>
      <c r="T198" s="201"/>
      <c r="AT198" s="202" t="s">
        <v>181</v>
      </c>
      <c r="AU198" s="202" t="s">
        <v>84</v>
      </c>
      <c r="AV198" s="13" t="s">
        <v>84</v>
      </c>
      <c r="AW198" s="13" t="s">
        <v>35</v>
      </c>
      <c r="AX198" s="13" t="s">
        <v>74</v>
      </c>
      <c r="AY198" s="202" t="s">
        <v>170</v>
      </c>
    </row>
    <row r="199" spans="1:65" s="13" customFormat="1" x14ac:dyDescent="0.2">
      <c r="B199" s="192"/>
      <c r="C199" s="193"/>
      <c r="D199" s="187" t="s">
        <v>181</v>
      </c>
      <c r="E199" s="194" t="s">
        <v>19</v>
      </c>
      <c r="F199" s="195" t="s">
        <v>293</v>
      </c>
      <c r="G199" s="193"/>
      <c r="H199" s="196">
        <v>5.9320000000000004</v>
      </c>
      <c r="I199" s="197"/>
      <c r="J199" s="193"/>
      <c r="K199" s="193"/>
      <c r="L199" s="198"/>
      <c r="M199" s="199"/>
      <c r="N199" s="200"/>
      <c r="O199" s="200"/>
      <c r="P199" s="200"/>
      <c r="Q199" s="200"/>
      <c r="R199" s="200"/>
      <c r="S199" s="200"/>
      <c r="T199" s="201"/>
      <c r="AT199" s="202" t="s">
        <v>181</v>
      </c>
      <c r="AU199" s="202" t="s">
        <v>84</v>
      </c>
      <c r="AV199" s="13" t="s">
        <v>84</v>
      </c>
      <c r="AW199" s="13" t="s">
        <v>35</v>
      </c>
      <c r="AX199" s="13" t="s">
        <v>74</v>
      </c>
      <c r="AY199" s="202" t="s">
        <v>170</v>
      </c>
    </row>
    <row r="200" spans="1:65" s="13" customFormat="1" x14ac:dyDescent="0.2">
      <c r="B200" s="192"/>
      <c r="C200" s="193"/>
      <c r="D200" s="187" t="s">
        <v>181</v>
      </c>
      <c r="E200" s="194" t="s">
        <v>19</v>
      </c>
      <c r="F200" s="195" t="s">
        <v>294</v>
      </c>
      <c r="G200" s="193"/>
      <c r="H200" s="196">
        <v>3.7709999999999999</v>
      </c>
      <c r="I200" s="197"/>
      <c r="J200" s="193"/>
      <c r="K200" s="193"/>
      <c r="L200" s="198"/>
      <c r="M200" s="199"/>
      <c r="N200" s="200"/>
      <c r="O200" s="200"/>
      <c r="P200" s="200"/>
      <c r="Q200" s="200"/>
      <c r="R200" s="200"/>
      <c r="S200" s="200"/>
      <c r="T200" s="201"/>
      <c r="AT200" s="202" t="s">
        <v>181</v>
      </c>
      <c r="AU200" s="202" t="s">
        <v>84</v>
      </c>
      <c r="AV200" s="13" t="s">
        <v>84</v>
      </c>
      <c r="AW200" s="13" t="s">
        <v>35</v>
      </c>
      <c r="AX200" s="13" t="s">
        <v>74</v>
      </c>
      <c r="AY200" s="202" t="s">
        <v>170</v>
      </c>
    </row>
    <row r="201" spans="1:65" s="13" customFormat="1" x14ac:dyDescent="0.2">
      <c r="B201" s="192"/>
      <c r="C201" s="193"/>
      <c r="D201" s="187" t="s">
        <v>181</v>
      </c>
      <c r="E201" s="194" t="s">
        <v>19</v>
      </c>
      <c r="F201" s="195" t="s">
        <v>295</v>
      </c>
      <c r="G201" s="193"/>
      <c r="H201" s="196">
        <v>8.0350000000000001</v>
      </c>
      <c r="I201" s="197"/>
      <c r="J201" s="193"/>
      <c r="K201" s="193"/>
      <c r="L201" s="198"/>
      <c r="M201" s="199"/>
      <c r="N201" s="200"/>
      <c r="O201" s="200"/>
      <c r="P201" s="200"/>
      <c r="Q201" s="200"/>
      <c r="R201" s="200"/>
      <c r="S201" s="200"/>
      <c r="T201" s="201"/>
      <c r="AT201" s="202" t="s">
        <v>181</v>
      </c>
      <c r="AU201" s="202" t="s">
        <v>84</v>
      </c>
      <c r="AV201" s="13" t="s">
        <v>84</v>
      </c>
      <c r="AW201" s="13" t="s">
        <v>35</v>
      </c>
      <c r="AX201" s="13" t="s">
        <v>74</v>
      </c>
      <c r="AY201" s="202" t="s">
        <v>170</v>
      </c>
    </row>
    <row r="202" spans="1:65" s="13" customFormat="1" x14ac:dyDescent="0.2">
      <c r="B202" s="192"/>
      <c r="C202" s="193"/>
      <c r="D202" s="187" t="s">
        <v>181</v>
      </c>
      <c r="E202" s="194" t="s">
        <v>19</v>
      </c>
      <c r="F202" s="195" t="s">
        <v>296</v>
      </c>
      <c r="G202" s="193"/>
      <c r="H202" s="196">
        <v>12.4</v>
      </c>
      <c r="I202" s="197"/>
      <c r="J202" s="193"/>
      <c r="K202" s="193"/>
      <c r="L202" s="198"/>
      <c r="M202" s="199"/>
      <c r="N202" s="200"/>
      <c r="O202" s="200"/>
      <c r="P202" s="200"/>
      <c r="Q202" s="200"/>
      <c r="R202" s="200"/>
      <c r="S202" s="200"/>
      <c r="T202" s="201"/>
      <c r="AT202" s="202" t="s">
        <v>181</v>
      </c>
      <c r="AU202" s="202" t="s">
        <v>84</v>
      </c>
      <c r="AV202" s="13" t="s">
        <v>84</v>
      </c>
      <c r="AW202" s="13" t="s">
        <v>35</v>
      </c>
      <c r="AX202" s="13" t="s">
        <v>74</v>
      </c>
      <c r="AY202" s="202" t="s">
        <v>170</v>
      </c>
    </row>
    <row r="203" spans="1:65" s="13" customFormat="1" x14ac:dyDescent="0.2">
      <c r="B203" s="192"/>
      <c r="C203" s="193"/>
      <c r="D203" s="187" t="s">
        <v>181</v>
      </c>
      <c r="E203" s="194" t="s">
        <v>19</v>
      </c>
      <c r="F203" s="195" t="s">
        <v>297</v>
      </c>
      <c r="G203" s="193"/>
      <c r="H203" s="196">
        <v>7.2469999999999999</v>
      </c>
      <c r="I203" s="197"/>
      <c r="J203" s="193"/>
      <c r="K203" s="193"/>
      <c r="L203" s="198"/>
      <c r="M203" s="199"/>
      <c r="N203" s="200"/>
      <c r="O203" s="200"/>
      <c r="P203" s="200"/>
      <c r="Q203" s="200"/>
      <c r="R203" s="200"/>
      <c r="S203" s="200"/>
      <c r="T203" s="201"/>
      <c r="AT203" s="202" t="s">
        <v>181</v>
      </c>
      <c r="AU203" s="202" t="s">
        <v>84</v>
      </c>
      <c r="AV203" s="13" t="s">
        <v>84</v>
      </c>
      <c r="AW203" s="13" t="s">
        <v>35</v>
      </c>
      <c r="AX203" s="13" t="s">
        <v>74</v>
      </c>
      <c r="AY203" s="202" t="s">
        <v>170</v>
      </c>
    </row>
    <row r="204" spans="1:65" s="13" customFormat="1" x14ac:dyDescent="0.2">
      <c r="B204" s="192"/>
      <c r="C204" s="193"/>
      <c r="D204" s="187" t="s">
        <v>181</v>
      </c>
      <c r="E204" s="194" t="s">
        <v>19</v>
      </c>
      <c r="F204" s="195" t="s">
        <v>298</v>
      </c>
      <c r="G204" s="193"/>
      <c r="H204" s="196">
        <v>11.468999999999999</v>
      </c>
      <c r="I204" s="197"/>
      <c r="J204" s="193"/>
      <c r="K204" s="193"/>
      <c r="L204" s="198"/>
      <c r="M204" s="199"/>
      <c r="N204" s="200"/>
      <c r="O204" s="200"/>
      <c r="P204" s="200"/>
      <c r="Q204" s="200"/>
      <c r="R204" s="200"/>
      <c r="S204" s="200"/>
      <c r="T204" s="201"/>
      <c r="AT204" s="202" t="s">
        <v>181</v>
      </c>
      <c r="AU204" s="202" t="s">
        <v>84</v>
      </c>
      <c r="AV204" s="13" t="s">
        <v>84</v>
      </c>
      <c r="AW204" s="13" t="s">
        <v>35</v>
      </c>
      <c r="AX204" s="13" t="s">
        <v>74</v>
      </c>
      <c r="AY204" s="202" t="s">
        <v>170</v>
      </c>
    </row>
    <row r="205" spans="1:65" s="13" customFormat="1" x14ac:dyDescent="0.2">
      <c r="B205" s="192"/>
      <c r="C205" s="193"/>
      <c r="D205" s="187" t="s">
        <v>181</v>
      </c>
      <c r="E205" s="194" t="s">
        <v>19</v>
      </c>
      <c r="F205" s="195" t="s">
        <v>299</v>
      </c>
      <c r="G205" s="193"/>
      <c r="H205" s="196">
        <v>7.3179999999999996</v>
      </c>
      <c r="I205" s="197"/>
      <c r="J205" s="193"/>
      <c r="K205" s="193"/>
      <c r="L205" s="198"/>
      <c r="M205" s="199"/>
      <c r="N205" s="200"/>
      <c r="O205" s="200"/>
      <c r="P205" s="200"/>
      <c r="Q205" s="200"/>
      <c r="R205" s="200"/>
      <c r="S205" s="200"/>
      <c r="T205" s="201"/>
      <c r="AT205" s="202" t="s">
        <v>181</v>
      </c>
      <c r="AU205" s="202" t="s">
        <v>84</v>
      </c>
      <c r="AV205" s="13" t="s">
        <v>84</v>
      </c>
      <c r="AW205" s="13" t="s">
        <v>35</v>
      </c>
      <c r="AX205" s="13" t="s">
        <v>74</v>
      </c>
      <c r="AY205" s="202" t="s">
        <v>170</v>
      </c>
    </row>
    <row r="206" spans="1:65" s="13" customFormat="1" x14ac:dyDescent="0.2">
      <c r="B206" s="192"/>
      <c r="C206" s="193"/>
      <c r="D206" s="187" t="s">
        <v>181</v>
      </c>
      <c r="E206" s="194" t="s">
        <v>19</v>
      </c>
      <c r="F206" s="195" t="s">
        <v>300</v>
      </c>
      <c r="G206" s="193"/>
      <c r="H206" s="196">
        <v>4.2370000000000001</v>
      </c>
      <c r="I206" s="197"/>
      <c r="J206" s="193"/>
      <c r="K206" s="193"/>
      <c r="L206" s="198"/>
      <c r="M206" s="199"/>
      <c r="N206" s="200"/>
      <c r="O206" s="200"/>
      <c r="P206" s="200"/>
      <c r="Q206" s="200"/>
      <c r="R206" s="200"/>
      <c r="S206" s="200"/>
      <c r="T206" s="201"/>
      <c r="AT206" s="202" t="s">
        <v>181</v>
      </c>
      <c r="AU206" s="202" t="s">
        <v>84</v>
      </c>
      <c r="AV206" s="13" t="s">
        <v>84</v>
      </c>
      <c r="AW206" s="13" t="s">
        <v>35</v>
      </c>
      <c r="AX206" s="13" t="s">
        <v>74</v>
      </c>
      <c r="AY206" s="202" t="s">
        <v>170</v>
      </c>
    </row>
    <row r="207" spans="1:65" s="13" customFormat="1" x14ac:dyDescent="0.2">
      <c r="B207" s="192"/>
      <c r="C207" s="193"/>
      <c r="D207" s="187" t="s">
        <v>181</v>
      </c>
      <c r="E207" s="194" t="s">
        <v>19</v>
      </c>
      <c r="F207" s="195" t="s">
        <v>301</v>
      </c>
      <c r="G207" s="193"/>
      <c r="H207" s="196">
        <v>11.898999999999999</v>
      </c>
      <c r="I207" s="197"/>
      <c r="J207" s="193"/>
      <c r="K207" s="193"/>
      <c r="L207" s="198"/>
      <c r="M207" s="199"/>
      <c r="N207" s="200"/>
      <c r="O207" s="200"/>
      <c r="P207" s="200"/>
      <c r="Q207" s="200"/>
      <c r="R207" s="200"/>
      <c r="S207" s="200"/>
      <c r="T207" s="201"/>
      <c r="AT207" s="202" t="s">
        <v>181</v>
      </c>
      <c r="AU207" s="202" t="s">
        <v>84</v>
      </c>
      <c r="AV207" s="13" t="s">
        <v>84</v>
      </c>
      <c r="AW207" s="13" t="s">
        <v>35</v>
      </c>
      <c r="AX207" s="13" t="s">
        <v>74</v>
      </c>
      <c r="AY207" s="202" t="s">
        <v>170</v>
      </c>
    </row>
    <row r="208" spans="1:65" s="14" customFormat="1" x14ac:dyDescent="0.2">
      <c r="B208" s="203"/>
      <c r="C208" s="204"/>
      <c r="D208" s="187" t="s">
        <v>181</v>
      </c>
      <c r="E208" s="205" t="s">
        <v>19</v>
      </c>
      <c r="F208" s="206" t="s">
        <v>185</v>
      </c>
      <c r="G208" s="204"/>
      <c r="H208" s="207">
        <v>105.143</v>
      </c>
      <c r="I208" s="208"/>
      <c r="J208" s="204"/>
      <c r="K208" s="204"/>
      <c r="L208" s="209"/>
      <c r="M208" s="210"/>
      <c r="N208" s="211"/>
      <c r="O208" s="211"/>
      <c r="P208" s="211"/>
      <c r="Q208" s="211"/>
      <c r="R208" s="211"/>
      <c r="S208" s="211"/>
      <c r="T208" s="212"/>
      <c r="AT208" s="213" t="s">
        <v>181</v>
      </c>
      <c r="AU208" s="213" t="s">
        <v>84</v>
      </c>
      <c r="AV208" s="14" t="s">
        <v>177</v>
      </c>
      <c r="AW208" s="14" t="s">
        <v>35</v>
      </c>
      <c r="AX208" s="14" t="s">
        <v>82</v>
      </c>
      <c r="AY208" s="213" t="s">
        <v>170</v>
      </c>
    </row>
    <row r="209" spans="1:65" s="2" customFormat="1" ht="16.5" customHeight="1" x14ac:dyDescent="0.2">
      <c r="A209" s="35"/>
      <c r="B209" s="36"/>
      <c r="C209" s="174" t="s">
        <v>302</v>
      </c>
      <c r="D209" s="174" t="s">
        <v>172</v>
      </c>
      <c r="E209" s="175" t="s">
        <v>303</v>
      </c>
      <c r="F209" s="176" t="s">
        <v>304</v>
      </c>
      <c r="G209" s="177" t="s">
        <v>248</v>
      </c>
      <c r="H209" s="178">
        <v>31.998000000000001</v>
      </c>
      <c r="I209" s="179"/>
      <c r="J209" s="180">
        <f>ROUND(I209*H209,2)</f>
        <v>0</v>
      </c>
      <c r="K209" s="176" t="s">
        <v>176</v>
      </c>
      <c r="L209" s="40"/>
      <c r="M209" s="181" t="s">
        <v>19</v>
      </c>
      <c r="N209" s="182" t="s">
        <v>45</v>
      </c>
      <c r="O209" s="65"/>
      <c r="P209" s="183">
        <f>O209*H209</f>
        <v>0</v>
      </c>
      <c r="Q209" s="183">
        <v>2.47E-3</v>
      </c>
      <c r="R209" s="183">
        <f>Q209*H209</f>
        <v>7.9035060000000004E-2</v>
      </c>
      <c r="S209" s="183">
        <v>0</v>
      </c>
      <c r="T209" s="184">
        <f>S209*H209</f>
        <v>0</v>
      </c>
      <c r="U209" s="35"/>
      <c r="V209" s="35"/>
      <c r="W209" s="35"/>
      <c r="X209" s="35"/>
      <c r="Y209" s="35"/>
      <c r="Z209" s="35"/>
      <c r="AA209" s="35"/>
      <c r="AB209" s="35"/>
      <c r="AC209" s="35"/>
      <c r="AD209" s="35"/>
      <c r="AE209" s="35"/>
      <c r="AR209" s="185" t="s">
        <v>177</v>
      </c>
      <c r="AT209" s="185" t="s">
        <v>172</v>
      </c>
      <c r="AU209" s="185" t="s">
        <v>84</v>
      </c>
      <c r="AY209" s="18" t="s">
        <v>170</v>
      </c>
      <c r="BE209" s="186">
        <f>IF(N209="základní",J209,0)</f>
        <v>0</v>
      </c>
      <c r="BF209" s="186">
        <f>IF(N209="snížená",J209,0)</f>
        <v>0</v>
      </c>
      <c r="BG209" s="186">
        <f>IF(N209="zákl. přenesená",J209,0)</f>
        <v>0</v>
      </c>
      <c r="BH209" s="186">
        <f>IF(N209="sníž. přenesená",J209,0)</f>
        <v>0</v>
      </c>
      <c r="BI209" s="186">
        <f>IF(N209="nulová",J209,0)</f>
        <v>0</v>
      </c>
      <c r="BJ209" s="18" t="s">
        <v>82</v>
      </c>
      <c r="BK209" s="186">
        <f>ROUND(I209*H209,2)</f>
        <v>0</v>
      </c>
      <c r="BL209" s="18" t="s">
        <v>177</v>
      </c>
      <c r="BM209" s="185" t="s">
        <v>305</v>
      </c>
    </row>
    <row r="210" spans="1:65" s="2" customFormat="1" ht="39" x14ac:dyDescent="0.2">
      <c r="A210" s="35"/>
      <c r="B210" s="36"/>
      <c r="C210" s="37"/>
      <c r="D210" s="187" t="s">
        <v>179</v>
      </c>
      <c r="E210" s="37"/>
      <c r="F210" s="188" t="s">
        <v>306</v>
      </c>
      <c r="G210" s="37"/>
      <c r="H210" s="37"/>
      <c r="I210" s="189"/>
      <c r="J210" s="37"/>
      <c r="K210" s="37"/>
      <c r="L210" s="40"/>
      <c r="M210" s="190"/>
      <c r="N210" s="191"/>
      <c r="O210" s="65"/>
      <c r="P210" s="65"/>
      <c r="Q210" s="65"/>
      <c r="R210" s="65"/>
      <c r="S210" s="65"/>
      <c r="T210" s="66"/>
      <c r="U210" s="35"/>
      <c r="V210" s="35"/>
      <c r="W210" s="35"/>
      <c r="X210" s="35"/>
      <c r="Y210" s="35"/>
      <c r="Z210" s="35"/>
      <c r="AA210" s="35"/>
      <c r="AB210" s="35"/>
      <c r="AC210" s="35"/>
      <c r="AD210" s="35"/>
      <c r="AE210" s="35"/>
      <c r="AT210" s="18" t="s">
        <v>179</v>
      </c>
      <c r="AU210" s="18" t="s">
        <v>84</v>
      </c>
    </row>
    <row r="211" spans="1:65" s="13" customFormat="1" x14ac:dyDescent="0.2">
      <c r="B211" s="192"/>
      <c r="C211" s="193"/>
      <c r="D211" s="187" t="s">
        <v>181</v>
      </c>
      <c r="E211" s="194" t="s">
        <v>19</v>
      </c>
      <c r="F211" s="195" t="s">
        <v>307</v>
      </c>
      <c r="G211" s="193"/>
      <c r="H211" s="196">
        <v>3.1059999999999999</v>
      </c>
      <c r="I211" s="197"/>
      <c r="J211" s="193"/>
      <c r="K211" s="193"/>
      <c r="L211" s="198"/>
      <c r="M211" s="199"/>
      <c r="N211" s="200"/>
      <c r="O211" s="200"/>
      <c r="P211" s="200"/>
      <c r="Q211" s="200"/>
      <c r="R211" s="200"/>
      <c r="S211" s="200"/>
      <c r="T211" s="201"/>
      <c r="AT211" s="202" t="s">
        <v>181</v>
      </c>
      <c r="AU211" s="202" t="s">
        <v>84</v>
      </c>
      <c r="AV211" s="13" t="s">
        <v>84</v>
      </c>
      <c r="AW211" s="13" t="s">
        <v>35</v>
      </c>
      <c r="AX211" s="13" t="s">
        <v>74</v>
      </c>
      <c r="AY211" s="202" t="s">
        <v>170</v>
      </c>
    </row>
    <row r="212" spans="1:65" s="13" customFormat="1" x14ac:dyDescent="0.2">
      <c r="B212" s="192"/>
      <c r="C212" s="193"/>
      <c r="D212" s="187" t="s">
        <v>181</v>
      </c>
      <c r="E212" s="194" t="s">
        <v>19</v>
      </c>
      <c r="F212" s="195" t="s">
        <v>308</v>
      </c>
      <c r="G212" s="193"/>
      <c r="H212" s="196">
        <v>1.36</v>
      </c>
      <c r="I212" s="197"/>
      <c r="J212" s="193"/>
      <c r="K212" s="193"/>
      <c r="L212" s="198"/>
      <c r="M212" s="199"/>
      <c r="N212" s="200"/>
      <c r="O212" s="200"/>
      <c r="P212" s="200"/>
      <c r="Q212" s="200"/>
      <c r="R212" s="200"/>
      <c r="S212" s="200"/>
      <c r="T212" s="201"/>
      <c r="AT212" s="202" t="s">
        <v>181</v>
      </c>
      <c r="AU212" s="202" t="s">
        <v>84</v>
      </c>
      <c r="AV212" s="13" t="s">
        <v>84</v>
      </c>
      <c r="AW212" s="13" t="s">
        <v>35</v>
      </c>
      <c r="AX212" s="13" t="s">
        <v>74</v>
      </c>
      <c r="AY212" s="202" t="s">
        <v>170</v>
      </c>
    </row>
    <row r="213" spans="1:65" s="13" customFormat="1" x14ac:dyDescent="0.2">
      <c r="B213" s="192"/>
      <c r="C213" s="193"/>
      <c r="D213" s="187" t="s">
        <v>181</v>
      </c>
      <c r="E213" s="194" t="s">
        <v>19</v>
      </c>
      <c r="F213" s="195" t="s">
        <v>309</v>
      </c>
      <c r="G213" s="193"/>
      <c r="H213" s="196">
        <v>3.1059999999999999</v>
      </c>
      <c r="I213" s="197"/>
      <c r="J213" s="193"/>
      <c r="K213" s="193"/>
      <c r="L213" s="198"/>
      <c r="M213" s="199"/>
      <c r="N213" s="200"/>
      <c r="O213" s="200"/>
      <c r="P213" s="200"/>
      <c r="Q213" s="200"/>
      <c r="R213" s="200"/>
      <c r="S213" s="200"/>
      <c r="T213" s="201"/>
      <c r="AT213" s="202" t="s">
        <v>181</v>
      </c>
      <c r="AU213" s="202" t="s">
        <v>84</v>
      </c>
      <c r="AV213" s="13" t="s">
        <v>84</v>
      </c>
      <c r="AW213" s="13" t="s">
        <v>35</v>
      </c>
      <c r="AX213" s="13" t="s">
        <v>74</v>
      </c>
      <c r="AY213" s="202" t="s">
        <v>170</v>
      </c>
    </row>
    <row r="214" spans="1:65" s="13" customFormat="1" x14ac:dyDescent="0.2">
      <c r="B214" s="192"/>
      <c r="C214" s="193"/>
      <c r="D214" s="187" t="s">
        <v>181</v>
      </c>
      <c r="E214" s="194" t="s">
        <v>19</v>
      </c>
      <c r="F214" s="195" t="s">
        <v>310</v>
      </c>
      <c r="G214" s="193"/>
      <c r="H214" s="196">
        <v>2.008</v>
      </c>
      <c r="I214" s="197"/>
      <c r="J214" s="193"/>
      <c r="K214" s="193"/>
      <c r="L214" s="198"/>
      <c r="M214" s="199"/>
      <c r="N214" s="200"/>
      <c r="O214" s="200"/>
      <c r="P214" s="200"/>
      <c r="Q214" s="200"/>
      <c r="R214" s="200"/>
      <c r="S214" s="200"/>
      <c r="T214" s="201"/>
      <c r="AT214" s="202" t="s">
        <v>181</v>
      </c>
      <c r="AU214" s="202" t="s">
        <v>84</v>
      </c>
      <c r="AV214" s="13" t="s">
        <v>84</v>
      </c>
      <c r="AW214" s="13" t="s">
        <v>35</v>
      </c>
      <c r="AX214" s="13" t="s">
        <v>74</v>
      </c>
      <c r="AY214" s="202" t="s">
        <v>170</v>
      </c>
    </row>
    <row r="215" spans="1:65" s="13" customFormat="1" x14ac:dyDescent="0.2">
      <c r="B215" s="192"/>
      <c r="C215" s="193"/>
      <c r="D215" s="187" t="s">
        <v>181</v>
      </c>
      <c r="E215" s="194" t="s">
        <v>19</v>
      </c>
      <c r="F215" s="195" t="s">
        <v>311</v>
      </c>
      <c r="G215" s="193"/>
      <c r="H215" s="196">
        <v>0.63800000000000001</v>
      </c>
      <c r="I215" s="197"/>
      <c r="J215" s="193"/>
      <c r="K215" s="193"/>
      <c r="L215" s="198"/>
      <c r="M215" s="199"/>
      <c r="N215" s="200"/>
      <c r="O215" s="200"/>
      <c r="P215" s="200"/>
      <c r="Q215" s="200"/>
      <c r="R215" s="200"/>
      <c r="S215" s="200"/>
      <c r="T215" s="201"/>
      <c r="AT215" s="202" t="s">
        <v>181</v>
      </c>
      <c r="AU215" s="202" t="s">
        <v>84</v>
      </c>
      <c r="AV215" s="13" t="s">
        <v>84</v>
      </c>
      <c r="AW215" s="13" t="s">
        <v>35</v>
      </c>
      <c r="AX215" s="13" t="s">
        <v>74</v>
      </c>
      <c r="AY215" s="202" t="s">
        <v>170</v>
      </c>
    </row>
    <row r="216" spans="1:65" s="13" customFormat="1" x14ac:dyDescent="0.2">
      <c r="B216" s="192"/>
      <c r="C216" s="193"/>
      <c r="D216" s="187" t="s">
        <v>181</v>
      </c>
      <c r="E216" s="194" t="s">
        <v>19</v>
      </c>
      <c r="F216" s="195" t="s">
        <v>312</v>
      </c>
      <c r="G216" s="193"/>
      <c r="H216" s="196">
        <v>1.36</v>
      </c>
      <c r="I216" s="197"/>
      <c r="J216" s="193"/>
      <c r="K216" s="193"/>
      <c r="L216" s="198"/>
      <c r="M216" s="199"/>
      <c r="N216" s="200"/>
      <c r="O216" s="200"/>
      <c r="P216" s="200"/>
      <c r="Q216" s="200"/>
      <c r="R216" s="200"/>
      <c r="S216" s="200"/>
      <c r="T216" s="201"/>
      <c r="AT216" s="202" t="s">
        <v>181</v>
      </c>
      <c r="AU216" s="202" t="s">
        <v>84</v>
      </c>
      <c r="AV216" s="13" t="s">
        <v>84</v>
      </c>
      <c r="AW216" s="13" t="s">
        <v>35</v>
      </c>
      <c r="AX216" s="13" t="s">
        <v>74</v>
      </c>
      <c r="AY216" s="202" t="s">
        <v>170</v>
      </c>
    </row>
    <row r="217" spans="1:65" s="13" customFormat="1" x14ac:dyDescent="0.2">
      <c r="B217" s="192"/>
      <c r="C217" s="193"/>
      <c r="D217" s="187" t="s">
        <v>181</v>
      </c>
      <c r="E217" s="194" t="s">
        <v>19</v>
      </c>
      <c r="F217" s="195" t="s">
        <v>313</v>
      </c>
      <c r="G217" s="193"/>
      <c r="H217" s="196">
        <v>3.1059999999999999</v>
      </c>
      <c r="I217" s="197"/>
      <c r="J217" s="193"/>
      <c r="K217" s="193"/>
      <c r="L217" s="198"/>
      <c r="M217" s="199"/>
      <c r="N217" s="200"/>
      <c r="O217" s="200"/>
      <c r="P217" s="200"/>
      <c r="Q217" s="200"/>
      <c r="R217" s="200"/>
      <c r="S217" s="200"/>
      <c r="T217" s="201"/>
      <c r="AT217" s="202" t="s">
        <v>181</v>
      </c>
      <c r="AU217" s="202" t="s">
        <v>84</v>
      </c>
      <c r="AV217" s="13" t="s">
        <v>84</v>
      </c>
      <c r="AW217" s="13" t="s">
        <v>35</v>
      </c>
      <c r="AX217" s="13" t="s">
        <v>74</v>
      </c>
      <c r="AY217" s="202" t="s">
        <v>170</v>
      </c>
    </row>
    <row r="218" spans="1:65" s="13" customFormat="1" x14ac:dyDescent="0.2">
      <c r="B218" s="192"/>
      <c r="C218" s="193"/>
      <c r="D218" s="187" t="s">
        <v>181</v>
      </c>
      <c r="E218" s="194" t="s">
        <v>19</v>
      </c>
      <c r="F218" s="195" t="s">
        <v>314</v>
      </c>
      <c r="G218" s="193"/>
      <c r="H218" s="196">
        <v>6.0890000000000004</v>
      </c>
      <c r="I218" s="197"/>
      <c r="J218" s="193"/>
      <c r="K218" s="193"/>
      <c r="L218" s="198"/>
      <c r="M218" s="199"/>
      <c r="N218" s="200"/>
      <c r="O218" s="200"/>
      <c r="P218" s="200"/>
      <c r="Q218" s="200"/>
      <c r="R218" s="200"/>
      <c r="S218" s="200"/>
      <c r="T218" s="201"/>
      <c r="AT218" s="202" t="s">
        <v>181</v>
      </c>
      <c r="AU218" s="202" t="s">
        <v>84</v>
      </c>
      <c r="AV218" s="13" t="s">
        <v>84</v>
      </c>
      <c r="AW218" s="13" t="s">
        <v>35</v>
      </c>
      <c r="AX218" s="13" t="s">
        <v>74</v>
      </c>
      <c r="AY218" s="202" t="s">
        <v>170</v>
      </c>
    </row>
    <row r="219" spans="1:65" s="13" customFormat="1" x14ac:dyDescent="0.2">
      <c r="B219" s="192"/>
      <c r="C219" s="193"/>
      <c r="D219" s="187" t="s">
        <v>181</v>
      </c>
      <c r="E219" s="194" t="s">
        <v>19</v>
      </c>
      <c r="F219" s="195" t="s">
        <v>315</v>
      </c>
      <c r="G219" s="193"/>
      <c r="H219" s="196">
        <v>4.157</v>
      </c>
      <c r="I219" s="197"/>
      <c r="J219" s="193"/>
      <c r="K219" s="193"/>
      <c r="L219" s="198"/>
      <c r="M219" s="199"/>
      <c r="N219" s="200"/>
      <c r="O219" s="200"/>
      <c r="P219" s="200"/>
      <c r="Q219" s="200"/>
      <c r="R219" s="200"/>
      <c r="S219" s="200"/>
      <c r="T219" s="201"/>
      <c r="AT219" s="202" t="s">
        <v>181</v>
      </c>
      <c r="AU219" s="202" t="s">
        <v>84</v>
      </c>
      <c r="AV219" s="13" t="s">
        <v>84</v>
      </c>
      <c r="AW219" s="13" t="s">
        <v>35</v>
      </c>
      <c r="AX219" s="13" t="s">
        <v>74</v>
      </c>
      <c r="AY219" s="202" t="s">
        <v>170</v>
      </c>
    </row>
    <row r="220" spans="1:65" s="13" customFormat="1" x14ac:dyDescent="0.2">
      <c r="B220" s="192"/>
      <c r="C220" s="193"/>
      <c r="D220" s="187" t="s">
        <v>181</v>
      </c>
      <c r="E220" s="194" t="s">
        <v>19</v>
      </c>
      <c r="F220" s="195" t="s">
        <v>316</v>
      </c>
      <c r="G220" s="193"/>
      <c r="H220" s="196">
        <v>2.8559999999999999</v>
      </c>
      <c r="I220" s="197"/>
      <c r="J220" s="193"/>
      <c r="K220" s="193"/>
      <c r="L220" s="198"/>
      <c r="M220" s="199"/>
      <c r="N220" s="200"/>
      <c r="O220" s="200"/>
      <c r="P220" s="200"/>
      <c r="Q220" s="200"/>
      <c r="R220" s="200"/>
      <c r="S220" s="200"/>
      <c r="T220" s="201"/>
      <c r="AT220" s="202" t="s">
        <v>181</v>
      </c>
      <c r="AU220" s="202" t="s">
        <v>84</v>
      </c>
      <c r="AV220" s="13" t="s">
        <v>84</v>
      </c>
      <c r="AW220" s="13" t="s">
        <v>35</v>
      </c>
      <c r="AX220" s="13" t="s">
        <v>74</v>
      </c>
      <c r="AY220" s="202" t="s">
        <v>170</v>
      </c>
    </row>
    <row r="221" spans="1:65" s="13" customFormat="1" x14ac:dyDescent="0.2">
      <c r="B221" s="192"/>
      <c r="C221" s="193"/>
      <c r="D221" s="187" t="s">
        <v>181</v>
      </c>
      <c r="E221" s="194" t="s">
        <v>19</v>
      </c>
      <c r="F221" s="195" t="s">
        <v>317</v>
      </c>
      <c r="G221" s="193"/>
      <c r="H221" s="196">
        <v>2.13</v>
      </c>
      <c r="I221" s="197"/>
      <c r="J221" s="193"/>
      <c r="K221" s="193"/>
      <c r="L221" s="198"/>
      <c r="M221" s="199"/>
      <c r="N221" s="200"/>
      <c r="O221" s="200"/>
      <c r="P221" s="200"/>
      <c r="Q221" s="200"/>
      <c r="R221" s="200"/>
      <c r="S221" s="200"/>
      <c r="T221" s="201"/>
      <c r="AT221" s="202" t="s">
        <v>181</v>
      </c>
      <c r="AU221" s="202" t="s">
        <v>84</v>
      </c>
      <c r="AV221" s="13" t="s">
        <v>84</v>
      </c>
      <c r="AW221" s="13" t="s">
        <v>35</v>
      </c>
      <c r="AX221" s="13" t="s">
        <v>74</v>
      </c>
      <c r="AY221" s="202" t="s">
        <v>170</v>
      </c>
    </row>
    <row r="222" spans="1:65" s="13" customFormat="1" x14ac:dyDescent="0.2">
      <c r="B222" s="192"/>
      <c r="C222" s="193"/>
      <c r="D222" s="187" t="s">
        <v>181</v>
      </c>
      <c r="E222" s="194" t="s">
        <v>19</v>
      </c>
      <c r="F222" s="195" t="s">
        <v>318</v>
      </c>
      <c r="G222" s="193"/>
      <c r="H222" s="196">
        <v>2.0819999999999999</v>
      </c>
      <c r="I222" s="197"/>
      <c r="J222" s="193"/>
      <c r="K222" s="193"/>
      <c r="L222" s="198"/>
      <c r="M222" s="199"/>
      <c r="N222" s="200"/>
      <c r="O222" s="200"/>
      <c r="P222" s="200"/>
      <c r="Q222" s="200"/>
      <c r="R222" s="200"/>
      <c r="S222" s="200"/>
      <c r="T222" s="201"/>
      <c r="AT222" s="202" t="s">
        <v>181</v>
      </c>
      <c r="AU222" s="202" t="s">
        <v>84</v>
      </c>
      <c r="AV222" s="13" t="s">
        <v>84</v>
      </c>
      <c r="AW222" s="13" t="s">
        <v>35</v>
      </c>
      <c r="AX222" s="13" t="s">
        <v>74</v>
      </c>
      <c r="AY222" s="202" t="s">
        <v>170</v>
      </c>
    </row>
    <row r="223" spans="1:65" s="14" customFormat="1" x14ac:dyDescent="0.2">
      <c r="B223" s="203"/>
      <c r="C223" s="204"/>
      <c r="D223" s="187" t="s">
        <v>181</v>
      </c>
      <c r="E223" s="205" t="s">
        <v>19</v>
      </c>
      <c r="F223" s="206" t="s">
        <v>185</v>
      </c>
      <c r="G223" s="204"/>
      <c r="H223" s="207">
        <v>31.998000000000001</v>
      </c>
      <c r="I223" s="208"/>
      <c r="J223" s="204"/>
      <c r="K223" s="204"/>
      <c r="L223" s="209"/>
      <c r="M223" s="210"/>
      <c r="N223" s="211"/>
      <c r="O223" s="211"/>
      <c r="P223" s="211"/>
      <c r="Q223" s="211"/>
      <c r="R223" s="211"/>
      <c r="S223" s="211"/>
      <c r="T223" s="212"/>
      <c r="AT223" s="213" t="s">
        <v>181</v>
      </c>
      <c r="AU223" s="213" t="s">
        <v>84</v>
      </c>
      <c r="AV223" s="14" t="s">
        <v>177</v>
      </c>
      <c r="AW223" s="14" t="s">
        <v>35</v>
      </c>
      <c r="AX223" s="14" t="s">
        <v>82</v>
      </c>
      <c r="AY223" s="213" t="s">
        <v>170</v>
      </c>
    </row>
    <row r="224" spans="1:65" s="2" customFormat="1" ht="16.5" customHeight="1" x14ac:dyDescent="0.2">
      <c r="A224" s="35"/>
      <c r="B224" s="36"/>
      <c r="C224" s="174" t="s">
        <v>319</v>
      </c>
      <c r="D224" s="174" t="s">
        <v>172</v>
      </c>
      <c r="E224" s="175" t="s">
        <v>320</v>
      </c>
      <c r="F224" s="176" t="s">
        <v>321</v>
      </c>
      <c r="G224" s="177" t="s">
        <v>248</v>
      </c>
      <c r="H224" s="178">
        <v>31.998000000000001</v>
      </c>
      <c r="I224" s="179"/>
      <c r="J224" s="180">
        <f>ROUND(I224*H224,2)</f>
        <v>0</v>
      </c>
      <c r="K224" s="176" t="s">
        <v>176</v>
      </c>
      <c r="L224" s="40"/>
      <c r="M224" s="181" t="s">
        <v>19</v>
      </c>
      <c r="N224" s="182" t="s">
        <v>45</v>
      </c>
      <c r="O224" s="65"/>
      <c r="P224" s="183">
        <f>O224*H224</f>
        <v>0</v>
      </c>
      <c r="Q224" s="183">
        <v>0</v>
      </c>
      <c r="R224" s="183">
        <f>Q224*H224</f>
        <v>0</v>
      </c>
      <c r="S224" s="183">
        <v>0</v>
      </c>
      <c r="T224" s="184">
        <f>S224*H224</f>
        <v>0</v>
      </c>
      <c r="U224" s="35"/>
      <c r="V224" s="35"/>
      <c r="W224" s="35"/>
      <c r="X224" s="35"/>
      <c r="Y224" s="35"/>
      <c r="Z224" s="35"/>
      <c r="AA224" s="35"/>
      <c r="AB224" s="35"/>
      <c r="AC224" s="35"/>
      <c r="AD224" s="35"/>
      <c r="AE224" s="35"/>
      <c r="AR224" s="185" t="s">
        <v>177</v>
      </c>
      <c r="AT224" s="185" t="s">
        <v>172</v>
      </c>
      <c r="AU224" s="185" t="s">
        <v>84</v>
      </c>
      <c r="AY224" s="18" t="s">
        <v>170</v>
      </c>
      <c r="BE224" s="186">
        <f>IF(N224="základní",J224,0)</f>
        <v>0</v>
      </c>
      <c r="BF224" s="186">
        <f>IF(N224="snížená",J224,0)</f>
        <v>0</v>
      </c>
      <c r="BG224" s="186">
        <f>IF(N224="zákl. přenesená",J224,0)</f>
        <v>0</v>
      </c>
      <c r="BH224" s="186">
        <f>IF(N224="sníž. přenesená",J224,0)</f>
        <v>0</v>
      </c>
      <c r="BI224" s="186">
        <f>IF(N224="nulová",J224,0)</f>
        <v>0</v>
      </c>
      <c r="BJ224" s="18" t="s">
        <v>82</v>
      </c>
      <c r="BK224" s="186">
        <f>ROUND(I224*H224,2)</f>
        <v>0</v>
      </c>
      <c r="BL224" s="18" t="s">
        <v>177</v>
      </c>
      <c r="BM224" s="185" t="s">
        <v>322</v>
      </c>
    </row>
    <row r="225" spans="1:65" s="2" customFormat="1" ht="39" x14ac:dyDescent="0.2">
      <c r="A225" s="35"/>
      <c r="B225" s="36"/>
      <c r="C225" s="37"/>
      <c r="D225" s="187" t="s">
        <v>179</v>
      </c>
      <c r="E225" s="37"/>
      <c r="F225" s="188" t="s">
        <v>306</v>
      </c>
      <c r="G225" s="37"/>
      <c r="H225" s="37"/>
      <c r="I225" s="189"/>
      <c r="J225" s="37"/>
      <c r="K225" s="37"/>
      <c r="L225" s="40"/>
      <c r="M225" s="190"/>
      <c r="N225" s="191"/>
      <c r="O225" s="65"/>
      <c r="P225" s="65"/>
      <c r="Q225" s="65"/>
      <c r="R225" s="65"/>
      <c r="S225" s="65"/>
      <c r="T225" s="66"/>
      <c r="U225" s="35"/>
      <c r="V225" s="35"/>
      <c r="W225" s="35"/>
      <c r="X225" s="35"/>
      <c r="Y225" s="35"/>
      <c r="Z225" s="35"/>
      <c r="AA225" s="35"/>
      <c r="AB225" s="35"/>
      <c r="AC225" s="35"/>
      <c r="AD225" s="35"/>
      <c r="AE225" s="35"/>
      <c r="AT225" s="18" t="s">
        <v>179</v>
      </c>
      <c r="AU225" s="18" t="s">
        <v>84</v>
      </c>
    </row>
    <row r="226" spans="1:65" s="2" customFormat="1" ht="16.5" customHeight="1" x14ac:dyDescent="0.2">
      <c r="A226" s="35"/>
      <c r="B226" s="36"/>
      <c r="C226" s="174" t="s">
        <v>323</v>
      </c>
      <c r="D226" s="174" t="s">
        <v>172</v>
      </c>
      <c r="E226" s="175" t="s">
        <v>324</v>
      </c>
      <c r="F226" s="176" t="s">
        <v>325</v>
      </c>
      <c r="G226" s="177" t="s">
        <v>242</v>
      </c>
      <c r="H226" s="178">
        <v>12.617000000000001</v>
      </c>
      <c r="I226" s="179"/>
      <c r="J226" s="180">
        <f>ROUND(I226*H226,2)</f>
        <v>0</v>
      </c>
      <c r="K226" s="176" t="s">
        <v>176</v>
      </c>
      <c r="L226" s="40"/>
      <c r="M226" s="181" t="s">
        <v>19</v>
      </c>
      <c r="N226" s="182" t="s">
        <v>45</v>
      </c>
      <c r="O226" s="65"/>
      <c r="P226" s="183">
        <f>O226*H226</f>
        <v>0</v>
      </c>
      <c r="Q226" s="183">
        <v>1.0606199999999999</v>
      </c>
      <c r="R226" s="183">
        <f>Q226*H226</f>
        <v>13.381842539999999</v>
      </c>
      <c r="S226" s="183">
        <v>0</v>
      </c>
      <c r="T226" s="184">
        <f>S226*H226</f>
        <v>0</v>
      </c>
      <c r="U226" s="35"/>
      <c r="V226" s="35"/>
      <c r="W226" s="35"/>
      <c r="X226" s="35"/>
      <c r="Y226" s="35"/>
      <c r="Z226" s="35"/>
      <c r="AA226" s="35"/>
      <c r="AB226" s="35"/>
      <c r="AC226" s="35"/>
      <c r="AD226" s="35"/>
      <c r="AE226" s="35"/>
      <c r="AR226" s="185" t="s">
        <v>177</v>
      </c>
      <c r="AT226" s="185" t="s">
        <v>172</v>
      </c>
      <c r="AU226" s="185" t="s">
        <v>84</v>
      </c>
      <c r="AY226" s="18" t="s">
        <v>170</v>
      </c>
      <c r="BE226" s="186">
        <f>IF(N226="základní",J226,0)</f>
        <v>0</v>
      </c>
      <c r="BF226" s="186">
        <f>IF(N226="snížená",J226,0)</f>
        <v>0</v>
      </c>
      <c r="BG226" s="186">
        <f>IF(N226="zákl. přenesená",J226,0)</f>
        <v>0</v>
      </c>
      <c r="BH226" s="186">
        <f>IF(N226="sníž. přenesená",J226,0)</f>
        <v>0</v>
      </c>
      <c r="BI226" s="186">
        <f>IF(N226="nulová",J226,0)</f>
        <v>0</v>
      </c>
      <c r="BJ226" s="18" t="s">
        <v>82</v>
      </c>
      <c r="BK226" s="186">
        <f>ROUND(I226*H226,2)</f>
        <v>0</v>
      </c>
      <c r="BL226" s="18" t="s">
        <v>177</v>
      </c>
      <c r="BM226" s="185" t="s">
        <v>326</v>
      </c>
    </row>
    <row r="227" spans="1:65" s="2" customFormat="1" ht="29.25" x14ac:dyDescent="0.2">
      <c r="A227" s="35"/>
      <c r="B227" s="36"/>
      <c r="C227" s="37"/>
      <c r="D227" s="187" t="s">
        <v>179</v>
      </c>
      <c r="E227" s="37"/>
      <c r="F227" s="188" t="s">
        <v>327</v>
      </c>
      <c r="G227" s="37"/>
      <c r="H227" s="37"/>
      <c r="I227" s="189"/>
      <c r="J227" s="37"/>
      <c r="K227" s="37"/>
      <c r="L227" s="40"/>
      <c r="M227" s="190"/>
      <c r="N227" s="191"/>
      <c r="O227" s="65"/>
      <c r="P227" s="65"/>
      <c r="Q227" s="65"/>
      <c r="R227" s="65"/>
      <c r="S227" s="65"/>
      <c r="T227" s="66"/>
      <c r="U227" s="35"/>
      <c r="V227" s="35"/>
      <c r="W227" s="35"/>
      <c r="X227" s="35"/>
      <c r="Y227" s="35"/>
      <c r="Z227" s="35"/>
      <c r="AA227" s="35"/>
      <c r="AB227" s="35"/>
      <c r="AC227" s="35"/>
      <c r="AD227" s="35"/>
      <c r="AE227" s="35"/>
      <c r="AT227" s="18" t="s">
        <v>179</v>
      </c>
      <c r="AU227" s="18" t="s">
        <v>84</v>
      </c>
    </row>
    <row r="228" spans="1:65" s="13" customFormat="1" x14ac:dyDescent="0.2">
      <c r="B228" s="192"/>
      <c r="C228" s="193"/>
      <c r="D228" s="187" t="s">
        <v>181</v>
      </c>
      <c r="E228" s="194" t="s">
        <v>19</v>
      </c>
      <c r="F228" s="195" t="s">
        <v>328</v>
      </c>
      <c r="G228" s="193"/>
      <c r="H228" s="196">
        <v>12.617000000000001</v>
      </c>
      <c r="I228" s="197"/>
      <c r="J228" s="193"/>
      <c r="K228" s="193"/>
      <c r="L228" s="198"/>
      <c r="M228" s="199"/>
      <c r="N228" s="200"/>
      <c r="O228" s="200"/>
      <c r="P228" s="200"/>
      <c r="Q228" s="200"/>
      <c r="R228" s="200"/>
      <c r="S228" s="200"/>
      <c r="T228" s="201"/>
      <c r="AT228" s="202" t="s">
        <v>181</v>
      </c>
      <c r="AU228" s="202" t="s">
        <v>84</v>
      </c>
      <c r="AV228" s="13" t="s">
        <v>84</v>
      </c>
      <c r="AW228" s="13" t="s">
        <v>35</v>
      </c>
      <c r="AX228" s="13" t="s">
        <v>82</v>
      </c>
      <c r="AY228" s="202" t="s">
        <v>170</v>
      </c>
    </row>
    <row r="229" spans="1:65" s="2" customFormat="1" ht="16.5" customHeight="1" x14ac:dyDescent="0.2">
      <c r="A229" s="35"/>
      <c r="B229" s="36"/>
      <c r="C229" s="174" t="s">
        <v>7</v>
      </c>
      <c r="D229" s="174" t="s">
        <v>172</v>
      </c>
      <c r="E229" s="175" t="s">
        <v>329</v>
      </c>
      <c r="F229" s="176" t="s">
        <v>330</v>
      </c>
      <c r="G229" s="177" t="s">
        <v>242</v>
      </c>
      <c r="H229" s="178">
        <v>0.36899999999999999</v>
      </c>
      <c r="I229" s="179"/>
      <c r="J229" s="180">
        <f>ROUND(I229*H229,2)</f>
        <v>0</v>
      </c>
      <c r="K229" s="176" t="s">
        <v>176</v>
      </c>
      <c r="L229" s="40"/>
      <c r="M229" s="181" t="s">
        <v>19</v>
      </c>
      <c r="N229" s="182" t="s">
        <v>45</v>
      </c>
      <c r="O229" s="65"/>
      <c r="P229" s="183">
        <f>O229*H229</f>
        <v>0</v>
      </c>
      <c r="Q229" s="183">
        <v>1.06277</v>
      </c>
      <c r="R229" s="183">
        <f>Q229*H229</f>
        <v>0.39216213</v>
      </c>
      <c r="S229" s="183">
        <v>0</v>
      </c>
      <c r="T229" s="184">
        <f>S229*H229</f>
        <v>0</v>
      </c>
      <c r="U229" s="35"/>
      <c r="V229" s="35"/>
      <c r="W229" s="35"/>
      <c r="X229" s="35"/>
      <c r="Y229" s="35"/>
      <c r="Z229" s="35"/>
      <c r="AA229" s="35"/>
      <c r="AB229" s="35"/>
      <c r="AC229" s="35"/>
      <c r="AD229" s="35"/>
      <c r="AE229" s="35"/>
      <c r="AR229" s="185" t="s">
        <v>177</v>
      </c>
      <c r="AT229" s="185" t="s">
        <v>172</v>
      </c>
      <c r="AU229" s="185" t="s">
        <v>84</v>
      </c>
      <c r="AY229" s="18" t="s">
        <v>170</v>
      </c>
      <c r="BE229" s="186">
        <f>IF(N229="základní",J229,0)</f>
        <v>0</v>
      </c>
      <c r="BF229" s="186">
        <f>IF(N229="snížená",J229,0)</f>
        <v>0</v>
      </c>
      <c r="BG229" s="186">
        <f>IF(N229="zákl. přenesená",J229,0)</f>
        <v>0</v>
      </c>
      <c r="BH229" s="186">
        <f>IF(N229="sníž. přenesená",J229,0)</f>
        <v>0</v>
      </c>
      <c r="BI229" s="186">
        <f>IF(N229="nulová",J229,0)</f>
        <v>0</v>
      </c>
      <c r="BJ229" s="18" t="s">
        <v>82</v>
      </c>
      <c r="BK229" s="186">
        <f>ROUND(I229*H229,2)</f>
        <v>0</v>
      </c>
      <c r="BL229" s="18" t="s">
        <v>177</v>
      </c>
      <c r="BM229" s="185" t="s">
        <v>331</v>
      </c>
    </row>
    <row r="230" spans="1:65" s="2" customFormat="1" ht="29.25" x14ac:dyDescent="0.2">
      <c r="A230" s="35"/>
      <c r="B230" s="36"/>
      <c r="C230" s="37"/>
      <c r="D230" s="187" t="s">
        <v>179</v>
      </c>
      <c r="E230" s="37"/>
      <c r="F230" s="188" t="s">
        <v>327</v>
      </c>
      <c r="G230" s="37"/>
      <c r="H230" s="37"/>
      <c r="I230" s="189"/>
      <c r="J230" s="37"/>
      <c r="K230" s="37"/>
      <c r="L230" s="40"/>
      <c r="M230" s="190"/>
      <c r="N230" s="191"/>
      <c r="O230" s="65"/>
      <c r="P230" s="65"/>
      <c r="Q230" s="65"/>
      <c r="R230" s="65"/>
      <c r="S230" s="65"/>
      <c r="T230" s="66"/>
      <c r="U230" s="35"/>
      <c r="V230" s="35"/>
      <c r="W230" s="35"/>
      <c r="X230" s="35"/>
      <c r="Y230" s="35"/>
      <c r="Z230" s="35"/>
      <c r="AA230" s="35"/>
      <c r="AB230" s="35"/>
      <c r="AC230" s="35"/>
      <c r="AD230" s="35"/>
      <c r="AE230" s="35"/>
      <c r="AT230" s="18" t="s">
        <v>179</v>
      </c>
      <c r="AU230" s="18" t="s">
        <v>84</v>
      </c>
    </row>
    <row r="231" spans="1:65" s="13" customFormat="1" x14ac:dyDescent="0.2">
      <c r="B231" s="192"/>
      <c r="C231" s="193"/>
      <c r="D231" s="187" t="s">
        <v>181</v>
      </c>
      <c r="E231" s="194" t="s">
        <v>19</v>
      </c>
      <c r="F231" s="195" t="s">
        <v>332</v>
      </c>
      <c r="G231" s="193"/>
      <c r="H231" s="196">
        <v>0.32100000000000001</v>
      </c>
      <c r="I231" s="197"/>
      <c r="J231" s="193"/>
      <c r="K231" s="193"/>
      <c r="L231" s="198"/>
      <c r="M231" s="199"/>
      <c r="N231" s="200"/>
      <c r="O231" s="200"/>
      <c r="P231" s="200"/>
      <c r="Q231" s="200"/>
      <c r="R231" s="200"/>
      <c r="S231" s="200"/>
      <c r="T231" s="201"/>
      <c r="AT231" s="202" t="s">
        <v>181</v>
      </c>
      <c r="AU231" s="202" t="s">
        <v>84</v>
      </c>
      <c r="AV231" s="13" t="s">
        <v>84</v>
      </c>
      <c r="AW231" s="13" t="s">
        <v>35</v>
      </c>
      <c r="AX231" s="13" t="s">
        <v>82</v>
      </c>
      <c r="AY231" s="202" t="s">
        <v>170</v>
      </c>
    </row>
    <row r="232" spans="1:65" s="13" customFormat="1" x14ac:dyDescent="0.2">
      <c r="B232" s="192"/>
      <c r="C232" s="193"/>
      <c r="D232" s="187" t="s">
        <v>181</v>
      </c>
      <c r="E232" s="193"/>
      <c r="F232" s="195" t="s">
        <v>333</v>
      </c>
      <c r="G232" s="193"/>
      <c r="H232" s="196">
        <v>0.36899999999999999</v>
      </c>
      <c r="I232" s="197"/>
      <c r="J232" s="193"/>
      <c r="K232" s="193"/>
      <c r="L232" s="198"/>
      <c r="M232" s="199"/>
      <c r="N232" s="200"/>
      <c r="O232" s="200"/>
      <c r="P232" s="200"/>
      <c r="Q232" s="200"/>
      <c r="R232" s="200"/>
      <c r="S232" s="200"/>
      <c r="T232" s="201"/>
      <c r="AT232" s="202" t="s">
        <v>181</v>
      </c>
      <c r="AU232" s="202" t="s">
        <v>84</v>
      </c>
      <c r="AV232" s="13" t="s">
        <v>84</v>
      </c>
      <c r="AW232" s="13" t="s">
        <v>4</v>
      </c>
      <c r="AX232" s="13" t="s">
        <v>82</v>
      </c>
      <c r="AY232" s="202" t="s">
        <v>170</v>
      </c>
    </row>
    <row r="233" spans="1:65" s="2" customFormat="1" ht="16.5" customHeight="1" x14ac:dyDescent="0.2">
      <c r="A233" s="35"/>
      <c r="B233" s="36"/>
      <c r="C233" s="214" t="s">
        <v>334</v>
      </c>
      <c r="D233" s="214" t="s">
        <v>239</v>
      </c>
      <c r="E233" s="215" t="s">
        <v>335</v>
      </c>
      <c r="F233" s="216" t="s">
        <v>336</v>
      </c>
      <c r="G233" s="217" t="s">
        <v>272</v>
      </c>
      <c r="H233" s="218">
        <v>131.614</v>
      </c>
      <c r="I233" s="219"/>
      <c r="J233" s="220">
        <f>ROUND(I233*H233,2)</f>
        <v>0</v>
      </c>
      <c r="K233" s="216" t="s">
        <v>19</v>
      </c>
      <c r="L233" s="221"/>
      <c r="M233" s="222" t="s">
        <v>19</v>
      </c>
      <c r="N233" s="223" t="s">
        <v>45</v>
      </c>
      <c r="O233" s="65"/>
      <c r="P233" s="183">
        <f>O233*H233</f>
        <v>0</v>
      </c>
      <c r="Q233" s="183">
        <v>0</v>
      </c>
      <c r="R233" s="183">
        <f>Q233*H233</f>
        <v>0</v>
      </c>
      <c r="S233" s="183">
        <v>0</v>
      </c>
      <c r="T233" s="184">
        <f>S233*H233</f>
        <v>0</v>
      </c>
      <c r="U233" s="35"/>
      <c r="V233" s="35"/>
      <c r="W233" s="35"/>
      <c r="X233" s="35"/>
      <c r="Y233" s="35"/>
      <c r="Z233" s="35"/>
      <c r="AA233" s="35"/>
      <c r="AB233" s="35"/>
      <c r="AC233" s="35"/>
      <c r="AD233" s="35"/>
      <c r="AE233" s="35"/>
      <c r="AR233" s="185" t="s">
        <v>227</v>
      </c>
      <c r="AT233" s="185" t="s">
        <v>239</v>
      </c>
      <c r="AU233" s="185" t="s">
        <v>84</v>
      </c>
      <c r="AY233" s="18" t="s">
        <v>170</v>
      </c>
      <c r="BE233" s="186">
        <f>IF(N233="základní",J233,0)</f>
        <v>0</v>
      </c>
      <c r="BF233" s="186">
        <f>IF(N233="snížená",J233,0)</f>
        <v>0</v>
      </c>
      <c r="BG233" s="186">
        <f>IF(N233="zákl. přenesená",J233,0)</f>
        <v>0</v>
      </c>
      <c r="BH233" s="186">
        <f>IF(N233="sníž. přenesená",J233,0)</f>
        <v>0</v>
      </c>
      <c r="BI233" s="186">
        <f>IF(N233="nulová",J233,0)</f>
        <v>0</v>
      </c>
      <c r="BJ233" s="18" t="s">
        <v>82</v>
      </c>
      <c r="BK233" s="186">
        <f>ROUND(I233*H233,2)</f>
        <v>0</v>
      </c>
      <c r="BL233" s="18" t="s">
        <v>177</v>
      </c>
      <c r="BM233" s="185" t="s">
        <v>337</v>
      </c>
    </row>
    <row r="234" spans="1:65" s="13" customFormat="1" x14ac:dyDescent="0.2">
      <c r="B234" s="192"/>
      <c r="C234" s="193"/>
      <c r="D234" s="187" t="s">
        <v>181</v>
      </c>
      <c r="E234" s="194" t="s">
        <v>19</v>
      </c>
      <c r="F234" s="195" t="s">
        <v>338</v>
      </c>
      <c r="G234" s="193"/>
      <c r="H234" s="196">
        <v>131.614</v>
      </c>
      <c r="I234" s="197"/>
      <c r="J234" s="193"/>
      <c r="K234" s="193"/>
      <c r="L234" s="198"/>
      <c r="M234" s="199"/>
      <c r="N234" s="200"/>
      <c r="O234" s="200"/>
      <c r="P234" s="200"/>
      <c r="Q234" s="200"/>
      <c r="R234" s="200"/>
      <c r="S234" s="200"/>
      <c r="T234" s="201"/>
      <c r="AT234" s="202" t="s">
        <v>181</v>
      </c>
      <c r="AU234" s="202" t="s">
        <v>84</v>
      </c>
      <c r="AV234" s="13" t="s">
        <v>84</v>
      </c>
      <c r="AW234" s="13" t="s">
        <v>35</v>
      </c>
      <c r="AX234" s="13" t="s">
        <v>82</v>
      </c>
      <c r="AY234" s="202" t="s">
        <v>170</v>
      </c>
    </row>
    <row r="235" spans="1:65" s="2" customFormat="1" ht="21.75" customHeight="1" x14ac:dyDescent="0.2">
      <c r="A235" s="35"/>
      <c r="B235" s="36"/>
      <c r="C235" s="174" t="s">
        <v>339</v>
      </c>
      <c r="D235" s="174" t="s">
        <v>172</v>
      </c>
      <c r="E235" s="175" t="s">
        <v>340</v>
      </c>
      <c r="F235" s="176" t="s">
        <v>341</v>
      </c>
      <c r="G235" s="177" t="s">
        <v>175</v>
      </c>
      <c r="H235" s="178">
        <v>109.127</v>
      </c>
      <c r="I235" s="179"/>
      <c r="J235" s="180">
        <f>ROUND(I235*H235,2)</f>
        <v>0</v>
      </c>
      <c r="K235" s="176" t="s">
        <v>176</v>
      </c>
      <c r="L235" s="40"/>
      <c r="M235" s="181" t="s">
        <v>19</v>
      </c>
      <c r="N235" s="182" t="s">
        <v>45</v>
      </c>
      <c r="O235" s="65"/>
      <c r="P235" s="183">
        <f>O235*H235</f>
        <v>0</v>
      </c>
      <c r="Q235" s="183">
        <v>2.45329</v>
      </c>
      <c r="R235" s="183">
        <f>Q235*H235</f>
        <v>267.72017783000001</v>
      </c>
      <c r="S235" s="183">
        <v>0</v>
      </c>
      <c r="T235" s="184">
        <f>S235*H235</f>
        <v>0</v>
      </c>
      <c r="U235" s="35"/>
      <c r="V235" s="35"/>
      <c r="W235" s="35"/>
      <c r="X235" s="35"/>
      <c r="Y235" s="35"/>
      <c r="Z235" s="35"/>
      <c r="AA235" s="35"/>
      <c r="AB235" s="35"/>
      <c r="AC235" s="35"/>
      <c r="AD235" s="35"/>
      <c r="AE235" s="35"/>
      <c r="AR235" s="185" t="s">
        <v>177</v>
      </c>
      <c r="AT235" s="185" t="s">
        <v>172</v>
      </c>
      <c r="AU235" s="185" t="s">
        <v>84</v>
      </c>
      <c r="AY235" s="18" t="s">
        <v>170</v>
      </c>
      <c r="BE235" s="186">
        <f>IF(N235="základní",J235,0)</f>
        <v>0</v>
      </c>
      <c r="BF235" s="186">
        <f>IF(N235="snížená",J235,0)</f>
        <v>0</v>
      </c>
      <c r="BG235" s="186">
        <f>IF(N235="zákl. přenesená",J235,0)</f>
        <v>0</v>
      </c>
      <c r="BH235" s="186">
        <f>IF(N235="sníž. přenesená",J235,0)</f>
        <v>0</v>
      </c>
      <c r="BI235" s="186">
        <f>IF(N235="nulová",J235,0)</f>
        <v>0</v>
      </c>
      <c r="BJ235" s="18" t="s">
        <v>82</v>
      </c>
      <c r="BK235" s="186">
        <f>ROUND(I235*H235,2)</f>
        <v>0</v>
      </c>
      <c r="BL235" s="18" t="s">
        <v>177</v>
      </c>
      <c r="BM235" s="185" t="s">
        <v>342</v>
      </c>
    </row>
    <row r="236" spans="1:65" s="2" customFormat="1" ht="87.75" x14ac:dyDescent="0.2">
      <c r="A236" s="35"/>
      <c r="B236" s="36"/>
      <c r="C236" s="37"/>
      <c r="D236" s="187" t="s">
        <v>179</v>
      </c>
      <c r="E236" s="37"/>
      <c r="F236" s="188" t="s">
        <v>289</v>
      </c>
      <c r="G236" s="37"/>
      <c r="H236" s="37"/>
      <c r="I236" s="189"/>
      <c r="J236" s="37"/>
      <c r="K236" s="37"/>
      <c r="L236" s="40"/>
      <c r="M236" s="190"/>
      <c r="N236" s="191"/>
      <c r="O236" s="65"/>
      <c r="P236" s="65"/>
      <c r="Q236" s="65"/>
      <c r="R236" s="65"/>
      <c r="S236" s="65"/>
      <c r="T236" s="66"/>
      <c r="U236" s="35"/>
      <c r="V236" s="35"/>
      <c r="W236" s="35"/>
      <c r="X236" s="35"/>
      <c r="Y236" s="35"/>
      <c r="Z236" s="35"/>
      <c r="AA236" s="35"/>
      <c r="AB236" s="35"/>
      <c r="AC236" s="35"/>
      <c r="AD236" s="35"/>
      <c r="AE236" s="35"/>
      <c r="AT236" s="18" t="s">
        <v>179</v>
      </c>
      <c r="AU236" s="18" t="s">
        <v>84</v>
      </c>
    </row>
    <row r="237" spans="1:65" s="13" customFormat="1" x14ac:dyDescent="0.2">
      <c r="B237" s="192"/>
      <c r="C237" s="193"/>
      <c r="D237" s="187" t="s">
        <v>181</v>
      </c>
      <c r="E237" s="194" t="s">
        <v>19</v>
      </c>
      <c r="F237" s="195" t="s">
        <v>343</v>
      </c>
      <c r="G237" s="193"/>
      <c r="H237" s="196">
        <v>20.97</v>
      </c>
      <c r="I237" s="197"/>
      <c r="J237" s="193"/>
      <c r="K237" s="193"/>
      <c r="L237" s="198"/>
      <c r="M237" s="199"/>
      <c r="N237" s="200"/>
      <c r="O237" s="200"/>
      <c r="P237" s="200"/>
      <c r="Q237" s="200"/>
      <c r="R237" s="200"/>
      <c r="S237" s="200"/>
      <c r="T237" s="201"/>
      <c r="AT237" s="202" t="s">
        <v>181</v>
      </c>
      <c r="AU237" s="202" t="s">
        <v>84</v>
      </c>
      <c r="AV237" s="13" t="s">
        <v>84</v>
      </c>
      <c r="AW237" s="13" t="s">
        <v>35</v>
      </c>
      <c r="AX237" s="13" t="s">
        <v>74</v>
      </c>
      <c r="AY237" s="202" t="s">
        <v>170</v>
      </c>
    </row>
    <row r="238" spans="1:65" s="13" customFormat="1" x14ac:dyDescent="0.2">
      <c r="B238" s="192"/>
      <c r="C238" s="193"/>
      <c r="D238" s="187" t="s">
        <v>181</v>
      </c>
      <c r="E238" s="194" t="s">
        <v>19</v>
      </c>
      <c r="F238" s="195" t="s">
        <v>344</v>
      </c>
      <c r="G238" s="193"/>
      <c r="H238" s="196">
        <v>19.946000000000002</v>
      </c>
      <c r="I238" s="197"/>
      <c r="J238" s="193"/>
      <c r="K238" s="193"/>
      <c r="L238" s="198"/>
      <c r="M238" s="199"/>
      <c r="N238" s="200"/>
      <c r="O238" s="200"/>
      <c r="P238" s="200"/>
      <c r="Q238" s="200"/>
      <c r="R238" s="200"/>
      <c r="S238" s="200"/>
      <c r="T238" s="201"/>
      <c r="AT238" s="202" t="s">
        <v>181</v>
      </c>
      <c r="AU238" s="202" t="s">
        <v>84</v>
      </c>
      <c r="AV238" s="13" t="s">
        <v>84</v>
      </c>
      <c r="AW238" s="13" t="s">
        <v>35</v>
      </c>
      <c r="AX238" s="13" t="s">
        <v>74</v>
      </c>
      <c r="AY238" s="202" t="s">
        <v>170</v>
      </c>
    </row>
    <row r="239" spans="1:65" s="13" customFormat="1" x14ac:dyDescent="0.2">
      <c r="B239" s="192"/>
      <c r="C239" s="193"/>
      <c r="D239" s="187" t="s">
        <v>181</v>
      </c>
      <c r="E239" s="194" t="s">
        <v>19</v>
      </c>
      <c r="F239" s="195" t="s">
        <v>345</v>
      </c>
      <c r="G239" s="193"/>
      <c r="H239" s="196">
        <v>20.97</v>
      </c>
      <c r="I239" s="197"/>
      <c r="J239" s="193"/>
      <c r="K239" s="193"/>
      <c r="L239" s="198"/>
      <c r="M239" s="199"/>
      <c r="N239" s="200"/>
      <c r="O239" s="200"/>
      <c r="P239" s="200"/>
      <c r="Q239" s="200"/>
      <c r="R239" s="200"/>
      <c r="S239" s="200"/>
      <c r="T239" s="201"/>
      <c r="AT239" s="202" t="s">
        <v>181</v>
      </c>
      <c r="AU239" s="202" t="s">
        <v>84</v>
      </c>
      <c r="AV239" s="13" t="s">
        <v>84</v>
      </c>
      <c r="AW239" s="13" t="s">
        <v>35</v>
      </c>
      <c r="AX239" s="13" t="s">
        <v>74</v>
      </c>
      <c r="AY239" s="202" t="s">
        <v>170</v>
      </c>
    </row>
    <row r="240" spans="1:65" s="13" customFormat="1" x14ac:dyDescent="0.2">
      <c r="B240" s="192"/>
      <c r="C240" s="193"/>
      <c r="D240" s="187" t="s">
        <v>181</v>
      </c>
      <c r="E240" s="194" t="s">
        <v>19</v>
      </c>
      <c r="F240" s="195" t="s">
        <v>346</v>
      </c>
      <c r="G240" s="193"/>
      <c r="H240" s="196">
        <v>6.5359999999999996</v>
      </c>
      <c r="I240" s="197"/>
      <c r="J240" s="193"/>
      <c r="K240" s="193"/>
      <c r="L240" s="198"/>
      <c r="M240" s="199"/>
      <c r="N240" s="200"/>
      <c r="O240" s="200"/>
      <c r="P240" s="200"/>
      <c r="Q240" s="200"/>
      <c r="R240" s="200"/>
      <c r="S240" s="200"/>
      <c r="T240" s="201"/>
      <c r="AT240" s="202" t="s">
        <v>181</v>
      </c>
      <c r="AU240" s="202" t="s">
        <v>84</v>
      </c>
      <c r="AV240" s="13" t="s">
        <v>84</v>
      </c>
      <c r="AW240" s="13" t="s">
        <v>35</v>
      </c>
      <c r="AX240" s="13" t="s">
        <v>74</v>
      </c>
      <c r="AY240" s="202" t="s">
        <v>170</v>
      </c>
    </row>
    <row r="241" spans="1:65" s="13" customFormat="1" x14ac:dyDescent="0.2">
      <c r="B241" s="192"/>
      <c r="C241" s="193"/>
      <c r="D241" s="187" t="s">
        <v>181</v>
      </c>
      <c r="E241" s="194" t="s">
        <v>19</v>
      </c>
      <c r="F241" s="195" t="s">
        <v>347</v>
      </c>
      <c r="G241" s="193"/>
      <c r="H241" s="196">
        <v>6.5359999999999996</v>
      </c>
      <c r="I241" s="197"/>
      <c r="J241" s="193"/>
      <c r="K241" s="193"/>
      <c r="L241" s="198"/>
      <c r="M241" s="199"/>
      <c r="N241" s="200"/>
      <c r="O241" s="200"/>
      <c r="P241" s="200"/>
      <c r="Q241" s="200"/>
      <c r="R241" s="200"/>
      <c r="S241" s="200"/>
      <c r="T241" s="201"/>
      <c r="AT241" s="202" t="s">
        <v>181</v>
      </c>
      <c r="AU241" s="202" t="s">
        <v>84</v>
      </c>
      <c r="AV241" s="13" t="s">
        <v>84</v>
      </c>
      <c r="AW241" s="13" t="s">
        <v>35</v>
      </c>
      <c r="AX241" s="13" t="s">
        <v>74</v>
      </c>
      <c r="AY241" s="202" t="s">
        <v>170</v>
      </c>
    </row>
    <row r="242" spans="1:65" s="13" customFormat="1" x14ac:dyDescent="0.2">
      <c r="B242" s="192"/>
      <c r="C242" s="193"/>
      <c r="D242" s="187" t="s">
        <v>181</v>
      </c>
      <c r="E242" s="194" t="s">
        <v>19</v>
      </c>
      <c r="F242" s="195" t="s">
        <v>348</v>
      </c>
      <c r="G242" s="193"/>
      <c r="H242" s="196">
        <v>2.2589999999999999</v>
      </c>
      <c r="I242" s="197"/>
      <c r="J242" s="193"/>
      <c r="K242" s="193"/>
      <c r="L242" s="198"/>
      <c r="M242" s="199"/>
      <c r="N242" s="200"/>
      <c r="O242" s="200"/>
      <c r="P242" s="200"/>
      <c r="Q242" s="200"/>
      <c r="R242" s="200"/>
      <c r="S242" s="200"/>
      <c r="T242" s="201"/>
      <c r="AT242" s="202" t="s">
        <v>181</v>
      </c>
      <c r="AU242" s="202" t="s">
        <v>84</v>
      </c>
      <c r="AV242" s="13" t="s">
        <v>84</v>
      </c>
      <c r="AW242" s="13" t="s">
        <v>35</v>
      </c>
      <c r="AX242" s="13" t="s">
        <v>74</v>
      </c>
      <c r="AY242" s="202" t="s">
        <v>170</v>
      </c>
    </row>
    <row r="243" spans="1:65" s="13" customFormat="1" x14ac:dyDescent="0.2">
      <c r="B243" s="192"/>
      <c r="C243" s="193"/>
      <c r="D243" s="187" t="s">
        <v>181</v>
      </c>
      <c r="E243" s="194" t="s">
        <v>19</v>
      </c>
      <c r="F243" s="195" t="s">
        <v>349</v>
      </c>
      <c r="G243" s="193"/>
      <c r="H243" s="196">
        <v>2.2589999999999999</v>
      </c>
      <c r="I243" s="197"/>
      <c r="J243" s="193"/>
      <c r="K243" s="193"/>
      <c r="L243" s="198"/>
      <c r="M243" s="199"/>
      <c r="N243" s="200"/>
      <c r="O243" s="200"/>
      <c r="P243" s="200"/>
      <c r="Q243" s="200"/>
      <c r="R243" s="200"/>
      <c r="S243" s="200"/>
      <c r="T243" s="201"/>
      <c r="AT243" s="202" t="s">
        <v>181</v>
      </c>
      <c r="AU243" s="202" t="s">
        <v>84</v>
      </c>
      <c r="AV243" s="13" t="s">
        <v>84</v>
      </c>
      <c r="AW243" s="13" t="s">
        <v>35</v>
      </c>
      <c r="AX243" s="13" t="s">
        <v>74</v>
      </c>
      <c r="AY243" s="202" t="s">
        <v>170</v>
      </c>
    </row>
    <row r="244" spans="1:65" s="13" customFormat="1" x14ac:dyDescent="0.2">
      <c r="B244" s="192"/>
      <c r="C244" s="193"/>
      <c r="D244" s="187" t="s">
        <v>181</v>
      </c>
      <c r="E244" s="194" t="s">
        <v>19</v>
      </c>
      <c r="F244" s="195" t="s">
        <v>350</v>
      </c>
      <c r="G244" s="193"/>
      <c r="H244" s="196">
        <v>2.2589999999999999</v>
      </c>
      <c r="I244" s="197"/>
      <c r="J244" s="193"/>
      <c r="K244" s="193"/>
      <c r="L244" s="198"/>
      <c r="M244" s="199"/>
      <c r="N244" s="200"/>
      <c r="O244" s="200"/>
      <c r="P244" s="200"/>
      <c r="Q244" s="200"/>
      <c r="R244" s="200"/>
      <c r="S244" s="200"/>
      <c r="T244" s="201"/>
      <c r="AT244" s="202" t="s">
        <v>181</v>
      </c>
      <c r="AU244" s="202" t="s">
        <v>84</v>
      </c>
      <c r="AV244" s="13" t="s">
        <v>84</v>
      </c>
      <c r="AW244" s="13" t="s">
        <v>35</v>
      </c>
      <c r="AX244" s="13" t="s">
        <v>74</v>
      </c>
      <c r="AY244" s="202" t="s">
        <v>170</v>
      </c>
    </row>
    <row r="245" spans="1:65" s="13" customFormat="1" x14ac:dyDescent="0.2">
      <c r="B245" s="192"/>
      <c r="C245" s="193"/>
      <c r="D245" s="187" t="s">
        <v>181</v>
      </c>
      <c r="E245" s="194" t="s">
        <v>19</v>
      </c>
      <c r="F245" s="195" t="s">
        <v>351</v>
      </c>
      <c r="G245" s="193"/>
      <c r="H245" s="196">
        <v>2.2589999999999999</v>
      </c>
      <c r="I245" s="197"/>
      <c r="J245" s="193"/>
      <c r="K245" s="193"/>
      <c r="L245" s="198"/>
      <c r="M245" s="199"/>
      <c r="N245" s="200"/>
      <c r="O245" s="200"/>
      <c r="P245" s="200"/>
      <c r="Q245" s="200"/>
      <c r="R245" s="200"/>
      <c r="S245" s="200"/>
      <c r="T245" s="201"/>
      <c r="AT245" s="202" t="s">
        <v>181</v>
      </c>
      <c r="AU245" s="202" t="s">
        <v>84</v>
      </c>
      <c r="AV245" s="13" t="s">
        <v>84</v>
      </c>
      <c r="AW245" s="13" t="s">
        <v>35</v>
      </c>
      <c r="AX245" s="13" t="s">
        <v>74</v>
      </c>
      <c r="AY245" s="202" t="s">
        <v>170</v>
      </c>
    </row>
    <row r="246" spans="1:65" s="13" customFormat="1" x14ac:dyDescent="0.2">
      <c r="B246" s="192"/>
      <c r="C246" s="193"/>
      <c r="D246" s="187" t="s">
        <v>181</v>
      </c>
      <c r="E246" s="194" t="s">
        <v>19</v>
      </c>
      <c r="F246" s="195" t="s">
        <v>352</v>
      </c>
      <c r="G246" s="193"/>
      <c r="H246" s="196">
        <v>5.36</v>
      </c>
      <c r="I246" s="197"/>
      <c r="J246" s="193"/>
      <c r="K246" s="193"/>
      <c r="L246" s="198"/>
      <c r="M246" s="199"/>
      <c r="N246" s="200"/>
      <c r="O246" s="200"/>
      <c r="P246" s="200"/>
      <c r="Q246" s="200"/>
      <c r="R246" s="200"/>
      <c r="S246" s="200"/>
      <c r="T246" s="201"/>
      <c r="AT246" s="202" t="s">
        <v>181</v>
      </c>
      <c r="AU246" s="202" t="s">
        <v>84</v>
      </c>
      <c r="AV246" s="13" t="s">
        <v>84</v>
      </c>
      <c r="AW246" s="13" t="s">
        <v>35</v>
      </c>
      <c r="AX246" s="13" t="s">
        <v>74</v>
      </c>
      <c r="AY246" s="202" t="s">
        <v>170</v>
      </c>
    </row>
    <row r="247" spans="1:65" s="13" customFormat="1" x14ac:dyDescent="0.2">
      <c r="B247" s="192"/>
      <c r="C247" s="193"/>
      <c r="D247" s="187" t="s">
        <v>181</v>
      </c>
      <c r="E247" s="194" t="s">
        <v>19</v>
      </c>
      <c r="F247" s="195" t="s">
        <v>353</v>
      </c>
      <c r="G247" s="193"/>
      <c r="H247" s="196">
        <v>5.3730000000000002</v>
      </c>
      <c r="I247" s="197"/>
      <c r="J247" s="193"/>
      <c r="K247" s="193"/>
      <c r="L247" s="198"/>
      <c r="M247" s="199"/>
      <c r="N247" s="200"/>
      <c r="O247" s="200"/>
      <c r="P247" s="200"/>
      <c r="Q247" s="200"/>
      <c r="R247" s="200"/>
      <c r="S247" s="200"/>
      <c r="T247" s="201"/>
      <c r="AT247" s="202" t="s">
        <v>181</v>
      </c>
      <c r="AU247" s="202" t="s">
        <v>84</v>
      </c>
      <c r="AV247" s="13" t="s">
        <v>84</v>
      </c>
      <c r="AW247" s="13" t="s">
        <v>35</v>
      </c>
      <c r="AX247" s="13" t="s">
        <v>74</v>
      </c>
      <c r="AY247" s="202" t="s">
        <v>170</v>
      </c>
    </row>
    <row r="248" spans="1:65" s="13" customFormat="1" x14ac:dyDescent="0.2">
      <c r="B248" s="192"/>
      <c r="C248" s="193"/>
      <c r="D248" s="187" t="s">
        <v>181</v>
      </c>
      <c r="E248" s="194" t="s">
        <v>19</v>
      </c>
      <c r="F248" s="195" t="s">
        <v>354</v>
      </c>
      <c r="G248" s="193"/>
      <c r="H248" s="196">
        <v>1.087</v>
      </c>
      <c r="I248" s="197"/>
      <c r="J248" s="193"/>
      <c r="K248" s="193"/>
      <c r="L248" s="198"/>
      <c r="M248" s="199"/>
      <c r="N248" s="200"/>
      <c r="O248" s="200"/>
      <c r="P248" s="200"/>
      <c r="Q248" s="200"/>
      <c r="R248" s="200"/>
      <c r="S248" s="200"/>
      <c r="T248" s="201"/>
      <c r="AT248" s="202" t="s">
        <v>181</v>
      </c>
      <c r="AU248" s="202" t="s">
        <v>84</v>
      </c>
      <c r="AV248" s="13" t="s">
        <v>84</v>
      </c>
      <c r="AW248" s="13" t="s">
        <v>35</v>
      </c>
      <c r="AX248" s="13" t="s">
        <v>74</v>
      </c>
      <c r="AY248" s="202" t="s">
        <v>170</v>
      </c>
    </row>
    <row r="249" spans="1:65" s="13" customFormat="1" x14ac:dyDescent="0.2">
      <c r="B249" s="192"/>
      <c r="C249" s="193"/>
      <c r="D249" s="187" t="s">
        <v>181</v>
      </c>
      <c r="E249" s="194" t="s">
        <v>19</v>
      </c>
      <c r="F249" s="195" t="s">
        <v>355</v>
      </c>
      <c r="G249" s="193"/>
      <c r="H249" s="196">
        <v>7.3849999999999998</v>
      </c>
      <c r="I249" s="197"/>
      <c r="J249" s="193"/>
      <c r="K249" s="193"/>
      <c r="L249" s="198"/>
      <c r="M249" s="199"/>
      <c r="N249" s="200"/>
      <c r="O249" s="200"/>
      <c r="P249" s="200"/>
      <c r="Q249" s="200"/>
      <c r="R249" s="200"/>
      <c r="S249" s="200"/>
      <c r="T249" s="201"/>
      <c r="AT249" s="202" t="s">
        <v>181</v>
      </c>
      <c r="AU249" s="202" t="s">
        <v>84</v>
      </c>
      <c r="AV249" s="13" t="s">
        <v>84</v>
      </c>
      <c r="AW249" s="13" t="s">
        <v>35</v>
      </c>
      <c r="AX249" s="13" t="s">
        <v>74</v>
      </c>
      <c r="AY249" s="202" t="s">
        <v>170</v>
      </c>
    </row>
    <row r="250" spans="1:65" s="13" customFormat="1" x14ac:dyDescent="0.2">
      <c r="B250" s="192"/>
      <c r="C250" s="193"/>
      <c r="D250" s="187" t="s">
        <v>181</v>
      </c>
      <c r="E250" s="194" t="s">
        <v>19</v>
      </c>
      <c r="F250" s="195" t="s">
        <v>356</v>
      </c>
      <c r="G250" s="193"/>
      <c r="H250" s="196">
        <v>3.0659999999999998</v>
      </c>
      <c r="I250" s="197"/>
      <c r="J250" s="193"/>
      <c r="K250" s="193"/>
      <c r="L250" s="198"/>
      <c r="M250" s="199"/>
      <c r="N250" s="200"/>
      <c r="O250" s="200"/>
      <c r="P250" s="200"/>
      <c r="Q250" s="200"/>
      <c r="R250" s="200"/>
      <c r="S250" s="200"/>
      <c r="T250" s="201"/>
      <c r="AT250" s="202" t="s">
        <v>181</v>
      </c>
      <c r="AU250" s="202" t="s">
        <v>84</v>
      </c>
      <c r="AV250" s="13" t="s">
        <v>84</v>
      </c>
      <c r="AW250" s="13" t="s">
        <v>35</v>
      </c>
      <c r="AX250" s="13" t="s">
        <v>74</v>
      </c>
      <c r="AY250" s="202" t="s">
        <v>170</v>
      </c>
    </row>
    <row r="251" spans="1:65" s="13" customFormat="1" x14ac:dyDescent="0.2">
      <c r="B251" s="192"/>
      <c r="C251" s="193"/>
      <c r="D251" s="187" t="s">
        <v>181</v>
      </c>
      <c r="E251" s="194" t="s">
        <v>19</v>
      </c>
      <c r="F251" s="195" t="s">
        <v>357</v>
      </c>
      <c r="G251" s="193"/>
      <c r="H251" s="196">
        <v>0.79800000000000004</v>
      </c>
      <c r="I251" s="197"/>
      <c r="J251" s="193"/>
      <c r="K251" s="193"/>
      <c r="L251" s="198"/>
      <c r="M251" s="199"/>
      <c r="N251" s="200"/>
      <c r="O251" s="200"/>
      <c r="P251" s="200"/>
      <c r="Q251" s="200"/>
      <c r="R251" s="200"/>
      <c r="S251" s="200"/>
      <c r="T251" s="201"/>
      <c r="AT251" s="202" t="s">
        <v>181</v>
      </c>
      <c r="AU251" s="202" t="s">
        <v>84</v>
      </c>
      <c r="AV251" s="13" t="s">
        <v>84</v>
      </c>
      <c r="AW251" s="13" t="s">
        <v>35</v>
      </c>
      <c r="AX251" s="13" t="s">
        <v>74</v>
      </c>
      <c r="AY251" s="202" t="s">
        <v>170</v>
      </c>
    </row>
    <row r="252" spans="1:65" s="13" customFormat="1" x14ac:dyDescent="0.2">
      <c r="B252" s="192"/>
      <c r="C252" s="193"/>
      <c r="D252" s="187" t="s">
        <v>181</v>
      </c>
      <c r="E252" s="194" t="s">
        <v>19</v>
      </c>
      <c r="F252" s="195" t="s">
        <v>358</v>
      </c>
      <c r="G252" s="193"/>
      <c r="H252" s="196">
        <v>2.0640000000000001</v>
      </c>
      <c r="I252" s="197"/>
      <c r="J252" s="193"/>
      <c r="K252" s="193"/>
      <c r="L252" s="198"/>
      <c r="M252" s="199"/>
      <c r="N252" s="200"/>
      <c r="O252" s="200"/>
      <c r="P252" s="200"/>
      <c r="Q252" s="200"/>
      <c r="R252" s="200"/>
      <c r="S252" s="200"/>
      <c r="T252" s="201"/>
      <c r="AT252" s="202" t="s">
        <v>181</v>
      </c>
      <c r="AU252" s="202" t="s">
        <v>84</v>
      </c>
      <c r="AV252" s="13" t="s">
        <v>84</v>
      </c>
      <c r="AW252" s="13" t="s">
        <v>35</v>
      </c>
      <c r="AX252" s="13" t="s">
        <v>74</v>
      </c>
      <c r="AY252" s="202" t="s">
        <v>170</v>
      </c>
    </row>
    <row r="253" spans="1:65" s="14" customFormat="1" x14ac:dyDescent="0.2">
      <c r="B253" s="203"/>
      <c r="C253" s="204"/>
      <c r="D253" s="187" t="s">
        <v>181</v>
      </c>
      <c r="E253" s="205" t="s">
        <v>19</v>
      </c>
      <c r="F253" s="206" t="s">
        <v>185</v>
      </c>
      <c r="G253" s="204"/>
      <c r="H253" s="207">
        <v>109.127</v>
      </c>
      <c r="I253" s="208"/>
      <c r="J253" s="204"/>
      <c r="K253" s="204"/>
      <c r="L253" s="209"/>
      <c r="M253" s="210"/>
      <c r="N253" s="211"/>
      <c r="O253" s="211"/>
      <c r="P253" s="211"/>
      <c r="Q253" s="211"/>
      <c r="R253" s="211"/>
      <c r="S253" s="211"/>
      <c r="T253" s="212"/>
      <c r="AT253" s="213" t="s">
        <v>181</v>
      </c>
      <c r="AU253" s="213" t="s">
        <v>84</v>
      </c>
      <c r="AV253" s="14" t="s">
        <v>177</v>
      </c>
      <c r="AW253" s="14" t="s">
        <v>35</v>
      </c>
      <c r="AX253" s="14" t="s">
        <v>82</v>
      </c>
      <c r="AY253" s="213" t="s">
        <v>170</v>
      </c>
    </row>
    <row r="254" spans="1:65" s="2" customFormat="1" ht="16.5" customHeight="1" x14ac:dyDescent="0.2">
      <c r="A254" s="35"/>
      <c r="B254" s="36"/>
      <c r="C254" s="174" t="s">
        <v>359</v>
      </c>
      <c r="D254" s="174" t="s">
        <v>172</v>
      </c>
      <c r="E254" s="175" t="s">
        <v>360</v>
      </c>
      <c r="F254" s="176" t="s">
        <v>361</v>
      </c>
      <c r="G254" s="177" t="s">
        <v>248</v>
      </c>
      <c r="H254" s="178">
        <v>330.69499999999999</v>
      </c>
      <c r="I254" s="179"/>
      <c r="J254" s="180">
        <f>ROUND(I254*H254,2)</f>
        <v>0</v>
      </c>
      <c r="K254" s="176" t="s">
        <v>176</v>
      </c>
      <c r="L254" s="40"/>
      <c r="M254" s="181" t="s">
        <v>19</v>
      </c>
      <c r="N254" s="182" t="s">
        <v>45</v>
      </c>
      <c r="O254" s="65"/>
      <c r="P254" s="183">
        <f>O254*H254</f>
        <v>0</v>
      </c>
      <c r="Q254" s="183">
        <v>2.6900000000000001E-3</v>
      </c>
      <c r="R254" s="183">
        <f>Q254*H254</f>
        <v>0.88956955000000004</v>
      </c>
      <c r="S254" s="183">
        <v>0</v>
      </c>
      <c r="T254" s="184">
        <f>S254*H254</f>
        <v>0</v>
      </c>
      <c r="U254" s="35"/>
      <c r="V254" s="35"/>
      <c r="W254" s="35"/>
      <c r="X254" s="35"/>
      <c r="Y254" s="35"/>
      <c r="Z254" s="35"/>
      <c r="AA254" s="35"/>
      <c r="AB254" s="35"/>
      <c r="AC254" s="35"/>
      <c r="AD254" s="35"/>
      <c r="AE254" s="35"/>
      <c r="AR254" s="185" t="s">
        <v>177</v>
      </c>
      <c r="AT254" s="185" t="s">
        <v>172</v>
      </c>
      <c r="AU254" s="185" t="s">
        <v>84</v>
      </c>
      <c r="AY254" s="18" t="s">
        <v>170</v>
      </c>
      <c r="BE254" s="186">
        <f>IF(N254="základní",J254,0)</f>
        <v>0</v>
      </c>
      <c r="BF254" s="186">
        <f>IF(N254="snížená",J254,0)</f>
        <v>0</v>
      </c>
      <c r="BG254" s="186">
        <f>IF(N254="zákl. přenesená",J254,0)</f>
        <v>0</v>
      </c>
      <c r="BH254" s="186">
        <f>IF(N254="sníž. přenesená",J254,0)</f>
        <v>0</v>
      </c>
      <c r="BI254" s="186">
        <f>IF(N254="nulová",J254,0)</f>
        <v>0</v>
      </c>
      <c r="BJ254" s="18" t="s">
        <v>82</v>
      </c>
      <c r="BK254" s="186">
        <f>ROUND(I254*H254,2)</f>
        <v>0</v>
      </c>
      <c r="BL254" s="18" t="s">
        <v>177</v>
      </c>
      <c r="BM254" s="185" t="s">
        <v>362</v>
      </c>
    </row>
    <row r="255" spans="1:65" s="2" customFormat="1" ht="39" x14ac:dyDescent="0.2">
      <c r="A255" s="35"/>
      <c r="B255" s="36"/>
      <c r="C255" s="37"/>
      <c r="D255" s="187" t="s">
        <v>179</v>
      </c>
      <c r="E255" s="37"/>
      <c r="F255" s="188" t="s">
        <v>306</v>
      </c>
      <c r="G255" s="37"/>
      <c r="H255" s="37"/>
      <c r="I255" s="189"/>
      <c r="J255" s="37"/>
      <c r="K255" s="37"/>
      <c r="L255" s="40"/>
      <c r="M255" s="190"/>
      <c r="N255" s="191"/>
      <c r="O255" s="65"/>
      <c r="P255" s="65"/>
      <c r="Q255" s="65"/>
      <c r="R255" s="65"/>
      <c r="S255" s="65"/>
      <c r="T255" s="66"/>
      <c r="U255" s="35"/>
      <c r="V255" s="35"/>
      <c r="W255" s="35"/>
      <c r="X255" s="35"/>
      <c r="Y255" s="35"/>
      <c r="Z255" s="35"/>
      <c r="AA255" s="35"/>
      <c r="AB255" s="35"/>
      <c r="AC255" s="35"/>
      <c r="AD255" s="35"/>
      <c r="AE255" s="35"/>
      <c r="AT255" s="18" t="s">
        <v>179</v>
      </c>
      <c r="AU255" s="18" t="s">
        <v>84</v>
      </c>
    </row>
    <row r="256" spans="1:65" s="13" customFormat="1" x14ac:dyDescent="0.2">
      <c r="B256" s="192"/>
      <c r="C256" s="193"/>
      <c r="D256" s="187" t="s">
        <v>181</v>
      </c>
      <c r="E256" s="194" t="s">
        <v>19</v>
      </c>
      <c r="F256" s="195" t="s">
        <v>363</v>
      </c>
      <c r="G256" s="193"/>
      <c r="H256" s="196">
        <v>52.423999999999999</v>
      </c>
      <c r="I256" s="197"/>
      <c r="J256" s="193"/>
      <c r="K256" s="193"/>
      <c r="L256" s="198"/>
      <c r="M256" s="199"/>
      <c r="N256" s="200"/>
      <c r="O256" s="200"/>
      <c r="P256" s="200"/>
      <c r="Q256" s="200"/>
      <c r="R256" s="200"/>
      <c r="S256" s="200"/>
      <c r="T256" s="201"/>
      <c r="AT256" s="202" t="s">
        <v>181</v>
      </c>
      <c r="AU256" s="202" t="s">
        <v>84</v>
      </c>
      <c r="AV256" s="13" t="s">
        <v>84</v>
      </c>
      <c r="AW256" s="13" t="s">
        <v>35</v>
      </c>
      <c r="AX256" s="13" t="s">
        <v>74</v>
      </c>
      <c r="AY256" s="202" t="s">
        <v>170</v>
      </c>
    </row>
    <row r="257" spans="2:51" s="13" customFormat="1" x14ac:dyDescent="0.2">
      <c r="B257" s="192"/>
      <c r="C257" s="193"/>
      <c r="D257" s="187" t="s">
        <v>181</v>
      </c>
      <c r="E257" s="194" t="s">
        <v>19</v>
      </c>
      <c r="F257" s="195" t="s">
        <v>364</v>
      </c>
      <c r="G257" s="193"/>
      <c r="H257" s="196">
        <v>49.863999999999997</v>
      </c>
      <c r="I257" s="197"/>
      <c r="J257" s="193"/>
      <c r="K257" s="193"/>
      <c r="L257" s="198"/>
      <c r="M257" s="199"/>
      <c r="N257" s="200"/>
      <c r="O257" s="200"/>
      <c r="P257" s="200"/>
      <c r="Q257" s="200"/>
      <c r="R257" s="200"/>
      <c r="S257" s="200"/>
      <c r="T257" s="201"/>
      <c r="AT257" s="202" t="s">
        <v>181</v>
      </c>
      <c r="AU257" s="202" t="s">
        <v>84</v>
      </c>
      <c r="AV257" s="13" t="s">
        <v>84</v>
      </c>
      <c r="AW257" s="13" t="s">
        <v>35</v>
      </c>
      <c r="AX257" s="13" t="s">
        <v>74</v>
      </c>
      <c r="AY257" s="202" t="s">
        <v>170</v>
      </c>
    </row>
    <row r="258" spans="2:51" s="13" customFormat="1" x14ac:dyDescent="0.2">
      <c r="B258" s="192"/>
      <c r="C258" s="193"/>
      <c r="D258" s="187" t="s">
        <v>181</v>
      </c>
      <c r="E258" s="194" t="s">
        <v>19</v>
      </c>
      <c r="F258" s="195" t="s">
        <v>365</v>
      </c>
      <c r="G258" s="193"/>
      <c r="H258" s="196">
        <v>52.423999999999999</v>
      </c>
      <c r="I258" s="197"/>
      <c r="J258" s="193"/>
      <c r="K258" s="193"/>
      <c r="L258" s="198"/>
      <c r="M258" s="199"/>
      <c r="N258" s="200"/>
      <c r="O258" s="200"/>
      <c r="P258" s="200"/>
      <c r="Q258" s="200"/>
      <c r="R258" s="200"/>
      <c r="S258" s="200"/>
      <c r="T258" s="201"/>
      <c r="AT258" s="202" t="s">
        <v>181</v>
      </c>
      <c r="AU258" s="202" t="s">
        <v>84</v>
      </c>
      <c r="AV258" s="13" t="s">
        <v>84</v>
      </c>
      <c r="AW258" s="13" t="s">
        <v>35</v>
      </c>
      <c r="AX258" s="13" t="s">
        <v>74</v>
      </c>
      <c r="AY258" s="202" t="s">
        <v>170</v>
      </c>
    </row>
    <row r="259" spans="2:51" s="13" customFormat="1" x14ac:dyDescent="0.2">
      <c r="B259" s="192"/>
      <c r="C259" s="193"/>
      <c r="D259" s="187" t="s">
        <v>181</v>
      </c>
      <c r="E259" s="194" t="s">
        <v>19</v>
      </c>
      <c r="F259" s="195" t="s">
        <v>366</v>
      </c>
      <c r="G259" s="193"/>
      <c r="H259" s="196">
        <v>18.901</v>
      </c>
      <c r="I259" s="197"/>
      <c r="J259" s="193"/>
      <c r="K259" s="193"/>
      <c r="L259" s="198"/>
      <c r="M259" s="199"/>
      <c r="N259" s="200"/>
      <c r="O259" s="200"/>
      <c r="P259" s="200"/>
      <c r="Q259" s="200"/>
      <c r="R259" s="200"/>
      <c r="S259" s="200"/>
      <c r="T259" s="201"/>
      <c r="AT259" s="202" t="s">
        <v>181</v>
      </c>
      <c r="AU259" s="202" t="s">
        <v>84</v>
      </c>
      <c r="AV259" s="13" t="s">
        <v>84</v>
      </c>
      <c r="AW259" s="13" t="s">
        <v>35</v>
      </c>
      <c r="AX259" s="13" t="s">
        <v>74</v>
      </c>
      <c r="AY259" s="202" t="s">
        <v>170</v>
      </c>
    </row>
    <row r="260" spans="2:51" s="13" customFormat="1" x14ac:dyDescent="0.2">
      <c r="B260" s="192"/>
      <c r="C260" s="193"/>
      <c r="D260" s="187" t="s">
        <v>181</v>
      </c>
      <c r="E260" s="194" t="s">
        <v>19</v>
      </c>
      <c r="F260" s="195" t="s">
        <v>367</v>
      </c>
      <c r="G260" s="193"/>
      <c r="H260" s="196">
        <v>18.901</v>
      </c>
      <c r="I260" s="197"/>
      <c r="J260" s="193"/>
      <c r="K260" s="193"/>
      <c r="L260" s="198"/>
      <c r="M260" s="199"/>
      <c r="N260" s="200"/>
      <c r="O260" s="200"/>
      <c r="P260" s="200"/>
      <c r="Q260" s="200"/>
      <c r="R260" s="200"/>
      <c r="S260" s="200"/>
      <c r="T260" s="201"/>
      <c r="AT260" s="202" t="s">
        <v>181</v>
      </c>
      <c r="AU260" s="202" t="s">
        <v>84</v>
      </c>
      <c r="AV260" s="13" t="s">
        <v>84</v>
      </c>
      <c r="AW260" s="13" t="s">
        <v>35</v>
      </c>
      <c r="AX260" s="13" t="s">
        <v>74</v>
      </c>
      <c r="AY260" s="202" t="s">
        <v>170</v>
      </c>
    </row>
    <row r="261" spans="2:51" s="13" customFormat="1" x14ac:dyDescent="0.2">
      <c r="B261" s="192"/>
      <c r="C261" s="193"/>
      <c r="D261" s="187" t="s">
        <v>181</v>
      </c>
      <c r="E261" s="194" t="s">
        <v>19</v>
      </c>
      <c r="F261" s="195" t="s">
        <v>368</v>
      </c>
      <c r="G261" s="193"/>
      <c r="H261" s="196">
        <v>7.5309999999999997</v>
      </c>
      <c r="I261" s="197"/>
      <c r="J261" s="193"/>
      <c r="K261" s="193"/>
      <c r="L261" s="198"/>
      <c r="M261" s="199"/>
      <c r="N261" s="200"/>
      <c r="O261" s="200"/>
      <c r="P261" s="200"/>
      <c r="Q261" s="200"/>
      <c r="R261" s="200"/>
      <c r="S261" s="200"/>
      <c r="T261" s="201"/>
      <c r="AT261" s="202" t="s">
        <v>181</v>
      </c>
      <c r="AU261" s="202" t="s">
        <v>84</v>
      </c>
      <c r="AV261" s="13" t="s">
        <v>84</v>
      </c>
      <c r="AW261" s="13" t="s">
        <v>35</v>
      </c>
      <c r="AX261" s="13" t="s">
        <v>74</v>
      </c>
      <c r="AY261" s="202" t="s">
        <v>170</v>
      </c>
    </row>
    <row r="262" spans="2:51" s="13" customFormat="1" x14ac:dyDescent="0.2">
      <c r="B262" s="192"/>
      <c r="C262" s="193"/>
      <c r="D262" s="187" t="s">
        <v>181</v>
      </c>
      <c r="E262" s="194" t="s">
        <v>19</v>
      </c>
      <c r="F262" s="195" t="s">
        <v>369</v>
      </c>
      <c r="G262" s="193"/>
      <c r="H262" s="196">
        <v>7.5309999999999997</v>
      </c>
      <c r="I262" s="197"/>
      <c r="J262" s="193"/>
      <c r="K262" s="193"/>
      <c r="L262" s="198"/>
      <c r="M262" s="199"/>
      <c r="N262" s="200"/>
      <c r="O262" s="200"/>
      <c r="P262" s="200"/>
      <c r="Q262" s="200"/>
      <c r="R262" s="200"/>
      <c r="S262" s="200"/>
      <c r="T262" s="201"/>
      <c r="AT262" s="202" t="s">
        <v>181</v>
      </c>
      <c r="AU262" s="202" t="s">
        <v>84</v>
      </c>
      <c r="AV262" s="13" t="s">
        <v>84</v>
      </c>
      <c r="AW262" s="13" t="s">
        <v>35</v>
      </c>
      <c r="AX262" s="13" t="s">
        <v>74</v>
      </c>
      <c r="AY262" s="202" t="s">
        <v>170</v>
      </c>
    </row>
    <row r="263" spans="2:51" s="13" customFormat="1" x14ac:dyDescent="0.2">
      <c r="B263" s="192"/>
      <c r="C263" s="193"/>
      <c r="D263" s="187" t="s">
        <v>181</v>
      </c>
      <c r="E263" s="194" t="s">
        <v>19</v>
      </c>
      <c r="F263" s="195" t="s">
        <v>370</v>
      </c>
      <c r="G263" s="193"/>
      <c r="H263" s="196">
        <v>7.5309999999999997</v>
      </c>
      <c r="I263" s="197"/>
      <c r="J263" s="193"/>
      <c r="K263" s="193"/>
      <c r="L263" s="198"/>
      <c r="M263" s="199"/>
      <c r="N263" s="200"/>
      <c r="O263" s="200"/>
      <c r="P263" s="200"/>
      <c r="Q263" s="200"/>
      <c r="R263" s="200"/>
      <c r="S263" s="200"/>
      <c r="T263" s="201"/>
      <c r="AT263" s="202" t="s">
        <v>181</v>
      </c>
      <c r="AU263" s="202" t="s">
        <v>84</v>
      </c>
      <c r="AV263" s="13" t="s">
        <v>84</v>
      </c>
      <c r="AW263" s="13" t="s">
        <v>35</v>
      </c>
      <c r="AX263" s="13" t="s">
        <v>74</v>
      </c>
      <c r="AY263" s="202" t="s">
        <v>170</v>
      </c>
    </row>
    <row r="264" spans="2:51" s="13" customFormat="1" x14ac:dyDescent="0.2">
      <c r="B264" s="192"/>
      <c r="C264" s="193"/>
      <c r="D264" s="187" t="s">
        <v>181</v>
      </c>
      <c r="E264" s="194" t="s">
        <v>19</v>
      </c>
      <c r="F264" s="195" t="s">
        <v>371</v>
      </c>
      <c r="G264" s="193"/>
      <c r="H264" s="196">
        <v>7.5309999999999997</v>
      </c>
      <c r="I264" s="197"/>
      <c r="J264" s="193"/>
      <c r="K264" s="193"/>
      <c r="L264" s="198"/>
      <c r="M264" s="199"/>
      <c r="N264" s="200"/>
      <c r="O264" s="200"/>
      <c r="P264" s="200"/>
      <c r="Q264" s="200"/>
      <c r="R264" s="200"/>
      <c r="S264" s="200"/>
      <c r="T264" s="201"/>
      <c r="AT264" s="202" t="s">
        <v>181</v>
      </c>
      <c r="AU264" s="202" t="s">
        <v>84</v>
      </c>
      <c r="AV264" s="13" t="s">
        <v>84</v>
      </c>
      <c r="AW264" s="13" t="s">
        <v>35</v>
      </c>
      <c r="AX264" s="13" t="s">
        <v>74</v>
      </c>
      <c r="AY264" s="202" t="s">
        <v>170</v>
      </c>
    </row>
    <row r="265" spans="2:51" s="13" customFormat="1" x14ac:dyDescent="0.2">
      <c r="B265" s="192"/>
      <c r="C265" s="193"/>
      <c r="D265" s="187" t="s">
        <v>181</v>
      </c>
      <c r="E265" s="194" t="s">
        <v>19</v>
      </c>
      <c r="F265" s="195" t="s">
        <v>372</v>
      </c>
      <c r="G265" s="193"/>
      <c r="H265" s="196">
        <v>21.838000000000001</v>
      </c>
      <c r="I265" s="197"/>
      <c r="J265" s="193"/>
      <c r="K265" s="193"/>
      <c r="L265" s="198"/>
      <c r="M265" s="199"/>
      <c r="N265" s="200"/>
      <c r="O265" s="200"/>
      <c r="P265" s="200"/>
      <c r="Q265" s="200"/>
      <c r="R265" s="200"/>
      <c r="S265" s="200"/>
      <c r="T265" s="201"/>
      <c r="AT265" s="202" t="s">
        <v>181</v>
      </c>
      <c r="AU265" s="202" t="s">
        <v>84</v>
      </c>
      <c r="AV265" s="13" t="s">
        <v>84</v>
      </c>
      <c r="AW265" s="13" t="s">
        <v>35</v>
      </c>
      <c r="AX265" s="13" t="s">
        <v>74</v>
      </c>
      <c r="AY265" s="202" t="s">
        <v>170</v>
      </c>
    </row>
    <row r="266" spans="2:51" s="13" customFormat="1" ht="22.5" x14ac:dyDescent="0.2">
      <c r="B266" s="192"/>
      <c r="C266" s="193"/>
      <c r="D266" s="187" t="s">
        <v>181</v>
      </c>
      <c r="E266" s="194" t="s">
        <v>19</v>
      </c>
      <c r="F266" s="195" t="s">
        <v>373</v>
      </c>
      <c r="G266" s="193"/>
      <c r="H266" s="196">
        <v>13.581</v>
      </c>
      <c r="I266" s="197"/>
      <c r="J266" s="193"/>
      <c r="K266" s="193"/>
      <c r="L266" s="198"/>
      <c r="M266" s="199"/>
      <c r="N266" s="200"/>
      <c r="O266" s="200"/>
      <c r="P266" s="200"/>
      <c r="Q266" s="200"/>
      <c r="R266" s="200"/>
      <c r="S266" s="200"/>
      <c r="T266" s="201"/>
      <c r="AT266" s="202" t="s">
        <v>181</v>
      </c>
      <c r="AU266" s="202" t="s">
        <v>84</v>
      </c>
      <c r="AV266" s="13" t="s">
        <v>84</v>
      </c>
      <c r="AW266" s="13" t="s">
        <v>35</v>
      </c>
      <c r="AX266" s="13" t="s">
        <v>74</v>
      </c>
      <c r="AY266" s="202" t="s">
        <v>170</v>
      </c>
    </row>
    <row r="267" spans="2:51" s="13" customFormat="1" x14ac:dyDescent="0.2">
      <c r="B267" s="192"/>
      <c r="C267" s="193"/>
      <c r="D267" s="187" t="s">
        <v>181</v>
      </c>
      <c r="E267" s="194" t="s">
        <v>19</v>
      </c>
      <c r="F267" s="195" t="s">
        <v>374</v>
      </c>
      <c r="G267" s="193"/>
      <c r="H267" s="196">
        <v>5.4370000000000003</v>
      </c>
      <c r="I267" s="197"/>
      <c r="J267" s="193"/>
      <c r="K267" s="193"/>
      <c r="L267" s="198"/>
      <c r="M267" s="199"/>
      <c r="N267" s="200"/>
      <c r="O267" s="200"/>
      <c r="P267" s="200"/>
      <c r="Q267" s="200"/>
      <c r="R267" s="200"/>
      <c r="S267" s="200"/>
      <c r="T267" s="201"/>
      <c r="AT267" s="202" t="s">
        <v>181</v>
      </c>
      <c r="AU267" s="202" t="s">
        <v>84</v>
      </c>
      <c r="AV267" s="13" t="s">
        <v>84</v>
      </c>
      <c r="AW267" s="13" t="s">
        <v>35</v>
      </c>
      <c r="AX267" s="13" t="s">
        <v>74</v>
      </c>
      <c r="AY267" s="202" t="s">
        <v>170</v>
      </c>
    </row>
    <row r="268" spans="2:51" s="13" customFormat="1" x14ac:dyDescent="0.2">
      <c r="B268" s="192"/>
      <c r="C268" s="193"/>
      <c r="D268" s="187" t="s">
        <v>181</v>
      </c>
      <c r="E268" s="194" t="s">
        <v>19</v>
      </c>
      <c r="F268" s="195" t="s">
        <v>375</v>
      </c>
      <c r="G268" s="193"/>
      <c r="H268" s="196">
        <v>36.923000000000002</v>
      </c>
      <c r="I268" s="197"/>
      <c r="J268" s="193"/>
      <c r="K268" s="193"/>
      <c r="L268" s="198"/>
      <c r="M268" s="199"/>
      <c r="N268" s="200"/>
      <c r="O268" s="200"/>
      <c r="P268" s="200"/>
      <c r="Q268" s="200"/>
      <c r="R268" s="200"/>
      <c r="S268" s="200"/>
      <c r="T268" s="201"/>
      <c r="AT268" s="202" t="s">
        <v>181</v>
      </c>
      <c r="AU268" s="202" t="s">
        <v>84</v>
      </c>
      <c r="AV268" s="13" t="s">
        <v>84</v>
      </c>
      <c r="AW268" s="13" t="s">
        <v>35</v>
      </c>
      <c r="AX268" s="13" t="s">
        <v>74</v>
      </c>
      <c r="AY268" s="202" t="s">
        <v>170</v>
      </c>
    </row>
    <row r="269" spans="2:51" s="13" customFormat="1" x14ac:dyDescent="0.2">
      <c r="B269" s="192"/>
      <c r="C269" s="193"/>
      <c r="D269" s="187" t="s">
        <v>181</v>
      </c>
      <c r="E269" s="194" t="s">
        <v>19</v>
      </c>
      <c r="F269" s="195" t="s">
        <v>376</v>
      </c>
      <c r="G269" s="193"/>
      <c r="H269" s="196">
        <v>15.327999999999999</v>
      </c>
      <c r="I269" s="197"/>
      <c r="J269" s="193"/>
      <c r="K269" s="193"/>
      <c r="L269" s="198"/>
      <c r="M269" s="199"/>
      <c r="N269" s="200"/>
      <c r="O269" s="200"/>
      <c r="P269" s="200"/>
      <c r="Q269" s="200"/>
      <c r="R269" s="200"/>
      <c r="S269" s="200"/>
      <c r="T269" s="201"/>
      <c r="AT269" s="202" t="s">
        <v>181</v>
      </c>
      <c r="AU269" s="202" t="s">
        <v>84</v>
      </c>
      <c r="AV269" s="13" t="s">
        <v>84</v>
      </c>
      <c r="AW269" s="13" t="s">
        <v>35</v>
      </c>
      <c r="AX269" s="13" t="s">
        <v>74</v>
      </c>
      <c r="AY269" s="202" t="s">
        <v>170</v>
      </c>
    </row>
    <row r="270" spans="2:51" s="13" customFormat="1" x14ac:dyDescent="0.2">
      <c r="B270" s="192"/>
      <c r="C270" s="193"/>
      <c r="D270" s="187" t="s">
        <v>181</v>
      </c>
      <c r="E270" s="194" t="s">
        <v>19</v>
      </c>
      <c r="F270" s="195" t="s">
        <v>377</v>
      </c>
      <c r="G270" s="193"/>
      <c r="H270" s="196">
        <v>3.99</v>
      </c>
      <c r="I270" s="197"/>
      <c r="J270" s="193"/>
      <c r="K270" s="193"/>
      <c r="L270" s="198"/>
      <c r="M270" s="199"/>
      <c r="N270" s="200"/>
      <c r="O270" s="200"/>
      <c r="P270" s="200"/>
      <c r="Q270" s="200"/>
      <c r="R270" s="200"/>
      <c r="S270" s="200"/>
      <c r="T270" s="201"/>
      <c r="AT270" s="202" t="s">
        <v>181</v>
      </c>
      <c r="AU270" s="202" t="s">
        <v>84</v>
      </c>
      <c r="AV270" s="13" t="s">
        <v>84</v>
      </c>
      <c r="AW270" s="13" t="s">
        <v>35</v>
      </c>
      <c r="AX270" s="13" t="s">
        <v>74</v>
      </c>
      <c r="AY270" s="202" t="s">
        <v>170</v>
      </c>
    </row>
    <row r="271" spans="2:51" s="13" customFormat="1" x14ac:dyDescent="0.2">
      <c r="B271" s="192"/>
      <c r="C271" s="193"/>
      <c r="D271" s="187" t="s">
        <v>181</v>
      </c>
      <c r="E271" s="194" t="s">
        <v>19</v>
      </c>
      <c r="F271" s="195" t="s">
        <v>378</v>
      </c>
      <c r="G271" s="193"/>
      <c r="H271" s="196">
        <v>10.96</v>
      </c>
      <c r="I271" s="197"/>
      <c r="J271" s="193"/>
      <c r="K271" s="193"/>
      <c r="L271" s="198"/>
      <c r="M271" s="199"/>
      <c r="N271" s="200"/>
      <c r="O271" s="200"/>
      <c r="P271" s="200"/>
      <c r="Q271" s="200"/>
      <c r="R271" s="200"/>
      <c r="S271" s="200"/>
      <c r="T271" s="201"/>
      <c r="AT271" s="202" t="s">
        <v>181</v>
      </c>
      <c r="AU271" s="202" t="s">
        <v>84</v>
      </c>
      <c r="AV271" s="13" t="s">
        <v>84</v>
      </c>
      <c r="AW271" s="13" t="s">
        <v>35</v>
      </c>
      <c r="AX271" s="13" t="s">
        <v>74</v>
      </c>
      <c r="AY271" s="202" t="s">
        <v>170</v>
      </c>
    </row>
    <row r="272" spans="2:51" s="14" customFormat="1" x14ac:dyDescent="0.2">
      <c r="B272" s="203"/>
      <c r="C272" s="204"/>
      <c r="D272" s="187" t="s">
        <v>181</v>
      </c>
      <c r="E272" s="205" t="s">
        <v>19</v>
      </c>
      <c r="F272" s="206" t="s">
        <v>185</v>
      </c>
      <c r="G272" s="204"/>
      <c r="H272" s="207">
        <v>330.69499999999999</v>
      </c>
      <c r="I272" s="208"/>
      <c r="J272" s="204"/>
      <c r="K272" s="204"/>
      <c r="L272" s="209"/>
      <c r="M272" s="210"/>
      <c r="N272" s="211"/>
      <c r="O272" s="211"/>
      <c r="P272" s="211"/>
      <c r="Q272" s="211"/>
      <c r="R272" s="211"/>
      <c r="S272" s="211"/>
      <c r="T272" s="212"/>
      <c r="AT272" s="213" t="s">
        <v>181</v>
      </c>
      <c r="AU272" s="213" t="s">
        <v>84</v>
      </c>
      <c r="AV272" s="14" t="s">
        <v>177</v>
      </c>
      <c r="AW272" s="14" t="s">
        <v>35</v>
      </c>
      <c r="AX272" s="14" t="s">
        <v>82</v>
      </c>
      <c r="AY272" s="213" t="s">
        <v>170</v>
      </c>
    </row>
    <row r="273" spans="1:65" s="2" customFormat="1" ht="16.5" customHeight="1" x14ac:dyDescent="0.2">
      <c r="A273" s="35"/>
      <c r="B273" s="36"/>
      <c r="C273" s="174" t="s">
        <v>379</v>
      </c>
      <c r="D273" s="174" t="s">
        <v>172</v>
      </c>
      <c r="E273" s="175" t="s">
        <v>380</v>
      </c>
      <c r="F273" s="176" t="s">
        <v>381</v>
      </c>
      <c r="G273" s="177" t="s">
        <v>248</v>
      </c>
      <c r="H273" s="178">
        <v>330.69499999999999</v>
      </c>
      <c r="I273" s="179"/>
      <c r="J273" s="180">
        <f>ROUND(I273*H273,2)</f>
        <v>0</v>
      </c>
      <c r="K273" s="176" t="s">
        <v>176</v>
      </c>
      <c r="L273" s="40"/>
      <c r="M273" s="181" t="s">
        <v>19</v>
      </c>
      <c r="N273" s="182" t="s">
        <v>45</v>
      </c>
      <c r="O273" s="65"/>
      <c r="P273" s="183">
        <f>O273*H273</f>
        <v>0</v>
      </c>
      <c r="Q273" s="183">
        <v>0</v>
      </c>
      <c r="R273" s="183">
        <f>Q273*H273</f>
        <v>0</v>
      </c>
      <c r="S273" s="183">
        <v>0</v>
      </c>
      <c r="T273" s="184">
        <f>S273*H273</f>
        <v>0</v>
      </c>
      <c r="U273" s="35"/>
      <c r="V273" s="35"/>
      <c r="W273" s="35"/>
      <c r="X273" s="35"/>
      <c r="Y273" s="35"/>
      <c r="Z273" s="35"/>
      <c r="AA273" s="35"/>
      <c r="AB273" s="35"/>
      <c r="AC273" s="35"/>
      <c r="AD273" s="35"/>
      <c r="AE273" s="35"/>
      <c r="AR273" s="185" t="s">
        <v>177</v>
      </c>
      <c r="AT273" s="185" t="s">
        <v>172</v>
      </c>
      <c r="AU273" s="185" t="s">
        <v>84</v>
      </c>
      <c r="AY273" s="18" t="s">
        <v>170</v>
      </c>
      <c r="BE273" s="186">
        <f>IF(N273="základní",J273,0)</f>
        <v>0</v>
      </c>
      <c r="BF273" s="186">
        <f>IF(N273="snížená",J273,0)</f>
        <v>0</v>
      </c>
      <c r="BG273" s="186">
        <f>IF(N273="zákl. přenesená",J273,0)</f>
        <v>0</v>
      </c>
      <c r="BH273" s="186">
        <f>IF(N273="sníž. přenesená",J273,0)</f>
        <v>0</v>
      </c>
      <c r="BI273" s="186">
        <f>IF(N273="nulová",J273,0)</f>
        <v>0</v>
      </c>
      <c r="BJ273" s="18" t="s">
        <v>82</v>
      </c>
      <c r="BK273" s="186">
        <f>ROUND(I273*H273,2)</f>
        <v>0</v>
      </c>
      <c r="BL273" s="18" t="s">
        <v>177</v>
      </c>
      <c r="BM273" s="185" t="s">
        <v>382</v>
      </c>
    </row>
    <row r="274" spans="1:65" s="2" customFormat="1" ht="39" x14ac:dyDescent="0.2">
      <c r="A274" s="35"/>
      <c r="B274" s="36"/>
      <c r="C274" s="37"/>
      <c r="D274" s="187" t="s">
        <v>179</v>
      </c>
      <c r="E274" s="37"/>
      <c r="F274" s="188" t="s">
        <v>306</v>
      </c>
      <c r="G274" s="37"/>
      <c r="H274" s="37"/>
      <c r="I274" s="189"/>
      <c r="J274" s="37"/>
      <c r="K274" s="37"/>
      <c r="L274" s="40"/>
      <c r="M274" s="190"/>
      <c r="N274" s="191"/>
      <c r="O274" s="65"/>
      <c r="P274" s="65"/>
      <c r="Q274" s="65"/>
      <c r="R274" s="65"/>
      <c r="S274" s="65"/>
      <c r="T274" s="66"/>
      <c r="U274" s="35"/>
      <c r="V274" s="35"/>
      <c r="W274" s="35"/>
      <c r="X274" s="35"/>
      <c r="Y274" s="35"/>
      <c r="Z274" s="35"/>
      <c r="AA274" s="35"/>
      <c r="AB274" s="35"/>
      <c r="AC274" s="35"/>
      <c r="AD274" s="35"/>
      <c r="AE274" s="35"/>
      <c r="AT274" s="18" t="s">
        <v>179</v>
      </c>
      <c r="AU274" s="18" t="s">
        <v>84</v>
      </c>
    </row>
    <row r="275" spans="1:65" s="2" customFormat="1" ht="16.5" customHeight="1" x14ac:dyDescent="0.2">
      <c r="A275" s="35"/>
      <c r="B275" s="36"/>
      <c r="C275" s="174" t="s">
        <v>383</v>
      </c>
      <c r="D275" s="174" t="s">
        <v>172</v>
      </c>
      <c r="E275" s="175" t="s">
        <v>384</v>
      </c>
      <c r="F275" s="176" t="s">
        <v>385</v>
      </c>
      <c r="G275" s="177" t="s">
        <v>242</v>
      </c>
      <c r="H275" s="178">
        <v>18.552</v>
      </c>
      <c r="I275" s="179"/>
      <c r="J275" s="180">
        <f>ROUND(I275*H275,2)</f>
        <v>0</v>
      </c>
      <c r="K275" s="176" t="s">
        <v>176</v>
      </c>
      <c r="L275" s="40"/>
      <c r="M275" s="181" t="s">
        <v>19</v>
      </c>
      <c r="N275" s="182" t="s">
        <v>45</v>
      </c>
      <c r="O275" s="65"/>
      <c r="P275" s="183">
        <f>O275*H275</f>
        <v>0</v>
      </c>
      <c r="Q275" s="183">
        <v>1.0606199999999999</v>
      </c>
      <c r="R275" s="183">
        <f>Q275*H275</f>
        <v>19.676622239999997</v>
      </c>
      <c r="S275" s="183">
        <v>0</v>
      </c>
      <c r="T275" s="184">
        <f>S275*H275</f>
        <v>0</v>
      </c>
      <c r="U275" s="35"/>
      <c r="V275" s="35"/>
      <c r="W275" s="35"/>
      <c r="X275" s="35"/>
      <c r="Y275" s="35"/>
      <c r="Z275" s="35"/>
      <c r="AA275" s="35"/>
      <c r="AB275" s="35"/>
      <c r="AC275" s="35"/>
      <c r="AD275" s="35"/>
      <c r="AE275" s="35"/>
      <c r="AR275" s="185" t="s">
        <v>177</v>
      </c>
      <c r="AT275" s="185" t="s">
        <v>172</v>
      </c>
      <c r="AU275" s="185" t="s">
        <v>84</v>
      </c>
      <c r="AY275" s="18" t="s">
        <v>170</v>
      </c>
      <c r="BE275" s="186">
        <f>IF(N275="základní",J275,0)</f>
        <v>0</v>
      </c>
      <c r="BF275" s="186">
        <f>IF(N275="snížená",J275,0)</f>
        <v>0</v>
      </c>
      <c r="BG275" s="186">
        <f>IF(N275="zákl. přenesená",J275,0)</f>
        <v>0</v>
      </c>
      <c r="BH275" s="186">
        <f>IF(N275="sníž. přenesená",J275,0)</f>
        <v>0</v>
      </c>
      <c r="BI275" s="186">
        <f>IF(N275="nulová",J275,0)</f>
        <v>0</v>
      </c>
      <c r="BJ275" s="18" t="s">
        <v>82</v>
      </c>
      <c r="BK275" s="186">
        <f>ROUND(I275*H275,2)</f>
        <v>0</v>
      </c>
      <c r="BL275" s="18" t="s">
        <v>177</v>
      </c>
      <c r="BM275" s="185" t="s">
        <v>386</v>
      </c>
    </row>
    <row r="276" spans="1:65" s="2" customFormat="1" ht="29.25" x14ac:dyDescent="0.2">
      <c r="A276" s="35"/>
      <c r="B276" s="36"/>
      <c r="C276" s="37"/>
      <c r="D276" s="187" t="s">
        <v>179</v>
      </c>
      <c r="E276" s="37"/>
      <c r="F276" s="188" t="s">
        <v>327</v>
      </c>
      <c r="G276" s="37"/>
      <c r="H276" s="37"/>
      <c r="I276" s="189"/>
      <c r="J276" s="37"/>
      <c r="K276" s="37"/>
      <c r="L276" s="40"/>
      <c r="M276" s="190"/>
      <c r="N276" s="191"/>
      <c r="O276" s="65"/>
      <c r="P276" s="65"/>
      <c r="Q276" s="65"/>
      <c r="R276" s="65"/>
      <c r="S276" s="65"/>
      <c r="T276" s="66"/>
      <c r="U276" s="35"/>
      <c r="V276" s="35"/>
      <c r="W276" s="35"/>
      <c r="X276" s="35"/>
      <c r="Y276" s="35"/>
      <c r="Z276" s="35"/>
      <c r="AA276" s="35"/>
      <c r="AB276" s="35"/>
      <c r="AC276" s="35"/>
      <c r="AD276" s="35"/>
      <c r="AE276" s="35"/>
      <c r="AT276" s="18" t="s">
        <v>179</v>
      </c>
      <c r="AU276" s="18" t="s">
        <v>84</v>
      </c>
    </row>
    <row r="277" spans="1:65" s="13" customFormat="1" x14ac:dyDescent="0.2">
      <c r="B277" s="192"/>
      <c r="C277" s="193"/>
      <c r="D277" s="187" t="s">
        <v>181</v>
      </c>
      <c r="E277" s="194" t="s">
        <v>19</v>
      </c>
      <c r="F277" s="195" t="s">
        <v>387</v>
      </c>
      <c r="G277" s="193"/>
      <c r="H277" s="196">
        <v>18.552</v>
      </c>
      <c r="I277" s="197"/>
      <c r="J277" s="193"/>
      <c r="K277" s="193"/>
      <c r="L277" s="198"/>
      <c r="M277" s="199"/>
      <c r="N277" s="200"/>
      <c r="O277" s="200"/>
      <c r="P277" s="200"/>
      <c r="Q277" s="200"/>
      <c r="R277" s="200"/>
      <c r="S277" s="200"/>
      <c r="T277" s="201"/>
      <c r="AT277" s="202" t="s">
        <v>181</v>
      </c>
      <c r="AU277" s="202" t="s">
        <v>84</v>
      </c>
      <c r="AV277" s="13" t="s">
        <v>84</v>
      </c>
      <c r="AW277" s="13" t="s">
        <v>35</v>
      </c>
      <c r="AX277" s="13" t="s">
        <v>82</v>
      </c>
      <c r="AY277" s="202" t="s">
        <v>170</v>
      </c>
    </row>
    <row r="278" spans="1:65" s="12" customFormat="1" ht="22.9" customHeight="1" x14ac:dyDescent="0.2">
      <c r="B278" s="158"/>
      <c r="C278" s="159"/>
      <c r="D278" s="160" t="s">
        <v>73</v>
      </c>
      <c r="E278" s="172" t="s">
        <v>195</v>
      </c>
      <c r="F278" s="172" t="s">
        <v>388</v>
      </c>
      <c r="G278" s="159"/>
      <c r="H278" s="159"/>
      <c r="I278" s="162"/>
      <c r="J278" s="173">
        <f>BK278</f>
        <v>0</v>
      </c>
      <c r="K278" s="159"/>
      <c r="L278" s="164"/>
      <c r="M278" s="165"/>
      <c r="N278" s="166"/>
      <c r="O278" s="166"/>
      <c r="P278" s="167">
        <f>SUM(P279:P354)</f>
        <v>0</v>
      </c>
      <c r="Q278" s="166"/>
      <c r="R278" s="167">
        <f>SUM(R279:R354)</f>
        <v>205.95141533999995</v>
      </c>
      <c r="S278" s="166"/>
      <c r="T278" s="168">
        <f>SUM(T279:T354)</f>
        <v>0</v>
      </c>
      <c r="AR278" s="169" t="s">
        <v>82</v>
      </c>
      <c r="AT278" s="170" t="s">
        <v>73</v>
      </c>
      <c r="AU278" s="170" t="s">
        <v>82</v>
      </c>
      <c r="AY278" s="169" t="s">
        <v>170</v>
      </c>
      <c r="BK278" s="171">
        <f>SUM(BK279:BK354)</f>
        <v>0</v>
      </c>
    </row>
    <row r="279" spans="1:65" s="2" customFormat="1" ht="24" x14ac:dyDescent="0.2">
      <c r="A279" s="35"/>
      <c r="B279" s="36"/>
      <c r="C279" s="174" t="s">
        <v>389</v>
      </c>
      <c r="D279" s="174" t="s">
        <v>172</v>
      </c>
      <c r="E279" s="175" t="s">
        <v>390</v>
      </c>
      <c r="F279" s="176" t="s">
        <v>391</v>
      </c>
      <c r="G279" s="177" t="s">
        <v>248</v>
      </c>
      <c r="H279" s="178">
        <v>200.52500000000001</v>
      </c>
      <c r="I279" s="179"/>
      <c r="J279" s="180">
        <f>ROUND(I279*H279,2)</f>
        <v>0</v>
      </c>
      <c r="K279" s="176" t="s">
        <v>392</v>
      </c>
      <c r="L279" s="40"/>
      <c r="M279" s="181" t="s">
        <v>19</v>
      </c>
      <c r="N279" s="182" t="s">
        <v>45</v>
      </c>
      <c r="O279" s="65"/>
      <c r="P279" s="183">
        <f>O279*H279</f>
        <v>0</v>
      </c>
      <c r="Q279" s="183">
        <v>0.25933</v>
      </c>
      <c r="R279" s="183">
        <f>Q279*H279</f>
        <v>52.002148250000005</v>
      </c>
      <c r="S279" s="183">
        <v>0</v>
      </c>
      <c r="T279" s="184">
        <f>S279*H279</f>
        <v>0</v>
      </c>
      <c r="U279" s="35"/>
      <c r="V279" s="35"/>
      <c r="W279" s="35"/>
      <c r="X279" s="35"/>
      <c r="Y279" s="35"/>
      <c r="Z279" s="35"/>
      <c r="AA279" s="35"/>
      <c r="AB279" s="35"/>
      <c r="AC279" s="35"/>
      <c r="AD279" s="35"/>
      <c r="AE279" s="35"/>
      <c r="AR279" s="185" t="s">
        <v>177</v>
      </c>
      <c r="AT279" s="185" t="s">
        <v>172</v>
      </c>
      <c r="AU279" s="185" t="s">
        <v>84</v>
      </c>
      <c r="AY279" s="18" t="s">
        <v>170</v>
      </c>
      <c r="BE279" s="186">
        <f>IF(N279="základní",J279,0)</f>
        <v>0</v>
      </c>
      <c r="BF279" s="186">
        <f>IF(N279="snížená",J279,0)</f>
        <v>0</v>
      </c>
      <c r="BG279" s="186">
        <f>IF(N279="zákl. přenesená",J279,0)</f>
        <v>0</v>
      </c>
      <c r="BH279" s="186">
        <f>IF(N279="sníž. přenesená",J279,0)</f>
        <v>0</v>
      </c>
      <c r="BI279" s="186">
        <f>IF(N279="nulová",J279,0)</f>
        <v>0</v>
      </c>
      <c r="BJ279" s="18" t="s">
        <v>82</v>
      </c>
      <c r="BK279" s="186">
        <f>ROUND(I279*H279,2)</f>
        <v>0</v>
      </c>
      <c r="BL279" s="18" t="s">
        <v>177</v>
      </c>
      <c r="BM279" s="185" t="s">
        <v>393</v>
      </c>
    </row>
    <row r="280" spans="1:65" s="2" customFormat="1" ht="146.25" x14ac:dyDescent="0.2">
      <c r="A280" s="35"/>
      <c r="B280" s="36"/>
      <c r="C280" s="37"/>
      <c r="D280" s="187" t="s">
        <v>179</v>
      </c>
      <c r="E280" s="37"/>
      <c r="F280" s="188" t="s">
        <v>394</v>
      </c>
      <c r="G280" s="37"/>
      <c r="H280" s="37"/>
      <c r="I280" s="189"/>
      <c r="J280" s="37"/>
      <c r="K280" s="37"/>
      <c r="L280" s="40"/>
      <c r="M280" s="190"/>
      <c r="N280" s="191"/>
      <c r="O280" s="65"/>
      <c r="P280" s="65"/>
      <c r="Q280" s="65"/>
      <c r="R280" s="65"/>
      <c r="S280" s="65"/>
      <c r="T280" s="66"/>
      <c r="U280" s="35"/>
      <c r="V280" s="35"/>
      <c r="W280" s="35"/>
      <c r="X280" s="35"/>
      <c r="Y280" s="35"/>
      <c r="Z280" s="35"/>
      <c r="AA280" s="35"/>
      <c r="AB280" s="35"/>
      <c r="AC280" s="35"/>
      <c r="AD280" s="35"/>
      <c r="AE280" s="35"/>
      <c r="AT280" s="18" t="s">
        <v>179</v>
      </c>
      <c r="AU280" s="18" t="s">
        <v>84</v>
      </c>
    </row>
    <row r="281" spans="1:65" s="13" customFormat="1" x14ac:dyDescent="0.2">
      <c r="B281" s="192"/>
      <c r="C281" s="193"/>
      <c r="D281" s="187" t="s">
        <v>181</v>
      </c>
      <c r="E281" s="194" t="s">
        <v>19</v>
      </c>
      <c r="F281" s="195" t="s">
        <v>395</v>
      </c>
      <c r="G281" s="193"/>
      <c r="H281" s="196">
        <v>55.686</v>
      </c>
      <c r="I281" s="197"/>
      <c r="J281" s="193"/>
      <c r="K281" s="193"/>
      <c r="L281" s="198"/>
      <c r="M281" s="199"/>
      <c r="N281" s="200"/>
      <c r="O281" s="200"/>
      <c r="P281" s="200"/>
      <c r="Q281" s="200"/>
      <c r="R281" s="200"/>
      <c r="S281" s="200"/>
      <c r="T281" s="201"/>
      <c r="AT281" s="202" t="s">
        <v>181</v>
      </c>
      <c r="AU281" s="202" t="s">
        <v>84</v>
      </c>
      <c r="AV281" s="13" t="s">
        <v>84</v>
      </c>
      <c r="AW281" s="13" t="s">
        <v>35</v>
      </c>
      <c r="AX281" s="13" t="s">
        <v>74</v>
      </c>
      <c r="AY281" s="202" t="s">
        <v>170</v>
      </c>
    </row>
    <row r="282" spans="1:65" s="13" customFormat="1" x14ac:dyDescent="0.2">
      <c r="B282" s="192"/>
      <c r="C282" s="193"/>
      <c r="D282" s="187" t="s">
        <v>181</v>
      </c>
      <c r="E282" s="194" t="s">
        <v>19</v>
      </c>
      <c r="F282" s="195" t="s">
        <v>396</v>
      </c>
      <c r="G282" s="193"/>
      <c r="H282" s="196">
        <v>52.676000000000002</v>
      </c>
      <c r="I282" s="197"/>
      <c r="J282" s="193"/>
      <c r="K282" s="193"/>
      <c r="L282" s="198"/>
      <c r="M282" s="199"/>
      <c r="N282" s="200"/>
      <c r="O282" s="200"/>
      <c r="P282" s="200"/>
      <c r="Q282" s="200"/>
      <c r="R282" s="200"/>
      <c r="S282" s="200"/>
      <c r="T282" s="201"/>
      <c r="AT282" s="202" t="s">
        <v>181</v>
      </c>
      <c r="AU282" s="202" t="s">
        <v>84</v>
      </c>
      <c r="AV282" s="13" t="s">
        <v>84</v>
      </c>
      <c r="AW282" s="13" t="s">
        <v>35</v>
      </c>
      <c r="AX282" s="13" t="s">
        <v>74</v>
      </c>
      <c r="AY282" s="202" t="s">
        <v>170</v>
      </c>
    </row>
    <row r="283" spans="1:65" s="13" customFormat="1" x14ac:dyDescent="0.2">
      <c r="B283" s="192"/>
      <c r="C283" s="193"/>
      <c r="D283" s="187" t="s">
        <v>181</v>
      </c>
      <c r="E283" s="194" t="s">
        <v>19</v>
      </c>
      <c r="F283" s="195" t="s">
        <v>397</v>
      </c>
      <c r="G283" s="193"/>
      <c r="H283" s="196">
        <v>47.738</v>
      </c>
      <c r="I283" s="197"/>
      <c r="J283" s="193"/>
      <c r="K283" s="193"/>
      <c r="L283" s="198"/>
      <c r="M283" s="199"/>
      <c r="N283" s="200"/>
      <c r="O283" s="200"/>
      <c r="P283" s="200"/>
      <c r="Q283" s="200"/>
      <c r="R283" s="200"/>
      <c r="S283" s="200"/>
      <c r="T283" s="201"/>
      <c r="AT283" s="202" t="s">
        <v>181</v>
      </c>
      <c r="AU283" s="202" t="s">
        <v>84</v>
      </c>
      <c r="AV283" s="13" t="s">
        <v>84</v>
      </c>
      <c r="AW283" s="13" t="s">
        <v>35</v>
      </c>
      <c r="AX283" s="13" t="s">
        <v>74</v>
      </c>
      <c r="AY283" s="202" t="s">
        <v>170</v>
      </c>
    </row>
    <row r="284" spans="1:65" s="13" customFormat="1" x14ac:dyDescent="0.2">
      <c r="B284" s="192"/>
      <c r="C284" s="193"/>
      <c r="D284" s="187" t="s">
        <v>181</v>
      </c>
      <c r="E284" s="194" t="s">
        <v>19</v>
      </c>
      <c r="F284" s="195" t="s">
        <v>398</v>
      </c>
      <c r="G284" s="193"/>
      <c r="H284" s="196">
        <v>44.424999999999997</v>
      </c>
      <c r="I284" s="197"/>
      <c r="J284" s="193"/>
      <c r="K284" s="193"/>
      <c r="L284" s="198"/>
      <c r="M284" s="199"/>
      <c r="N284" s="200"/>
      <c r="O284" s="200"/>
      <c r="P284" s="200"/>
      <c r="Q284" s="200"/>
      <c r="R284" s="200"/>
      <c r="S284" s="200"/>
      <c r="T284" s="201"/>
      <c r="AT284" s="202" t="s">
        <v>181</v>
      </c>
      <c r="AU284" s="202" t="s">
        <v>84</v>
      </c>
      <c r="AV284" s="13" t="s">
        <v>84</v>
      </c>
      <c r="AW284" s="13" t="s">
        <v>35</v>
      </c>
      <c r="AX284" s="13" t="s">
        <v>74</v>
      </c>
      <c r="AY284" s="202" t="s">
        <v>170</v>
      </c>
    </row>
    <row r="285" spans="1:65" s="14" customFormat="1" x14ac:dyDescent="0.2">
      <c r="B285" s="203"/>
      <c r="C285" s="204"/>
      <c r="D285" s="187" t="s">
        <v>181</v>
      </c>
      <c r="E285" s="205" t="s">
        <v>19</v>
      </c>
      <c r="F285" s="206" t="s">
        <v>185</v>
      </c>
      <c r="G285" s="204"/>
      <c r="H285" s="207">
        <v>200.52500000000001</v>
      </c>
      <c r="I285" s="208"/>
      <c r="J285" s="204"/>
      <c r="K285" s="204"/>
      <c r="L285" s="209"/>
      <c r="M285" s="210"/>
      <c r="N285" s="211"/>
      <c r="O285" s="211"/>
      <c r="P285" s="211"/>
      <c r="Q285" s="211"/>
      <c r="R285" s="211"/>
      <c r="S285" s="211"/>
      <c r="T285" s="212"/>
      <c r="AT285" s="213" t="s">
        <v>181</v>
      </c>
      <c r="AU285" s="213" t="s">
        <v>84</v>
      </c>
      <c r="AV285" s="14" t="s">
        <v>177</v>
      </c>
      <c r="AW285" s="14" t="s">
        <v>35</v>
      </c>
      <c r="AX285" s="14" t="s">
        <v>82</v>
      </c>
      <c r="AY285" s="213" t="s">
        <v>170</v>
      </c>
    </row>
    <row r="286" spans="1:65" s="2" customFormat="1" ht="24" x14ac:dyDescent="0.2">
      <c r="A286" s="35"/>
      <c r="B286" s="36"/>
      <c r="C286" s="174" t="s">
        <v>399</v>
      </c>
      <c r="D286" s="174" t="s">
        <v>172</v>
      </c>
      <c r="E286" s="175" t="s">
        <v>400</v>
      </c>
      <c r="F286" s="176" t="s">
        <v>401</v>
      </c>
      <c r="G286" s="177" t="s">
        <v>248</v>
      </c>
      <c r="H286" s="178">
        <v>399.78699999999998</v>
      </c>
      <c r="I286" s="179"/>
      <c r="J286" s="180">
        <f>ROUND(I286*H286,2)</f>
        <v>0</v>
      </c>
      <c r="K286" s="176" t="s">
        <v>392</v>
      </c>
      <c r="L286" s="40"/>
      <c r="M286" s="181" t="s">
        <v>19</v>
      </c>
      <c r="N286" s="182" t="s">
        <v>45</v>
      </c>
      <c r="O286" s="65"/>
      <c r="P286" s="183">
        <f>O286*H286</f>
        <v>0</v>
      </c>
      <c r="Q286" s="183">
        <v>0.28722999999999999</v>
      </c>
      <c r="R286" s="183">
        <f>Q286*H286</f>
        <v>114.83082000999998</v>
      </c>
      <c r="S286" s="183">
        <v>0</v>
      </c>
      <c r="T286" s="184">
        <f>S286*H286</f>
        <v>0</v>
      </c>
      <c r="U286" s="35"/>
      <c r="V286" s="35"/>
      <c r="W286" s="35"/>
      <c r="X286" s="35"/>
      <c r="Y286" s="35"/>
      <c r="Z286" s="35"/>
      <c r="AA286" s="35"/>
      <c r="AB286" s="35"/>
      <c r="AC286" s="35"/>
      <c r="AD286" s="35"/>
      <c r="AE286" s="35"/>
      <c r="AR286" s="185" t="s">
        <v>177</v>
      </c>
      <c r="AT286" s="185" t="s">
        <v>172</v>
      </c>
      <c r="AU286" s="185" t="s">
        <v>84</v>
      </c>
      <c r="AY286" s="18" t="s">
        <v>170</v>
      </c>
      <c r="BE286" s="186">
        <f>IF(N286="základní",J286,0)</f>
        <v>0</v>
      </c>
      <c r="BF286" s="186">
        <f>IF(N286="snížená",J286,0)</f>
        <v>0</v>
      </c>
      <c r="BG286" s="186">
        <f>IF(N286="zákl. přenesená",J286,0)</f>
        <v>0</v>
      </c>
      <c r="BH286" s="186">
        <f>IF(N286="sníž. přenesená",J286,0)</f>
        <v>0</v>
      </c>
      <c r="BI286" s="186">
        <f>IF(N286="nulová",J286,0)</f>
        <v>0</v>
      </c>
      <c r="BJ286" s="18" t="s">
        <v>82</v>
      </c>
      <c r="BK286" s="186">
        <f>ROUND(I286*H286,2)</f>
        <v>0</v>
      </c>
      <c r="BL286" s="18" t="s">
        <v>177</v>
      </c>
      <c r="BM286" s="185" t="s">
        <v>402</v>
      </c>
    </row>
    <row r="287" spans="1:65" s="2" customFormat="1" ht="146.25" x14ac:dyDescent="0.2">
      <c r="A287" s="35"/>
      <c r="B287" s="36"/>
      <c r="C287" s="37"/>
      <c r="D287" s="187" t="s">
        <v>179</v>
      </c>
      <c r="E287" s="37"/>
      <c r="F287" s="188" t="s">
        <v>394</v>
      </c>
      <c r="G287" s="37"/>
      <c r="H287" s="37"/>
      <c r="I287" s="189"/>
      <c r="J287" s="37"/>
      <c r="K287" s="37"/>
      <c r="L287" s="40"/>
      <c r="M287" s="190"/>
      <c r="N287" s="191"/>
      <c r="O287" s="65"/>
      <c r="P287" s="65"/>
      <c r="Q287" s="65"/>
      <c r="R287" s="65"/>
      <c r="S287" s="65"/>
      <c r="T287" s="66"/>
      <c r="U287" s="35"/>
      <c r="V287" s="35"/>
      <c r="W287" s="35"/>
      <c r="X287" s="35"/>
      <c r="Y287" s="35"/>
      <c r="Z287" s="35"/>
      <c r="AA287" s="35"/>
      <c r="AB287" s="35"/>
      <c r="AC287" s="35"/>
      <c r="AD287" s="35"/>
      <c r="AE287" s="35"/>
      <c r="AT287" s="18" t="s">
        <v>179</v>
      </c>
      <c r="AU287" s="18" t="s">
        <v>84</v>
      </c>
    </row>
    <row r="288" spans="1:65" s="13" customFormat="1" x14ac:dyDescent="0.2">
      <c r="B288" s="192"/>
      <c r="C288" s="193"/>
      <c r="D288" s="187" t="s">
        <v>181</v>
      </c>
      <c r="E288" s="194" t="s">
        <v>19</v>
      </c>
      <c r="F288" s="195" t="s">
        <v>403</v>
      </c>
      <c r="G288" s="193"/>
      <c r="H288" s="196">
        <v>256.32799999999997</v>
      </c>
      <c r="I288" s="197"/>
      <c r="J288" s="193"/>
      <c r="K288" s="193"/>
      <c r="L288" s="198"/>
      <c r="M288" s="199"/>
      <c r="N288" s="200"/>
      <c r="O288" s="200"/>
      <c r="P288" s="200"/>
      <c r="Q288" s="200"/>
      <c r="R288" s="200"/>
      <c r="S288" s="200"/>
      <c r="T288" s="201"/>
      <c r="AT288" s="202" t="s">
        <v>181</v>
      </c>
      <c r="AU288" s="202" t="s">
        <v>84</v>
      </c>
      <c r="AV288" s="13" t="s">
        <v>84</v>
      </c>
      <c r="AW288" s="13" t="s">
        <v>35</v>
      </c>
      <c r="AX288" s="13" t="s">
        <v>74</v>
      </c>
      <c r="AY288" s="202" t="s">
        <v>170</v>
      </c>
    </row>
    <row r="289" spans="1:65" s="13" customFormat="1" x14ac:dyDescent="0.2">
      <c r="B289" s="192"/>
      <c r="C289" s="193"/>
      <c r="D289" s="187" t="s">
        <v>181</v>
      </c>
      <c r="E289" s="194" t="s">
        <v>19</v>
      </c>
      <c r="F289" s="195" t="s">
        <v>404</v>
      </c>
      <c r="G289" s="193"/>
      <c r="H289" s="196">
        <v>229.06100000000001</v>
      </c>
      <c r="I289" s="197"/>
      <c r="J289" s="193"/>
      <c r="K289" s="193"/>
      <c r="L289" s="198"/>
      <c r="M289" s="199"/>
      <c r="N289" s="200"/>
      <c r="O289" s="200"/>
      <c r="P289" s="200"/>
      <c r="Q289" s="200"/>
      <c r="R289" s="200"/>
      <c r="S289" s="200"/>
      <c r="T289" s="201"/>
      <c r="AT289" s="202" t="s">
        <v>181</v>
      </c>
      <c r="AU289" s="202" t="s">
        <v>84</v>
      </c>
      <c r="AV289" s="13" t="s">
        <v>84</v>
      </c>
      <c r="AW289" s="13" t="s">
        <v>35</v>
      </c>
      <c r="AX289" s="13" t="s">
        <v>74</v>
      </c>
      <c r="AY289" s="202" t="s">
        <v>170</v>
      </c>
    </row>
    <row r="290" spans="1:65" s="13" customFormat="1" x14ac:dyDescent="0.2">
      <c r="B290" s="192"/>
      <c r="C290" s="193"/>
      <c r="D290" s="187" t="s">
        <v>181</v>
      </c>
      <c r="E290" s="194" t="s">
        <v>19</v>
      </c>
      <c r="F290" s="195" t="s">
        <v>405</v>
      </c>
      <c r="G290" s="193"/>
      <c r="H290" s="196">
        <v>49.938000000000002</v>
      </c>
      <c r="I290" s="197"/>
      <c r="J290" s="193"/>
      <c r="K290" s="193"/>
      <c r="L290" s="198"/>
      <c r="M290" s="199"/>
      <c r="N290" s="200"/>
      <c r="O290" s="200"/>
      <c r="P290" s="200"/>
      <c r="Q290" s="200"/>
      <c r="R290" s="200"/>
      <c r="S290" s="200"/>
      <c r="T290" s="201"/>
      <c r="AT290" s="202" t="s">
        <v>181</v>
      </c>
      <c r="AU290" s="202" t="s">
        <v>84</v>
      </c>
      <c r="AV290" s="13" t="s">
        <v>84</v>
      </c>
      <c r="AW290" s="13" t="s">
        <v>35</v>
      </c>
      <c r="AX290" s="13" t="s">
        <v>74</v>
      </c>
      <c r="AY290" s="202" t="s">
        <v>170</v>
      </c>
    </row>
    <row r="291" spans="1:65" s="13" customFormat="1" x14ac:dyDescent="0.2">
      <c r="B291" s="192"/>
      <c r="C291" s="193"/>
      <c r="D291" s="187" t="s">
        <v>181</v>
      </c>
      <c r="E291" s="194" t="s">
        <v>19</v>
      </c>
      <c r="F291" s="195" t="s">
        <v>406</v>
      </c>
      <c r="G291" s="193"/>
      <c r="H291" s="196">
        <v>-67.14</v>
      </c>
      <c r="I291" s="197"/>
      <c r="J291" s="193"/>
      <c r="K291" s="193"/>
      <c r="L291" s="198"/>
      <c r="M291" s="199"/>
      <c r="N291" s="200"/>
      <c r="O291" s="200"/>
      <c r="P291" s="200"/>
      <c r="Q291" s="200"/>
      <c r="R291" s="200"/>
      <c r="S291" s="200"/>
      <c r="T291" s="201"/>
      <c r="AT291" s="202" t="s">
        <v>181</v>
      </c>
      <c r="AU291" s="202" t="s">
        <v>84</v>
      </c>
      <c r="AV291" s="13" t="s">
        <v>84</v>
      </c>
      <c r="AW291" s="13" t="s">
        <v>35</v>
      </c>
      <c r="AX291" s="13" t="s">
        <v>74</v>
      </c>
      <c r="AY291" s="202" t="s">
        <v>170</v>
      </c>
    </row>
    <row r="292" spans="1:65" s="13" customFormat="1" x14ac:dyDescent="0.2">
      <c r="B292" s="192"/>
      <c r="C292" s="193"/>
      <c r="D292" s="187" t="s">
        <v>181</v>
      </c>
      <c r="E292" s="194" t="s">
        <v>19</v>
      </c>
      <c r="F292" s="195" t="s">
        <v>407</v>
      </c>
      <c r="G292" s="193"/>
      <c r="H292" s="196">
        <v>-68.400000000000006</v>
      </c>
      <c r="I292" s="197"/>
      <c r="J292" s="193"/>
      <c r="K292" s="193"/>
      <c r="L292" s="198"/>
      <c r="M292" s="199"/>
      <c r="N292" s="200"/>
      <c r="O292" s="200"/>
      <c r="P292" s="200"/>
      <c r="Q292" s="200"/>
      <c r="R292" s="200"/>
      <c r="S292" s="200"/>
      <c r="T292" s="201"/>
      <c r="AT292" s="202" t="s">
        <v>181</v>
      </c>
      <c r="AU292" s="202" t="s">
        <v>84</v>
      </c>
      <c r="AV292" s="13" t="s">
        <v>84</v>
      </c>
      <c r="AW292" s="13" t="s">
        <v>35</v>
      </c>
      <c r="AX292" s="13" t="s">
        <v>74</v>
      </c>
      <c r="AY292" s="202" t="s">
        <v>170</v>
      </c>
    </row>
    <row r="293" spans="1:65" s="14" customFormat="1" x14ac:dyDescent="0.2">
      <c r="B293" s="203"/>
      <c r="C293" s="204"/>
      <c r="D293" s="187" t="s">
        <v>181</v>
      </c>
      <c r="E293" s="205" t="s">
        <v>19</v>
      </c>
      <c r="F293" s="206" t="s">
        <v>185</v>
      </c>
      <c r="G293" s="204"/>
      <c r="H293" s="207">
        <v>399.78699999999998</v>
      </c>
      <c r="I293" s="208"/>
      <c r="J293" s="204"/>
      <c r="K293" s="204"/>
      <c r="L293" s="209"/>
      <c r="M293" s="210"/>
      <c r="N293" s="211"/>
      <c r="O293" s="211"/>
      <c r="P293" s="211"/>
      <c r="Q293" s="211"/>
      <c r="R293" s="211"/>
      <c r="S293" s="211"/>
      <c r="T293" s="212"/>
      <c r="AT293" s="213" t="s">
        <v>181</v>
      </c>
      <c r="AU293" s="213" t="s">
        <v>84</v>
      </c>
      <c r="AV293" s="14" t="s">
        <v>177</v>
      </c>
      <c r="AW293" s="14" t="s">
        <v>35</v>
      </c>
      <c r="AX293" s="14" t="s">
        <v>82</v>
      </c>
      <c r="AY293" s="213" t="s">
        <v>170</v>
      </c>
    </row>
    <row r="294" spans="1:65" s="2" customFormat="1" ht="24" x14ac:dyDescent="0.2">
      <c r="A294" s="35"/>
      <c r="B294" s="36"/>
      <c r="C294" s="174" t="s">
        <v>408</v>
      </c>
      <c r="D294" s="174" t="s">
        <v>172</v>
      </c>
      <c r="E294" s="175" t="s">
        <v>409</v>
      </c>
      <c r="F294" s="176" t="s">
        <v>410</v>
      </c>
      <c r="G294" s="177" t="s">
        <v>175</v>
      </c>
      <c r="H294" s="178">
        <v>2.5720000000000001</v>
      </c>
      <c r="I294" s="179"/>
      <c r="J294" s="180">
        <f>ROUND(I294*H294,2)</f>
        <v>0</v>
      </c>
      <c r="K294" s="176" t="s">
        <v>392</v>
      </c>
      <c r="L294" s="40"/>
      <c r="M294" s="181" t="s">
        <v>19</v>
      </c>
      <c r="N294" s="182" t="s">
        <v>45</v>
      </c>
      <c r="O294" s="65"/>
      <c r="P294" s="183">
        <f>O294*H294</f>
        <v>0</v>
      </c>
      <c r="Q294" s="183">
        <v>2.45329</v>
      </c>
      <c r="R294" s="183">
        <f>Q294*H294</f>
        <v>6.3098618799999997</v>
      </c>
      <c r="S294" s="183">
        <v>0</v>
      </c>
      <c r="T294" s="184">
        <f>S294*H294</f>
        <v>0</v>
      </c>
      <c r="U294" s="35"/>
      <c r="V294" s="35"/>
      <c r="W294" s="35"/>
      <c r="X294" s="35"/>
      <c r="Y294" s="35"/>
      <c r="Z294" s="35"/>
      <c r="AA294" s="35"/>
      <c r="AB294" s="35"/>
      <c r="AC294" s="35"/>
      <c r="AD294" s="35"/>
      <c r="AE294" s="35"/>
      <c r="AR294" s="185" t="s">
        <v>177</v>
      </c>
      <c r="AT294" s="185" t="s">
        <v>172</v>
      </c>
      <c r="AU294" s="185" t="s">
        <v>84</v>
      </c>
      <c r="AY294" s="18" t="s">
        <v>170</v>
      </c>
      <c r="BE294" s="186">
        <f>IF(N294="základní",J294,0)</f>
        <v>0</v>
      </c>
      <c r="BF294" s="186">
        <f>IF(N294="snížená",J294,0)</f>
        <v>0</v>
      </c>
      <c r="BG294" s="186">
        <f>IF(N294="zákl. přenesená",J294,0)</f>
        <v>0</v>
      </c>
      <c r="BH294" s="186">
        <f>IF(N294="sníž. přenesená",J294,0)</f>
        <v>0</v>
      </c>
      <c r="BI294" s="186">
        <f>IF(N294="nulová",J294,0)</f>
        <v>0</v>
      </c>
      <c r="BJ294" s="18" t="s">
        <v>82</v>
      </c>
      <c r="BK294" s="186">
        <f>ROUND(I294*H294,2)</f>
        <v>0</v>
      </c>
      <c r="BL294" s="18" t="s">
        <v>177</v>
      </c>
      <c r="BM294" s="185" t="s">
        <v>411</v>
      </c>
    </row>
    <row r="295" spans="1:65" s="2" customFormat="1" ht="117" x14ac:dyDescent="0.2">
      <c r="A295" s="35"/>
      <c r="B295" s="36"/>
      <c r="C295" s="37"/>
      <c r="D295" s="187" t="s">
        <v>179</v>
      </c>
      <c r="E295" s="37"/>
      <c r="F295" s="188" t="s">
        <v>412</v>
      </c>
      <c r="G295" s="37"/>
      <c r="H295" s="37"/>
      <c r="I295" s="189"/>
      <c r="J295" s="37"/>
      <c r="K295" s="37"/>
      <c r="L295" s="40"/>
      <c r="M295" s="190"/>
      <c r="N295" s="191"/>
      <c r="O295" s="65"/>
      <c r="P295" s="65"/>
      <c r="Q295" s="65"/>
      <c r="R295" s="65"/>
      <c r="S295" s="65"/>
      <c r="T295" s="66"/>
      <c r="U295" s="35"/>
      <c r="V295" s="35"/>
      <c r="W295" s="35"/>
      <c r="X295" s="35"/>
      <c r="Y295" s="35"/>
      <c r="Z295" s="35"/>
      <c r="AA295" s="35"/>
      <c r="AB295" s="35"/>
      <c r="AC295" s="35"/>
      <c r="AD295" s="35"/>
      <c r="AE295" s="35"/>
      <c r="AT295" s="18" t="s">
        <v>179</v>
      </c>
      <c r="AU295" s="18" t="s">
        <v>84</v>
      </c>
    </row>
    <row r="296" spans="1:65" s="13" customFormat="1" x14ac:dyDescent="0.2">
      <c r="B296" s="192"/>
      <c r="C296" s="193"/>
      <c r="D296" s="187" t="s">
        <v>181</v>
      </c>
      <c r="E296" s="194" t="s">
        <v>19</v>
      </c>
      <c r="F296" s="195" t="s">
        <v>413</v>
      </c>
      <c r="G296" s="193"/>
      <c r="H296" s="196">
        <v>0.51</v>
      </c>
      <c r="I296" s="197"/>
      <c r="J296" s="193"/>
      <c r="K296" s="193"/>
      <c r="L296" s="198"/>
      <c r="M296" s="199"/>
      <c r="N296" s="200"/>
      <c r="O296" s="200"/>
      <c r="P296" s="200"/>
      <c r="Q296" s="200"/>
      <c r="R296" s="200"/>
      <c r="S296" s="200"/>
      <c r="T296" s="201"/>
      <c r="AT296" s="202" t="s">
        <v>181</v>
      </c>
      <c r="AU296" s="202" t="s">
        <v>84</v>
      </c>
      <c r="AV296" s="13" t="s">
        <v>84</v>
      </c>
      <c r="AW296" s="13" t="s">
        <v>35</v>
      </c>
      <c r="AX296" s="13" t="s">
        <v>74</v>
      </c>
      <c r="AY296" s="202" t="s">
        <v>170</v>
      </c>
    </row>
    <row r="297" spans="1:65" s="13" customFormat="1" x14ac:dyDescent="0.2">
      <c r="B297" s="192"/>
      <c r="C297" s="193"/>
      <c r="D297" s="187" t="s">
        <v>181</v>
      </c>
      <c r="E297" s="194" t="s">
        <v>19</v>
      </c>
      <c r="F297" s="195" t="s">
        <v>414</v>
      </c>
      <c r="G297" s="193"/>
      <c r="H297" s="196">
        <v>0.72399999999999998</v>
      </c>
      <c r="I297" s="197"/>
      <c r="J297" s="193"/>
      <c r="K297" s="193"/>
      <c r="L297" s="198"/>
      <c r="M297" s="199"/>
      <c r="N297" s="200"/>
      <c r="O297" s="200"/>
      <c r="P297" s="200"/>
      <c r="Q297" s="200"/>
      <c r="R297" s="200"/>
      <c r="S297" s="200"/>
      <c r="T297" s="201"/>
      <c r="AT297" s="202" t="s">
        <v>181</v>
      </c>
      <c r="AU297" s="202" t="s">
        <v>84</v>
      </c>
      <c r="AV297" s="13" t="s">
        <v>84</v>
      </c>
      <c r="AW297" s="13" t="s">
        <v>35</v>
      </c>
      <c r="AX297" s="13" t="s">
        <v>74</v>
      </c>
      <c r="AY297" s="202" t="s">
        <v>170</v>
      </c>
    </row>
    <row r="298" spans="1:65" s="13" customFormat="1" x14ac:dyDescent="0.2">
      <c r="B298" s="192"/>
      <c r="C298" s="193"/>
      <c r="D298" s="187" t="s">
        <v>181</v>
      </c>
      <c r="E298" s="194" t="s">
        <v>19</v>
      </c>
      <c r="F298" s="195" t="s">
        <v>415</v>
      </c>
      <c r="G298" s="193"/>
      <c r="H298" s="196">
        <v>1.3380000000000001</v>
      </c>
      <c r="I298" s="197"/>
      <c r="J298" s="193"/>
      <c r="K298" s="193"/>
      <c r="L298" s="198"/>
      <c r="M298" s="199"/>
      <c r="N298" s="200"/>
      <c r="O298" s="200"/>
      <c r="P298" s="200"/>
      <c r="Q298" s="200"/>
      <c r="R298" s="200"/>
      <c r="S298" s="200"/>
      <c r="T298" s="201"/>
      <c r="AT298" s="202" t="s">
        <v>181</v>
      </c>
      <c r="AU298" s="202" t="s">
        <v>84</v>
      </c>
      <c r="AV298" s="13" t="s">
        <v>84</v>
      </c>
      <c r="AW298" s="13" t="s">
        <v>35</v>
      </c>
      <c r="AX298" s="13" t="s">
        <v>74</v>
      </c>
      <c r="AY298" s="202" t="s">
        <v>170</v>
      </c>
    </row>
    <row r="299" spans="1:65" s="14" customFormat="1" x14ac:dyDescent="0.2">
      <c r="B299" s="203"/>
      <c r="C299" s="204"/>
      <c r="D299" s="187" t="s">
        <v>181</v>
      </c>
      <c r="E299" s="205" t="s">
        <v>19</v>
      </c>
      <c r="F299" s="206" t="s">
        <v>185</v>
      </c>
      <c r="G299" s="204"/>
      <c r="H299" s="207">
        <v>2.5720000000000001</v>
      </c>
      <c r="I299" s="208"/>
      <c r="J299" s="204"/>
      <c r="K299" s="204"/>
      <c r="L299" s="209"/>
      <c r="M299" s="210"/>
      <c r="N299" s="211"/>
      <c r="O299" s="211"/>
      <c r="P299" s="211"/>
      <c r="Q299" s="211"/>
      <c r="R299" s="211"/>
      <c r="S299" s="211"/>
      <c r="T299" s="212"/>
      <c r="AT299" s="213" t="s">
        <v>181</v>
      </c>
      <c r="AU299" s="213" t="s">
        <v>84</v>
      </c>
      <c r="AV299" s="14" t="s">
        <v>177</v>
      </c>
      <c r="AW299" s="14" t="s">
        <v>35</v>
      </c>
      <c r="AX299" s="14" t="s">
        <v>82</v>
      </c>
      <c r="AY299" s="213" t="s">
        <v>170</v>
      </c>
    </row>
    <row r="300" spans="1:65" s="2" customFormat="1" ht="16.5" customHeight="1" x14ac:dyDescent="0.2">
      <c r="A300" s="35"/>
      <c r="B300" s="36"/>
      <c r="C300" s="174" t="s">
        <v>416</v>
      </c>
      <c r="D300" s="174" t="s">
        <v>172</v>
      </c>
      <c r="E300" s="175" t="s">
        <v>417</v>
      </c>
      <c r="F300" s="176" t="s">
        <v>418</v>
      </c>
      <c r="G300" s="177" t="s">
        <v>248</v>
      </c>
      <c r="H300" s="178">
        <v>27.82</v>
      </c>
      <c r="I300" s="179"/>
      <c r="J300" s="180">
        <f>ROUND(I300*H300,2)</f>
        <v>0</v>
      </c>
      <c r="K300" s="176" t="s">
        <v>392</v>
      </c>
      <c r="L300" s="40"/>
      <c r="M300" s="181" t="s">
        <v>19</v>
      </c>
      <c r="N300" s="182" t="s">
        <v>45</v>
      </c>
      <c r="O300" s="65"/>
      <c r="P300" s="183">
        <f>O300*H300</f>
        <v>0</v>
      </c>
      <c r="Q300" s="183">
        <v>2.7499999999999998E-3</v>
      </c>
      <c r="R300" s="183">
        <f>Q300*H300</f>
        <v>7.650499999999999E-2</v>
      </c>
      <c r="S300" s="183">
        <v>0</v>
      </c>
      <c r="T300" s="184">
        <f>S300*H300</f>
        <v>0</v>
      </c>
      <c r="U300" s="35"/>
      <c r="V300" s="35"/>
      <c r="W300" s="35"/>
      <c r="X300" s="35"/>
      <c r="Y300" s="35"/>
      <c r="Z300" s="35"/>
      <c r="AA300" s="35"/>
      <c r="AB300" s="35"/>
      <c r="AC300" s="35"/>
      <c r="AD300" s="35"/>
      <c r="AE300" s="35"/>
      <c r="AR300" s="185" t="s">
        <v>177</v>
      </c>
      <c r="AT300" s="185" t="s">
        <v>172</v>
      </c>
      <c r="AU300" s="185" t="s">
        <v>84</v>
      </c>
      <c r="AY300" s="18" t="s">
        <v>170</v>
      </c>
      <c r="BE300" s="186">
        <f>IF(N300="základní",J300,0)</f>
        <v>0</v>
      </c>
      <c r="BF300" s="186">
        <f>IF(N300="snížená",J300,0)</f>
        <v>0</v>
      </c>
      <c r="BG300" s="186">
        <f>IF(N300="zákl. přenesená",J300,0)</f>
        <v>0</v>
      </c>
      <c r="BH300" s="186">
        <f>IF(N300="sníž. přenesená",J300,0)</f>
        <v>0</v>
      </c>
      <c r="BI300" s="186">
        <f>IF(N300="nulová",J300,0)</f>
        <v>0</v>
      </c>
      <c r="BJ300" s="18" t="s">
        <v>82</v>
      </c>
      <c r="BK300" s="186">
        <f>ROUND(I300*H300,2)</f>
        <v>0</v>
      </c>
      <c r="BL300" s="18" t="s">
        <v>177</v>
      </c>
      <c r="BM300" s="185" t="s">
        <v>419</v>
      </c>
    </row>
    <row r="301" spans="1:65" s="2" customFormat="1" ht="97.5" x14ac:dyDescent="0.2">
      <c r="A301" s="35"/>
      <c r="B301" s="36"/>
      <c r="C301" s="37"/>
      <c r="D301" s="187" t="s">
        <v>179</v>
      </c>
      <c r="E301" s="37"/>
      <c r="F301" s="188" t="s">
        <v>420</v>
      </c>
      <c r="G301" s="37"/>
      <c r="H301" s="37"/>
      <c r="I301" s="189"/>
      <c r="J301" s="37"/>
      <c r="K301" s="37"/>
      <c r="L301" s="40"/>
      <c r="M301" s="190"/>
      <c r="N301" s="191"/>
      <c r="O301" s="65"/>
      <c r="P301" s="65"/>
      <c r="Q301" s="65"/>
      <c r="R301" s="65"/>
      <c r="S301" s="65"/>
      <c r="T301" s="66"/>
      <c r="U301" s="35"/>
      <c r="V301" s="35"/>
      <c r="W301" s="35"/>
      <c r="X301" s="35"/>
      <c r="Y301" s="35"/>
      <c r="Z301" s="35"/>
      <c r="AA301" s="35"/>
      <c r="AB301" s="35"/>
      <c r="AC301" s="35"/>
      <c r="AD301" s="35"/>
      <c r="AE301" s="35"/>
      <c r="AT301" s="18" t="s">
        <v>179</v>
      </c>
      <c r="AU301" s="18" t="s">
        <v>84</v>
      </c>
    </row>
    <row r="302" spans="1:65" s="13" customFormat="1" x14ac:dyDescent="0.2">
      <c r="B302" s="192"/>
      <c r="C302" s="193"/>
      <c r="D302" s="187" t="s">
        <v>181</v>
      </c>
      <c r="E302" s="194" t="s">
        <v>19</v>
      </c>
      <c r="F302" s="195" t="s">
        <v>421</v>
      </c>
      <c r="G302" s="193"/>
      <c r="H302" s="196">
        <v>27.82</v>
      </c>
      <c r="I302" s="197"/>
      <c r="J302" s="193"/>
      <c r="K302" s="193"/>
      <c r="L302" s="198"/>
      <c r="M302" s="199"/>
      <c r="N302" s="200"/>
      <c r="O302" s="200"/>
      <c r="P302" s="200"/>
      <c r="Q302" s="200"/>
      <c r="R302" s="200"/>
      <c r="S302" s="200"/>
      <c r="T302" s="201"/>
      <c r="AT302" s="202" t="s">
        <v>181</v>
      </c>
      <c r="AU302" s="202" t="s">
        <v>84</v>
      </c>
      <c r="AV302" s="13" t="s">
        <v>84</v>
      </c>
      <c r="AW302" s="13" t="s">
        <v>35</v>
      </c>
      <c r="AX302" s="13" t="s">
        <v>82</v>
      </c>
      <c r="AY302" s="202" t="s">
        <v>170</v>
      </c>
    </row>
    <row r="303" spans="1:65" s="2" customFormat="1" ht="16.5" customHeight="1" x14ac:dyDescent="0.2">
      <c r="A303" s="35"/>
      <c r="B303" s="36"/>
      <c r="C303" s="174" t="s">
        <v>422</v>
      </c>
      <c r="D303" s="174" t="s">
        <v>172</v>
      </c>
      <c r="E303" s="175" t="s">
        <v>423</v>
      </c>
      <c r="F303" s="176" t="s">
        <v>424</v>
      </c>
      <c r="G303" s="177" t="s">
        <v>248</v>
      </c>
      <c r="H303" s="178">
        <v>27.82</v>
      </c>
      <c r="I303" s="179"/>
      <c r="J303" s="180">
        <f>ROUND(I303*H303,2)</f>
        <v>0</v>
      </c>
      <c r="K303" s="176" t="s">
        <v>392</v>
      </c>
      <c r="L303" s="40"/>
      <c r="M303" s="181" t="s">
        <v>19</v>
      </c>
      <c r="N303" s="182" t="s">
        <v>45</v>
      </c>
      <c r="O303" s="65"/>
      <c r="P303" s="183">
        <f>O303*H303</f>
        <v>0</v>
      </c>
      <c r="Q303" s="183">
        <v>0</v>
      </c>
      <c r="R303" s="183">
        <f>Q303*H303</f>
        <v>0</v>
      </c>
      <c r="S303" s="183">
        <v>0</v>
      </c>
      <c r="T303" s="184">
        <f>S303*H303</f>
        <v>0</v>
      </c>
      <c r="U303" s="35"/>
      <c r="V303" s="35"/>
      <c r="W303" s="35"/>
      <c r="X303" s="35"/>
      <c r="Y303" s="35"/>
      <c r="Z303" s="35"/>
      <c r="AA303" s="35"/>
      <c r="AB303" s="35"/>
      <c r="AC303" s="35"/>
      <c r="AD303" s="35"/>
      <c r="AE303" s="35"/>
      <c r="AR303" s="185" t="s">
        <v>177</v>
      </c>
      <c r="AT303" s="185" t="s">
        <v>172</v>
      </c>
      <c r="AU303" s="185" t="s">
        <v>84</v>
      </c>
      <c r="AY303" s="18" t="s">
        <v>170</v>
      </c>
      <c r="BE303" s="186">
        <f>IF(N303="základní",J303,0)</f>
        <v>0</v>
      </c>
      <c r="BF303" s="186">
        <f>IF(N303="snížená",J303,0)</f>
        <v>0</v>
      </c>
      <c r="BG303" s="186">
        <f>IF(N303="zákl. přenesená",J303,0)</f>
        <v>0</v>
      </c>
      <c r="BH303" s="186">
        <f>IF(N303="sníž. přenesená",J303,0)</f>
        <v>0</v>
      </c>
      <c r="BI303" s="186">
        <f>IF(N303="nulová",J303,0)</f>
        <v>0</v>
      </c>
      <c r="BJ303" s="18" t="s">
        <v>82</v>
      </c>
      <c r="BK303" s="186">
        <f>ROUND(I303*H303,2)</f>
        <v>0</v>
      </c>
      <c r="BL303" s="18" t="s">
        <v>177</v>
      </c>
      <c r="BM303" s="185" t="s">
        <v>425</v>
      </c>
    </row>
    <row r="304" spans="1:65" s="2" customFormat="1" ht="97.5" x14ac:dyDescent="0.2">
      <c r="A304" s="35"/>
      <c r="B304" s="36"/>
      <c r="C304" s="37"/>
      <c r="D304" s="187" t="s">
        <v>179</v>
      </c>
      <c r="E304" s="37"/>
      <c r="F304" s="188" t="s">
        <v>420</v>
      </c>
      <c r="G304" s="37"/>
      <c r="H304" s="37"/>
      <c r="I304" s="189"/>
      <c r="J304" s="37"/>
      <c r="K304" s="37"/>
      <c r="L304" s="40"/>
      <c r="M304" s="190"/>
      <c r="N304" s="191"/>
      <c r="O304" s="65"/>
      <c r="P304" s="65"/>
      <c r="Q304" s="65"/>
      <c r="R304" s="65"/>
      <c r="S304" s="65"/>
      <c r="T304" s="66"/>
      <c r="U304" s="35"/>
      <c r="V304" s="35"/>
      <c r="W304" s="35"/>
      <c r="X304" s="35"/>
      <c r="Y304" s="35"/>
      <c r="Z304" s="35"/>
      <c r="AA304" s="35"/>
      <c r="AB304" s="35"/>
      <c r="AC304" s="35"/>
      <c r="AD304" s="35"/>
      <c r="AE304" s="35"/>
      <c r="AT304" s="18" t="s">
        <v>179</v>
      </c>
      <c r="AU304" s="18" t="s">
        <v>84</v>
      </c>
    </row>
    <row r="305" spans="1:65" s="2" customFormat="1" ht="16.5" customHeight="1" x14ac:dyDescent="0.2">
      <c r="A305" s="35"/>
      <c r="B305" s="36"/>
      <c r="C305" s="174" t="s">
        <v>426</v>
      </c>
      <c r="D305" s="174" t="s">
        <v>172</v>
      </c>
      <c r="E305" s="175" t="s">
        <v>427</v>
      </c>
      <c r="F305" s="176" t="s">
        <v>428</v>
      </c>
      <c r="G305" s="177" t="s">
        <v>248</v>
      </c>
      <c r="H305" s="178">
        <v>27.82</v>
      </c>
      <c r="I305" s="179"/>
      <c r="J305" s="180">
        <f>ROUND(I305*H305,2)</f>
        <v>0</v>
      </c>
      <c r="K305" s="176" t="s">
        <v>392</v>
      </c>
      <c r="L305" s="40"/>
      <c r="M305" s="181" t="s">
        <v>19</v>
      </c>
      <c r="N305" s="182" t="s">
        <v>45</v>
      </c>
      <c r="O305" s="65"/>
      <c r="P305" s="183">
        <f>O305*H305</f>
        <v>0</v>
      </c>
      <c r="Q305" s="183">
        <v>2.5000000000000001E-3</v>
      </c>
      <c r="R305" s="183">
        <f>Q305*H305</f>
        <v>6.9550000000000001E-2</v>
      </c>
      <c r="S305" s="183">
        <v>0</v>
      </c>
      <c r="T305" s="184">
        <f>S305*H305</f>
        <v>0</v>
      </c>
      <c r="U305" s="35"/>
      <c r="V305" s="35"/>
      <c r="W305" s="35"/>
      <c r="X305" s="35"/>
      <c r="Y305" s="35"/>
      <c r="Z305" s="35"/>
      <c r="AA305" s="35"/>
      <c r="AB305" s="35"/>
      <c r="AC305" s="35"/>
      <c r="AD305" s="35"/>
      <c r="AE305" s="35"/>
      <c r="AR305" s="185" t="s">
        <v>177</v>
      </c>
      <c r="AT305" s="185" t="s">
        <v>172</v>
      </c>
      <c r="AU305" s="185" t="s">
        <v>84</v>
      </c>
      <c r="AY305" s="18" t="s">
        <v>170</v>
      </c>
      <c r="BE305" s="186">
        <f>IF(N305="základní",J305,0)</f>
        <v>0</v>
      </c>
      <c r="BF305" s="186">
        <f>IF(N305="snížená",J305,0)</f>
        <v>0</v>
      </c>
      <c r="BG305" s="186">
        <f>IF(N305="zákl. přenesená",J305,0)</f>
        <v>0</v>
      </c>
      <c r="BH305" s="186">
        <f>IF(N305="sníž. přenesená",J305,0)</f>
        <v>0</v>
      </c>
      <c r="BI305" s="186">
        <f>IF(N305="nulová",J305,0)</f>
        <v>0</v>
      </c>
      <c r="BJ305" s="18" t="s">
        <v>82</v>
      </c>
      <c r="BK305" s="186">
        <f>ROUND(I305*H305,2)</f>
        <v>0</v>
      </c>
      <c r="BL305" s="18" t="s">
        <v>177</v>
      </c>
      <c r="BM305" s="185" t="s">
        <v>429</v>
      </c>
    </row>
    <row r="306" spans="1:65" s="2" customFormat="1" ht="97.5" x14ac:dyDescent="0.2">
      <c r="A306" s="35"/>
      <c r="B306" s="36"/>
      <c r="C306" s="37"/>
      <c r="D306" s="187" t="s">
        <v>179</v>
      </c>
      <c r="E306" s="37"/>
      <c r="F306" s="188" t="s">
        <v>420</v>
      </c>
      <c r="G306" s="37"/>
      <c r="H306" s="37"/>
      <c r="I306" s="189"/>
      <c r="J306" s="37"/>
      <c r="K306" s="37"/>
      <c r="L306" s="40"/>
      <c r="M306" s="190"/>
      <c r="N306" s="191"/>
      <c r="O306" s="65"/>
      <c r="P306" s="65"/>
      <c r="Q306" s="65"/>
      <c r="R306" s="65"/>
      <c r="S306" s="65"/>
      <c r="T306" s="66"/>
      <c r="U306" s="35"/>
      <c r="V306" s="35"/>
      <c r="W306" s="35"/>
      <c r="X306" s="35"/>
      <c r="Y306" s="35"/>
      <c r="Z306" s="35"/>
      <c r="AA306" s="35"/>
      <c r="AB306" s="35"/>
      <c r="AC306" s="35"/>
      <c r="AD306" s="35"/>
      <c r="AE306" s="35"/>
      <c r="AT306" s="18" t="s">
        <v>179</v>
      </c>
      <c r="AU306" s="18" t="s">
        <v>84</v>
      </c>
    </row>
    <row r="307" spans="1:65" s="13" customFormat="1" x14ac:dyDescent="0.2">
      <c r="B307" s="192"/>
      <c r="C307" s="193"/>
      <c r="D307" s="187" t="s">
        <v>181</v>
      </c>
      <c r="E307" s="194" t="s">
        <v>19</v>
      </c>
      <c r="F307" s="195" t="s">
        <v>430</v>
      </c>
      <c r="G307" s="193"/>
      <c r="H307" s="196">
        <v>27.82</v>
      </c>
      <c r="I307" s="197"/>
      <c r="J307" s="193"/>
      <c r="K307" s="193"/>
      <c r="L307" s="198"/>
      <c r="M307" s="199"/>
      <c r="N307" s="200"/>
      <c r="O307" s="200"/>
      <c r="P307" s="200"/>
      <c r="Q307" s="200"/>
      <c r="R307" s="200"/>
      <c r="S307" s="200"/>
      <c r="T307" s="201"/>
      <c r="AT307" s="202" t="s">
        <v>181</v>
      </c>
      <c r="AU307" s="202" t="s">
        <v>84</v>
      </c>
      <c r="AV307" s="13" t="s">
        <v>84</v>
      </c>
      <c r="AW307" s="13" t="s">
        <v>35</v>
      </c>
      <c r="AX307" s="13" t="s">
        <v>82</v>
      </c>
      <c r="AY307" s="202" t="s">
        <v>170</v>
      </c>
    </row>
    <row r="308" spans="1:65" s="2" customFormat="1" ht="24" x14ac:dyDescent="0.2">
      <c r="A308" s="35"/>
      <c r="B308" s="36"/>
      <c r="C308" s="174" t="s">
        <v>431</v>
      </c>
      <c r="D308" s="174" t="s">
        <v>172</v>
      </c>
      <c r="E308" s="175" t="s">
        <v>432</v>
      </c>
      <c r="F308" s="176" t="s">
        <v>433</v>
      </c>
      <c r="G308" s="177" t="s">
        <v>242</v>
      </c>
      <c r="H308" s="178">
        <v>0.56599999999999995</v>
      </c>
      <c r="I308" s="179"/>
      <c r="J308" s="180">
        <f>ROUND(I308*H308,2)</f>
        <v>0</v>
      </c>
      <c r="K308" s="176" t="s">
        <v>392</v>
      </c>
      <c r="L308" s="40"/>
      <c r="M308" s="181" t="s">
        <v>19</v>
      </c>
      <c r="N308" s="182" t="s">
        <v>45</v>
      </c>
      <c r="O308" s="65"/>
      <c r="P308" s="183">
        <f>O308*H308</f>
        <v>0</v>
      </c>
      <c r="Q308" s="183">
        <v>1.04922</v>
      </c>
      <c r="R308" s="183">
        <f>Q308*H308</f>
        <v>0.59385851999999995</v>
      </c>
      <c r="S308" s="183">
        <v>0</v>
      </c>
      <c r="T308" s="184">
        <f>S308*H308</f>
        <v>0</v>
      </c>
      <c r="U308" s="35"/>
      <c r="V308" s="35"/>
      <c r="W308" s="35"/>
      <c r="X308" s="35"/>
      <c r="Y308" s="35"/>
      <c r="Z308" s="35"/>
      <c r="AA308" s="35"/>
      <c r="AB308" s="35"/>
      <c r="AC308" s="35"/>
      <c r="AD308" s="35"/>
      <c r="AE308" s="35"/>
      <c r="AR308" s="185" t="s">
        <v>177</v>
      </c>
      <c r="AT308" s="185" t="s">
        <v>172</v>
      </c>
      <c r="AU308" s="185" t="s">
        <v>84</v>
      </c>
      <c r="AY308" s="18" t="s">
        <v>170</v>
      </c>
      <c r="BE308" s="186">
        <f>IF(N308="základní",J308,0)</f>
        <v>0</v>
      </c>
      <c r="BF308" s="186">
        <f>IF(N308="snížená",J308,0)</f>
        <v>0</v>
      </c>
      <c r="BG308" s="186">
        <f>IF(N308="zákl. přenesená",J308,0)</f>
        <v>0</v>
      </c>
      <c r="BH308" s="186">
        <f>IF(N308="sníž. přenesená",J308,0)</f>
        <v>0</v>
      </c>
      <c r="BI308" s="186">
        <f>IF(N308="nulová",J308,0)</f>
        <v>0</v>
      </c>
      <c r="BJ308" s="18" t="s">
        <v>82</v>
      </c>
      <c r="BK308" s="186">
        <f>ROUND(I308*H308,2)</f>
        <v>0</v>
      </c>
      <c r="BL308" s="18" t="s">
        <v>177</v>
      </c>
      <c r="BM308" s="185" t="s">
        <v>434</v>
      </c>
    </row>
    <row r="309" spans="1:65" s="13" customFormat="1" x14ac:dyDescent="0.2">
      <c r="B309" s="192"/>
      <c r="C309" s="193"/>
      <c r="D309" s="187" t="s">
        <v>181</v>
      </c>
      <c r="E309" s="194" t="s">
        <v>19</v>
      </c>
      <c r="F309" s="195" t="s">
        <v>435</v>
      </c>
      <c r="G309" s="193"/>
      <c r="H309" s="196">
        <v>0.56599999999999995</v>
      </c>
      <c r="I309" s="197"/>
      <c r="J309" s="193"/>
      <c r="K309" s="193"/>
      <c r="L309" s="198"/>
      <c r="M309" s="199"/>
      <c r="N309" s="200"/>
      <c r="O309" s="200"/>
      <c r="P309" s="200"/>
      <c r="Q309" s="200"/>
      <c r="R309" s="200"/>
      <c r="S309" s="200"/>
      <c r="T309" s="201"/>
      <c r="AT309" s="202" t="s">
        <v>181</v>
      </c>
      <c r="AU309" s="202" t="s">
        <v>84</v>
      </c>
      <c r="AV309" s="13" t="s">
        <v>84</v>
      </c>
      <c r="AW309" s="13" t="s">
        <v>35</v>
      </c>
      <c r="AX309" s="13" t="s">
        <v>82</v>
      </c>
      <c r="AY309" s="202" t="s">
        <v>170</v>
      </c>
    </row>
    <row r="310" spans="1:65" s="2" customFormat="1" ht="21.75" customHeight="1" x14ac:dyDescent="0.2">
      <c r="A310" s="35"/>
      <c r="B310" s="36"/>
      <c r="C310" s="174" t="s">
        <v>436</v>
      </c>
      <c r="D310" s="174" t="s">
        <v>172</v>
      </c>
      <c r="E310" s="175" t="s">
        <v>437</v>
      </c>
      <c r="F310" s="176" t="s">
        <v>438</v>
      </c>
      <c r="G310" s="177" t="s">
        <v>439</v>
      </c>
      <c r="H310" s="178">
        <v>4</v>
      </c>
      <c r="I310" s="179"/>
      <c r="J310" s="180">
        <f>ROUND(I310*H310,2)</f>
        <v>0</v>
      </c>
      <c r="K310" s="176" t="s">
        <v>392</v>
      </c>
      <c r="L310" s="40"/>
      <c r="M310" s="181" t="s">
        <v>19</v>
      </c>
      <c r="N310" s="182" t="s">
        <v>45</v>
      </c>
      <c r="O310" s="65"/>
      <c r="P310" s="183">
        <f>O310*H310</f>
        <v>0</v>
      </c>
      <c r="Q310" s="183">
        <v>1.7940000000000001E-2</v>
      </c>
      <c r="R310" s="183">
        <f>Q310*H310</f>
        <v>7.1760000000000004E-2</v>
      </c>
      <c r="S310" s="183">
        <v>0</v>
      </c>
      <c r="T310" s="184">
        <f>S310*H310</f>
        <v>0</v>
      </c>
      <c r="U310" s="35"/>
      <c r="V310" s="35"/>
      <c r="W310" s="35"/>
      <c r="X310" s="35"/>
      <c r="Y310" s="35"/>
      <c r="Z310" s="35"/>
      <c r="AA310" s="35"/>
      <c r="AB310" s="35"/>
      <c r="AC310" s="35"/>
      <c r="AD310" s="35"/>
      <c r="AE310" s="35"/>
      <c r="AR310" s="185" t="s">
        <v>177</v>
      </c>
      <c r="AT310" s="185" t="s">
        <v>172</v>
      </c>
      <c r="AU310" s="185" t="s">
        <v>84</v>
      </c>
      <c r="AY310" s="18" t="s">
        <v>170</v>
      </c>
      <c r="BE310" s="186">
        <f>IF(N310="základní",J310,0)</f>
        <v>0</v>
      </c>
      <c r="BF310" s="186">
        <f>IF(N310="snížená",J310,0)</f>
        <v>0</v>
      </c>
      <c r="BG310" s="186">
        <f>IF(N310="zákl. přenesená",J310,0)</f>
        <v>0</v>
      </c>
      <c r="BH310" s="186">
        <f>IF(N310="sníž. přenesená",J310,0)</f>
        <v>0</v>
      </c>
      <c r="BI310" s="186">
        <f>IF(N310="nulová",J310,0)</f>
        <v>0</v>
      </c>
      <c r="BJ310" s="18" t="s">
        <v>82</v>
      </c>
      <c r="BK310" s="186">
        <f>ROUND(I310*H310,2)</f>
        <v>0</v>
      </c>
      <c r="BL310" s="18" t="s">
        <v>177</v>
      </c>
      <c r="BM310" s="185" t="s">
        <v>440</v>
      </c>
    </row>
    <row r="311" spans="1:65" s="2" customFormat="1" ht="341.25" x14ac:dyDescent="0.2">
      <c r="A311" s="35"/>
      <c r="B311" s="36"/>
      <c r="C311" s="37"/>
      <c r="D311" s="187" t="s">
        <v>179</v>
      </c>
      <c r="E311" s="37"/>
      <c r="F311" s="188" t="s">
        <v>441</v>
      </c>
      <c r="G311" s="37"/>
      <c r="H311" s="37"/>
      <c r="I311" s="189"/>
      <c r="J311" s="37"/>
      <c r="K311" s="37"/>
      <c r="L311" s="40"/>
      <c r="M311" s="190"/>
      <c r="N311" s="191"/>
      <c r="O311" s="65"/>
      <c r="P311" s="65"/>
      <c r="Q311" s="65"/>
      <c r="R311" s="65"/>
      <c r="S311" s="65"/>
      <c r="T311" s="66"/>
      <c r="U311" s="35"/>
      <c r="V311" s="35"/>
      <c r="W311" s="35"/>
      <c r="X311" s="35"/>
      <c r="Y311" s="35"/>
      <c r="Z311" s="35"/>
      <c r="AA311" s="35"/>
      <c r="AB311" s="35"/>
      <c r="AC311" s="35"/>
      <c r="AD311" s="35"/>
      <c r="AE311" s="35"/>
      <c r="AT311" s="18" t="s">
        <v>179</v>
      </c>
      <c r="AU311" s="18" t="s">
        <v>84</v>
      </c>
    </row>
    <row r="312" spans="1:65" s="13" customFormat="1" x14ac:dyDescent="0.2">
      <c r="B312" s="192"/>
      <c r="C312" s="193"/>
      <c r="D312" s="187" t="s">
        <v>181</v>
      </c>
      <c r="E312" s="194" t="s">
        <v>19</v>
      </c>
      <c r="F312" s="195" t="s">
        <v>442</v>
      </c>
      <c r="G312" s="193"/>
      <c r="H312" s="196">
        <v>2</v>
      </c>
      <c r="I312" s="197"/>
      <c r="J312" s="193"/>
      <c r="K312" s="193"/>
      <c r="L312" s="198"/>
      <c r="M312" s="199"/>
      <c r="N312" s="200"/>
      <c r="O312" s="200"/>
      <c r="P312" s="200"/>
      <c r="Q312" s="200"/>
      <c r="R312" s="200"/>
      <c r="S312" s="200"/>
      <c r="T312" s="201"/>
      <c r="AT312" s="202" t="s">
        <v>181</v>
      </c>
      <c r="AU312" s="202" t="s">
        <v>84</v>
      </c>
      <c r="AV312" s="13" t="s">
        <v>84</v>
      </c>
      <c r="AW312" s="13" t="s">
        <v>35</v>
      </c>
      <c r="AX312" s="13" t="s">
        <v>74</v>
      </c>
      <c r="AY312" s="202" t="s">
        <v>170</v>
      </c>
    </row>
    <row r="313" spans="1:65" s="13" customFormat="1" x14ac:dyDescent="0.2">
      <c r="B313" s="192"/>
      <c r="C313" s="193"/>
      <c r="D313" s="187" t="s">
        <v>181</v>
      </c>
      <c r="E313" s="194" t="s">
        <v>19</v>
      </c>
      <c r="F313" s="195" t="s">
        <v>443</v>
      </c>
      <c r="G313" s="193"/>
      <c r="H313" s="196">
        <v>2</v>
      </c>
      <c r="I313" s="197"/>
      <c r="J313" s="193"/>
      <c r="K313" s="193"/>
      <c r="L313" s="198"/>
      <c r="M313" s="199"/>
      <c r="N313" s="200"/>
      <c r="O313" s="200"/>
      <c r="P313" s="200"/>
      <c r="Q313" s="200"/>
      <c r="R313" s="200"/>
      <c r="S313" s="200"/>
      <c r="T313" s="201"/>
      <c r="AT313" s="202" t="s">
        <v>181</v>
      </c>
      <c r="AU313" s="202" t="s">
        <v>84</v>
      </c>
      <c r="AV313" s="13" t="s">
        <v>84</v>
      </c>
      <c r="AW313" s="13" t="s">
        <v>35</v>
      </c>
      <c r="AX313" s="13" t="s">
        <v>74</v>
      </c>
      <c r="AY313" s="202" t="s">
        <v>170</v>
      </c>
    </row>
    <row r="314" spans="1:65" s="14" customFormat="1" x14ac:dyDescent="0.2">
      <c r="B314" s="203"/>
      <c r="C314" s="204"/>
      <c r="D314" s="187" t="s">
        <v>181</v>
      </c>
      <c r="E314" s="205" t="s">
        <v>19</v>
      </c>
      <c r="F314" s="206" t="s">
        <v>185</v>
      </c>
      <c r="G314" s="204"/>
      <c r="H314" s="207">
        <v>4</v>
      </c>
      <c r="I314" s="208"/>
      <c r="J314" s="204"/>
      <c r="K314" s="204"/>
      <c r="L314" s="209"/>
      <c r="M314" s="210"/>
      <c r="N314" s="211"/>
      <c r="O314" s="211"/>
      <c r="P314" s="211"/>
      <c r="Q314" s="211"/>
      <c r="R314" s="211"/>
      <c r="S314" s="211"/>
      <c r="T314" s="212"/>
      <c r="AT314" s="213" t="s">
        <v>181</v>
      </c>
      <c r="AU314" s="213" t="s">
        <v>84</v>
      </c>
      <c r="AV314" s="14" t="s">
        <v>177</v>
      </c>
      <c r="AW314" s="14" t="s">
        <v>35</v>
      </c>
      <c r="AX314" s="14" t="s">
        <v>82</v>
      </c>
      <c r="AY314" s="213" t="s">
        <v>170</v>
      </c>
    </row>
    <row r="315" spans="1:65" s="2" customFormat="1" ht="21.75" customHeight="1" x14ac:dyDescent="0.2">
      <c r="A315" s="35"/>
      <c r="B315" s="36"/>
      <c r="C315" s="174" t="s">
        <v>444</v>
      </c>
      <c r="D315" s="174" t="s">
        <v>172</v>
      </c>
      <c r="E315" s="175" t="s">
        <v>445</v>
      </c>
      <c r="F315" s="176" t="s">
        <v>446</v>
      </c>
      <c r="G315" s="177" t="s">
        <v>439</v>
      </c>
      <c r="H315" s="178">
        <v>32</v>
      </c>
      <c r="I315" s="179"/>
      <c r="J315" s="180">
        <f>ROUND(I315*H315,2)</f>
        <v>0</v>
      </c>
      <c r="K315" s="176" t="s">
        <v>392</v>
      </c>
      <c r="L315" s="40"/>
      <c r="M315" s="181" t="s">
        <v>19</v>
      </c>
      <c r="N315" s="182" t="s">
        <v>45</v>
      </c>
      <c r="O315" s="65"/>
      <c r="P315" s="183">
        <f>O315*H315</f>
        <v>0</v>
      </c>
      <c r="Q315" s="183">
        <v>3.6549999999999999E-2</v>
      </c>
      <c r="R315" s="183">
        <f>Q315*H315</f>
        <v>1.1696</v>
      </c>
      <c r="S315" s="183">
        <v>0</v>
      </c>
      <c r="T315" s="184">
        <f>S315*H315</f>
        <v>0</v>
      </c>
      <c r="U315" s="35"/>
      <c r="V315" s="35"/>
      <c r="W315" s="35"/>
      <c r="X315" s="35"/>
      <c r="Y315" s="35"/>
      <c r="Z315" s="35"/>
      <c r="AA315" s="35"/>
      <c r="AB315" s="35"/>
      <c r="AC315" s="35"/>
      <c r="AD315" s="35"/>
      <c r="AE315" s="35"/>
      <c r="AR315" s="185" t="s">
        <v>177</v>
      </c>
      <c r="AT315" s="185" t="s">
        <v>172</v>
      </c>
      <c r="AU315" s="185" t="s">
        <v>84</v>
      </c>
      <c r="AY315" s="18" t="s">
        <v>170</v>
      </c>
      <c r="BE315" s="186">
        <f>IF(N315="základní",J315,0)</f>
        <v>0</v>
      </c>
      <c r="BF315" s="186">
        <f>IF(N315="snížená",J315,0)</f>
        <v>0</v>
      </c>
      <c r="BG315" s="186">
        <f>IF(N315="zákl. přenesená",J315,0)</f>
        <v>0</v>
      </c>
      <c r="BH315" s="186">
        <f>IF(N315="sníž. přenesená",J315,0)</f>
        <v>0</v>
      </c>
      <c r="BI315" s="186">
        <f>IF(N315="nulová",J315,0)</f>
        <v>0</v>
      </c>
      <c r="BJ315" s="18" t="s">
        <v>82</v>
      </c>
      <c r="BK315" s="186">
        <f>ROUND(I315*H315,2)</f>
        <v>0</v>
      </c>
      <c r="BL315" s="18" t="s">
        <v>177</v>
      </c>
      <c r="BM315" s="185" t="s">
        <v>447</v>
      </c>
    </row>
    <row r="316" spans="1:65" s="2" customFormat="1" ht="341.25" x14ac:dyDescent="0.2">
      <c r="A316" s="35"/>
      <c r="B316" s="36"/>
      <c r="C316" s="37"/>
      <c r="D316" s="187" t="s">
        <v>179</v>
      </c>
      <c r="E316" s="37"/>
      <c r="F316" s="188" t="s">
        <v>441</v>
      </c>
      <c r="G316" s="37"/>
      <c r="H316" s="37"/>
      <c r="I316" s="189"/>
      <c r="J316" s="37"/>
      <c r="K316" s="37"/>
      <c r="L316" s="40"/>
      <c r="M316" s="190"/>
      <c r="N316" s="191"/>
      <c r="O316" s="65"/>
      <c r="P316" s="65"/>
      <c r="Q316" s="65"/>
      <c r="R316" s="65"/>
      <c r="S316" s="65"/>
      <c r="T316" s="66"/>
      <c r="U316" s="35"/>
      <c r="V316" s="35"/>
      <c r="W316" s="35"/>
      <c r="X316" s="35"/>
      <c r="Y316" s="35"/>
      <c r="Z316" s="35"/>
      <c r="AA316" s="35"/>
      <c r="AB316" s="35"/>
      <c r="AC316" s="35"/>
      <c r="AD316" s="35"/>
      <c r="AE316" s="35"/>
      <c r="AT316" s="18" t="s">
        <v>179</v>
      </c>
      <c r="AU316" s="18" t="s">
        <v>84</v>
      </c>
    </row>
    <row r="317" spans="1:65" s="13" customFormat="1" x14ac:dyDescent="0.2">
      <c r="B317" s="192"/>
      <c r="C317" s="193"/>
      <c r="D317" s="187" t="s">
        <v>181</v>
      </c>
      <c r="E317" s="194" t="s">
        <v>19</v>
      </c>
      <c r="F317" s="195" t="s">
        <v>448</v>
      </c>
      <c r="G317" s="193"/>
      <c r="H317" s="196">
        <v>16</v>
      </c>
      <c r="I317" s="197"/>
      <c r="J317" s="193"/>
      <c r="K317" s="193"/>
      <c r="L317" s="198"/>
      <c r="M317" s="199"/>
      <c r="N317" s="200"/>
      <c r="O317" s="200"/>
      <c r="P317" s="200"/>
      <c r="Q317" s="200"/>
      <c r="R317" s="200"/>
      <c r="S317" s="200"/>
      <c r="T317" s="201"/>
      <c r="AT317" s="202" t="s">
        <v>181</v>
      </c>
      <c r="AU317" s="202" t="s">
        <v>84</v>
      </c>
      <c r="AV317" s="13" t="s">
        <v>84</v>
      </c>
      <c r="AW317" s="13" t="s">
        <v>35</v>
      </c>
      <c r="AX317" s="13" t="s">
        <v>74</v>
      </c>
      <c r="AY317" s="202" t="s">
        <v>170</v>
      </c>
    </row>
    <row r="318" spans="1:65" s="13" customFormat="1" x14ac:dyDescent="0.2">
      <c r="B318" s="192"/>
      <c r="C318" s="193"/>
      <c r="D318" s="187" t="s">
        <v>181</v>
      </c>
      <c r="E318" s="194" t="s">
        <v>19</v>
      </c>
      <c r="F318" s="195" t="s">
        <v>449</v>
      </c>
      <c r="G318" s="193"/>
      <c r="H318" s="196">
        <v>16</v>
      </c>
      <c r="I318" s="197"/>
      <c r="J318" s="193"/>
      <c r="K318" s="193"/>
      <c r="L318" s="198"/>
      <c r="M318" s="199"/>
      <c r="N318" s="200"/>
      <c r="O318" s="200"/>
      <c r="P318" s="200"/>
      <c r="Q318" s="200"/>
      <c r="R318" s="200"/>
      <c r="S318" s="200"/>
      <c r="T318" s="201"/>
      <c r="AT318" s="202" t="s">
        <v>181</v>
      </c>
      <c r="AU318" s="202" t="s">
        <v>84</v>
      </c>
      <c r="AV318" s="13" t="s">
        <v>84</v>
      </c>
      <c r="AW318" s="13" t="s">
        <v>35</v>
      </c>
      <c r="AX318" s="13" t="s">
        <v>74</v>
      </c>
      <c r="AY318" s="202" t="s">
        <v>170</v>
      </c>
    </row>
    <row r="319" spans="1:65" s="14" customFormat="1" x14ac:dyDescent="0.2">
      <c r="B319" s="203"/>
      <c r="C319" s="204"/>
      <c r="D319" s="187" t="s">
        <v>181</v>
      </c>
      <c r="E319" s="205" t="s">
        <v>19</v>
      </c>
      <c r="F319" s="206" t="s">
        <v>185</v>
      </c>
      <c r="G319" s="204"/>
      <c r="H319" s="207">
        <v>32</v>
      </c>
      <c r="I319" s="208"/>
      <c r="J319" s="204"/>
      <c r="K319" s="204"/>
      <c r="L319" s="209"/>
      <c r="M319" s="210"/>
      <c r="N319" s="211"/>
      <c r="O319" s="211"/>
      <c r="P319" s="211"/>
      <c r="Q319" s="211"/>
      <c r="R319" s="211"/>
      <c r="S319" s="211"/>
      <c r="T319" s="212"/>
      <c r="AT319" s="213" t="s">
        <v>181</v>
      </c>
      <c r="AU319" s="213" t="s">
        <v>84</v>
      </c>
      <c r="AV319" s="14" t="s">
        <v>177</v>
      </c>
      <c r="AW319" s="14" t="s">
        <v>35</v>
      </c>
      <c r="AX319" s="14" t="s">
        <v>82</v>
      </c>
      <c r="AY319" s="213" t="s">
        <v>170</v>
      </c>
    </row>
    <row r="320" spans="1:65" s="2" customFormat="1" ht="21.75" customHeight="1" x14ac:dyDescent="0.2">
      <c r="A320" s="35"/>
      <c r="B320" s="36"/>
      <c r="C320" s="174" t="s">
        <v>450</v>
      </c>
      <c r="D320" s="174" t="s">
        <v>172</v>
      </c>
      <c r="E320" s="175" t="s">
        <v>451</v>
      </c>
      <c r="F320" s="176" t="s">
        <v>452</v>
      </c>
      <c r="G320" s="177" t="s">
        <v>439</v>
      </c>
      <c r="H320" s="178">
        <v>21</v>
      </c>
      <c r="I320" s="179"/>
      <c r="J320" s="180">
        <f>ROUND(I320*H320,2)</f>
        <v>0</v>
      </c>
      <c r="K320" s="176" t="s">
        <v>392</v>
      </c>
      <c r="L320" s="40"/>
      <c r="M320" s="181" t="s">
        <v>19</v>
      </c>
      <c r="N320" s="182" t="s">
        <v>45</v>
      </c>
      <c r="O320" s="65"/>
      <c r="P320" s="183">
        <f>O320*H320</f>
        <v>0</v>
      </c>
      <c r="Q320" s="183">
        <v>4.555E-2</v>
      </c>
      <c r="R320" s="183">
        <f>Q320*H320</f>
        <v>0.95655000000000001</v>
      </c>
      <c r="S320" s="183">
        <v>0</v>
      </c>
      <c r="T320" s="184">
        <f>S320*H320</f>
        <v>0</v>
      </c>
      <c r="U320" s="35"/>
      <c r="V320" s="35"/>
      <c r="W320" s="35"/>
      <c r="X320" s="35"/>
      <c r="Y320" s="35"/>
      <c r="Z320" s="35"/>
      <c r="AA320" s="35"/>
      <c r="AB320" s="35"/>
      <c r="AC320" s="35"/>
      <c r="AD320" s="35"/>
      <c r="AE320" s="35"/>
      <c r="AR320" s="185" t="s">
        <v>177</v>
      </c>
      <c r="AT320" s="185" t="s">
        <v>172</v>
      </c>
      <c r="AU320" s="185" t="s">
        <v>84</v>
      </c>
      <c r="AY320" s="18" t="s">
        <v>170</v>
      </c>
      <c r="BE320" s="186">
        <f>IF(N320="základní",J320,0)</f>
        <v>0</v>
      </c>
      <c r="BF320" s="186">
        <f>IF(N320="snížená",J320,0)</f>
        <v>0</v>
      </c>
      <c r="BG320" s="186">
        <f>IF(N320="zákl. přenesená",J320,0)</f>
        <v>0</v>
      </c>
      <c r="BH320" s="186">
        <f>IF(N320="sníž. přenesená",J320,0)</f>
        <v>0</v>
      </c>
      <c r="BI320" s="186">
        <f>IF(N320="nulová",J320,0)</f>
        <v>0</v>
      </c>
      <c r="BJ320" s="18" t="s">
        <v>82</v>
      </c>
      <c r="BK320" s="186">
        <f>ROUND(I320*H320,2)</f>
        <v>0</v>
      </c>
      <c r="BL320" s="18" t="s">
        <v>177</v>
      </c>
      <c r="BM320" s="185" t="s">
        <v>453</v>
      </c>
    </row>
    <row r="321" spans="1:65" s="2" customFormat="1" ht="341.25" x14ac:dyDescent="0.2">
      <c r="A321" s="35"/>
      <c r="B321" s="36"/>
      <c r="C321" s="37"/>
      <c r="D321" s="187" t="s">
        <v>179</v>
      </c>
      <c r="E321" s="37"/>
      <c r="F321" s="188" t="s">
        <v>441</v>
      </c>
      <c r="G321" s="37"/>
      <c r="H321" s="37"/>
      <c r="I321" s="189"/>
      <c r="J321" s="37"/>
      <c r="K321" s="37"/>
      <c r="L321" s="40"/>
      <c r="M321" s="190"/>
      <c r="N321" s="191"/>
      <c r="O321" s="65"/>
      <c r="P321" s="65"/>
      <c r="Q321" s="65"/>
      <c r="R321" s="65"/>
      <c r="S321" s="65"/>
      <c r="T321" s="66"/>
      <c r="U321" s="35"/>
      <c r="V321" s="35"/>
      <c r="W321" s="35"/>
      <c r="X321" s="35"/>
      <c r="Y321" s="35"/>
      <c r="Z321" s="35"/>
      <c r="AA321" s="35"/>
      <c r="AB321" s="35"/>
      <c r="AC321" s="35"/>
      <c r="AD321" s="35"/>
      <c r="AE321" s="35"/>
      <c r="AT321" s="18" t="s">
        <v>179</v>
      </c>
      <c r="AU321" s="18" t="s">
        <v>84</v>
      </c>
    </row>
    <row r="322" spans="1:65" s="13" customFormat="1" x14ac:dyDescent="0.2">
      <c r="B322" s="192"/>
      <c r="C322" s="193"/>
      <c r="D322" s="187" t="s">
        <v>181</v>
      </c>
      <c r="E322" s="194" t="s">
        <v>19</v>
      </c>
      <c r="F322" s="195" t="s">
        <v>454</v>
      </c>
      <c r="G322" s="193"/>
      <c r="H322" s="196">
        <v>6</v>
      </c>
      <c r="I322" s="197"/>
      <c r="J322" s="193"/>
      <c r="K322" s="193"/>
      <c r="L322" s="198"/>
      <c r="M322" s="199"/>
      <c r="N322" s="200"/>
      <c r="O322" s="200"/>
      <c r="P322" s="200"/>
      <c r="Q322" s="200"/>
      <c r="R322" s="200"/>
      <c r="S322" s="200"/>
      <c r="T322" s="201"/>
      <c r="AT322" s="202" t="s">
        <v>181</v>
      </c>
      <c r="AU322" s="202" t="s">
        <v>84</v>
      </c>
      <c r="AV322" s="13" t="s">
        <v>84</v>
      </c>
      <c r="AW322" s="13" t="s">
        <v>35</v>
      </c>
      <c r="AX322" s="13" t="s">
        <v>74</v>
      </c>
      <c r="AY322" s="202" t="s">
        <v>170</v>
      </c>
    </row>
    <row r="323" spans="1:65" s="13" customFormat="1" x14ac:dyDescent="0.2">
      <c r="B323" s="192"/>
      <c r="C323" s="193"/>
      <c r="D323" s="187" t="s">
        <v>181</v>
      </c>
      <c r="E323" s="194" t="s">
        <v>19</v>
      </c>
      <c r="F323" s="195" t="s">
        <v>455</v>
      </c>
      <c r="G323" s="193"/>
      <c r="H323" s="196">
        <v>15</v>
      </c>
      <c r="I323" s="197"/>
      <c r="J323" s="193"/>
      <c r="K323" s="193"/>
      <c r="L323" s="198"/>
      <c r="M323" s="199"/>
      <c r="N323" s="200"/>
      <c r="O323" s="200"/>
      <c r="P323" s="200"/>
      <c r="Q323" s="200"/>
      <c r="R323" s="200"/>
      <c r="S323" s="200"/>
      <c r="T323" s="201"/>
      <c r="AT323" s="202" t="s">
        <v>181</v>
      </c>
      <c r="AU323" s="202" t="s">
        <v>84</v>
      </c>
      <c r="AV323" s="13" t="s">
        <v>84</v>
      </c>
      <c r="AW323" s="13" t="s">
        <v>35</v>
      </c>
      <c r="AX323" s="13" t="s">
        <v>74</v>
      </c>
      <c r="AY323" s="202" t="s">
        <v>170</v>
      </c>
    </row>
    <row r="324" spans="1:65" s="14" customFormat="1" x14ac:dyDescent="0.2">
      <c r="B324" s="203"/>
      <c r="C324" s="204"/>
      <c r="D324" s="187" t="s">
        <v>181</v>
      </c>
      <c r="E324" s="205" t="s">
        <v>19</v>
      </c>
      <c r="F324" s="206" t="s">
        <v>185</v>
      </c>
      <c r="G324" s="204"/>
      <c r="H324" s="207">
        <v>21</v>
      </c>
      <c r="I324" s="208"/>
      <c r="J324" s="204"/>
      <c r="K324" s="204"/>
      <c r="L324" s="209"/>
      <c r="M324" s="210"/>
      <c r="N324" s="211"/>
      <c r="O324" s="211"/>
      <c r="P324" s="211"/>
      <c r="Q324" s="211"/>
      <c r="R324" s="211"/>
      <c r="S324" s="211"/>
      <c r="T324" s="212"/>
      <c r="AT324" s="213" t="s">
        <v>181</v>
      </c>
      <c r="AU324" s="213" t="s">
        <v>84</v>
      </c>
      <c r="AV324" s="14" t="s">
        <v>177</v>
      </c>
      <c r="AW324" s="14" t="s">
        <v>35</v>
      </c>
      <c r="AX324" s="14" t="s">
        <v>82</v>
      </c>
      <c r="AY324" s="213" t="s">
        <v>170</v>
      </c>
    </row>
    <row r="325" spans="1:65" s="2" customFormat="1" ht="21.75" customHeight="1" x14ac:dyDescent="0.2">
      <c r="A325" s="35"/>
      <c r="B325" s="36"/>
      <c r="C325" s="174" t="s">
        <v>456</v>
      </c>
      <c r="D325" s="174" t="s">
        <v>172</v>
      </c>
      <c r="E325" s="175" t="s">
        <v>457</v>
      </c>
      <c r="F325" s="176" t="s">
        <v>458</v>
      </c>
      <c r="G325" s="177" t="s">
        <v>439</v>
      </c>
      <c r="H325" s="178">
        <v>1</v>
      </c>
      <c r="I325" s="179"/>
      <c r="J325" s="180">
        <f>ROUND(I325*H325,2)</f>
        <v>0</v>
      </c>
      <c r="K325" s="176" t="s">
        <v>392</v>
      </c>
      <c r="L325" s="40"/>
      <c r="M325" s="181" t="s">
        <v>19</v>
      </c>
      <c r="N325" s="182" t="s">
        <v>45</v>
      </c>
      <c r="O325" s="65"/>
      <c r="P325" s="183">
        <f>O325*H325</f>
        <v>0</v>
      </c>
      <c r="Q325" s="183">
        <v>5.4550000000000001E-2</v>
      </c>
      <c r="R325" s="183">
        <f>Q325*H325</f>
        <v>5.4550000000000001E-2</v>
      </c>
      <c r="S325" s="183">
        <v>0</v>
      </c>
      <c r="T325" s="184">
        <f>S325*H325</f>
        <v>0</v>
      </c>
      <c r="U325" s="35"/>
      <c r="V325" s="35"/>
      <c r="W325" s="35"/>
      <c r="X325" s="35"/>
      <c r="Y325" s="35"/>
      <c r="Z325" s="35"/>
      <c r="AA325" s="35"/>
      <c r="AB325" s="35"/>
      <c r="AC325" s="35"/>
      <c r="AD325" s="35"/>
      <c r="AE325" s="35"/>
      <c r="AR325" s="185" t="s">
        <v>177</v>
      </c>
      <c r="AT325" s="185" t="s">
        <v>172</v>
      </c>
      <c r="AU325" s="185" t="s">
        <v>84</v>
      </c>
      <c r="AY325" s="18" t="s">
        <v>170</v>
      </c>
      <c r="BE325" s="186">
        <f>IF(N325="základní",J325,0)</f>
        <v>0</v>
      </c>
      <c r="BF325" s="186">
        <f>IF(N325="snížená",J325,0)</f>
        <v>0</v>
      </c>
      <c r="BG325" s="186">
        <f>IF(N325="zákl. přenesená",J325,0)</f>
        <v>0</v>
      </c>
      <c r="BH325" s="186">
        <f>IF(N325="sníž. přenesená",J325,0)</f>
        <v>0</v>
      </c>
      <c r="BI325" s="186">
        <f>IF(N325="nulová",J325,0)</f>
        <v>0</v>
      </c>
      <c r="BJ325" s="18" t="s">
        <v>82</v>
      </c>
      <c r="BK325" s="186">
        <f>ROUND(I325*H325,2)</f>
        <v>0</v>
      </c>
      <c r="BL325" s="18" t="s">
        <v>177</v>
      </c>
      <c r="BM325" s="185" t="s">
        <v>459</v>
      </c>
    </row>
    <row r="326" spans="1:65" s="2" customFormat="1" ht="341.25" x14ac:dyDescent="0.2">
      <c r="A326" s="35"/>
      <c r="B326" s="36"/>
      <c r="C326" s="37"/>
      <c r="D326" s="187" t="s">
        <v>179</v>
      </c>
      <c r="E326" s="37"/>
      <c r="F326" s="188" t="s">
        <v>441</v>
      </c>
      <c r="G326" s="37"/>
      <c r="H326" s="37"/>
      <c r="I326" s="189"/>
      <c r="J326" s="37"/>
      <c r="K326" s="37"/>
      <c r="L326" s="40"/>
      <c r="M326" s="190"/>
      <c r="N326" s="191"/>
      <c r="O326" s="65"/>
      <c r="P326" s="65"/>
      <c r="Q326" s="65"/>
      <c r="R326" s="65"/>
      <c r="S326" s="65"/>
      <c r="T326" s="66"/>
      <c r="U326" s="35"/>
      <c r="V326" s="35"/>
      <c r="W326" s="35"/>
      <c r="X326" s="35"/>
      <c r="Y326" s="35"/>
      <c r="Z326" s="35"/>
      <c r="AA326" s="35"/>
      <c r="AB326" s="35"/>
      <c r="AC326" s="35"/>
      <c r="AD326" s="35"/>
      <c r="AE326" s="35"/>
      <c r="AT326" s="18" t="s">
        <v>179</v>
      </c>
      <c r="AU326" s="18" t="s">
        <v>84</v>
      </c>
    </row>
    <row r="327" spans="1:65" s="13" customFormat="1" x14ac:dyDescent="0.2">
      <c r="B327" s="192"/>
      <c r="C327" s="193"/>
      <c r="D327" s="187" t="s">
        <v>181</v>
      </c>
      <c r="E327" s="194" t="s">
        <v>19</v>
      </c>
      <c r="F327" s="195" t="s">
        <v>460</v>
      </c>
      <c r="G327" s="193"/>
      <c r="H327" s="196">
        <v>1</v>
      </c>
      <c r="I327" s="197"/>
      <c r="J327" s="193"/>
      <c r="K327" s="193"/>
      <c r="L327" s="198"/>
      <c r="M327" s="199"/>
      <c r="N327" s="200"/>
      <c r="O327" s="200"/>
      <c r="P327" s="200"/>
      <c r="Q327" s="200"/>
      <c r="R327" s="200"/>
      <c r="S327" s="200"/>
      <c r="T327" s="201"/>
      <c r="AT327" s="202" t="s">
        <v>181</v>
      </c>
      <c r="AU327" s="202" t="s">
        <v>84</v>
      </c>
      <c r="AV327" s="13" t="s">
        <v>84</v>
      </c>
      <c r="AW327" s="13" t="s">
        <v>35</v>
      </c>
      <c r="AX327" s="13" t="s">
        <v>82</v>
      </c>
      <c r="AY327" s="202" t="s">
        <v>170</v>
      </c>
    </row>
    <row r="328" spans="1:65" s="2" customFormat="1" ht="21.75" customHeight="1" x14ac:dyDescent="0.2">
      <c r="A328" s="35"/>
      <c r="B328" s="36"/>
      <c r="C328" s="174" t="s">
        <v>461</v>
      </c>
      <c r="D328" s="174" t="s">
        <v>172</v>
      </c>
      <c r="E328" s="175" t="s">
        <v>462</v>
      </c>
      <c r="F328" s="176" t="s">
        <v>463</v>
      </c>
      <c r="G328" s="177" t="s">
        <v>439</v>
      </c>
      <c r="H328" s="178">
        <v>9</v>
      </c>
      <c r="I328" s="179"/>
      <c r="J328" s="180">
        <f>ROUND(I328*H328,2)</f>
        <v>0</v>
      </c>
      <c r="K328" s="176" t="s">
        <v>176</v>
      </c>
      <c r="L328" s="40"/>
      <c r="M328" s="181" t="s">
        <v>19</v>
      </c>
      <c r="N328" s="182" t="s">
        <v>45</v>
      </c>
      <c r="O328" s="65"/>
      <c r="P328" s="183">
        <f>O328*H328</f>
        <v>0</v>
      </c>
      <c r="Q328" s="183">
        <v>0.10005</v>
      </c>
      <c r="R328" s="183">
        <f>Q328*H328</f>
        <v>0.90044999999999997</v>
      </c>
      <c r="S328" s="183">
        <v>0</v>
      </c>
      <c r="T328" s="184">
        <f>S328*H328</f>
        <v>0</v>
      </c>
      <c r="U328" s="35"/>
      <c r="V328" s="35"/>
      <c r="W328" s="35"/>
      <c r="X328" s="35"/>
      <c r="Y328" s="35"/>
      <c r="Z328" s="35"/>
      <c r="AA328" s="35"/>
      <c r="AB328" s="35"/>
      <c r="AC328" s="35"/>
      <c r="AD328" s="35"/>
      <c r="AE328" s="35"/>
      <c r="AR328" s="185" t="s">
        <v>177</v>
      </c>
      <c r="AT328" s="185" t="s">
        <v>172</v>
      </c>
      <c r="AU328" s="185" t="s">
        <v>84</v>
      </c>
      <c r="AY328" s="18" t="s">
        <v>170</v>
      </c>
      <c r="BE328" s="186">
        <f>IF(N328="základní",J328,0)</f>
        <v>0</v>
      </c>
      <c r="BF328" s="186">
        <f>IF(N328="snížená",J328,0)</f>
        <v>0</v>
      </c>
      <c r="BG328" s="186">
        <f>IF(N328="zákl. přenesená",J328,0)</f>
        <v>0</v>
      </c>
      <c r="BH328" s="186">
        <f>IF(N328="sníž. přenesená",J328,0)</f>
        <v>0</v>
      </c>
      <c r="BI328" s="186">
        <f>IF(N328="nulová",J328,0)</f>
        <v>0</v>
      </c>
      <c r="BJ328" s="18" t="s">
        <v>82</v>
      </c>
      <c r="BK328" s="186">
        <f>ROUND(I328*H328,2)</f>
        <v>0</v>
      </c>
      <c r="BL328" s="18" t="s">
        <v>177</v>
      </c>
      <c r="BM328" s="185" t="s">
        <v>464</v>
      </c>
    </row>
    <row r="329" spans="1:65" s="2" customFormat="1" ht="341.25" x14ac:dyDescent="0.2">
      <c r="A329" s="35"/>
      <c r="B329" s="36"/>
      <c r="C329" s="37"/>
      <c r="D329" s="187" t="s">
        <v>179</v>
      </c>
      <c r="E329" s="37"/>
      <c r="F329" s="188" t="s">
        <v>441</v>
      </c>
      <c r="G329" s="37"/>
      <c r="H329" s="37"/>
      <c r="I329" s="189"/>
      <c r="J329" s="37"/>
      <c r="K329" s="37"/>
      <c r="L329" s="40"/>
      <c r="M329" s="190"/>
      <c r="N329" s="191"/>
      <c r="O329" s="65"/>
      <c r="P329" s="65"/>
      <c r="Q329" s="65"/>
      <c r="R329" s="65"/>
      <c r="S329" s="65"/>
      <c r="T329" s="66"/>
      <c r="U329" s="35"/>
      <c r="V329" s="35"/>
      <c r="W329" s="35"/>
      <c r="X329" s="35"/>
      <c r="Y329" s="35"/>
      <c r="Z329" s="35"/>
      <c r="AA329" s="35"/>
      <c r="AB329" s="35"/>
      <c r="AC329" s="35"/>
      <c r="AD329" s="35"/>
      <c r="AE329" s="35"/>
      <c r="AT329" s="18" t="s">
        <v>179</v>
      </c>
      <c r="AU329" s="18" t="s">
        <v>84</v>
      </c>
    </row>
    <row r="330" spans="1:65" s="13" customFormat="1" x14ac:dyDescent="0.2">
      <c r="B330" s="192"/>
      <c r="C330" s="193"/>
      <c r="D330" s="187" t="s">
        <v>181</v>
      </c>
      <c r="E330" s="194" t="s">
        <v>19</v>
      </c>
      <c r="F330" s="195" t="s">
        <v>465</v>
      </c>
      <c r="G330" s="193"/>
      <c r="H330" s="196">
        <v>9</v>
      </c>
      <c r="I330" s="197"/>
      <c r="J330" s="193"/>
      <c r="K330" s="193"/>
      <c r="L330" s="198"/>
      <c r="M330" s="199"/>
      <c r="N330" s="200"/>
      <c r="O330" s="200"/>
      <c r="P330" s="200"/>
      <c r="Q330" s="200"/>
      <c r="R330" s="200"/>
      <c r="S330" s="200"/>
      <c r="T330" s="201"/>
      <c r="AT330" s="202" t="s">
        <v>181</v>
      </c>
      <c r="AU330" s="202" t="s">
        <v>84</v>
      </c>
      <c r="AV330" s="13" t="s">
        <v>84</v>
      </c>
      <c r="AW330" s="13" t="s">
        <v>35</v>
      </c>
      <c r="AX330" s="13" t="s">
        <v>82</v>
      </c>
      <c r="AY330" s="202" t="s">
        <v>170</v>
      </c>
    </row>
    <row r="331" spans="1:65" s="2" customFormat="1" ht="24" x14ac:dyDescent="0.2">
      <c r="A331" s="35"/>
      <c r="B331" s="36"/>
      <c r="C331" s="174" t="s">
        <v>466</v>
      </c>
      <c r="D331" s="174" t="s">
        <v>172</v>
      </c>
      <c r="E331" s="175" t="s">
        <v>467</v>
      </c>
      <c r="F331" s="176" t="s">
        <v>468</v>
      </c>
      <c r="G331" s="177" t="s">
        <v>175</v>
      </c>
      <c r="H331" s="178">
        <v>0.80800000000000005</v>
      </c>
      <c r="I331" s="179"/>
      <c r="J331" s="180">
        <f>ROUND(I331*H331,2)</f>
        <v>0</v>
      </c>
      <c r="K331" s="176" t="s">
        <v>392</v>
      </c>
      <c r="L331" s="40"/>
      <c r="M331" s="181" t="s">
        <v>19</v>
      </c>
      <c r="N331" s="182" t="s">
        <v>45</v>
      </c>
      <c r="O331" s="65"/>
      <c r="P331" s="183">
        <f>O331*H331</f>
        <v>0</v>
      </c>
      <c r="Q331" s="183">
        <v>2.45329</v>
      </c>
      <c r="R331" s="183">
        <f>Q331*H331</f>
        <v>1.9822583200000001</v>
      </c>
      <c r="S331" s="183">
        <v>0</v>
      </c>
      <c r="T331" s="184">
        <f>S331*H331</f>
        <v>0</v>
      </c>
      <c r="U331" s="35"/>
      <c r="V331" s="35"/>
      <c r="W331" s="35"/>
      <c r="X331" s="35"/>
      <c r="Y331" s="35"/>
      <c r="Z331" s="35"/>
      <c r="AA331" s="35"/>
      <c r="AB331" s="35"/>
      <c r="AC331" s="35"/>
      <c r="AD331" s="35"/>
      <c r="AE331" s="35"/>
      <c r="AR331" s="185" t="s">
        <v>177</v>
      </c>
      <c r="AT331" s="185" t="s">
        <v>172</v>
      </c>
      <c r="AU331" s="185" t="s">
        <v>84</v>
      </c>
      <c r="AY331" s="18" t="s">
        <v>170</v>
      </c>
      <c r="BE331" s="186">
        <f>IF(N331="základní",J331,0)</f>
        <v>0</v>
      </c>
      <c r="BF331" s="186">
        <f>IF(N331="snížená",J331,0)</f>
        <v>0</v>
      </c>
      <c r="BG331" s="186">
        <f>IF(N331="zákl. přenesená",J331,0)</f>
        <v>0</v>
      </c>
      <c r="BH331" s="186">
        <f>IF(N331="sníž. přenesená",J331,0)</f>
        <v>0</v>
      </c>
      <c r="BI331" s="186">
        <f>IF(N331="nulová",J331,0)</f>
        <v>0</v>
      </c>
      <c r="BJ331" s="18" t="s">
        <v>82</v>
      </c>
      <c r="BK331" s="186">
        <f>ROUND(I331*H331,2)</f>
        <v>0</v>
      </c>
      <c r="BL331" s="18" t="s">
        <v>177</v>
      </c>
      <c r="BM331" s="185" t="s">
        <v>469</v>
      </c>
    </row>
    <row r="332" spans="1:65" s="2" customFormat="1" ht="39" x14ac:dyDescent="0.2">
      <c r="A332" s="35"/>
      <c r="B332" s="36"/>
      <c r="C332" s="37"/>
      <c r="D332" s="187" t="s">
        <v>179</v>
      </c>
      <c r="E332" s="37"/>
      <c r="F332" s="188" t="s">
        <v>470</v>
      </c>
      <c r="G332" s="37"/>
      <c r="H332" s="37"/>
      <c r="I332" s="189"/>
      <c r="J332" s="37"/>
      <c r="K332" s="37"/>
      <c r="L332" s="40"/>
      <c r="M332" s="190"/>
      <c r="N332" s="191"/>
      <c r="O332" s="65"/>
      <c r="P332" s="65"/>
      <c r="Q332" s="65"/>
      <c r="R332" s="65"/>
      <c r="S332" s="65"/>
      <c r="T332" s="66"/>
      <c r="U332" s="35"/>
      <c r="V332" s="35"/>
      <c r="W332" s="35"/>
      <c r="X332" s="35"/>
      <c r="Y332" s="35"/>
      <c r="Z332" s="35"/>
      <c r="AA332" s="35"/>
      <c r="AB332" s="35"/>
      <c r="AC332" s="35"/>
      <c r="AD332" s="35"/>
      <c r="AE332" s="35"/>
      <c r="AT332" s="18" t="s">
        <v>179</v>
      </c>
      <c r="AU332" s="18" t="s">
        <v>84</v>
      </c>
    </row>
    <row r="333" spans="1:65" s="13" customFormat="1" x14ac:dyDescent="0.2">
      <c r="B333" s="192"/>
      <c r="C333" s="193"/>
      <c r="D333" s="187" t="s">
        <v>181</v>
      </c>
      <c r="E333" s="194" t="s">
        <v>19</v>
      </c>
      <c r="F333" s="195" t="s">
        <v>471</v>
      </c>
      <c r="G333" s="193"/>
      <c r="H333" s="196">
        <v>0.28399999999999997</v>
      </c>
      <c r="I333" s="197"/>
      <c r="J333" s="193"/>
      <c r="K333" s="193"/>
      <c r="L333" s="198"/>
      <c r="M333" s="199"/>
      <c r="N333" s="200"/>
      <c r="O333" s="200"/>
      <c r="P333" s="200"/>
      <c r="Q333" s="200"/>
      <c r="R333" s="200"/>
      <c r="S333" s="200"/>
      <c r="T333" s="201"/>
      <c r="AT333" s="202" t="s">
        <v>181</v>
      </c>
      <c r="AU333" s="202" t="s">
        <v>84</v>
      </c>
      <c r="AV333" s="13" t="s">
        <v>84</v>
      </c>
      <c r="AW333" s="13" t="s">
        <v>35</v>
      </c>
      <c r="AX333" s="13" t="s">
        <v>74</v>
      </c>
      <c r="AY333" s="202" t="s">
        <v>170</v>
      </c>
    </row>
    <row r="334" spans="1:65" s="13" customFormat="1" x14ac:dyDescent="0.2">
      <c r="B334" s="192"/>
      <c r="C334" s="193"/>
      <c r="D334" s="187" t="s">
        <v>181</v>
      </c>
      <c r="E334" s="194" t="s">
        <v>19</v>
      </c>
      <c r="F334" s="195" t="s">
        <v>472</v>
      </c>
      <c r="G334" s="193"/>
      <c r="H334" s="196">
        <v>0.52400000000000002</v>
      </c>
      <c r="I334" s="197"/>
      <c r="J334" s="193"/>
      <c r="K334" s="193"/>
      <c r="L334" s="198"/>
      <c r="M334" s="199"/>
      <c r="N334" s="200"/>
      <c r="O334" s="200"/>
      <c r="P334" s="200"/>
      <c r="Q334" s="200"/>
      <c r="R334" s="200"/>
      <c r="S334" s="200"/>
      <c r="T334" s="201"/>
      <c r="AT334" s="202" t="s">
        <v>181</v>
      </c>
      <c r="AU334" s="202" t="s">
        <v>84</v>
      </c>
      <c r="AV334" s="13" t="s">
        <v>84</v>
      </c>
      <c r="AW334" s="13" t="s">
        <v>35</v>
      </c>
      <c r="AX334" s="13" t="s">
        <v>74</v>
      </c>
      <c r="AY334" s="202" t="s">
        <v>170</v>
      </c>
    </row>
    <row r="335" spans="1:65" s="14" customFormat="1" x14ac:dyDescent="0.2">
      <c r="B335" s="203"/>
      <c r="C335" s="204"/>
      <c r="D335" s="187" t="s">
        <v>181</v>
      </c>
      <c r="E335" s="205" t="s">
        <v>19</v>
      </c>
      <c r="F335" s="206" t="s">
        <v>185</v>
      </c>
      <c r="G335" s="204"/>
      <c r="H335" s="207">
        <v>0.80800000000000005</v>
      </c>
      <c r="I335" s="208"/>
      <c r="J335" s="204"/>
      <c r="K335" s="204"/>
      <c r="L335" s="209"/>
      <c r="M335" s="210"/>
      <c r="N335" s="211"/>
      <c r="O335" s="211"/>
      <c r="P335" s="211"/>
      <c r="Q335" s="211"/>
      <c r="R335" s="211"/>
      <c r="S335" s="211"/>
      <c r="T335" s="212"/>
      <c r="AT335" s="213" t="s">
        <v>181</v>
      </c>
      <c r="AU335" s="213" t="s">
        <v>84</v>
      </c>
      <c r="AV335" s="14" t="s">
        <v>177</v>
      </c>
      <c r="AW335" s="14" t="s">
        <v>35</v>
      </c>
      <c r="AX335" s="14" t="s">
        <v>82</v>
      </c>
      <c r="AY335" s="213" t="s">
        <v>170</v>
      </c>
    </row>
    <row r="336" spans="1:65" s="2" customFormat="1" ht="24" x14ac:dyDescent="0.2">
      <c r="A336" s="35"/>
      <c r="B336" s="36"/>
      <c r="C336" s="174" t="s">
        <v>473</v>
      </c>
      <c r="D336" s="174" t="s">
        <v>172</v>
      </c>
      <c r="E336" s="175" t="s">
        <v>474</v>
      </c>
      <c r="F336" s="176" t="s">
        <v>475</v>
      </c>
      <c r="G336" s="177" t="s">
        <v>248</v>
      </c>
      <c r="H336" s="178">
        <v>9.0229999999999997</v>
      </c>
      <c r="I336" s="179"/>
      <c r="J336" s="180">
        <f>ROUND(I336*H336,2)</f>
        <v>0</v>
      </c>
      <c r="K336" s="176" t="s">
        <v>392</v>
      </c>
      <c r="L336" s="40"/>
      <c r="M336" s="181" t="s">
        <v>19</v>
      </c>
      <c r="N336" s="182" t="s">
        <v>45</v>
      </c>
      <c r="O336" s="65"/>
      <c r="P336" s="183">
        <f>O336*H336</f>
        <v>0</v>
      </c>
      <c r="Q336" s="183">
        <v>2.4399999999999999E-3</v>
      </c>
      <c r="R336" s="183">
        <f>Q336*H336</f>
        <v>2.2016119999999997E-2</v>
      </c>
      <c r="S336" s="183">
        <v>0</v>
      </c>
      <c r="T336" s="184">
        <f>S336*H336</f>
        <v>0</v>
      </c>
      <c r="U336" s="35"/>
      <c r="V336" s="35"/>
      <c r="W336" s="35"/>
      <c r="X336" s="35"/>
      <c r="Y336" s="35"/>
      <c r="Z336" s="35"/>
      <c r="AA336" s="35"/>
      <c r="AB336" s="35"/>
      <c r="AC336" s="35"/>
      <c r="AD336" s="35"/>
      <c r="AE336" s="35"/>
      <c r="AR336" s="185" t="s">
        <v>177</v>
      </c>
      <c r="AT336" s="185" t="s">
        <v>172</v>
      </c>
      <c r="AU336" s="185" t="s">
        <v>84</v>
      </c>
      <c r="AY336" s="18" t="s">
        <v>170</v>
      </c>
      <c r="BE336" s="186">
        <f>IF(N336="základní",J336,0)</f>
        <v>0</v>
      </c>
      <c r="BF336" s="186">
        <f>IF(N336="snížená",J336,0)</f>
        <v>0</v>
      </c>
      <c r="BG336" s="186">
        <f>IF(N336="zákl. přenesená",J336,0)</f>
        <v>0</v>
      </c>
      <c r="BH336" s="186">
        <f>IF(N336="sníž. přenesená",J336,0)</f>
        <v>0</v>
      </c>
      <c r="BI336" s="186">
        <f>IF(N336="nulová",J336,0)</f>
        <v>0</v>
      </c>
      <c r="BJ336" s="18" t="s">
        <v>82</v>
      </c>
      <c r="BK336" s="186">
        <f>ROUND(I336*H336,2)</f>
        <v>0</v>
      </c>
      <c r="BL336" s="18" t="s">
        <v>177</v>
      </c>
      <c r="BM336" s="185" t="s">
        <v>476</v>
      </c>
    </row>
    <row r="337" spans="1:65" s="2" customFormat="1" ht="68.25" x14ac:dyDescent="0.2">
      <c r="A337" s="35"/>
      <c r="B337" s="36"/>
      <c r="C337" s="37"/>
      <c r="D337" s="187" t="s">
        <v>179</v>
      </c>
      <c r="E337" s="37"/>
      <c r="F337" s="188" t="s">
        <v>477</v>
      </c>
      <c r="G337" s="37"/>
      <c r="H337" s="37"/>
      <c r="I337" s="189"/>
      <c r="J337" s="37"/>
      <c r="K337" s="37"/>
      <c r="L337" s="40"/>
      <c r="M337" s="190"/>
      <c r="N337" s="191"/>
      <c r="O337" s="65"/>
      <c r="P337" s="65"/>
      <c r="Q337" s="65"/>
      <c r="R337" s="65"/>
      <c r="S337" s="65"/>
      <c r="T337" s="66"/>
      <c r="U337" s="35"/>
      <c r="V337" s="35"/>
      <c r="W337" s="35"/>
      <c r="X337" s="35"/>
      <c r="Y337" s="35"/>
      <c r="Z337" s="35"/>
      <c r="AA337" s="35"/>
      <c r="AB337" s="35"/>
      <c r="AC337" s="35"/>
      <c r="AD337" s="35"/>
      <c r="AE337" s="35"/>
      <c r="AT337" s="18" t="s">
        <v>179</v>
      </c>
      <c r="AU337" s="18" t="s">
        <v>84</v>
      </c>
    </row>
    <row r="338" spans="1:65" s="13" customFormat="1" x14ac:dyDescent="0.2">
      <c r="B338" s="192"/>
      <c r="C338" s="193"/>
      <c r="D338" s="187" t="s">
        <v>181</v>
      </c>
      <c r="E338" s="194" t="s">
        <v>19</v>
      </c>
      <c r="F338" s="195" t="s">
        <v>478</v>
      </c>
      <c r="G338" s="193"/>
      <c r="H338" s="196">
        <v>3.78</v>
      </c>
      <c r="I338" s="197"/>
      <c r="J338" s="193"/>
      <c r="K338" s="193"/>
      <c r="L338" s="198"/>
      <c r="M338" s="199"/>
      <c r="N338" s="200"/>
      <c r="O338" s="200"/>
      <c r="P338" s="200"/>
      <c r="Q338" s="200"/>
      <c r="R338" s="200"/>
      <c r="S338" s="200"/>
      <c r="T338" s="201"/>
      <c r="AT338" s="202" t="s">
        <v>181</v>
      </c>
      <c r="AU338" s="202" t="s">
        <v>84</v>
      </c>
      <c r="AV338" s="13" t="s">
        <v>84</v>
      </c>
      <c r="AW338" s="13" t="s">
        <v>35</v>
      </c>
      <c r="AX338" s="13" t="s">
        <v>74</v>
      </c>
      <c r="AY338" s="202" t="s">
        <v>170</v>
      </c>
    </row>
    <row r="339" spans="1:65" s="13" customFormat="1" x14ac:dyDescent="0.2">
      <c r="B339" s="192"/>
      <c r="C339" s="193"/>
      <c r="D339" s="187" t="s">
        <v>181</v>
      </c>
      <c r="E339" s="194" t="s">
        <v>19</v>
      </c>
      <c r="F339" s="195" t="s">
        <v>479</v>
      </c>
      <c r="G339" s="193"/>
      <c r="H339" s="196">
        <v>5.2430000000000003</v>
      </c>
      <c r="I339" s="197"/>
      <c r="J339" s="193"/>
      <c r="K339" s="193"/>
      <c r="L339" s="198"/>
      <c r="M339" s="199"/>
      <c r="N339" s="200"/>
      <c r="O339" s="200"/>
      <c r="P339" s="200"/>
      <c r="Q339" s="200"/>
      <c r="R339" s="200"/>
      <c r="S339" s="200"/>
      <c r="T339" s="201"/>
      <c r="AT339" s="202" t="s">
        <v>181</v>
      </c>
      <c r="AU339" s="202" t="s">
        <v>84</v>
      </c>
      <c r="AV339" s="13" t="s">
        <v>84</v>
      </c>
      <c r="AW339" s="13" t="s">
        <v>35</v>
      </c>
      <c r="AX339" s="13" t="s">
        <v>74</v>
      </c>
      <c r="AY339" s="202" t="s">
        <v>170</v>
      </c>
    </row>
    <row r="340" spans="1:65" s="14" customFormat="1" x14ac:dyDescent="0.2">
      <c r="B340" s="203"/>
      <c r="C340" s="204"/>
      <c r="D340" s="187" t="s">
        <v>181</v>
      </c>
      <c r="E340" s="205" t="s">
        <v>19</v>
      </c>
      <c r="F340" s="206" t="s">
        <v>185</v>
      </c>
      <c r="G340" s="204"/>
      <c r="H340" s="207">
        <v>9.0229999999999997</v>
      </c>
      <c r="I340" s="208"/>
      <c r="J340" s="204"/>
      <c r="K340" s="204"/>
      <c r="L340" s="209"/>
      <c r="M340" s="210"/>
      <c r="N340" s="211"/>
      <c r="O340" s="211"/>
      <c r="P340" s="211"/>
      <c r="Q340" s="211"/>
      <c r="R340" s="211"/>
      <c r="S340" s="211"/>
      <c r="T340" s="212"/>
      <c r="AT340" s="213" t="s">
        <v>181</v>
      </c>
      <c r="AU340" s="213" t="s">
        <v>84</v>
      </c>
      <c r="AV340" s="14" t="s">
        <v>177</v>
      </c>
      <c r="AW340" s="14" t="s">
        <v>35</v>
      </c>
      <c r="AX340" s="14" t="s">
        <v>82</v>
      </c>
      <c r="AY340" s="213" t="s">
        <v>170</v>
      </c>
    </row>
    <row r="341" spans="1:65" s="2" customFormat="1" ht="24" x14ac:dyDescent="0.2">
      <c r="A341" s="35"/>
      <c r="B341" s="36"/>
      <c r="C341" s="174" t="s">
        <v>480</v>
      </c>
      <c r="D341" s="174" t="s">
        <v>172</v>
      </c>
      <c r="E341" s="175" t="s">
        <v>481</v>
      </c>
      <c r="F341" s="176" t="s">
        <v>482</v>
      </c>
      <c r="G341" s="177" t="s">
        <v>248</v>
      </c>
      <c r="H341" s="178">
        <v>9.0229999999999997</v>
      </c>
      <c r="I341" s="179"/>
      <c r="J341" s="180">
        <f>ROUND(I341*H341,2)</f>
        <v>0</v>
      </c>
      <c r="K341" s="176" t="s">
        <v>392</v>
      </c>
      <c r="L341" s="40"/>
      <c r="M341" s="181" t="s">
        <v>19</v>
      </c>
      <c r="N341" s="182" t="s">
        <v>45</v>
      </c>
      <c r="O341" s="65"/>
      <c r="P341" s="183">
        <f>O341*H341</f>
        <v>0</v>
      </c>
      <c r="Q341" s="183">
        <v>0</v>
      </c>
      <c r="R341" s="183">
        <f>Q341*H341</f>
        <v>0</v>
      </c>
      <c r="S341" s="183">
        <v>0</v>
      </c>
      <c r="T341" s="184">
        <f>S341*H341</f>
        <v>0</v>
      </c>
      <c r="U341" s="35"/>
      <c r="V341" s="35"/>
      <c r="W341" s="35"/>
      <c r="X341" s="35"/>
      <c r="Y341" s="35"/>
      <c r="Z341" s="35"/>
      <c r="AA341" s="35"/>
      <c r="AB341" s="35"/>
      <c r="AC341" s="35"/>
      <c r="AD341" s="35"/>
      <c r="AE341" s="35"/>
      <c r="AR341" s="185" t="s">
        <v>177</v>
      </c>
      <c r="AT341" s="185" t="s">
        <v>172</v>
      </c>
      <c r="AU341" s="185" t="s">
        <v>84</v>
      </c>
      <c r="AY341" s="18" t="s">
        <v>170</v>
      </c>
      <c r="BE341" s="186">
        <f>IF(N341="základní",J341,0)</f>
        <v>0</v>
      </c>
      <c r="BF341" s="186">
        <f>IF(N341="snížená",J341,0)</f>
        <v>0</v>
      </c>
      <c r="BG341" s="186">
        <f>IF(N341="zákl. přenesená",J341,0)</f>
        <v>0</v>
      </c>
      <c r="BH341" s="186">
        <f>IF(N341="sníž. přenesená",J341,0)</f>
        <v>0</v>
      </c>
      <c r="BI341" s="186">
        <f>IF(N341="nulová",J341,0)</f>
        <v>0</v>
      </c>
      <c r="BJ341" s="18" t="s">
        <v>82</v>
      </c>
      <c r="BK341" s="186">
        <f>ROUND(I341*H341,2)</f>
        <v>0</v>
      </c>
      <c r="BL341" s="18" t="s">
        <v>177</v>
      </c>
      <c r="BM341" s="185" t="s">
        <v>483</v>
      </c>
    </row>
    <row r="342" spans="1:65" s="2" customFormat="1" ht="68.25" x14ac:dyDescent="0.2">
      <c r="A342" s="35"/>
      <c r="B342" s="36"/>
      <c r="C342" s="37"/>
      <c r="D342" s="187" t="s">
        <v>179</v>
      </c>
      <c r="E342" s="37"/>
      <c r="F342" s="188" t="s">
        <v>477</v>
      </c>
      <c r="G342" s="37"/>
      <c r="H342" s="37"/>
      <c r="I342" s="189"/>
      <c r="J342" s="37"/>
      <c r="K342" s="37"/>
      <c r="L342" s="40"/>
      <c r="M342" s="190"/>
      <c r="N342" s="191"/>
      <c r="O342" s="65"/>
      <c r="P342" s="65"/>
      <c r="Q342" s="65"/>
      <c r="R342" s="65"/>
      <c r="S342" s="65"/>
      <c r="T342" s="66"/>
      <c r="U342" s="35"/>
      <c r="V342" s="35"/>
      <c r="W342" s="35"/>
      <c r="X342" s="35"/>
      <c r="Y342" s="35"/>
      <c r="Z342" s="35"/>
      <c r="AA342" s="35"/>
      <c r="AB342" s="35"/>
      <c r="AC342" s="35"/>
      <c r="AD342" s="35"/>
      <c r="AE342" s="35"/>
      <c r="AT342" s="18" t="s">
        <v>179</v>
      </c>
      <c r="AU342" s="18" t="s">
        <v>84</v>
      </c>
    </row>
    <row r="343" spans="1:65" s="2" customFormat="1" ht="24" x14ac:dyDescent="0.2">
      <c r="A343" s="35"/>
      <c r="B343" s="36"/>
      <c r="C343" s="174" t="s">
        <v>484</v>
      </c>
      <c r="D343" s="174" t="s">
        <v>172</v>
      </c>
      <c r="E343" s="175" t="s">
        <v>485</v>
      </c>
      <c r="F343" s="176" t="s">
        <v>486</v>
      </c>
      <c r="G343" s="177" t="s">
        <v>242</v>
      </c>
      <c r="H343" s="178">
        <v>0.17799999999999999</v>
      </c>
      <c r="I343" s="179"/>
      <c r="J343" s="180">
        <f>ROUND(I343*H343,2)</f>
        <v>0</v>
      </c>
      <c r="K343" s="176" t="s">
        <v>392</v>
      </c>
      <c r="L343" s="40"/>
      <c r="M343" s="181" t="s">
        <v>19</v>
      </c>
      <c r="N343" s="182" t="s">
        <v>45</v>
      </c>
      <c r="O343" s="65"/>
      <c r="P343" s="183">
        <f>O343*H343</f>
        <v>0</v>
      </c>
      <c r="Q343" s="183">
        <v>1.05237</v>
      </c>
      <c r="R343" s="183">
        <f>Q343*H343</f>
        <v>0.18732186000000001</v>
      </c>
      <c r="S343" s="183">
        <v>0</v>
      </c>
      <c r="T343" s="184">
        <f>S343*H343</f>
        <v>0</v>
      </c>
      <c r="U343" s="35"/>
      <c r="V343" s="35"/>
      <c r="W343" s="35"/>
      <c r="X343" s="35"/>
      <c r="Y343" s="35"/>
      <c r="Z343" s="35"/>
      <c r="AA343" s="35"/>
      <c r="AB343" s="35"/>
      <c r="AC343" s="35"/>
      <c r="AD343" s="35"/>
      <c r="AE343" s="35"/>
      <c r="AR343" s="185" t="s">
        <v>177</v>
      </c>
      <c r="AT343" s="185" t="s">
        <v>172</v>
      </c>
      <c r="AU343" s="185" t="s">
        <v>84</v>
      </c>
      <c r="AY343" s="18" t="s">
        <v>170</v>
      </c>
      <c r="BE343" s="186">
        <f>IF(N343="základní",J343,0)</f>
        <v>0</v>
      </c>
      <c r="BF343" s="186">
        <f>IF(N343="snížená",J343,0)</f>
        <v>0</v>
      </c>
      <c r="BG343" s="186">
        <f>IF(N343="zákl. přenesená",J343,0)</f>
        <v>0</v>
      </c>
      <c r="BH343" s="186">
        <f>IF(N343="sníž. přenesená",J343,0)</f>
        <v>0</v>
      </c>
      <c r="BI343" s="186">
        <f>IF(N343="nulová",J343,0)</f>
        <v>0</v>
      </c>
      <c r="BJ343" s="18" t="s">
        <v>82</v>
      </c>
      <c r="BK343" s="186">
        <f>ROUND(I343*H343,2)</f>
        <v>0</v>
      </c>
      <c r="BL343" s="18" t="s">
        <v>177</v>
      </c>
      <c r="BM343" s="185" t="s">
        <v>487</v>
      </c>
    </row>
    <row r="344" spans="1:65" s="13" customFormat="1" x14ac:dyDescent="0.2">
      <c r="B344" s="192"/>
      <c r="C344" s="193"/>
      <c r="D344" s="187" t="s">
        <v>181</v>
      </c>
      <c r="E344" s="194" t="s">
        <v>19</v>
      </c>
      <c r="F344" s="195" t="s">
        <v>488</v>
      </c>
      <c r="G344" s="193"/>
      <c r="H344" s="196">
        <v>0.17799999999999999</v>
      </c>
      <c r="I344" s="197"/>
      <c r="J344" s="193"/>
      <c r="K344" s="193"/>
      <c r="L344" s="198"/>
      <c r="M344" s="199"/>
      <c r="N344" s="200"/>
      <c r="O344" s="200"/>
      <c r="P344" s="200"/>
      <c r="Q344" s="200"/>
      <c r="R344" s="200"/>
      <c r="S344" s="200"/>
      <c r="T344" s="201"/>
      <c r="AT344" s="202" t="s">
        <v>181</v>
      </c>
      <c r="AU344" s="202" t="s">
        <v>84</v>
      </c>
      <c r="AV344" s="13" t="s">
        <v>84</v>
      </c>
      <c r="AW344" s="13" t="s">
        <v>35</v>
      </c>
      <c r="AX344" s="13" t="s">
        <v>82</v>
      </c>
      <c r="AY344" s="202" t="s">
        <v>170</v>
      </c>
    </row>
    <row r="345" spans="1:65" s="2" customFormat="1" ht="24" x14ac:dyDescent="0.2">
      <c r="A345" s="35"/>
      <c r="B345" s="36"/>
      <c r="C345" s="174" t="s">
        <v>489</v>
      </c>
      <c r="D345" s="174" t="s">
        <v>172</v>
      </c>
      <c r="E345" s="175" t="s">
        <v>490</v>
      </c>
      <c r="F345" s="176" t="s">
        <v>491</v>
      </c>
      <c r="G345" s="177" t="s">
        <v>248</v>
      </c>
      <c r="H345" s="178">
        <v>157.04599999999999</v>
      </c>
      <c r="I345" s="179"/>
      <c r="J345" s="180">
        <f>ROUND(I345*H345,2)</f>
        <v>0</v>
      </c>
      <c r="K345" s="176" t="s">
        <v>392</v>
      </c>
      <c r="L345" s="40"/>
      <c r="M345" s="181" t="s">
        <v>19</v>
      </c>
      <c r="N345" s="182" t="s">
        <v>45</v>
      </c>
      <c r="O345" s="65"/>
      <c r="P345" s="183">
        <f>O345*H345</f>
        <v>0</v>
      </c>
      <c r="Q345" s="183">
        <v>6.8430000000000005E-2</v>
      </c>
      <c r="R345" s="183">
        <f>Q345*H345</f>
        <v>10.74665778</v>
      </c>
      <c r="S345" s="183">
        <v>0</v>
      </c>
      <c r="T345" s="184">
        <f>S345*H345</f>
        <v>0</v>
      </c>
      <c r="U345" s="35"/>
      <c r="V345" s="35"/>
      <c r="W345" s="35"/>
      <c r="X345" s="35"/>
      <c r="Y345" s="35"/>
      <c r="Z345" s="35"/>
      <c r="AA345" s="35"/>
      <c r="AB345" s="35"/>
      <c r="AC345" s="35"/>
      <c r="AD345" s="35"/>
      <c r="AE345" s="35"/>
      <c r="AR345" s="185" t="s">
        <v>177</v>
      </c>
      <c r="AT345" s="185" t="s">
        <v>172</v>
      </c>
      <c r="AU345" s="185" t="s">
        <v>84</v>
      </c>
      <c r="AY345" s="18" t="s">
        <v>170</v>
      </c>
      <c r="BE345" s="186">
        <f>IF(N345="základní",J345,0)</f>
        <v>0</v>
      </c>
      <c r="BF345" s="186">
        <f>IF(N345="snížená",J345,0)</f>
        <v>0</v>
      </c>
      <c r="BG345" s="186">
        <f>IF(N345="zákl. přenesená",J345,0)</f>
        <v>0</v>
      </c>
      <c r="BH345" s="186">
        <f>IF(N345="sníž. přenesená",J345,0)</f>
        <v>0</v>
      </c>
      <c r="BI345" s="186">
        <f>IF(N345="nulová",J345,0)</f>
        <v>0</v>
      </c>
      <c r="BJ345" s="18" t="s">
        <v>82</v>
      </c>
      <c r="BK345" s="186">
        <f>ROUND(I345*H345,2)</f>
        <v>0</v>
      </c>
      <c r="BL345" s="18" t="s">
        <v>177</v>
      </c>
      <c r="BM345" s="185" t="s">
        <v>492</v>
      </c>
    </row>
    <row r="346" spans="1:65" s="2" customFormat="1" ht="29.25" x14ac:dyDescent="0.2">
      <c r="A346" s="35"/>
      <c r="B346" s="36"/>
      <c r="C346" s="37"/>
      <c r="D346" s="187" t="s">
        <v>179</v>
      </c>
      <c r="E346" s="37"/>
      <c r="F346" s="188" t="s">
        <v>493</v>
      </c>
      <c r="G346" s="37"/>
      <c r="H346" s="37"/>
      <c r="I346" s="189"/>
      <c r="J346" s="37"/>
      <c r="K346" s="37"/>
      <c r="L346" s="40"/>
      <c r="M346" s="190"/>
      <c r="N346" s="191"/>
      <c r="O346" s="65"/>
      <c r="P346" s="65"/>
      <c r="Q346" s="65"/>
      <c r="R346" s="65"/>
      <c r="S346" s="65"/>
      <c r="T346" s="66"/>
      <c r="U346" s="35"/>
      <c r="V346" s="35"/>
      <c r="W346" s="35"/>
      <c r="X346" s="35"/>
      <c r="Y346" s="35"/>
      <c r="Z346" s="35"/>
      <c r="AA346" s="35"/>
      <c r="AB346" s="35"/>
      <c r="AC346" s="35"/>
      <c r="AD346" s="35"/>
      <c r="AE346" s="35"/>
      <c r="AT346" s="18" t="s">
        <v>179</v>
      </c>
      <c r="AU346" s="18" t="s">
        <v>84</v>
      </c>
    </row>
    <row r="347" spans="1:65" s="13" customFormat="1" x14ac:dyDescent="0.2">
      <c r="B347" s="192"/>
      <c r="C347" s="193"/>
      <c r="D347" s="187" t="s">
        <v>181</v>
      </c>
      <c r="E347" s="194" t="s">
        <v>19</v>
      </c>
      <c r="F347" s="195" t="s">
        <v>494</v>
      </c>
      <c r="G347" s="193"/>
      <c r="H347" s="196">
        <v>127.139</v>
      </c>
      <c r="I347" s="197"/>
      <c r="J347" s="193"/>
      <c r="K347" s="193"/>
      <c r="L347" s="198"/>
      <c r="M347" s="199"/>
      <c r="N347" s="200"/>
      <c r="O347" s="200"/>
      <c r="P347" s="200"/>
      <c r="Q347" s="200"/>
      <c r="R347" s="200"/>
      <c r="S347" s="200"/>
      <c r="T347" s="201"/>
      <c r="AT347" s="202" t="s">
        <v>181</v>
      </c>
      <c r="AU347" s="202" t="s">
        <v>84</v>
      </c>
      <c r="AV347" s="13" t="s">
        <v>84</v>
      </c>
      <c r="AW347" s="13" t="s">
        <v>35</v>
      </c>
      <c r="AX347" s="13" t="s">
        <v>74</v>
      </c>
      <c r="AY347" s="202" t="s">
        <v>170</v>
      </c>
    </row>
    <row r="348" spans="1:65" s="13" customFormat="1" x14ac:dyDescent="0.2">
      <c r="B348" s="192"/>
      <c r="C348" s="193"/>
      <c r="D348" s="187" t="s">
        <v>181</v>
      </c>
      <c r="E348" s="194" t="s">
        <v>19</v>
      </c>
      <c r="F348" s="195" t="s">
        <v>495</v>
      </c>
      <c r="G348" s="193"/>
      <c r="H348" s="196">
        <v>29.907</v>
      </c>
      <c r="I348" s="197"/>
      <c r="J348" s="193"/>
      <c r="K348" s="193"/>
      <c r="L348" s="198"/>
      <c r="M348" s="199"/>
      <c r="N348" s="200"/>
      <c r="O348" s="200"/>
      <c r="P348" s="200"/>
      <c r="Q348" s="200"/>
      <c r="R348" s="200"/>
      <c r="S348" s="200"/>
      <c r="T348" s="201"/>
      <c r="AT348" s="202" t="s">
        <v>181</v>
      </c>
      <c r="AU348" s="202" t="s">
        <v>84</v>
      </c>
      <c r="AV348" s="13" t="s">
        <v>84</v>
      </c>
      <c r="AW348" s="13" t="s">
        <v>35</v>
      </c>
      <c r="AX348" s="13" t="s">
        <v>74</v>
      </c>
      <c r="AY348" s="202" t="s">
        <v>170</v>
      </c>
    </row>
    <row r="349" spans="1:65" s="14" customFormat="1" x14ac:dyDescent="0.2">
      <c r="B349" s="203"/>
      <c r="C349" s="204"/>
      <c r="D349" s="187" t="s">
        <v>181</v>
      </c>
      <c r="E349" s="205" t="s">
        <v>19</v>
      </c>
      <c r="F349" s="206" t="s">
        <v>185</v>
      </c>
      <c r="G349" s="204"/>
      <c r="H349" s="207">
        <v>157.04599999999999</v>
      </c>
      <c r="I349" s="208"/>
      <c r="J349" s="204"/>
      <c r="K349" s="204"/>
      <c r="L349" s="209"/>
      <c r="M349" s="210"/>
      <c r="N349" s="211"/>
      <c r="O349" s="211"/>
      <c r="P349" s="211"/>
      <c r="Q349" s="211"/>
      <c r="R349" s="211"/>
      <c r="S349" s="211"/>
      <c r="T349" s="212"/>
      <c r="AT349" s="213" t="s">
        <v>181</v>
      </c>
      <c r="AU349" s="213" t="s">
        <v>84</v>
      </c>
      <c r="AV349" s="14" t="s">
        <v>177</v>
      </c>
      <c r="AW349" s="14" t="s">
        <v>35</v>
      </c>
      <c r="AX349" s="14" t="s">
        <v>82</v>
      </c>
      <c r="AY349" s="213" t="s">
        <v>170</v>
      </c>
    </row>
    <row r="350" spans="1:65" s="2" customFormat="1" ht="24" x14ac:dyDescent="0.2">
      <c r="A350" s="35"/>
      <c r="B350" s="36"/>
      <c r="C350" s="174" t="s">
        <v>496</v>
      </c>
      <c r="D350" s="174" t="s">
        <v>172</v>
      </c>
      <c r="E350" s="175" t="s">
        <v>497</v>
      </c>
      <c r="F350" s="176" t="s">
        <v>498</v>
      </c>
      <c r="G350" s="177" t="s">
        <v>248</v>
      </c>
      <c r="H350" s="178">
        <v>152.96799999999999</v>
      </c>
      <c r="I350" s="179"/>
      <c r="J350" s="180">
        <f>ROUND(I350*H350,2)</f>
        <v>0</v>
      </c>
      <c r="K350" s="176" t="s">
        <v>392</v>
      </c>
      <c r="L350" s="40"/>
      <c r="M350" s="181" t="s">
        <v>19</v>
      </c>
      <c r="N350" s="182" t="s">
        <v>45</v>
      </c>
      <c r="O350" s="65"/>
      <c r="P350" s="183">
        <f>O350*H350</f>
        <v>0</v>
      </c>
      <c r="Q350" s="183">
        <v>0.10445</v>
      </c>
      <c r="R350" s="183">
        <f>Q350*H350</f>
        <v>15.977507599999999</v>
      </c>
      <c r="S350" s="183">
        <v>0</v>
      </c>
      <c r="T350" s="184">
        <f>S350*H350</f>
        <v>0</v>
      </c>
      <c r="U350" s="35"/>
      <c r="V350" s="35"/>
      <c r="W350" s="35"/>
      <c r="X350" s="35"/>
      <c r="Y350" s="35"/>
      <c r="Z350" s="35"/>
      <c r="AA350" s="35"/>
      <c r="AB350" s="35"/>
      <c r="AC350" s="35"/>
      <c r="AD350" s="35"/>
      <c r="AE350" s="35"/>
      <c r="AR350" s="185" t="s">
        <v>177</v>
      </c>
      <c r="AT350" s="185" t="s">
        <v>172</v>
      </c>
      <c r="AU350" s="185" t="s">
        <v>84</v>
      </c>
      <c r="AY350" s="18" t="s">
        <v>170</v>
      </c>
      <c r="BE350" s="186">
        <f>IF(N350="základní",J350,0)</f>
        <v>0</v>
      </c>
      <c r="BF350" s="186">
        <f>IF(N350="snížená",J350,0)</f>
        <v>0</v>
      </c>
      <c r="BG350" s="186">
        <f>IF(N350="zákl. přenesená",J350,0)</f>
        <v>0</v>
      </c>
      <c r="BH350" s="186">
        <f>IF(N350="sníž. přenesená",J350,0)</f>
        <v>0</v>
      </c>
      <c r="BI350" s="186">
        <f>IF(N350="nulová",J350,0)</f>
        <v>0</v>
      </c>
      <c r="BJ350" s="18" t="s">
        <v>82</v>
      </c>
      <c r="BK350" s="186">
        <f>ROUND(I350*H350,2)</f>
        <v>0</v>
      </c>
      <c r="BL350" s="18" t="s">
        <v>177</v>
      </c>
      <c r="BM350" s="185" t="s">
        <v>499</v>
      </c>
    </row>
    <row r="351" spans="1:65" s="2" customFormat="1" ht="29.25" x14ac:dyDescent="0.2">
      <c r="A351" s="35"/>
      <c r="B351" s="36"/>
      <c r="C351" s="37"/>
      <c r="D351" s="187" t="s">
        <v>179</v>
      </c>
      <c r="E351" s="37"/>
      <c r="F351" s="188" t="s">
        <v>493</v>
      </c>
      <c r="G351" s="37"/>
      <c r="H351" s="37"/>
      <c r="I351" s="189"/>
      <c r="J351" s="37"/>
      <c r="K351" s="37"/>
      <c r="L351" s="40"/>
      <c r="M351" s="190"/>
      <c r="N351" s="191"/>
      <c r="O351" s="65"/>
      <c r="P351" s="65"/>
      <c r="Q351" s="65"/>
      <c r="R351" s="65"/>
      <c r="S351" s="65"/>
      <c r="T351" s="66"/>
      <c r="U351" s="35"/>
      <c r="V351" s="35"/>
      <c r="W351" s="35"/>
      <c r="X351" s="35"/>
      <c r="Y351" s="35"/>
      <c r="Z351" s="35"/>
      <c r="AA351" s="35"/>
      <c r="AB351" s="35"/>
      <c r="AC351" s="35"/>
      <c r="AD351" s="35"/>
      <c r="AE351" s="35"/>
      <c r="AT351" s="18" t="s">
        <v>179</v>
      </c>
      <c r="AU351" s="18" t="s">
        <v>84</v>
      </c>
    </row>
    <row r="352" spans="1:65" s="13" customFormat="1" x14ac:dyDescent="0.2">
      <c r="B352" s="192"/>
      <c r="C352" s="193"/>
      <c r="D352" s="187" t="s">
        <v>181</v>
      </c>
      <c r="E352" s="194" t="s">
        <v>19</v>
      </c>
      <c r="F352" s="195" t="s">
        <v>500</v>
      </c>
      <c r="G352" s="193"/>
      <c r="H352" s="196">
        <v>88.679000000000002</v>
      </c>
      <c r="I352" s="197"/>
      <c r="J352" s="193"/>
      <c r="K352" s="193"/>
      <c r="L352" s="198"/>
      <c r="M352" s="199"/>
      <c r="N352" s="200"/>
      <c r="O352" s="200"/>
      <c r="P352" s="200"/>
      <c r="Q352" s="200"/>
      <c r="R352" s="200"/>
      <c r="S352" s="200"/>
      <c r="T352" s="201"/>
      <c r="AT352" s="202" t="s">
        <v>181</v>
      </c>
      <c r="AU352" s="202" t="s">
        <v>84</v>
      </c>
      <c r="AV352" s="13" t="s">
        <v>84</v>
      </c>
      <c r="AW352" s="13" t="s">
        <v>35</v>
      </c>
      <c r="AX352" s="13" t="s">
        <v>74</v>
      </c>
      <c r="AY352" s="202" t="s">
        <v>170</v>
      </c>
    </row>
    <row r="353" spans="1:65" s="13" customFormat="1" x14ac:dyDescent="0.2">
      <c r="B353" s="192"/>
      <c r="C353" s="193"/>
      <c r="D353" s="187" t="s">
        <v>181</v>
      </c>
      <c r="E353" s="194" t="s">
        <v>19</v>
      </c>
      <c r="F353" s="195" t="s">
        <v>501</v>
      </c>
      <c r="G353" s="193"/>
      <c r="H353" s="196">
        <v>64.289000000000001</v>
      </c>
      <c r="I353" s="197"/>
      <c r="J353" s="193"/>
      <c r="K353" s="193"/>
      <c r="L353" s="198"/>
      <c r="M353" s="199"/>
      <c r="N353" s="200"/>
      <c r="O353" s="200"/>
      <c r="P353" s="200"/>
      <c r="Q353" s="200"/>
      <c r="R353" s="200"/>
      <c r="S353" s="200"/>
      <c r="T353" s="201"/>
      <c r="AT353" s="202" t="s">
        <v>181</v>
      </c>
      <c r="AU353" s="202" t="s">
        <v>84</v>
      </c>
      <c r="AV353" s="13" t="s">
        <v>84</v>
      </c>
      <c r="AW353" s="13" t="s">
        <v>35</v>
      </c>
      <c r="AX353" s="13" t="s">
        <v>74</v>
      </c>
      <c r="AY353" s="202" t="s">
        <v>170</v>
      </c>
    </row>
    <row r="354" spans="1:65" s="14" customFormat="1" x14ac:dyDescent="0.2">
      <c r="B354" s="203"/>
      <c r="C354" s="204"/>
      <c r="D354" s="187" t="s">
        <v>181</v>
      </c>
      <c r="E354" s="205" t="s">
        <v>19</v>
      </c>
      <c r="F354" s="206" t="s">
        <v>185</v>
      </c>
      <c r="G354" s="204"/>
      <c r="H354" s="207">
        <v>152.96799999999999</v>
      </c>
      <c r="I354" s="208"/>
      <c r="J354" s="204"/>
      <c r="K354" s="204"/>
      <c r="L354" s="209"/>
      <c r="M354" s="210"/>
      <c r="N354" s="211"/>
      <c r="O354" s="211"/>
      <c r="P354" s="211"/>
      <c r="Q354" s="211"/>
      <c r="R354" s="211"/>
      <c r="S354" s="211"/>
      <c r="T354" s="212"/>
      <c r="AT354" s="213" t="s">
        <v>181</v>
      </c>
      <c r="AU354" s="213" t="s">
        <v>84</v>
      </c>
      <c r="AV354" s="14" t="s">
        <v>177</v>
      </c>
      <c r="AW354" s="14" t="s">
        <v>35</v>
      </c>
      <c r="AX354" s="14" t="s">
        <v>82</v>
      </c>
      <c r="AY354" s="213" t="s">
        <v>170</v>
      </c>
    </row>
    <row r="355" spans="1:65" s="12" customFormat="1" ht="22.9" customHeight="1" x14ac:dyDescent="0.2">
      <c r="B355" s="158"/>
      <c r="C355" s="159"/>
      <c r="D355" s="160" t="s">
        <v>73</v>
      </c>
      <c r="E355" s="172" t="s">
        <v>177</v>
      </c>
      <c r="F355" s="172" t="s">
        <v>502</v>
      </c>
      <c r="G355" s="159"/>
      <c r="H355" s="159"/>
      <c r="I355" s="162"/>
      <c r="J355" s="173">
        <f>BK355</f>
        <v>0</v>
      </c>
      <c r="K355" s="159"/>
      <c r="L355" s="164"/>
      <c r="M355" s="165"/>
      <c r="N355" s="166"/>
      <c r="O355" s="166"/>
      <c r="P355" s="167">
        <f>SUM(P356:P451)</f>
        <v>0</v>
      </c>
      <c r="Q355" s="166"/>
      <c r="R355" s="167">
        <f>SUM(R356:R451)</f>
        <v>321.41970468</v>
      </c>
      <c r="S355" s="166"/>
      <c r="T355" s="168">
        <f>SUM(T356:T451)</f>
        <v>0</v>
      </c>
      <c r="AR355" s="169" t="s">
        <v>82</v>
      </c>
      <c r="AT355" s="170" t="s">
        <v>73</v>
      </c>
      <c r="AU355" s="170" t="s">
        <v>82</v>
      </c>
      <c r="AY355" s="169" t="s">
        <v>170</v>
      </c>
      <c r="BK355" s="171">
        <f>SUM(BK356:BK451)</f>
        <v>0</v>
      </c>
    </row>
    <row r="356" spans="1:65" s="2" customFormat="1" ht="24" x14ac:dyDescent="0.2">
      <c r="A356" s="35"/>
      <c r="B356" s="36"/>
      <c r="C356" s="174" t="s">
        <v>503</v>
      </c>
      <c r="D356" s="174" t="s">
        <v>172</v>
      </c>
      <c r="E356" s="175" t="s">
        <v>504</v>
      </c>
      <c r="F356" s="176" t="s">
        <v>505</v>
      </c>
      <c r="G356" s="177" t="s">
        <v>439</v>
      </c>
      <c r="H356" s="178">
        <v>1</v>
      </c>
      <c r="I356" s="179"/>
      <c r="J356" s="180">
        <f>ROUND(I356*H356,2)</f>
        <v>0</v>
      </c>
      <c r="K356" s="176" t="s">
        <v>176</v>
      </c>
      <c r="L356" s="40"/>
      <c r="M356" s="181" t="s">
        <v>19</v>
      </c>
      <c r="N356" s="182" t="s">
        <v>45</v>
      </c>
      <c r="O356" s="65"/>
      <c r="P356" s="183">
        <f>O356*H356</f>
        <v>0</v>
      </c>
      <c r="Q356" s="183">
        <v>0.18459</v>
      </c>
      <c r="R356" s="183">
        <f>Q356*H356</f>
        <v>0.18459</v>
      </c>
      <c r="S356" s="183">
        <v>0</v>
      </c>
      <c r="T356" s="184">
        <f>S356*H356</f>
        <v>0</v>
      </c>
      <c r="U356" s="35"/>
      <c r="V356" s="35"/>
      <c r="W356" s="35"/>
      <c r="X356" s="35"/>
      <c r="Y356" s="35"/>
      <c r="Z356" s="35"/>
      <c r="AA356" s="35"/>
      <c r="AB356" s="35"/>
      <c r="AC356" s="35"/>
      <c r="AD356" s="35"/>
      <c r="AE356" s="35"/>
      <c r="AR356" s="185" t="s">
        <v>177</v>
      </c>
      <c r="AT356" s="185" t="s">
        <v>172</v>
      </c>
      <c r="AU356" s="185" t="s">
        <v>84</v>
      </c>
      <c r="AY356" s="18" t="s">
        <v>170</v>
      </c>
      <c r="BE356" s="186">
        <f>IF(N356="základní",J356,0)</f>
        <v>0</v>
      </c>
      <c r="BF356" s="186">
        <f>IF(N356="snížená",J356,0)</f>
        <v>0</v>
      </c>
      <c r="BG356" s="186">
        <f>IF(N356="zákl. přenesená",J356,0)</f>
        <v>0</v>
      </c>
      <c r="BH356" s="186">
        <f>IF(N356="sníž. přenesená",J356,0)</f>
        <v>0</v>
      </c>
      <c r="BI356" s="186">
        <f>IF(N356="nulová",J356,0)</f>
        <v>0</v>
      </c>
      <c r="BJ356" s="18" t="s">
        <v>82</v>
      </c>
      <c r="BK356" s="186">
        <f>ROUND(I356*H356,2)</f>
        <v>0</v>
      </c>
      <c r="BL356" s="18" t="s">
        <v>177</v>
      </c>
      <c r="BM356" s="185" t="s">
        <v>506</v>
      </c>
    </row>
    <row r="357" spans="1:65" s="2" customFormat="1" ht="21.75" customHeight="1" x14ac:dyDescent="0.2">
      <c r="A357" s="35"/>
      <c r="B357" s="36"/>
      <c r="C357" s="214" t="s">
        <v>507</v>
      </c>
      <c r="D357" s="214" t="s">
        <v>239</v>
      </c>
      <c r="E357" s="215" t="s">
        <v>508</v>
      </c>
      <c r="F357" s="216" t="s">
        <v>509</v>
      </c>
      <c r="G357" s="217" t="s">
        <v>439</v>
      </c>
      <c r="H357" s="218">
        <v>1</v>
      </c>
      <c r="I357" s="219"/>
      <c r="J357" s="220">
        <f>ROUND(I357*H357,2)</f>
        <v>0</v>
      </c>
      <c r="K357" s="216" t="s">
        <v>19</v>
      </c>
      <c r="L357" s="221"/>
      <c r="M357" s="222" t="s">
        <v>19</v>
      </c>
      <c r="N357" s="223" t="s">
        <v>45</v>
      </c>
      <c r="O357" s="65"/>
      <c r="P357" s="183">
        <f>O357*H357</f>
        <v>0</v>
      </c>
      <c r="Q357" s="183">
        <v>1.23</v>
      </c>
      <c r="R357" s="183">
        <f>Q357*H357</f>
        <v>1.23</v>
      </c>
      <c r="S357" s="183">
        <v>0</v>
      </c>
      <c r="T357" s="184">
        <f>S357*H357</f>
        <v>0</v>
      </c>
      <c r="U357" s="35"/>
      <c r="V357" s="35"/>
      <c r="W357" s="35"/>
      <c r="X357" s="35"/>
      <c r="Y357" s="35"/>
      <c r="Z357" s="35"/>
      <c r="AA357" s="35"/>
      <c r="AB357" s="35"/>
      <c r="AC357" s="35"/>
      <c r="AD357" s="35"/>
      <c r="AE357" s="35"/>
      <c r="AR357" s="185" t="s">
        <v>227</v>
      </c>
      <c r="AT357" s="185" t="s">
        <v>239</v>
      </c>
      <c r="AU357" s="185" t="s">
        <v>84</v>
      </c>
      <c r="AY357" s="18" t="s">
        <v>170</v>
      </c>
      <c r="BE357" s="186">
        <f>IF(N357="základní",J357,0)</f>
        <v>0</v>
      </c>
      <c r="BF357" s="186">
        <f>IF(N357="snížená",J357,0)</f>
        <v>0</v>
      </c>
      <c r="BG357" s="186">
        <f>IF(N357="zákl. přenesená",J357,0)</f>
        <v>0</v>
      </c>
      <c r="BH357" s="186">
        <f>IF(N357="sníž. přenesená",J357,0)</f>
        <v>0</v>
      </c>
      <c r="BI357" s="186">
        <f>IF(N357="nulová",J357,0)</f>
        <v>0</v>
      </c>
      <c r="BJ357" s="18" t="s">
        <v>82</v>
      </c>
      <c r="BK357" s="186">
        <f>ROUND(I357*H357,2)</f>
        <v>0</v>
      </c>
      <c r="BL357" s="18" t="s">
        <v>177</v>
      </c>
      <c r="BM357" s="185" t="s">
        <v>510</v>
      </c>
    </row>
    <row r="358" spans="1:65" s="13" customFormat="1" x14ac:dyDescent="0.2">
      <c r="B358" s="192"/>
      <c r="C358" s="193"/>
      <c r="D358" s="187" t="s">
        <v>181</v>
      </c>
      <c r="E358" s="194" t="s">
        <v>19</v>
      </c>
      <c r="F358" s="195" t="s">
        <v>82</v>
      </c>
      <c r="G358" s="193"/>
      <c r="H358" s="196">
        <v>1</v>
      </c>
      <c r="I358" s="197"/>
      <c r="J358" s="193"/>
      <c r="K358" s="193"/>
      <c r="L358" s="198"/>
      <c r="M358" s="199"/>
      <c r="N358" s="200"/>
      <c r="O358" s="200"/>
      <c r="P358" s="200"/>
      <c r="Q358" s="200"/>
      <c r="R358" s="200"/>
      <c r="S358" s="200"/>
      <c r="T358" s="201"/>
      <c r="AT358" s="202" t="s">
        <v>181</v>
      </c>
      <c r="AU358" s="202" t="s">
        <v>84</v>
      </c>
      <c r="AV358" s="13" t="s">
        <v>84</v>
      </c>
      <c r="AW358" s="13" t="s">
        <v>35</v>
      </c>
      <c r="AX358" s="13" t="s">
        <v>82</v>
      </c>
      <c r="AY358" s="202" t="s">
        <v>170</v>
      </c>
    </row>
    <row r="359" spans="1:65" s="2" customFormat="1" ht="24" x14ac:dyDescent="0.2">
      <c r="A359" s="35"/>
      <c r="B359" s="36"/>
      <c r="C359" s="174" t="s">
        <v>511</v>
      </c>
      <c r="D359" s="174" t="s">
        <v>172</v>
      </c>
      <c r="E359" s="175" t="s">
        <v>512</v>
      </c>
      <c r="F359" s="176" t="s">
        <v>513</v>
      </c>
      <c r="G359" s="177" t="s">
        <v>439</v>
      </c>
      <c r="H359" s="178">
        <v>44</v>
      </c>
      <c r="I359" s="179"/>
      <c r="J359" s="180">
        <f>ROUND(I359*H359,2)</f>
        <v>0</v>
      </c>
      <c r="K359" s="176" t="s">
        <v>176</v>
      </c>
      <c r="L359" s="40"/>
      <c r="M359" s="181" t="s">
        <v>19</v>
      </c>
      <c r="N359" s="182" t="s">
        <v>45</v>
      </c>
      <c r="O359" s="65"/>
      <c r="P359" s="183">
        <f>O359*H359</f>
        <v>0</v>
      </c>
      <c r="Q359" s="183">
        <v>0.25574999999999998</v>
      </c>
      <c r="R359" s="183">
        <f>Q359*H359</f>
        <v>11.252999999999998</v>
      </c>
      <c r="S359" s="183">
        <v>0</v>
      </c>
      <c r="T359" s="184">
        <f>S359*H359</f>
        <v>0</v>
      </c>
      <c r="U359" s="35"/>
      <c r="V359" s="35"/>
      <c r="W359" s="35"/>
      <c r="X359" s="35"/>
      <c r="Y359" s="35"/>
      <c r="Z359" s="35"/>
      <c r="AA359" s="35"/>
      <c r="AB359" s="35"/>
      <c r="AC359" s="35"/>
      <c r="AD359" s="35"/>
      <c r="AE359" s="35"/>
      <c r="AR359" s="185" t="s">
        <v>177</v>
      </c>
      <c r="AT359" s="185" t="s">
        <v>172</v>
      </c>
      <c r="AU359" s="185" t="s">
        <v>84</v>
      </c>
      <c r="AY359" s="18" t="s">
        <v>170</v>
      </c>
      <c r="BE359" s="186">
        <f>IF(N359="základní",J359,0)</f>
        <v>0</v>
      </c>
      <c r="BF359" s="186">
        <f>IF(N359="snížená",J359,0)</f>
        <v>0</v>
      </c>
      <c r="BG359" s="186">
        <f>IF(N359="zákl. přenesená",J359,0)</f>
        <v>0</v>
      </c>
      <c r="BH359" s="186">
        <f>IF(N359="sníž. přenesená",J359,0)</f>
        <v>0</v>
      </c>
      <c r="BI359" s="186">
        <f>IF(N359="nulová",J359,0)</f>
        <v>0</v>
      </c>
      <c r="BJ359" s="18" t="s">
        <v>82</v>
      </c>
      <c r="BK359" s="186">
        <f>ROUND(I359*H359,2)</f>
        <v>0</v>
      </c>
      <c r="BL359" s="18" t="s">
        <v>177</v>
      </c>
      <c r="BM359" s="185" t="s">
        <v>514</v>
      </c>
    </row>
    <row r="360" spans="1:65" s="2" customFormat="1" ht="21.75" customHeight="1" x14ac:dyDescent="0.2">
      <c r="A360" s="35"/>
      <c r="B360" s="36"/>
      <c r="C360" s="214" t="s">
        <v>515</v>
      </c>
      <c r="D360" s="214" t="s">
        <v>239</v>
      </c>
      <c r="E360" s="215" t="s">
        <v>516</v>
      </c>
      <c r="F360" s="216" t="s">
        <v>517</v>
      </c>
      <c r="G360" s="217" t="s">
        <v>439</v>
      </c>
      <c r="H360" s="218">
        <v>41</v>
      </c>
      <c r="I360" s="219"/>
      <c r="J360" s="220">
        <f>ROUND(I360*H360,2)</f>
        <v>0</v>
      </c>
      <c r="K360" s="216" t="s">
        <v>19</v>
      </c>
      <c r="L360" s="221"/>
      <c r="M360" s="222" t="s">
        <v>19</v>
      </c>
      <c r="N360" s="223" t="s">
        <v>45</v>
      </c>
      <c r="O360" s="65"/>
      <c r="P360" s="183">
        <f>O360*H360</f>
        <v>0</v>
      </c>
      <c r="Q360" s="183">
        <v>2.46</v>
      </c>
      <c r="R360" s="183">
        <f>Q360*H360</f>
        <v>100.86</v>
      </c>
      <c r="S360" s="183">
        <v>0</v>
      </c>
      <c r="T360" s="184">
        <f>S360*H360</f>
        <v>0</v>
      </c>
      <c r="U360" s="35"/>
      <c r="V360" s="35"/>
      <c r="W360" s="35"/>
      <c r="X360" s="35"/>
      <c r="Y360" s="35"/>
      <c r="Z360" s="35"/>
      <c r="AA360" s="35"/>
      <c r="AB360" s="35"/>
      <c r="AC360" s="35"/>
      <c r="AD360" s="35"/>
      <c r="AE360" s="35"/>
      <c r="AR360" s="185" t="s">
        <v>227</v>
      </c>
      <c r="AT360" s="185" t="s">
        <v>239</v>
      </c>
      <c r="AU360" s="185" t="s">
        <v>84</v>
      </c>
      <c r="AY360" s="18" t="s">
        <v>170</v>
      </c>
      <c r="BE360" s="186">
        <f>IF(N360="základní",J360,0)</f>
        <v>0</v>
      </c>
      <c r="BF360" s="186">
        <f>IF(N360="snížená",J360,0)</f>
        <v>0</v>
      </c>
      <c r="BG360" s="186">
        <f>IF(N360="zákl. přenesená",J360,0)</f>
        <v>0</v>
      </c>
      <c r="BH360" s="186">
        <f>IF(N360="sníž. přenesená",J360,0)</f>
        <v>0</v>
      </c>
      <c r="BI360" s="186">
        <f>IF(N360="nulová",J360,0)</f>
        <v>0</v>
      </c>
      <c r="BJ360" s="18" t="s">
        <v>82</v>
      </c>
      <c r="BK360" s="186">
        <f>ROUND(I360*H360,2)</f>
        <v>0</v>
      </c>
      <c r="BL360" s="18" t="s">
        <v>177</v>
      </c>
      <c r="BM360" s="185" t="s">
        <v>518</v>
      </c>
    </row>
    <row r="361" spans="1:65" s="2" customFormat="1" ht="21.75" customHeight="1" x14ac:dyDescent="0.2">
      <c r="A361" s="35"/>
      <c r="B361" s="36"/>
      <c r="C361" s="214" t="s">
        <v>519</v>
      </c>
      <c r="D361" s="214" t="s">
        <v>239</v>
      </c>
      <c r="E361" s="215" t="s">
        <v>520</v>
      </c>
      <c r="F361" s="216" t="s">
        <v>521</v>
      </c>
      <c r="G361" s="217" t="s">
        <v>439</v>
      </c>
      <c r="H361" s="218">
        <v>2</v>
      </c>
      <c r="I361" s="219"/>
      <c r="J361" s="220">
        <f>ROUND(I361*H361,2)</f>
        <v>0</v>
      </c>
      <c r="K361" s="216" t="s">
        <v>19</v>
      </c>
      <c r="L361" s="221"/>
      <c r="M361" s="222" t="s">
        <v>19</v>
      </c>
      <c r="N361" s="223" t="s">
        <v>45</v>
      </c>
      <c r="O361" s="65"/>
      <c r="P361" s="183">
        <f>O361*H361</f>
        <v>0</v>
      </c>
      <c r="Q361" s="183">
        <v>1.72</v>
      </c>
      <c r="R361" s="183">
        <f>Q361*H361</f>
        <v>3.44</v>
      </c>
      <c r="S361" s="183">
        <v>0</v>
      </c>
      <c r="T361" s="184">
        <f>S361*H361</f>
        <v>0</v>
      </c>
      <c r="U361" s="35"/>
      <c r="V361" s="35"/>
      <c r="W361" s="35"/>
      <c r="X361" s="35"/>
      <c r="Y361" s="35"/>
      <c r="Z361" s="35"/>
      <c r="AA361" s="35"/>
      <c r="AB361" s="35"/>
      <c r="AC361" s="35"/>
      <c r="AD361" s="35"/>
      <c r="AE361" s="35"/>
      <c r="AR361" s="185" t="s">
        <v>227</v>
      </c>
      <c r="AT361" s="185" t="s">
        <v>239</v>
      </c>
      <c r="AU361" s="185" t="s">
        <v>84</v>
      </c>
      <c r="AY361" s="18" t="s">
        <v>170</v>
      </c>
      <c r="BE361" s="186">
        <f>IF(N361="základní",J361,0)</f>
        <v>0</v>
      </c>
      <c r="BF361" s="186">
        <f>IF(N361="snížená",J361,0)</f>
        <v>0</v>
      </c>
      <c r="BG361" s="186">
        <f>IF(N361="zákl. přenesená",J361,0)</f>
        <v>0</v>
      </c>
      <c r="BH361" s="186">
        <f>IF(N361="sníž. přenesená",J361,0)</f>
        <v>0</v>
      </c>
      <c r="BI361" s="186">
        <f>IF(N361="nulová",J361,0)</f>
        <v>0</v>
      </c>
      <c r="BJ361" s="18" t="s">
        <v>82</v>
      </c>
      <c r="BK361" s="186">
        <f>ROUND(I361*H361,2)</f>
        <v>0</v>
      </c>
      <c r="BL361" s="18" t="s">
        <v>177</v>
      </c>
      <c r="BM361" s="185" t="s">
        <v>522</v>
      </c>
    </row>
    <row r="362" spans="1:65" s="2" customFormat="1" ht="21.75" customHeight="1" x14ac:dyDescent="0.2">
      <c r="A362" s="35"/>
      <c r="B362" s="36"/>
      <c r="C362" s="214" t="s">
        <v>523</v>
      </c>
      <c r="D362" s="214" t="s">
        <v>239</v>
      </c>
      <c r="E362" s="215" t="s">
        <v>524</v>
      </c>
      <c r="F362" s="216" t="s">
        <v>525</v>
      </c>
      <c r="G362" s="217" t="s">
        <v>439</v>
      </c>
      <c r="H362" s="218">
        <v>1</v>
      </c>
      <c r="I362" s="219"/>
      <c r="J362" s="220">
        <f>ROUND(I362*H362,2)</f>
        <v>0</v>
      </c>
      <c r="K362" s="216" t="s">
        <v>19</v>
      </c>
      <c r="L362" s="221"/>
      <c r="M362" s="222" t="s">
        <v>19</v>
      </c>
      <c r="N362" s="223" t="s">
        <v>45</v>
      </c>
      <c r="O362" s="65"/>
      <c r="P362" s="183">
        <f>O362*H362</f>
        <v>0</v>
      </c>
      <c r="Q362" s="183">
        <v>2.17</v>
      </c>
      <c r="R362" s="183">
        <f>Q362*H362</f>
        <v>2.17</v>
      </c>
      <c r="S362" s="183">
        <v>0</v>
      </c>
      <c r="T362" s="184">
        <f>S362*H362</f>
        <v>0</v>
      </c>
      <c r="U362" s="35"/>
      <c r="V362" s="35"/>
      <c r="W362" s="35"/>
      <c r="X362" s="35"/>
      <c r="Y362" s="35"/>
      <c r="Z362" s="35"/>
      <c r="AA362" s="35"/>
      <c r="AB362" s="35"/>
      <c r="AC362" s="35"/>
      <c r="AD362" s="35"/>
      <c r="AE362" s="35"/>
      <c r="AR362" s="185" t="s">
        <v>227</v>
      </c>
      <c r="AT362" s="185" t="s">
        <v>239</v>
      </c>
      <c r="AU362" s="185" t="s">
        <v>84</v>
      </c>
      <c r="AY362" s="18" t="s">
        <v>170</v>
      </c>
      <c r="BE362" s="186">
        <f>IF(N362="základní",J362,0)</f>
        <v>0</v>
      </c>
      <c r="BF362" s="186">
        <f>IF(N362="snížená",J362,0)</f>
        <v>0</v>
      </c>
      <c r="BG362" s="186">
        <f>IF(N362="zákl. přenesená",J362,0)</f>
        <v>0</v>
      </c>
      <c r="BH362" s="186">
        <f>IF(N362="sníž. přenesená",J362,0)</f>
        <v>0</v>
      </c>
      <c r="BI362" s="186">
        <f>IF(N362="nulová",J362,0)</f>
        <v>0</v>
      </c>
      <c r="BJ362" s="18" t="s">
        <v>82</v>
      </c>
      <c r="BK362" s="186">
        <f>ROUND(I362*H362,2)</f>
        <v>0</v>
      </c>
      <c r="BL362" s="18" t="s">
        <v>177</v>
      </c>
      <c r="BM362" s="185" t="s">
        <v>526</v>
      </c>
    </row>
    <row r="363" spans="1:65" s="2" customFormat="1" ht="24" x14ac:dyDescent="0.2">
      <c r="A363" s="35"/>
      <c r="B363" s="36"/>
      <c r="C363" s="174" t="s">
        <v>527</v>
      </c>
      <c r="D363" s="174" t="s">
        <v>172</v>
      </c>
      <c r="E363" s="175" t="s">
        <v>528</v>
      </c>
      <c r="F363" s="176" t="s">
        <v>529</v>
      </c>
      <c r="G363" s="177" t="s">
        <v>175</v>
      </c>
      <c r="H363" s="178">
        <v>11.678000000000001</v>
      </c>
      <c r="I363" s="179"/>
      <c r="J363" s="180">
        <f>ROUND(I363*H363,2)</f>
        <v>0</v>
      </c>
      <c r="K363" s="176" t="s">
        <v>176</v>
      </c>
      <c r="L363" s="40"/>
      <c r="M363" s="181" t="s">
        <v>19</v>
      </c>
      <c r="N363" s="182" t="s">
        <v>45</v>
      </c>
      <c r="O363" s="65"/>
      <c r="P363" s="183">
        <f>O363*H363</f>
        <v>0</v>
      </c>
      <c r="Q363" s="183">
        <v>2.45343</v>
      </c>
      <c r="R363" s="183">
        <f>Q363*H363</f>
        <v>28.651155540000001</v>
      </c>
      <c r="S363" s="183">
        <v>0</v>
      </c>
      <c r="T363" s="184">
        <f>S363*H363</f>
        <v>0</v>
      </c>
      <c r="U363" s="35"/>
      <c r="V363" s="35"/>
      <c r="W363" s="35"/>
      <c r="X363" s="35"/>
      <c r="Y363" s="35"/>
      <c r="Z363" s="35"/>
      <c r="AA363" s="35"/>
      <c r="AB363" s="35"/>
      <c r="AC363" s="35"/>
      <c r="AD363" s="35"/>
      <c r="AE363" s="35"/>
      <c r="AR363" s="185" t="s">
        <v>177</v>
      </c>
      <c r="AT363" s="185" t="s">
        <v>172</v>
      </c>
      <c r="AU363" s="185" t="s">
        <v>84</v>
      </c>
      <c r="AY363" s="18" t="s">
        <v>170</v>
      </c>
      <c r="BE363" s="186">
        <f>IF(N363="základní",J363,0)</f>
        <v>0</v>
      </c>
      <c r="BF363" s="186">
        <f>IF(N363="snížená",J363,0)</f>
        <v>0</v>
      </c>
      <c r="BG363" s="186">
        <f>IF(N363="zákl. přenesená",J363,0)</f>
        <v>0</v>
      </c>
      <c r="BH363" s="186">
        <f>IF(N363="sníž. přenesená",J363,0)</f>
        <v>0</v>
      </c>
      <c r="BI363" s="186">
        <f>IF(N363="nulová",J363,0)</f>
        <v>0</v>
      </c>
      <c r="BJ363" s="18" t="s">
        <v>82</v>
      </c>
      <c r="BK363" s="186">
        <f>ROUND(I363*H363,2)</f>
        <v>0</v>
      </c>
      <c r="BL363" s="18" t="s">
        <v>177</v>
      </c>
      <c r="BM363" s="185" t="s">
        <v>530</v>
      </c>
    </row>
    <row r="364" spans="1:65" s="2" customFormat="1" ht="39" x14ac:dyDescent="0.2">
      <c r="A364" s="35"/>
      <c r="B364" s="36"/>
      <c r="C364" s="37"/>
      <c r="D364" s="187" t="s">
        <v>179</v>
      </c>
      <c r="E364" s="37"/>
      <c r="F364" s="188" t="s">
        <v>531</v>
      </c>
      <c r="G364" s="37"/>
      <c r="H364" s="37"/>
      <c r="I364" s="189"/>
      <c r="J364" s="37"/>
      <c r="K364" s="37"/>
      <c r="L364" s="40"/>
      <c r="M364" s="190"/>
      <c r="N364" s="191"/>
      <c r="O364" s="65"/>
      <c r="P364" s="65"/>
      <c r="Q364" s="65"/>
      <c r="R364" s="65"/>
      <c r="S364" s="65"/>
      <c r="T364" s="66"/>
      <c r="U364" s="35"/>
      <c r="V364" s="35"/>
      <c r="W364" s="35"/>
      <c r="X364" s="35"/>
      <c r="Y364" s="35"/>
      <c r="Z364" s="35"/>
      <c r="AA364" s="35"/>
      <c r="AB364" s="35"/>
      <c r="AC364" s="35"/>
      <c r="AD364" s="35"/>
      <c r="AE364" s="35"/>
      <c r="AT364" s="18" t="s">
        <v>179</v>
      </c>
      <c r="AU364" s="18" t="s">
        <v>84</v>
      </c>
    </row>
    <row r="365" spans="1:65" s="13" customFormat="1" ht="22.5" x14ac:dyDescent="0.2">
      <c r="B365" s="192"/>
      <c r="C365" s="193"/>
      <c r="D365" s="187" t="s">
        <v>181</v>
      </c>
      <c r="E365" s="194" t="s">
        <v>19</v>
      </c>
      <c r="F365" s="195" t="s">
        <v>532</v>
      </c>
      <c r="G365" s="193"/>
      <c r="H365" s="196">
        <v>9.7899999999999991</v>
      </c>
      <c r="I365" s="197"/>
      <c r="J365" s="193"/>
      <c r="K365" s="193"/>
      <c r="L365" s="198"/>
      <c r="M365" s="199"/>
      <c r="N365" s="200"/>
      <c r="O365" s="200"/>
      <c r="P365" s="200"/>
      <c r="Q365" s="200"/>
      <c r="R365" s="200"/>
      <c r="S365" s="200"/>
      <c r="T365" s="201"/>
      <c r="AT365" s="202" t="s">
        <v>181</v>
      </c>
      <c r="AU365" s="202" t="s">
        <v>84</v>
      </c>
      <c r="AV365" s="13" t="s">
        <v>84</v>
      </c>
      <c r="AW365" s="13" t="s">
        <v>35</v>
      </c>
      <c r="AX365" s="13" t="s">
        <v>74</v>
      </c>
      <c r="AY365" s="202" t="s">
        <v>170</v>
      </c>
    </row>
    <row r="366" spans="1:65" s="13" customFormat="1" x14ac:dyDescent="0.2">
      <c r="B366" s="192"/>
      <c r="C366" s="193"/>
      <c r="D366" s="187" t="s">
        <v>181</v>
      </c>
      <c r="E366" s="194" t="s">
        <v>19</v>
      </c>
      <c r="F366" s="195" t="s">
        <v>533</v>
      </c>
      <c r="G366" s="193"/>
      <c r="H366" s="196">
        <v>1.8879999999999999</v>
      </c>
      <c r="I366" s="197"/>
      <c r="J366" s="193"/>
      <c r="K366" s="193"/>
      <c r="L366" s="198"/>
      <c r="M366" s="199"/>
      <c r="N366" s="200"/>
      <c r="O366" s="200"/>
      <c r="P366" s="200"/>
      <c r="Q366" s="200"/>
      <c r="R366" s="200"/>
      <c r="S366" s="200"/>
      <c r="T366" s="201"/>
      <c r="AT366" s="202" t="s">
        <v>181</v>
      </c>
      <c r="AU366" s="202" t="s">
        <v>84</v>
      </c>
      <c r="AV366" s="13" t="s">
        <v>84</v>
      </c>
      <c r="AW366" s="13" t="s">
        <v>35</v>
      </c>
      <c r="AX366" s="13" t="s">
        <v>74</v>
      </c>
      <c r="AY366" s="202" t="s">
        <v>170</v>
      </c>
    </row>
    <row r="367" spans="1:65" s="14" customFormat="1" x14ac:dyDescent="0.2">
      <c r="B367" s="203"/>
      <c r="C367" s="204"/>
      <c r="D367" s="187" t="s">
        <v>181</v>
      </c>
      <c r="E367" s="205" t="s">
        <v>19</v>
      </c>
      <c r="F367" s="206" t="s">
        <v>185</v>
      </c>
      <c r="G367" s="204"/>
      <c r="H367" s="207">
        <v>11.678000000000001</v>
      </c>
      <c r="I367" s="208"/>
      <c r="J367" s="204"/>
      <c r="K367" s="204"/>
      <c r="L367" s="209"/>
      <c r="M367" s="210"/>
      <c r="N367" s="211"/>
      <c r="O367" s="211"/>
      <c r="P367" s="211"/>
      <c r="Q367" s="211"/>
      <c r="R367" s="211"/>
      <c r="S367" s="211"/>
      <c r="T367" s="212"/>
      <c r="AT367" s="213" t="s">
        <v>181</v>
      </c>
      <c r="AU367" s="213" t="s">
        <v>84</v>
      </c>
      <c r="AV367" s="14" t="s">
        <v>177</v>
      </c>
      <c r="AW367" s="14" t="s">
        <v>35</v>
      </c>
      <c r="AX367" s="14" t="s">
        <v>82</v>
      </c>
      <c r="AY367" s="213" t="s">
        <v>170</v>
      </c>
    </row>
    <row r="368" spans="1:65" s="2" customFormat="1" ht="24" x14ac:dyDescent="0.2">
      <c r="A368" s="35"/>
      <c r="B368" s="36"/>
      <c r="C368" s="174" t="s">
        <v>534</v>
      </c>
      <c r="D368" s="174" t="s">
        <v>172</v>
      </c>
      <c r="E368" s="175" t="s">
        <v>535</v>
      </c>
      <c r="F368" s="176" t="s">
        <v>536</v>
      </c>
      <c r="G368" s="177" t="s">
        <v>175</v>
      </c>
      <c r="H368" s="178">
        <v>25.134</v>
      </c>
      <c r="I368" s="179"/>
      <c r="J368" s="180">
        <f>ROUND(I368*H368,2)</f>
        <v>0</v>
      </c>
      <c r="K368" s="176" t="s">
        <v>176</v>
      </c>
      <c r="L368" s="40"/>
      <c r="M368" s="181" t="s">
        <v>19</v>
      </c>
      <c r="N368" s="182" t="s">
        <v>45</v>
      </c>
      <c r="O368" s="65"/>
      <c r="P368" s="183">
        <f>O368*H368</f>
        <v>0</v>
      </c>
      <c r="Q368" s="183">
        <v>2.45343</v>
      </c>
      <c r="R368" s="183">
        <f>Q368*H368</f>
        <v>61.664509620000004</v>
      </c>
      <c r="S368" s="183">
        <v>0</v>
      </c>
      <c r="T368" s="184">
        <f>S368*H368</f>
        <v>0</v>
      </c>
      <c r="U368" s="35"/>
      <c r="V368" s="35"/>
      <c r="W368" s="35"/>
      <c r="X368" s="35"/>
      <c r="Y368" s="35"/>
      <c r="Z368" s="35"/>
      <c r="AA368" s="35"/>
      <c r="AB368" s="35"/>
      <c r="AC368" s="35"/>
      <c r="AD368" s="35"/>
      <c r="AE368" s="35"/>
      <c r="AR368" s="185" t="s">
        <v>177</v>
      </c>
      <c r="AT368" s="185" t="s">
        <v>172</v>
      </c>
      <c r="AU368" s="185" t="s">
        <v>84</v>
      </c>
      <c r="AY368" s="18" t="s">
        <v>170</v>
      </c>
      <c r="BE368" s="186">
        <f>IF(N368="základní",J368,0)</f>
        <v>0</v>
      </c>
      <c r="BF368" s="186">
        <f>IF(N368="snížená",J368,0)</f>
        <v>0</v>
      </c>
      <c r="BG368" s="186">
        <f>IF(N368="zákl. přenesená",J368,0)</f>
        <v>0</v>
      </c>
      <c r="BH368" s="186">
        <f>IF(N368="sníž. přenesená",J368,0)</f>
        <v>0</v>
      </c>
      <c r="BI368" s="186">
        <f>IF(N368="nulová",J368,0)</f>
        <v>0</v>
      </c>
      <c r="BJ368" s="18" t="s">
        <v>82</v>
      </c>
      <c r="BK368" s="186">
        <f>ROUND(I368*H368,2)</f>
        <v>0</v>
      </c>
      <c r="BL368" s="18" t="s">
        <v>177</v>
      </c>
      <c r="BM368" s="185" t="s">
        <v>537</v>
      </c>
    </row>
    <row r="369" spans="1:65" s="2" customFormat="1" ht="39" x14ac:dyDescent="0.2">
      <c r="A369" s="35"/>
      <c r="B369" s="36"/>
      <c r="C369" s="37"/>
      <c r="D369" s="187" t="s">
        <v>179</v>
      </c>
      <c r="E369" s="37"/>
      <c r="F369" s="188" t="s">
        <v>531</v>
      </c>
      <c r="G369" s="37"/>
      <c r="H369" s="37"/>
      <c r="I369" s="189"/>
      <c r="J369" s="37"/>
      <c r="K369" s="37"/>
      <c r="L369" s="40"/>
      <c r="M369" s="190"/>
      <c r="N369" s="191"/>
      <c r="O369" s="65"/>
      <c r="P369" s="65"/>
      <c r="Q369" s="65"/>
      <c r="R369" s="65"/>
      <c r="S369" s="65"/>
      <c r="T369" s="66"/>
      <c r="U369" s="35"/>
      <c r="V369" s="35"/>
      <c r="W369" s="35"/>
      <c r="X369" s="35"/>
      <c r="Y369" s="35"/>
      <c r="Z369" s="35"/>
      <c r="AA369" s="35"/>
      <c r="AB369" s="35"/>
      <c r="AC369" s="35"/>
      <c r="AD369" s="35"/>
      <c r="AE369" s="35"/>
      <c r="AT369" s="18" t="s">
        <v>179</v>
      </c>
      <c r="AU369" s="18" t="s">
        <v>84</v>
      </c>
    </row>
    <row r="370" spans="1:65" s="13" customFormat="1" ht="22.5" x14ac:dyDescent="0.2">
      <c r="B370" s="192"/>
      <c r="C370" s="193"/>
      <c r="D370" s="187" t="s">
        <v>181</v>
      </c>
      <c r="E370" s="194" t="s">
        <v>19</v>
      </c>
      <c r="F370" s="195" t="s">
        <v>538</v>
      </c>
      <c r="G370" s="193"/>
      <c r="H370" s="196">
        <v>25.134</v>
      </c>
      <c r="I370" s="197"/>
      <c r="J370" s="193"/>
      <c r="K370" s="193"/>
      <c r="L370" s="198"/>
      <c r="M370" s="199"/>
      <c r="N370" s="200"/>
      <c r="O370" s="200"/>
      <c r="P370" s="200"/>
      <c r="Q370" s="200"/>
      <c r="R370" s="200"/>
      <c r="S370" s="200"/>
      <c r="T370" s="201"/>
      <c r="AT370" s="202" t="s">
        <v>181</v>
      </c>
      <c r="AU370" s="202" t="s">
        <v>84</v>
      </c>
      <c r="AV370" s="13" t="s">
        <v>84</v>
      </c>
      <c r="AW370" s="13" t="s">
        <v>35</v>
      </c>
      <c r="AX370" s="13" t="s">
        <v>82</v>
      </c>
      <c r="AY370" s="202" t="s">
        <v>170</v>
      </c>
    </row>
    <row r="371" spans="1:65" s="2" customFormat="1" ht="21.75" customHeight="1" x14ac:dyDescent="0.2">
      <c r="A371" s="35"/>
      <c r="B371" s="36"/>
      <c r="C371" s="174" t="s">
        <v>539</v>
      </c>
      <c r="D371" s="174" t="s">
        <v>172</v>
      </c>
      <c r="E371" s="175" t="s">
        <v>540</v>
      </c>
      <c r="F371" s="176" t="s">
        <v>541</v>
      </c>
      <c r="G371" s="177" t="s">
        <v>248</v>
      </c>
      <c r="H371" s="178">
        <v>183.85499999999999</v>
      </c>
      <c r="I371" s="179"/>
      <c r="J371" s="180">
        <f>ROUND(I371*H371,2)</f>
        <v>0</v>
      </c>
      <c r="K371" s="176" t="s">
        <v>176</v>
      </c>
      <c r="L371" s="40"/>
      <c r="M371" s="181" t="s">
        <v>19</v>
      </c>
      <c r="N371" s="182" t="s">
        <v>45</v>
      </c>
      <c r="O371" s="65"/>
      <c r="P371" s="183">
        <f>O371*H371</f>
        <v>0</v>
      </c>
      <c r="Q371" s="183">
        <v>5.3299999999999997E-3</v>
      </c>
      <c r="R371" s="183">
        <f>Q371*H371</f>
        <v>0.97994714999999988</v>
      </c>
      <c r="S371" s="183">
        <v>0</v>
      </c>
      <c r="T371" s="184">
        <f>S371*H371</f>
        <v>0</v>
      </c>
      <c r="U371" s="35"/>
      <c r="V371" s="35"/>
      <c r="W371" s="35"/>
      <c r="X371" s="35"/>
      <c r="Y371" s="35"/>
      <c r="Z371" s="35"/>
      <c r="AA371" s="35"/>
      <c r="AB371" s="35"/>
      <c r="AC371" s="35"/>
      <c r="AD371" s="35"/>
      <c r="AE371" s="35"/>
      <c r="AR371" s="185" t="s">
        <v>177</v>
      </c>
      <c r="AT371" s="185" t="s">
        <v>172</v>
      </c>
      <c r="AU371" s="185" t="s">
        <v>84</v>
      </c>
      <c r="AY371" s="18" t="s">
        <v>170</v>
      </c>
      <c r="BE371" s="186">
        <f>IF(N371="základní",J371,0)</f>
        <v>0</v>
      </c>
      <c r="BF371" s="186">
        <f>IF(N371="snížená",J371,0)</f>
        <v>0</v>
      </c>
      <c r="BG371" s="186">
        <f>IF(N371="zákl. přenesená",J371,0)</f>
        <v>0</v>
      </c>
      <c r="BH371" s="186">
        <f>IF(N371="sníž. přenesená",J371,0)</f>
        <v>0</v>
      </c>
      <c r="BI371" s="186">
        <f>IF(N371="nulová",J371,0)</f>
        <v>0</v>
      </c>
      <c r="BJ371" s="18" t="s">
        <v>82</v>
      </c>
      <c r="BK371" s="186">
        <f>ROUND(I371*H371,2)</f>
        <v>0</v>
      </c>
      <c r="BL371" s="18" t="s">
        <v>177</v>
      </c>
      <c r="BM371" s="185" t="s">
        <v>542</v>
      </c>
    </row>
    <row r="372" spans="1:65" s="2" customFormat="1" ht="146.25" x14ac:dyDescent="0.2">
      <c r="A372" s="35"/>
      <c r="B372" s="36"/>
      <c r="C372" s="37"/>
      <c r="D372" s="187" t="s">
        <v>179</v>
      </c>
      <c r="E372" s="37"/>
      <c r="F372" s="188" t="s">
        <v>543</v>
      </c>
      <c r="G372" s="37"/>
      <c r="H372" s="37"/>
      <c r="I372" s="189"/>
      <c r="J372" s="37"/>
      <c r="K372" s="37"/>
      <c r="L372" s="40"/>
      <c r="M372" s="190"/>
      <c r="N372" s="191"/>
      <c r="O372" s="65"/>
      <c r="P372" s="65"/>
      <c r="Q372" s="65"/>
      <c r="R372" s="65"/>
      <c r="S372" s="65"/>
      <c r="T372" s="66"/>
      <c r="U372" s="35"/>
      <c r="V372" s="35"/>
      <c r="W372" s="35"/>
      <c r="X372" s="35"/>
      <c r="Y372" s="35"/>
      <c r="Z372" s="35"/>
      <c r="AA372" s="35"/>
      <c r="AB372" s="35"/>
      <c r="AC372" s="35"/>
      <c r="AD372" s="35"/>
      <c r="AE372" s="35"/>
      <c r="AT372" s="18" t="s">
        <v>179</v>
      </c>
      <c r="AU372" s="18" t="s">
        <v>84</v>
      </c>
    </row>
    <row r="373" spans="1:65" s="13" customFormat="1" x14ac:dyDescent="0.2">
      <c r="B373" s="192"/>
      <c r="C373" s="193"/>
      <c r="D373" s="187" t="s">
        <v>181</v>
      </c>
      <c r="E373" s="194" t="s">
        <v>19</v>
      </c>
      <c r="F373" s="195" t="s">
        <v>544</v>
      </c>
      <c r="G373" s="193"/>
      <c r="H373" s="196">
        <v>30.658000000000001</v>
      </c>
      <c r="I373" s="197"/>
      <c r="J373" s="193"/>
      <c r="K373" s="193"/>
      <c r="L373" s="198"/>
      <c r="M373" s="199"/>
      <c r="N373" s="200"/>
      <c r="O373" s="200"/>
      <c r="P373" s="200"/>
      <c r="Q373" s="200"/>
      <c r="R373" s="200"/>
      <c r="S373" s="200"/>
      <c r="T373" s="201"/>
      <c r="AT373" s="202" t="s">
        <v>181</v>
      </c>
      <c r="AU373" s="202" t="s">
        <v>84</v>
      </c>
      <c r="AV373" s="13" t="s">
        <v>84</v>
      </c>
      <c r="AW373" s="13" t="s">
        <v>35</v>
      </c>
      <c r="AX373" s="13" t="s">
        <v>74</v>
      </c>
      <c r="AY373" s="202" t="s">
        <v>170</v>
      </c>
    </row>
    <row r="374" spans="1:65" s="13" customFormat="1" x14ac:dyDescent="0.2">
      <c r="B374" s="192"/>
      <c r="C374" s="193"/>
      <c r="D374" s="187" t="s">
        <v>181</v>
      </c>
      <c r="E374" s="194" t="s">
        <v>19</v>
      </c>
      <c r="F374" s="195" t="s">
        <v>545</v>
      </c>
      <c r="G374" s="193"/>
      <c r="H374" s="196">
        <v>12.59</v>
      </c>
      <c r="I374" s="197"/>
      <c r="J374" s="193"/>
      <c r="K374" s="193"/>
      <c r="L374" s="198"/>
      <c r="M374" s="199"/>
      <c r="N374" s="200"/>
      <c r="O374" s="200"/>
      <c r="P374" s="200"/>
      <c r="Q374" s="200"/>
      <c r="R374" s="200"/>
      <c r="S374" s="200"/>
      <c r="T374" s="201"/>
      <c r="AT374" s="202" t="s">
        <v>181</v>
      </c>
      <c r="AU374" s="202" t="s">
        <v>84</v>
      </c>
      <c r="AV374" s="13" t="s">
        <v>84</v>
      </c>
      <c r="AW374" s="13" t="s">
        <v>35</v>
      </c>
      <c r="AX374" s="13" t="s">
        <v>74</v>
      </c>
      <c r="AY374" s="202" t="s">
        <v>170</v>
      </c>
    </row>
    <row r="375" spans="1:65" s="13" customFormat="1" x14ac:dyDescent="0.2">
      <c r="B375" s="192"/>
      <c r="C375" s="193"/>
      <c r="D375" s="187" t="s">
        <v>181</v>
      </c>
      <c r="E375" s="194" t="s">
        <v>19</v>
      </c>
      <c r="F375" s="195" t="s">
        <v>546</v>
      </c>
      <c r="G375" s="193"/>
      <c r="H375" s="196">
        <v>140.607</v>
      </c>
      <c r="I375" s="197"/>
      <c r="J375" s="193"/>
      <c r="K375" s="193"/>
      <c r="L375" s="198"/>
      <c r="M375" s="199"/>
      <c r="N375" s="200"/>
      <c r="O375" s="200"/>
      <c r="P375" s="200"/>
      <c r="Q375" s="200"/>
      <c r="R375" s="200"/>
      <c r="S375" s="200"/>
      <c r="T375" s="201"/>
      <c r="AT375" s="202" t="s">
        <v>181</v>
      </c>
      <c r="AU375" s="202" t="s">
        <v>84</v>
      </c>
      <c r="AV375" s="13" t="s">
        <v>84</v>
      </c>
      <c r="AW375" s="13" t="s">
        <v>35</v>
      </c>
      <c r="AX375" s="13" t="s">
        <v>74</v>
      </c>
      <c r="AY375" s="202" t="s">
        <v>170</v>
      </c>
    </row>
    <row r="376" spans="1:65" s="14" customFormat="1" x14ac:dyDescent="0.2">
      <c r="B376" s="203"/>
      <c r="C376" s="204"/>
      <c r="D376" s="187" t="s">
        <v>181</v>
      </c>
      <c r="E376" s="205" t="s">
        <v>19</v>
      </c>
      <c r="F376" s="206" t="s">
        <v>185</v>
      </c>
      <c r="G376" s="204"/>
      <c r="H376" s="207">
        <v>183.85499999999999</v>
      </c>
      <c r="I376" s="208"/>
      <c r="J376" s="204"/>
      <c r="K376" s="204"/>
      <c r="L376" s="209"/>
      <c r="M376" s="210"/>
      <c r="N376" s="211"/>
      <c r="O376" s="211"/>
      <c r="P376" s="211"/>
      <c r="Q376" s="211"/>
      <c r="R376" s="211"/>
      <c r="S376" s="211"/>
      <c r="T376" s="212"/>
      <c r="AT376" s="213" t="s">
        <v>181</v>
      </c>
      <c r="AU376" s="213" t="s">
        <v>84</v>
      </c>
      <c r="AV376" s="14" t="s">
        <v>177</v>
      </c>
      <c r="AW376" s="14" t="s">
        <v>35</v>
      </c>
      <c r="AX376" s="14" t="s">
        <v>82</v>
      </c>
      <c r="AY376" s="213" t="s">
        <v>170</v>
      </c>
    </row>
    <row r="377" spans="1:65" s="2" customFormat="1" ht="24" x14ac:dyDescent="0.2">
      <c r="A377" s="35"/>
      <c r="B377" s="36"/>
      <c r="C377" s="174" t="s">
        <v>547</v>
      </c>
      <c r="D377" s="174" t="s">
        <v>172</v>
      </c>
      <c r="E377" s="175" t="s">
        <v>548</v>
      </c>
      <c r="F377" s="176" t="s">
        <v>549</v>
      </c>
      <c r="G377" s="177" t="s">
        <v>248</v>
      </c>
      <c r="H377" s="178">
        <v>183.85499999999999</v>
      </c>
      <c r="I377" s="179"/>
      <c r="J377" s="180">
        <f>ROUND(I377*H377,2)</f>
        <v>0</v>
      </c>
      <c r="K377" s="176" t="s">
        <v>176</v>
      </c>
      <c r="L377" s="40"/>
      <c r="M377" s="181" t="s">
        <v>19</v>
      </c>
      <c r="N377" s="182" t="s">
        <v>45</v>
      </c>
      <c r="O377" s="65"/>
      <c r="P377" s="183">
        <f>O377*H377</f>
        <v>0</v>
      </c>
      <c r="Q377" s="183">
        <v>0</v>
      </c>
      <c r="R377" s="183">
        <f>Q377*H377</f>
        <v>0</v>
      </c>
      <c r="S377" s="183">
        <v>0</v>
      </c>
      <c r="T377" s="184">
        <f>S377*H377</f>
        <v>0</v>
      </c>
      <c r="U377" s="35"/>
      <c r="V377" s="35"/>
      <c r="W377" s="35"/>
      <c r="X377" s="35"/>
      <c r="Y377" s="35"/>
      <c r="Z377" s="35"/>
      <c r="AA377" s="35"/>
      <c r="AB377" s="35"/>
      <c r="AC377" s="35"/>
      <c r="AD377" s="35"/>
      <c r="AE377" s="35"/>
      <c r="AR377" s="185" t="s">
        <v>177</v>
      </c>
      <c r="AT377" s="185" t="s">
        <v>172</v>
      </c>
      <c r="AU377" s="185" t="s">
        <v>84</v>
      </c>
      <c r="AY377" s="18" t="s">
        <v>170</v>
      </c>
      <c r="BE377" s="186">
        <f>IF(N377="základní",J377,0)</f>
        <v>0</v>
      </c>
      <c r="BF377" s="186">
        <f>IF(N377="snížená",J377,0)</f>
        <v>0</v>
      </c>
      <c r="BG377" s="186">
        <f>IF(N377="zákl. přenesená",J377,0)</f>
        <v>0</v>
      </c>
      <c r="BH377" s="186">
        <f>IF(N377="sníž. přenesená",J377,0)</f>
        <v>0</v>
      </c>
      <c r="BI377" s="186">
        <f>IF(N377="nulová",J377,0)</f>
        <v>0</v>
      </c>
      <c r="BJ377" s="18" t="s">
        <v>82</v>
      </c>
      <c r="BK377" s="186">
        <f>ROUND(I377*H377,2)</f>
        <v>0</v>
      </c>
      <c r="BL377" s="18" t="s">
        <v>177</v>
      </c>
      <c r="BM377" s="185" t="s">
        <v>550</v>
      </c>
    </row>
    <row r="378" spans="1:65" s="2" customFormat="1" ht="146.25" x14ac:dyDescent="0.2">
      <c r="A378" s="35"/>
      <c r="B378" s="36"/>
      <c r="C378" s="37"/>
      <c r="D378" s="187" t="s">
        <v>179</v>
      </c>
      <c r="E378" s="37"/>
      <c r="F378" s="188" t="s">
        <v>543</v>
      </c>
      <c r="G378" s="37"/>
      <c r="H378" s="37"/>
      <c r="I378" s="189"/>
      <c r="J378" s="37"/>
      <c r="K378" s="37"/>
      <c r="L378" s="40"/>
      <c r="M378" s="190"/>
      <c r="N378" s="191"/>
      <c r="O378" s="65"/>
      <c r="P378" s="65"/>
      <c r="Q378" s="65"/>
      <c r="R378" s="65"/>
      <c r="S378" s="65"/>
      <c r="T378" s="66"/>
      <c r="U378" s="35"/>
      <c r="V378" s="35"/>
      <c r="W378" s="35"/>
      <c r="X378" s="35"/>
      <c r="Y378" s="35"/>
      <c r="Z378" s="35"/>
      <c r="AA378" s="35"/>
      <c r="AB378" s="35"/>
      <c r="AC378" s="35"/>
      <c r="AD378" s="35"/>
      <c r="AE378" s="35"/>
      <c r="AT378" s="18" t="s">
        <v>179</v>
      </c>
      <c r="AU378" s="18" t="s">
        <v>84</v>
      </c>
    </row>
    <row r="379" spans="1:65" s="2" customFormat="1" ht="24" x14ac:dyDescent="0.2">
      <c r="A379" s="35"/>
      <c r="B379" s="36"/>
      <c r="C379" s="174" t="s">
        <v>551</v>
      </c>
      <c r="D379" s="174" t="s">
        <v>172</v>
      </c>
      <c r="E379" s="175" t="s">
        <v>552</v>
      </c>
      <c r="F379" s="176" t="s">
        <v>553</v>
      </c>
      <c r="G379" s="177" t="s">
        <v>248</v>
      </c>
      <c r="H379" s="178">
        <v>128.49700000000001</v>
      </c>
      <c r="I379" s="179"/>
      <c r="J379" s="180">
        <f>ROUND(I379*H379,2)</f>
        <v>0</v>
      </c>
      <c r="K379" s="176" t="s">
        <v>176</v>
      </c>
      <c r="L379" s="40"/>
      <c r="M379" s="181" t="s">
        <v>19</v>
      </c>
      <c r="N379" s="182" t="s">
        <v>45</v>
      </c>
      <c r="O379" s="65"/>
      <c r="P379" s="183">
        <f>O379*H379</f>
        <v>0</v>
      </c>
      <c r="Q379" s="183">
        <v>8.8000000000000003E-4</v>
      </c>
      <c r="R379" s="183">
        <f>Q379*H379</f>
        <v>0.11307736000000002</v>
      </c>
      <c r="S379" s="183">
        <v>0</v>
      </c>
      <c r="T379" s="184">
        <f>S379*H379</f>
        <v>0</v>
      </c>
      <c r="U379" s="35"/>
      <c r="V379" s="35"/>
      <c r="W379" s="35"/>
      <c r="X379" s="35"/>
      <c r="Y379" s="35"/>
      <c r="Z379" s="35"/>
      <c r="AA379" s="35"/>
      <c r="AB379" s="35"/>
      <c r="AC379" s="35"/>
      <c r="AD379" s="35"/>
      <c r="AE379" s="35"/>
      <c r="AR379" s="185" t="s">
        <v>177</v>
      </c>
      <c r="AT379" s="185" t="s">
        <v>172</v>
      </c>
      <c r="AU379" s="185" t="s">
        <v>84</v>
      </c>
      <c r="AY379" s="18" t="s">
        <v>170</v>
      </c>
      <c r="BE379" s="186">
        <f>IF(N379="základní",J379,0)</f>
        <v>0</v>
      </c>
      <c r="BF379" s="186">
        <f>IF(N379="snížená",J379,0)</f>
        <v>0</v>
      </c>
      <c r="BG379" s="186">
        <f>IF(N379="zákl. přenesená",J379,0)</f>
        <v>0</v>
      </c>
      <c r="BH379" s="186">
        <f>IF(N379="sníž. přenesená",J379,0)</f>
        <v>0</v>
      </c>
      <c r="BI379" s="186">
        <f>IF(N379="nulová",J379,0)</f>
        <v>0</v>
      </c>
      <c r="BJ379" s="18" t="s">
        <v>82</v>
      </c>
      <c r="BK379" s="186">
        <f>ROUND(I379*H379,2)</f>
        <v>0</v>
      </c>
      <c r="BL379" s="18" t="s">
        <v>177</v>
      </c>
      <c r="BM379" s="185" t="s">
        <v>554</v>
      </c>
    </row>
    <row r="380" spans="1:65" s="2" customFormat="1" ht="29.25" x14ac:dyDescent="0.2">
      <c r="A380" s="35"/>
      <c r="B380" s="36"/>
      <c r="C380" s="37"/>
      <c r="D380" s="187" t="s">
        <v>179</v>
      </c>
      <c r="E380" s="37"/>
      <c r="F380" s="188" t="s">
        <v>555</v>
      </c>
      <c r="G380" s="37"/>
      <c r="H380" s="37"/>
      <c r="I380" s="189"/>
      <c r="J380" s="37"/>
      <c r="K380" s="37"/>
      <c r="L380" s="40"/>
      <c r="M380" s="190"/>
      <c r="N380" s="191"/>
      <c r="O380" s="65"/>
      <c r="P380" s="65"/>
      <c r="Q380" s="65"/>
      <c r="R380" s="65"/>
      <c r="S380" s="65"/>
      <c r="T380" s="66"/>
      <c r="U380" s="35"/>
      <c r="V380" s="35"/>
      <c r="W380" s="35"/>
      <c r="X380" s="35"/>
      <c r="Y380" s="35"/>
      <c r="Z380" s="35"/>
      <c r="AA380" s="35"/>
      <c r="AB380" s="35"/>
      <c r="AC380" s="35"/>
      <c r="AD380" s="35"/>
      <c r="AE380" s="35"/>
      <c r="AT380" s="18" t="s">
        <v>179</v>
      </c>
      <c r="AU380" s="18" t="s">
        <v>84</v>
      </c>
    </row>
    <row r="381" spans="1:65" s="13" customFormat="1" x14ac:dyDescent="0.2">
      <c r="B381" s="192"/>
      <c r="C381" s="193"/>
      <c r="D381" s="187" t="s">
        <v>181</v>
      </c>
      <c r="E381" s="194" t="s">
        <v>19</v>
      </c>
      <c r="F381" s="195" t="s">
        <v>556</v>
      </c>
      <c r="G381" s="193"/>
      <c r="H381" s="196">
        <v>9.048</v>
      </c>
      <c r="I381" s="197"/>
      <c r="J381" s="193"/>
      <c r="K381" s="193"/>
      <c r="L381" s="198"/>
      <c r="M381" s="199"/>
      <c r="N381" s="200"/>
      <c r="O381" s="200"/>
      <c r="P381" s="200"/>
      <c r="Q381" s="200"/>
      <c r="R381" s="200"/>
      <c r="S381" s="200"/>
      <c r="T381" s="201"/>
      <c r="AT381" s="202" t="s">
        <v>181</v>
      </c>
      <c r="AU381" s="202" t="s">
        <v>84</v>
      </c>
      <c r="AV381" s="13" t="s">
        <v>84</v>
      </c>
      <c r="AW381" s="13" t="s">
        <v>35</v>
      </c>
      <c r="AX381" s="13" t="s">
        <v>74</v>
      </c>
      <c r="AY381" s="202" t="s">
        <v>170</v>
      </c>
    </row>
    <row r="382" spans="1:65" s="13" customFormat="1" x14ac:dyDescent="0.2">
      <c r="B382" s="192"/>
      <c r="C382" s="193"/>
      <c r="D382" s="187" t="s">
        <v>181</v>
      </c>
      <c r="E382" s="194" t="s">
        <v>19</v>
      </c>
      <c r="F382" s="195" t="s">
        <v>545</v>
      </c>
      <c r="G382" s="193"/>
      <c r="H382" s="196">
        <v>12.59</v>
      </c>
      <c r="I382" s="197"/>
      <c r="J382" s="193"/>
      <c r="K382" s="193"/>
      <c r="L382" s="198"/>
      <c r="M382" s="199"/>
      <c r="N382" s="200"/>
      <c r="O382" s="200"/>
      <c r="P382" s="200"/>
      <c r="Q382" s="200"/>
      <c r="R382" s="200"/>
      <c r="S382" s="200"/>
      <c r="T382" s="201"/>
      <c r="AT382" s="202" t="s">
        <v>181</v>
      </c>
      <c r="AU382" s="202" t="s">
        <v>84</v>
      </c>
      <c r="AV382" s="13" t="s">
        <v>84</v>
      </c>
      <c r="AW382" s="13" t="s">
        <v>35</v>
      </c>
      <c r="AX382" s="13" t="s">
        <v>74</v>
      </c>
      <c r="AY382" s="202" t="s">
        <v>170</v>
      </c>
    </row>
    <row r="383" spans="1:65" s="13" customFormat="1" x14ac:dyDescent="0.2">
      <c r="B383" s="192"/>
      <c r="C383" s="193"/>
      <c r="D383" s="187" t="s">
        <v>181</v>
      </c>
      <c r="E383" s="194" t="s">
        <v>19</v>
      </c>
      <c r="F383" s="195" t="s">
        <v>557</v>
      </c>
      <c r="G383" s="193"/>
      <c r="H383" s="196">
        <v>106.85899999999999</v>
      </c>
      <c r="I383" s="197"/>
      <c r="J383" s="193"/>
      <c r="K383" s="193"/>
      <c r="L383" s="198"/>
      <c r="M383" s="199"/>
      <c r="N383" s="200"/>
      <c r="O383" s="200"/>
      <c r="P383" s="200"/>
      <c r="Q383" s="200"/>
      <c r="R383" s="200"/>
      <c r="S383" s="200"/>
      <c r="T383" s="201"/>
      <c r="AT383" s="202" t="s">
        <v>181</v>
      </c>
      <c r="AU383" s="202" t="s">
        <v>84</v>
      </c>
      <c r="AV383" s="13" t="s">
        <v>84</v>
      </c>
      <c r="AW383" s="13" t="s">
        <v>35</v>
      </c>
      <c r="AX383" s="13" t="s">
        <v>74</v>
      </c>
      <c r="AY383" s="202" t="s">
        <v>170</v>
      </c>
    </row>
    <row r="384" spans="1:65" s="14" customFormat="1" x14ac:dyDescent="0.2">
      <c r="B384" s="203"/>
      <c r="C384" s="204"/>
      <c r="D384" s="187" t="s">
        <v>181</v>
      </c>
      <c r="E384" s="205" t="s">
        <v>19</v>
      </c>
      <c r="F384" s="206" t="s">
        <v>185</v>
      </c>
      <c r="G384" s="204"/>
      <c r="H384" s="207">
        <v>128.49700000000001</v>
      </c>
      <c r="I384" s="208"/>
      <c r="J384" s="204"/>
      <c r="K384" s="204"/>
      <c r="L384" s="209"/>
      <c r="M384" s="210"/>
      <c r="N384" s="211"/>
      <c r="O384" s="211"/>
      <c r="P384" s="211"/>
      <c r="Q384" s="211"/>
      <c r="R384" s="211"/>
      <c r="S384" s="211"/>
      <c r="T384" s="212"/>
      <c r="AT384" s="213" t="s">
        <v>181</v>
      </c>
      <c r="AU384" s="213" t="s">
        <v>84</v>
      </c>
      <c r="AV384" s="14" t="s">
        <v>177</v>
      </c>
      <c r="AW384" s="14" t="s">
        <v>35</v>
      </c>
      <c r="AX384" s="14" t="s">
        <v>82</v>
      </c>
      <c r="AY384" s="213" t="s">
        <v>170</v>
      </c>
    </row>
    <row r="385" spans="1:65" s="2" customFormat="1" ht="24" x14ac:dyDescent="0.2">
      <c r="A385" s="35"/>
      <c r="B385" s="36"/>
      <c r="C385" s="174" t="s">
        <v>558</v>
      </c>
      <c r="D385" s="174" t="s">
        <v>172</v>
      </c>
      <c r="E385" s="175" t="s">
        <v>559</v>
      </c>
      <c r="F385" s="176" t="s">
        <v>560</v>
      </c>
      <c r="G385" s="177" t="s">
        <v>248</v>
      </c>
      <c r="H385" s="178">
        <v>128.49700000000001</v>
      </c>
      <c r="I385" s="179"/>
      <c r="J385" s="180">
        <f>ROUND(I385*H385,2)</f>
        <v>0</v>
      </c>
      <c r="K385" s="176" t="s">
        <v>176</v>
      </c>
      <c r="L385" s="40"/>
      <c r="M385" s="181" t="s">
        <v>19</v>
      </c>
      <c r="N385" s="182" t="s">
        <v>45</v>
      </c>
      <c r="O385" s="65"/>
      <c r="P385" s="183">
        <f>O385*H385</f>
        <v>0</v>
      </c>
      <c r="Q385" s="183">
        <v>0</v>
      </c>
      <c r="R385" s="183">
        <f>Q385*H385</f>
        <v>0</v>
      </c>
      <c r="S385" s="183">
        <v>0</v>
      </c>
      <c r="T385" s="184">
        <f>S385*H385</f>
        <v>0</v>
      </c>
      <c r="U385" s="35"/>
      <c r="V385" s="35"/>
      <c r="W385" s="35"/>
      <c r="X385" s="35"/>
      <c r="Y385" s="35"/>
      <c r="Z385" s="35"/>
      <c r="AA385" s="35"/>
      <c r="AB385" s="35"/>
      <c r="AC385" s="35"/>
      <c r="AD385" s="35"/>
      <c r="AE385" s="35"/>
      <c r="AR385" s="185" t="s">
        <v>177</v>
      </c>
      <c r="AT385" s="185" t="s">
        <v>172</v>
      </c>
      <c r="AU385" s="185" t="s">
        <v>84</v>
      </c>
      <c r="AY385" s="18" t="s">
        <v>170</v>
      </c>
      <c r="BE385" s="186">
        <f>IF(N385="základní",J385,0)</f>
        <v>0</v>
      </c>
      <c r="BF385" s="186">
        <f>IF(N385="snížená",J385,0)</f>
        <v>0</v>
      </c>
      <c r="BG385" s="186">
        <f>IF(N385="zákl. přenesená",J385,0)</f>
        <v>0</v>
      </c>
      <c r="BH385" s="186">
        <f>IF(N385="sníž. přenesená",J385,0)</f>
        <v>0</v>
      </c>
      <c r="BI385" s="186">
        <f>IF(N385="nulová",J385,0)</f>
        <v>0</v>
      </c>
      <c r="BJ385" s="18" t="s">
        <v>82</v>
      </c>
      <c r="BK385" s="186">
        <f>ROUND(I385*H385,2)</f>
        <v>0</v>
      </c>
      <c r="BL385" s="18" t="s">
        <v>177</v>
      </c>
      <c r="BM385" s="185" t="s">
        <v>561</v>
      </c>
    </row>
    <row r="386" spans="1:65" s="2" customFormat="1" ht="29.25" x14ac:dyDescent="0.2">
      <c r="A386" s="35"/>
      <c r="B386" s="36"/>
      <c r="C386" s="37"/>
      <c r="D386" s="187" t="s">
        <v>179</v>
      </c>
      <c r="E386" s="37"/>
      <c r="F386" s="188" t="s">
        <v>555</v>
      </c>
      <c r="G386" s="37"/>
      <c r="H386" s="37"/>
      <c r="I386" s="189"/>
      <c r="J386" s="37"/>
      <c r="K386" s="37"/>
      <c r="L386" s="40"/>
      <c r="M386" s="190"/>
      <c r="N386" s="191"/>
      <c r="O386" s="65"/>
      <c r="P386" s="65"/>
      <c r="Q386" s="65"/>
      <c r="R386" s="65"/>
      <c r="S386" s="65"/>
      <c r="T386" s="66"/>
      <c r="U386" s="35"/>
      <c r="V386" s="35"/>
      <c r="W386" s="35"/>
      <c r="X386" s="35"/>
      <c r="Y386" s="35"/>
      <c r="Z386" s="35"/>
      <c r="AA386" s="35"/>
      <c r="AB386" s="35"/>
      <c r="AC386" s="35"/>
      <c r="AD386" s="35"/>
      <c r="AE386" s="35"/>
      <c r="AT386" s="18" t="s">
        <v>179</v>
      </c>
      <c r="AU386" s="18" t="s">
        <v>84</v>
      </c>
    </row>
    <row r="387" spans="1:65" s="2" customFormat="1" ht="44.25" customHeight="1" x14ac:dyDescent="0.2">
      <c r="A387" s="35"/>
      <c r="B387" s="36"/>
      <c r="C387" s="174" t="s">
        <v>562</v>
      </c>
      <c r="D387" s="174" t="s">
        <v>172</v>
      </c>
      <c r="E387" s="175" t="s">
        <v>563</v>
      </c>
      <c r="F387" s="176" t="s">
        <v>564</v>
      </c>
      <c r="G387" s="177" t="s">
        <v>242</v>
      </c>
      <c r="H387" s="178">
        <v>7.0780000000000003</v>
      </c>
      <c r="I387" s="179"/>
      <c r="J387" s="180">
        <f>ROUND(I387*H387,2)</f>
        <v>0</v>
      </c>
      <c r="K387" s="176" t="s">
        <v>176</v>
      </c>
      <c r="L387" s="40"/>
      <c r="M387" s="181" t="s">
        <v>19</v>
      </c>
      <c r="N387" s="182" t="s">
        <v>45</v>
      </c>
      <c r="O387" s="65"/>
      <c r="P387" s="183">
        <f>O387*H387</f>
        <v>0</v>
      </c>
      <c r="Q387" s="183">
        <v>1.05555</v>
      </c>
      <c r="R387" s="183">
        <f>Q387*H387</f>
        <v>7.4711829000000005</v>
      </c>
      <c r="S387" s="183">
        <v>0</v>
      </c>
      <c r="T387" s="184">
        <f>S387*H387</f>
        <v>0</v>
      </c>
      <c r="U387" s="35"/>
      <c r="V387" s="35"/>
      <c r="W387" s="35"/>
      <c r="X387" s="35"/>
      <c r="Y387" s="35"/>
      <c r="Z387" s="35"/>
      <c r="AA387" s="35"/>
      <c r="AB387" s="35"/>
      <c r="AC387" s="35"/>
      <c r="AD387" s="35"/>
      <c r="AE387" s="35"/>
      <c r="AR387" s="185" t="s">
        <v>177</v>
      </c>
      <c r="AT387" s="185" t="s">
        <v>172</v>
      </c>
      <c r="AU387" s="185" t="s">
        <v>84</v>
      </c>
      <c r="AY387" s="18" t="s">
        <v>170</v>
      </c>
      <c r="BE387" s="186">
        <f>IF(N387="základní",J387,0)</f>
        <v>0</v>
      </c>
      <c r="BF387" s="186">
        <f>IF(N387="snížená",J387,0)</f>
        <v>0</v>
      </c>
      <c r="BG387" s="186">
        <f>IF(N387="zákl. přenesená",J387,0)</f>
        <v>0</v>
      </c>
      <c r="BH387" s="186">
        <f>IF(N387="sníž. přenesená",J387,0)</f>
        <v>0</v>
      </c>
      <c r="BI387" s="186">
        <f>IF(N387="nulová",J387,0)</f>
        <v>0</v>
      </c>
      <c r="BJ387" s="18" t="s">
        <v>82</v>
      </c>
      <c r="BK387" s="186">
        <f>ROUND(I387*H387,2)</f>
        <v>0</v>
      </c>
      <c r="BL387" s="18" t="s">
        <v>177</v>
      </c>
      <c r="BM387" s="185" t="s">
        <v>565</v>
      </c>
    </row>
    <row r="388" spans="1:65" s="13" customFormat="1" x14ac:dyDescent="0.2">
      <c r="B388" s="192"/>
      <c r="C388" s="193"/>
      <c r="D388" s="187" t="s">
        <v>181</v>
      </c>
      <c r="E388" s="194" t="s">
        <v>19</v>
      </c>
      <c r="F388" s="195" t="s">
        <v>566</v>
      </c>
      <c r="G388" s="193"/>
      <c r="H388" s="196">
        <v>7.0780000000000003</v>
      </c>
      <c r="I388" s="197"/>
      <c r="J388" s="193"/>
      <c r="K388" s="193"/>
      <c r="L388" s="198"/>
      <c r="M388" s="199"/>
      <c r="N388" s="200"/>
      <c r="O388" s="200"/>
      <c r="P388" s="200"/>
      <c r="Q388" s="200"/>
      <c r="R388" s="200"/>
      <c r="S388" s="200"/>
      <c r="T388" s="201"/>
      <c r="AT388" s="202" t="s">
        <v>181</v>
      </c>
      <c r="AU388" s="202" t="s">
        <v>84</v>
      </c>
      <c r="AV388" s="13" t="s">
        <v>84</v>
      </c>
      <c r="AW388" s="13" t="s">
        <v>35</v>
      </c>
      <c r="AX388" s="13" t="s">
        <v>82</v>
      </c>
      <c r="AY388" s="202" t="s">
        <v>170</v>
      </c>
    </row>
    <row r="389" spans="1:65" s="2" customFormat="1" ht="44.25" customHeight="1" x14ac:dyDescent="0.2">
      <c r="A389" s="35"/>
      <c r="B389" s="36"/>
      <c r="C389" s="174" t="s">
        <v>567</v>
      </c>
      <c r="D389" s="174" t="s">
        <v>172</v>
      </c>
      <c r="E389" s="175" t="s">
        <v>568</v>
      </c>
      <c r="F389" s="176" t="s">
        <v>569</v>
      </c>
      <c r="G389" s="177" t="s">
        <v>242</v>
      </c>
      <c r="H389" s="178">
        <v>1.044</v>
      </c>
      <c r="I389" s="179"/>
      <c r="J389" s="180">
        <f>ROUND(I389*H389,2)</f>
        <v>0</v>
      </c>
      <c r="K389" s="176" t="s">
        <v>176</v>
      </c>
      <c r="L389" s="40"/>
      <c r="M389" s="181" t="s">
        <v>19</v>
      </c>
      <c r="N389" s="182" t="s">
        <v>45</v>
      </c>
      <c r="O389" s="65"/>
      <c r="P389" s="183">
        <f>O389*H389</f>
        <v>0</v>
      </c>
      <c r="Q389" s="183">
        <v>1.06277</v>
      </c>
      <c r="R389" s="183">
        <f>Q389*H389</f>
        <v>1.10953188</v>
      </c>
      <c r="S389" s="183">
        <v>0</v>
      </c>
      <c r="T389" s="184">
        <f>S389*H389</f>
        <v>0</v>
      </c>
      <c r="U389" s="35"/>
      <c r="V389" s="35"/>
      <c r="W389" s="35"/>
      <c r="X389" s="35"/>
      <c r="Y389" s="35"/>
      <c r="Z389" s="35"/>
      <c r="AA389" s="35"/>
      <c r="AB389" s="35"/>
      <c r="AC389" s="35"/>
      <c r="AD389" s="35"/>
      <c r="AE389" s="35"/>
      <c r="AR389" s="185" t="s">
        <v>177</v>
      </c>
      <c r="AT389" s="185" t="s">
        <v>172</v>
      </c>
      <c r="AU389" s="185" t="s">
        <v>84</v>
      </c>
      <c r="AY389" s="18" t="s">
        <v>170</v>
      </c>
      <c r="BE389" s="186">
        <f>IF(N389="základní",J389,0)</f>
        <v>0</v>
      </c>
      <c r="BF389" s="186">
        <f>IF(N389="snížená",J389,0)</f>
        <v>0</v>
      </c>
      <c r="BG389" s="186">
        <f>IF(N389="zákl. přenesená",J389,0)</f>
        <v>0</v>
      </c>
      <c r="BH389" s="186">
        <f>IF(N389="sníž. přenesená",J389,0)</f>
        <v>0</v>
      </c>
      <c r="BI389" s="186">
        <f>IF(N389="nulová",J389,0)</f>
        <v>0</v>
      </c>
      <c r="BJ389" s="18" t="s">
        <v>82</v>
      </c>
      <c r="BK389" s="186">
        <f>ROUND(I389*H389,2)</f>
        <v>0</v>
      </c>
      <c r="BL389" s="18" t="s">
        <v>177</v>
      </c>
      <c r="BM389" s="185" t="s">
        <v>570</v>
      </c>
    </row>
    <row r="390" spans="1:65" s="13" customFormat="1" x14ac:dyDescent="0.2">
      <c r="B390" s="192"/>
      <c r="C390" s="193"/>
      <c r="D390" s="187" t="s">
        <v>181</v>
      </c>
      <c r="E390" s="194" t="s">
        <v>19</v>
      </c>
      <c r="F390" s="195" t="s">
        <v>571</v>
      </c>
      <c r="G390" s="193"/>
      <c r="H390" s="196">
        <v>0.94899999999999995</v>
      </c>
      <c r="I390" s="197"/>
      <c r="J390" s="193"/>
      <c r="K390" s="193"/>
      <c r="L390" s="198"/>
      <c r="M390" s="199"/>
      <c r="N390" s="200"/>
      <c r="O390" s="200"/>
      <c r="P390" s="200"/>
      <c r="Q390" s="200"/>
      <c r="R390" s="200"/>
      <c r="S390" s="200"/>
      <c r="T390" s="201"/>
      <c r="AT390" s="202" t="s">
        <v>181</v>
      </c>
      <c r="AU390" s="202" t="s">
        <v>84</v>
      </c>
      <c r="AV390" s="13" t="s">
        <v>84</v>
      </c>
      <c r="AW390" s="13" t="s">
        <v>35</v>
      </c>
      <c r="AX390" s="13" t="s">
        <v>82</v>
      </c>
      <c r="AY390" s="202" t="s">
        <v>170</v>
      </c>
    </row>
    <row r="391" spans="1:65" s="13" customFormat="1" x14ac:dyDescent="0.2">
      <c r="B391" s="192"/>
      <c r="C391" s="193"/>
      <c r="D391" s="187" t="s">
        <v>181</v>
      </c>
      <c r="E391" s="193"/>
      <c r="F391" s="195" t="s">
        <v>572</v>
      </c>
      <c r="G391" s="193"/>
      <c r="H391" s="196">
        <v>1.044</v>
      </c>
      <c r="I391" s="197"/>
      <c r="J391" s="193"/>
      <c r="K391" s="193"/>
      <c r="L391" s="198"/>
      <c r="M391" s="199"/>
      <c r="N391" s="200"/>
      <c r="O391" s="200"/>
      <c r="P391" s="200"/>
      <c r="Q391" s="200"/>
      <c r="R391" s="200"/>
      <c r="S391" s="200"/>
      <c r="T391" s="201"/>
      <c r="AT391" s="202" t="s">
        <v>181</v>
      </c>
      <c r="AU391" s="202" t="s">
        <v>84</v>
      </c>
      <c r="AV391" s="13" t="s">
        <v>84</v>
      </c>
      <c r="AW391" s="13" t="s">
        <v>4</v>
      </c>
      <c r="AX391" s="13" t="s">
        <v>82</v>
      </c>
      <c r="AY391" s="202" t="s">
        <v>170</v>
      </c>
    </row>
    <row r="392" spans="1:65" s="2" customFormat="1" ht="33" customHeight="1" x14ac:dyDescent="0.2">
      <c r="A392" s="35"/>
      <c r="B392" s="36"/>
      <c r="C392" s="174" t="s">
        <v>573</v>
      </c>
      <c r="D392" s="174" t="s">
        <v>172</v>
      </c>
      <c r="E392" s="175" t="s">
        <v>574</v>
      </c>
      <c r="F392" s="176" t="s">
        <v>575</v>
      </c>
      <c r="G392" s="177" t="s">
        <v>175</v>
      </c>
      <c r="H392" s="178">
        <v>11.340999999999999</v>
      </c>
      <c r="I392" s="179"/>
      <c r="J392" s="180">
        <f>ROUND(I392*H392,2)</f>
        <v>0</v>
      </c>
      <c r="K392" s="176" t="s">
        <v>176</v>
      </c>
      <c r="L392" s="40"/>
      <c r="M392" s="181" t="s">
        <v>19</v>
      </c>
      <c r="N392" s="182" t="s">
        <v>45</v>
      </c>
      <c r="O392" s="65"/>
      <c r="P392" s="183">
        <f>O392*H392</f>
        <v>0</v>
      </c>
      <c r="Q392" s="183">
        <v>2.45336</v>
      </c>
      <c r="R392" s="183">
        <f>Q392*H392</f>
        <v>27.823555759999998</v>
      </c>
      <c r="S392" s="183">
        <v>0</v>
      </c>
      <c r="T392" s="184">
        <f>S392*H392</f>
        <v>0</v>
      </c>
      <c r="U392" s="35"/>
      <c r="V392" s="35"/>
      <c r="W392" s="35"/>
      <c r="X392" s="35"/>
      <c r="Y392" s="35"/>
      <c r="Z392" s="35"/>
      <c r="AA392" s="35"/>
      <c r="AB392" s="35"/>
      <c r="AC392" s="35"/>
      <c r="AD392" s="35"/>
      <c r="AE392" s="35"/>
      <c r="AR392" s="185" t="s">
        <v>177</v>
      </c>
      <c r="AT392" s="185" t="s">
        <v>172</v>
      </c>
      <c r="AU392" s="185" t="s">
        <v>84</v>
      </c>
      <c r="AY392" s="18" t="s">
        <v>170</v>
      </c>
      <c r="BE392" s="186">
        <f>IF(N392="základní",J392,0)</f>
        <v>0</v>
      </c>
      <c r="BF392" s="186">
        <f>IF(N392="snížená",J392,0)</f>
        <v>0</v>
      </c>
      <c r="BG392" s="186">
        <f>IF(N392="zákl. přenesená",J392,0)</f>
        <v>0</v>
      </c>
      <c r="BH392" s="186">
        <f>IF(N392="sníž. přenesená",J392,0)</f>
        <v>0</v>
      </c>
      <c r="BI392" s="186">
        <f>IF(N392="nulová",J392,0)</f>
        <v>0</v>
      </c>
      <c r="BJ392" s="18" t="s">
        <v>82</v>
      </c>
      <c r="BK392" s="186">
        <f>ROUND(I392*H392,2)</f>
        <v>0</v>
      </c>
      <c r="BL392" s="18" t="s">
        <v>177</v>
      </c>
      <c r="BM392" s="185" t="s">
        <v>576</v>
      </c>
    </row>
    <row r="393" spans="1:65" s="2" customFormat="1" ht="39" x14ac:dyDescent="0.2">
      <c r="A393" s="35"/>
      <c r="B393" s="36"/>
      <c r="C393" s="37"/>
      <c r="D393" s="187" t="s">
        <v>179</v>
      </c>
      <c r="E393" s="37"/>
      <c r="F393" s="188" t="s">
        <v>577</v>
      </c>
      <c r="G393" s="37"/>
      <c r="H393" s="37"/>
      <c r="I393" s="189"/>
      <c r="J393" s="37"/>
      <c r="K393" s="37"/>
      <c r="L393" s="40"/>
      <c r="M393" s="190"/>
      <c r="N393" s="191"/>
      <c r="O393" s="65"/>
      <c r="P393" s="65"/>
      <c r="Q393" s="65"/>
      <c r="R393" s="65"/>
      <c r="S393" s="65"/>
      <c r="T393" s="66"/>
      <c r="U393" s="35"/>
      <c r="V393" s="35"/>
      <c r="W393" s="35"/>
      <c r="X393" s="35"/>
      <c r="Y393" s="35"/>
      <c r="Z393" s="35"/>
      <c r="AA393" s="35"/>
      <c r="AB393" s="35"/>
      <c r="AC393" s="35"/>
      <c r="AD393" s="35"/>
      <c r="AE393" s="35"/>
      <c r="AT393" s="18" t="s">
        <v>179</v>
      </c>
      <c r="AU393" s="18" t="s">
        <v>84</v>
      </c>
    </row>
    <row r="394" spans="1:65" s="13" customFormat="1" x14ac:dyDescent="0.2">
      <c r="B394" s="192"/>
      <c r="C394" s="193"/>
      <c r="D394" s="187" t="s">
        <v>181</v>
      </c>
      <c r="E394" s="194" t="s">
        <v>19</v>
      </c>
      <c r="F394" s="195" t="s">
        <v>578</v>
      </c>
      <c r="G394" s="193"/>
      <c r="H394" s="196">
        <v>8.2989999999999995</v>
      </c>
      <c r="I394" s="197"/>
      <c r="J394" s="193"/>
      <c r="K394" s="193"/>
      <c r="L394" s="198"/>
      <c r="M394" s="199"/>
      <c r="N394" s="200"/>
      <c r="O394" s="200"/>
      <c r="P394" s="200"/>
      <c r="Q394" s="200"/>
      <c r="R394" s="200"/>
      <c r="S394" s="200"/>
      <c r="T394" s="201"/>
      <c r="AT394" s="202" t="s">
        <v>181</v>
      </c>
      <c r="AU394" s="202" t="s">
        <v>84</v>
      </c>
      <c r="AV394" s="13" t="s">
        <v>84</v>
      </c>
      <c r="AW394" s="13" t="s">
        <v>35</v>
      </c>
      <c r="AX394" s="13" t="s">
        <v>74</v>
      </c>
      <c r="AY394" s="202" t="s">
        <v>170</v>
      </c>
    </row>
    <row r="395" spans="1:65" s="13" customFormat="1" x14ac:dyDescent="0.2">
      <c r="B395" s="192"/>
      <c r="C395" s="193"/>
      <c r="D395" s="187" t="s">
        <v>181</v>
      </c>
      <c r="E395" s="194" t="s">
        <v>19</v>
      </c>
      <c r="F395" s="195" t="s">
        <v>579</v>
      </c>
      <c r="G395" s="193"/>
      <c r="H395" s="196">
        <v>2.0070000000000001</v>
      </c>
      <c r="I395" s="197"/>
      <c r="J395" s="193"/>
      <c r="K395" s="193"/>
      <c r="L395" s="198"/>
      <c r="M395" s="199"/>
      <c r="N395" s="200"/>
      <c r="O395" s="200"/>
      <c r="P395" s="200"/>
      <c r="Q395" s="200"/>
      <c r="R395" s="200"/>
      <c r="S395" s="200"/>
      <c r="T395" s="201"/>
      <c r="AT395" s="202" t="s">
        <v>181</v>
      </c>
      <c r="AU395" s="202" t="s">
        <v>84</v>
      </c>
      <c r="AV395" s="13" t="s">
        <v>84</v>
      </c>
      <c r="AW395" s="13" t="s">
        <v>35</v>
      </c>
      <c r="AX395" s="13" t="s">
        <v>74</v>
      </c>
      <c r="AY395" s="202" t="s">
        <v>170</v>
      </c>
    </row>
    <row r="396" spans="1:65" s="13" customFormat="1" x14ac:dyDescent="0.2">
      <c r="B396" s="192"/>
      <c r="C396" s="193"/>
      <c r="D396" s="187" t="s">
        <v>181</v>
      </c>
      <c r="E396" s="194" t="s">
        <v>19</v>
      </c>
      <c r="F396" s="195" t="s">
        <v>580</v>
      </c>
      <c r="G396" s="193"/>
      <c r="H396" s="196">
        <v>1.0349999999999999</v>
      </c>
      <c r="I396" s="197"/>
      <c r="J396" s="193"/>
      <c r="K396" s="193"/>
      <c r="L396" s="198"/>
      <c r="M396" s="199"/>
      <c r="N396" s="200"/>
      <c r="O396" s="200"/>
      <c r="P396" s="200"/>
      <c r="Q396" s="200"/>
      <c r="R396" s="200"/>
      <c r="S396" s="200"/>
      <c r="T396" s="201"/>
      <c r="AT396" s="202" t="s">
        <v>181</v>
      </c>
      <c r="AU396" s="202" t="s">
        <v>84</v>
      </c>
      <c r="AV396" s="13" t="s">
        <v>84</v>
      </c>
      <c r="AW396" s="13" t="s">
        <v>35</v>
      </c>
      <c r="AX396" s="13" t="s">
        <v>74</v>
      </c>
      <c r="AY396" s="202" t="s">
        <v>170</v>
      </c>
    </row>
    <row r="397" spans="1:65" s="14" customFormat="1" x14ac:dyDescent="0.2">
      <c r="B397" s="203"/>
      <c r="C397" s="204"/>
      <c r="D397" s="187" t="s">
        <v>181</v>
      </c>
      <c r="E397" s="205" t="s">
        <v>19</v>
      </c>
      <c r="F397" s="206" t="s">
        <v>185</v>
      </c>
      <c r="G397" s="204"/>
      <c r="H397" s="207">
        <v>11.340999999999999</v>
      </c>
      <c r="I397" s="208"/>
      <c r="J397" s="204"/>
      <c r="K397" s="204"/>
      <c r="L397" s="209"/>
      <c r="M397" s="210"/>
      <c r="N397" s="211"/>
      <c r="O397" s="211"/>
      <c r="P397" s="211"/>
      <c r="Q397" s="211"/>
      <c r="R397" s="211"/>
      <c r="S397" s="211"/>
      <c r="T397" s="212"/>
      <c r="AT397" s="213" t="s">
        <v>181</v>
      </c>
      <c r="AU397" s="213" t="s">
        <v>84</v>
      </c>
      <c r="AV397" s="14" t="s">
        <v>177</v>
      </c>
      <c r="AW397" s="14" t="s">
        <v>35</v>
      </c>
      <c r="AX397" s="14" t="s">
        <v>82</v>
      </c>
      <c r="AY397" s="213" t="s">
        <v>170</v>
      </c>
    </row>
    <row r="398" spans="1:65" s="2" customFormat="1" ht="24" x14ac:dyDescent="0.2">
      <c r="A398" s="35"/>
      <c r="B398" s="36"/>
      <c r="C398" s="174" t="s">
        <v>581</v>
      </c>
      <c r="D398" s="174" t="s">
        <v>172</v>
      </c>
      <c r="E398" s="175" t="s">
        <v>582</v>
      </c>
      <c r="F398" s="176" t="s">
        <v>583</v>
      </c>
      <c r="G398" s="177" t="s">
        <v>248</v>
      </c>
      <c r="H398" s="178">
        <v>97.120999999999995</v>
      </c>
      <c r="I398" s="179"/>
      <c r="J398" s="180">
        <f>ROUND(I398*H398,2)</f>
        <v>0</v>
      </c>
      <c r="K398" s="176" t="s">
        <v>176</v>
      </c>
      <c r="L398" s="40"/>
      <c r="M398" s="181" t="s">
        <v>19</v>
      </c>
      <c r="N398" s="182" t="s">
        <v>45</v>
      </c>
      <c r="O398" s="65"/>
      <c r="P398" s="183">
        <f>O398*H398</f>
        <v>0</v>
      </c>
      <c r="Q398" s="183">
        <v>4.6499999999999996E-3</v>
      </c>
      <c r="R398" s="183">
        <f>Q398*H398</f>
        <v>0.45161264999999995</v>
      </c>
      <c r="S398" s="183">
        <v>0</v>
      </c>
      <c r="T398" s="184">
        <f>S398*H398</f>
        <v>0</v>
      </c>
      <c r="U398" s="35"/>
      <c r="V398" s="35"/>
      <c r="W398" s="35"/>
      <c r="X398" s="35"/>
      <c r="Y398" s="35"/>
      <c r="Z398" s="35"/>
      <c r="AA398" s="35"/>
      <c r="AB398" s="35"/>
      <c r="AC398" s="35"/>
      <c r="AD398" s="35"/>
      <c r="AE398" s="35"/>
      <c r="AR398" s="185" t="s">
        <v>177</v>
      </c>
      <c r="AT398" s="185" t="s">
        <v>172</v>
      </c>
      <c r="AU398" s="185" t="s">
        <v>84</v>
      </c>
      <c r="AY398" s="18" t="s">
        <v>170</v>
      </c>
      <c r="BE398" s="186">
        <f>IF(N398="základní",J398,0)</f>
        <v>0</v>
      </c>
      <c r="BF398" s="186">
        <f>IF(N398="snížená",J398,0)</f>
        <v>0</v>
      </c>
      <c r="BG398" s="186">
        <f>IF(N398="zákl. přenesená",J398,0)</f>
        <v>0</v>
      </c>
      <c r="BH398" s="186">
        <f>IF(N398="sníž. přenesená",J398,0)</f>
        <v>0</v>
      </c>
      <c r="BI398" s="186">
        <f>IF(N398="nulová",J398,0)</f>
        <v>0</v>
      </c>
      <c r="BJ398" s="18" t="s">
        <v>82</v>
      </c>
      <c r="BK398" s="186">
        <f>ROUND(I398*H398,2)</f>
        <v>0</v>
      </c>
      <c r="BL398" s="18" t="s">
        <v>177</v>
      </c>
      <c r="BM398" s="185" t="s">
        <v>584</v>
      </c>
    </row>
    <row r="399" spans="1:65" s="2" customFormat="1" ht="97.5" x14ac:dyDescent="0.2">
      <c r="A399" s="35"/>
      <c r="B399" s="36"/>
      <c r="C399" s="37"/>
      <c r="D399" s="187" t="s">
        <v>179</v>
      </c>
      <c r="E399" s="37"/>
      <c r="F399" s="188" t="s">
        <v>585</v>
      </c>
      <c r="G399" s="37"/>
      <c r="H399" s="37"/>
      <c r="I399" s="189"/>
      <c r="J399" s="37"/>
      <c r="K399" s="37"/>
      <c r="L399" s="40"/>
      <c r="M399" s="190"/>
      <c r="N399" s="191"/>
      <c r="O399" s="65"/>
      <c r="P399" s="65"/>
      <c r="Q399" s="65"/>
      <c r="R399" s="65"/>
      <c r="S399" s="65"/>
      <c r="T399" s="66"/>
      <c r="U399" s="35"/>
      <c r="V399" s="35"/>
      <c r="W399" s="35"/>
      <c r="X399" s="35"/>
      <c r="Y399" s="35"/>
      <c r="Z399" s="35"/>
      <c r="AA399" s="35"/>
      <c r="AB399" s="35"/>
      <c r="AC399" s="35"/>
      <c r="AD399" s="35"/>
      <c r="AE399" s="35"/>
      <c r="AT399" s="18" t="s">
        <v>179</v>
      </c>
      <c r="AU399" s="18" t="s">
        <v>84</v>
      </c>
    </row>
    <row r="400" spans="1:65" s="13" customFormat="1" x14ac:dyDescent="0.2">
      <c r="B400" s="192"/>
      <c r="C400" s="193"/>
      <c r="D400" s="187" t="s">
        <v>181</v>
      </c>
      <c r="E400" s="194" t="s">
        <v>19</v>
      </c>
      <c r="F400" s="195" t="s">
        <v>586</v>
      </c>
      <c r="G400" s="193"/>
      <c r="H400" s="196">
        <v>67.391999999999996</v>
      </c>
      <c r="I400" s="197"/>
      <c r="J400" s="193"/>
      <c r="K400" s="193"/>
      <c r="L400" s="198"/>
      <c r="M400" s="199"/>
      <c r="N400" s="200"/>
      <c r="O400" s="200"/>
      <c r="P400" s="200"/>
      <c r="Q400" s="200"/>
      <c r="R400" s="200"/>
      <c r="S400" s="200"/>
      <c r="T400" s="201"/>
      <c r="AT400" s="202" t="s">
        <v>181</v>
      </c>
      <c r="AU400" s="202" t="s">
        <v>84</v>
      </c>
      <c r="AV400" s="13" t="s">
        <v>84</v>
      </c>
      <c r="AW400" s="13" t="s">
        <v>35</v>
      </c>
      <c r="AX400" s="13" t="s">
        <v>74</v>
      </c>
      <c r="AY400" s="202" t="s">
        <v>170</v>
      </c>
    </row>
    <row r="401" spans="1:65" s="13" customFormat="1" x14ac:dyDescent="0.2">
      <c r="B401" s="192"/>
      <c r="C401" s="193"/>
      <c r="D401" s="187" t="s">
        <v>181</v>
      </c>
      <c r="E401" s="194" t="s">
        <v>19</v>
      </c>
      <c r="F401" s="195" t="s">
        <v>587</v>
      </c>
      <c r="G401" s="193"/>
      <c r="H401" s="196">
        <v>19.113</v>
      </c>
      <c r="I401" s="197"/>
      <c r="J401" s="193"/>
      <c r="K401" s="193"/>
      <c r="L401" s="198"/>
      <c r="M401" s="199"/>
      <c r="N401" s="200"/>
      <c r="O401" s="200"/>
      <c r="P401" s="200"/>
      <c r="Q401" s="200"/>
      <c r="R401" s="200"/>
      <c r="S401" s="200"/>
      <c r="T401" s="201"/>
      <c r="AT401" s="202" t="s">
        <v>181</v>
      </c>
      <c r="AU401" s="202" t="s">
        <v>84</v>
      </c>
      <c r="AV401" s="13" t="s">
        <v>84</v>
      </c>
      <c r="AW401" s="13" t="s">
        <v>35</v>
      </c>
      <c r="AX401" s="13" t="s">
        <v>74</v>
      </c>
      <c r="AY401" s="202" t="s">
        <v>170</v>
      </c>
    </row>
    <row r="402" spans="1:65" s="13" customFormat="1" x14ac:dyDescent="0.2">
      <c r="B402" s="192"/>
      <c r="C402" s="193"/>
      <c r="D402" s="187" t="s">
        <v>181</v>
      </c>
      <c r="E402" s="194" t="s">
        <v>19</v>
      </c>
      <c r="F402" s="195" t="s">
        <v>588</v>
      </c>
      <c r="G402" s="193"/>
      <c r="H402" s="196">
        <v>10.616</v>
      </c>
      <c r="I402" s="197"/>
      <c r="J402" s="193"/>
      <c r="K402" s="193"/>
      <c r="L402" s="198"/>
      <c r="M402" s="199"/>
      <c r="N402" s="200"/>
      <c r="O402" s="200"/>
      <c r="P402" s="200"/>
      <c r="Q402" s="200"/>
      <c r="R402" s="200"/>
      <c r="S402" s="200"/>
      <c r="T402" s="201"/>
      <c r="AT402" s="202" t="s">
        <v>181</v>
      </c>
      <c r="AU402" s="202" t="s">
        <v>84</v>
      </c>
      <c r="AV402" s="13" t="s">
        <v>84</v>
      </c>
      <c r="AW402" s="13" t="s">
        <v>35</v>
      </c>
      <c r="AX402" s="13" t="s">
        <v>74</v>
      </c>
      <c r="AY402" s="202" t="s">
        <v>170</v>
      </c>
    </row>
    <row r="403" spans="1:65" s="14" customFormat="1" x14ac:dyDescent="0.2">
      <c r="B403" s="203"/>
      <c r="C403" s="204"/>
      <c r="D403" s="187" t="s">
        <v>181</v>
      </c>
      <c r="E403" s="205" t="s">
        <v>19</v>
      </c>
      <c r="F403" s="206" t="s">
        <v>185</v>
      </c>
      <c r="G403" s="204"/>
      <c r="H403" s="207">
        <v>97.120999999999995</v>
      </c>
      <c r="I403" s="208"/>
      <c r="J403" s="204"/>
      <c r="K403" s="204"/>
      <c r="L403" s="209"/>
      <c r="M403" s="210"/>
      <c r="N403" s="211"/>
      <c r="O403" s="211"/>
      <c r="P403" s="211"/>
      <c r="Q403" s="211"/>
      <c r="R403" s="211"/>
      <c r="S403" s="211"/>
      <c r="T403" s="212"/>
      <c r="AT403" s="213" t="s">
        <v>181</v>
      </c>
      <c r="AU403" s="213" t="s">
        <v>84</v>
      </c>
      <c r="AV403" s="14" t="s">
        <v>177</v>
      </c>
      <c r="AW403" s="14" t="s">
        <v>35</v>
      </c>
      <c r="AX403" s="14" t="s">
        <v>82</v>
      </c>
      <c r="AY403" s="213" t="s">
        <v>170</v>
      </c>
    </row>
    <row r="404" spans="1:65" s="2" customFormat="1" ht="24" x14ac:dyDescent="0.2">
      <c r="A404" s="35"/>
      <c r="B404" s="36"/>
      <c r="C404" s="174" t="s">
        <v>589</v>
      </c>
      <c r="D404" s="174" t="s">
        <v>172</v>
      </c>
      <c r="E404" s="175" t="s">
        <v>590</v>
      </c>
      <c r="F404" s="176" t="s">
        <v>591</v>
      </c>
      <c r="G404" s="177" t="s">
        <v>248</v>
      </c>
      <c r="H404" s="178">
        <v>97.120999999999995</v>
      </c>
      <c r="I404" s="179"/>
      <c r="J404" s="180">
        <f>ROUND(I404*H404,2)</f>
        <v>0</v>
      </c>
      <c r="K404" s="176" t="s">
        <v>176</v>
      </c>
      <c r="L404" s="40"/>
      <c r="M404" s="181" t="s">
        <v>19</v>
      </c>
      <c r="N404" s="182" t="s">
        <v>45</v>
      </c>
      <c r="O404" s="65"/>
      <c r="P404" s="183">
        <f>O404*H404</f>
        <v>0</v>
      </c>
      <c r="Q404" s="183">
        <v>0</v>
      </c>
      <c r="R404" s="183">
        <f>Q404*H404</f>
        <v>0</v>
      </c>
      <c r="S404" s="183">
        <v>0</v>
      </c>
      <c r="T404" s="184">
        <f>S404*H404</f>
        <v>0</v>
      </c>
      <c r="U404" s="35"/>
      <c r="V404" s="35"/>
      <c r="W404" s="35"/>
      <c r="X404" s="35"/>
      <c r="Y404" s="35"/>
      <c r="Z404" s="35"/>
      <c r="AA404" s="35"/>
      <c r="AB404" s="35"/>
      <c r="AC404" s="35"/>
      <c r="AD404" s="35"/>
      <c r="AE404" s="35"/>
      <c r="AR404" s="185" t="s">
        <v>177</v>
      </c>
      <c r="AT404" s="185" t="s">
        <v>172</v>
      </c>
      <c r="AU404" s="185" t="s">
        <v>84</v>
      </c>
      <c r="AY404" s="18" t="s">
        <v>170</v>
      </c>
      <c r="BE404" s="186">
        <f>IF(N404="základní",J404,0)</f>
        <v>0</v>
      </c>
      <c r="BF404" s="186">
        <f>IF(N404="snížená",J404,0)</f>
        <v>0</v>
      </c>
      <c r="BG404" s="186">
        <f>IF(N404="zákl. přenesená",J404,0)</f>
        <v>0</v>
      </c>
      <c r="BH404" s="186">
        <f>IF(N404="sníž. přenesená",J404,0)</f>
        <v>0</v>
      </c>
      <c r="BI404" s="186">
        <f>IF(N404="nulová",J404,0)</f>
        <v>0</v>
      </c>
      <c r="BJ404" s="18" t="s">
        <v>82</v>
      </c>
      <c r="BK404" s="186">
        <f>ROUND(I404*H404,2)</f>
        <v>0</v>
      </c>
      <c r="BL404" s="18" t="s">
        <v>177</v>
      </c>
      <c r="BM404" s="185" t="s">
        <v>592</v>
      </c>
    </row>
    <row r="405" spans="1:65" s="2" customFormat="1" ht="97.5" x14ac:dyDescent="0.2">
      <c r="A405" s="35"/>
      <c r="B405" s="36"/>
      <c r="C405" s="37"/>
      <c r="D405" s="187" t="s">
        <v>179</v>
      </c>
      <c r="E405" s="37"/>
      <c r="F405" s="188" t="s">
        <v>585</v>
      </c>
      <c r="G405" s="37"/>
      <c r="H405" s="37"/>
      <c r="I405" s="189"/>
      <c r="J405" s="37"/>
      <c r="K405" s="37"/>
      <c r="L405" s="40"/>
      <c r="M405" s="190"/>
      <c r="N405" s="191"/>
      <c r="O405" s="65"/>
      <c r="P405" s="65"/>
      <c r="Q405" s="65"/>
      <c r="R405" s="65"/>
      <c r="S405" s="65"/>
      <c r="T405" s="66"/>
      <c r="U405" s="35"/>
      <c r="V405" s="35"/>
      <c r="W405" s="35"/>
      <c r="X405" s="35"/>
      <c r="Y405" s="35"/>
      <c r="Z405" s="35"/>
      <c r="AA405" s="35"/>
      <c r="AB405" s="35"/>
      <c r="AC405" s="35"/>
      <c r="AD405" s="35"/>
      <c r="AE405" s="35"/>
      <c r="AT405" s="18" t="s">
        <v>179</v>
      </c>
      <c r="AU405" s="18" t="s">
        <v>84</v>
      </c>
    </row>
    <row r="406" spans="1:65" s="2" customFormat="1" ht="16.5" customHeight="1" x14ac:dyDescent="0.2">
      <c r="A406" s="35"/>
      <c r="B406" s="36"/>
      <c r="C406" s="174" t="s">
        <v>593</v>
      </c>
      <c r="D406" s="174" t="s">
        <v>172</v>
      </c>
      <c r="E406" s="175" t="s">
        <v>594</v>
      </c>
      <c r="F406" s="176" t="s">
        <v>595</v>
      </c>
      <c r="G406" s="177" t="s">
        <v>248</v>
      </c>
      <c r="H406" s="178">
        <v>97.120999999999995</v>
      </c>
      <c r="I406" s="179"/>
      <c r="J406" s="180">
        <f>ROUND(I406*H406,2)</f>
        <v>0</v>
      </c>
      <c r="K406" s="176" t="s">
        <v>176</v>
      </c>
      <c r="L406" s="40"/>
      <c r="M406" s="181" t="s">
        <v>19</v>
      </c>
      <c r="N406" s="182" t="s">
        <v>45</v>
      </c>
      <c r="O406" s="65"/>
      <c r="P406" s="183">
        <f>O406*H406</f>
        <v>0</v>
      </c>
      <c r="Q406" s="183">
        <v>3.3999999999999998E-3</v>
      </c>
      <c r="R406" s="183">
        <f>Q406*H406</f>
        <v>0.33021139999999999</v>
      </c>
      <c r="S406" s="183">
        <v>0</v>
      </c>
      <c r="T406" s="184">
        <f>S406*H406</f>
        <v>0</v>
      </c>
      <c r="U406" s="35"/>
      <c r="V406" s="35"/>
      <c r="W406" s="35"/>
      <c r="X406" s="35"/>
      <c r="Y406" s="35"/>
      <c r="Z406" s="35"/>
      <c r="AA406" s="35"/>
      <c r="AB406" s="35"/>
      <c r="AC406" s="35"/>
      <c r="AD406" s="35"/>
      <c r="AE406" s="35"/>
      <c r="AR406" s="185" t="s">
        <v>177</v>
      </c>
      <c r="AT406" s="185" t="s">
        <v>172</v>
      </c>
      <c r="AU406" s="185" t="s">
        <v>84</v>
      </c>
      <c r="AY406" s="18" t="s">
        <v>170</v>
      </c>
      <c r="BE406" s="186">
        <f>IF(N406="základní",J406,0)</f>
        <v>0</v>
      </c>
      <c r="BF406" s="186">
        <f>IF(N406="snížená",J406,0)</f>
        <v>0</v>
      </c>
      <c r="BG406" s="186">
        <f>IF(N406="zákl. přenesená",J406,0)</f>
        <v>0</v>
      </c>
      <c r="BH406" s="186">
        <f>IF(N406="sníž. přenesená",J406,0)</f>
        <v>0</v>
      </c>
      <c r="BI406" s="186">
        <f>IF(N406="nulová",J406,0)</f>
        <v>0</v>
      </c>
      <c r="BJ406" s="18" t="s">
        <v>82</v>
      </c>
      <c r="BK406" s="186">
        <f>ROUND(I406*H406,2)</f>
        <v>0</v>
      </c>
      <c r="BL406" s="18" t="s">
        <v>177</v>
      </c>
      <c r="BM406" s="185" t="s">
        <v>596</v>
      </c>
    </row>
    <row r="407" spans="1:65" s="2" customFormat="1" ht="97.5" x14ac:dyDescent="0.2">
      <c r="A407" s="35"/>
      <c r="B407" s="36"/>
      <c r="C407" s="37"/>
      <c r="D407" s="187" t="s">
        <v>179</v>
      </c>
      <c r="E407" s="37"/>
      <c r="F407" s="188" t="s">
        <v>585</v>
      </c>
      <c r="G407" s="37"/>
      <c r="H407" s="37"/>
      <c r="I407" s="189"/>
      <c r="J407" s="37"/>
      <c r="K407" s="37"/>
      <c r="L407" s="40"/>
      <c r="M407" s="190"/>
      <c r="N407" s="191"/>
      <c r="O407" s="65"/>
      <c r="P407" s="65"/>
      <c r="Q407" s="65"/>
      <c r="R407" s="65"/>
      <c r="S407" s="65"/>
      <c r="T407" s="66"/>
      <c r="U407" s="35"/>
      <c r="V407" s="35"/>
      <c r="W407" s="35"/>
      <c r="X407" s="35"/>
      <c r="Y407" s="35"/>
      <c r="Z407" s="35"/>
      <c r="AA407" s="35"/>
      <c r="AB407" s="35"/>
      <c r="AC407" s="35"/>
      <c r="AD407" s="35"/>
      <c r="AE407" s="35"/>
      <c r="AT407" s="18" t="s">
        <v>179</v>
      </c>
      <c r="AU407" s="18" t="s">
        <v>84</v>
      </c>
    </row>
    <row r="408" spans="1:65" s="13" customFormat="1" x14ac:dyDescent="0.2">
      <c r="B408" s="192"/>
      <c r="C408" s="193"/>
      <c r="D408" s="187" t="s">
        <v>181</v>
      </c>
      <c r="E408" s="194" t="s">
        <v>19</v>
      </c>
      <c r="F408" s="195" t="s">
        <v>597</v>
      </c>
      <c r="G408" s="193"/>
      <c r="H408" s="196">
        <v>97.120999999999995</v>
      </c>
      <c r="I408" s="197"/>
      <c r="J408" s="193"/>
      <c r="K408" s="193"/>
      <c r="L408" s="198"/>
      <c r="M408" s="199"/>
      <c r="N408" s="200"/>
      <c r="O408" s="200"/>
      <c r="P408" s="200"/>
      <c r="Q408" s="200"/>
      <c r="R408" s="200"/>
      <c r="S408" s="200"/>
      <c r="T408" s="201"/>
      <c r="AT408" s="202" t="s">
        <v>181</v>
      </c>
      <c r="AU408" s="202" t="s">
        <v>84</v>
      </c>
      <c r="AV408" s="13" t="s">
        <v>84</v>
      </c>
      <c r="AW408" s="13" t="s">
        <v>35</v>
      </c>
      <c r="AX408" s="13" t="s">
        <v>82</v>
      </c>
      <c r="AY408" s="202" t="s">
        <v>170</v>
      </c>
    </row>
    <row r="409" spans="1:65" s="2" customFormat="1" ht="24" x14ac:dyDescent="0.2">
      <c r="A409" s="35"/>
      <c r="B409" s="36"/>
      <c r="C409" s="174" t="s">
        <v>598</v>
      </c>
      <c r="D409" s="174" t="s">
        <v>172</v>
      </c>
      <c r="E409" s="175" t="s">
        <v>599</v>
      </c>
      <c r="F409" s="176" t="s">
        <v>600</v>
      </c>
      <c r="G409" s="177" t="s">
        <v>248</v>
      </c>
      <c r="H409" s="178">
        <v>32.404000000000003</v>
      </c>
      <c r="I409" s="179"/>
      <c r="J409" s="180">
        <f>ROUND(I409*H409,2)</f>
        <v>0</v>
      </c>
      <c r="K409" s="176" t="s">
        <v>176</v>
      </c>
      <c r="L409" s="40"/>
      <c r="M409" s="181" t="s">
        <v>19</v>
      </c>
      <c r="N409" s="182" t="s">
        <v>45</v>
      </c>
      <c r="O409" s="65"/>
      <c r="P409" s="183">
        <f>O409*H409</f>
        <v>0</v>
      </c>
      <c r="Q409" s="183">
        <v>1.6100000000000001E-3</v>
      </c>
      <c r="R409" s="183">
        <f>Q409*H409</f>
        <v>5.2170440000000012E-2</v>
      </c>
      <c r="S409" s="183">
        <v>0</v>
      </c>
      <c r="T409" s="184">
        <f>S409*H409</f>
        <v>0</v>
      </c>
      <c r="U409" s="35"/>
      <c r="V409" s="35"/>
      <c r="W409" s="35"/>
      <c r="X409" s="35"/>
      <c r="Y409" s="35"/>
      <c r="Z409" s="35"/>
      <c r="AA409" s="35"/>
      <c r="AB409" s="35"/>
      <c r="AC409" s="35"/>
      <c r="AD409" s="35"/>
      <c r="AE409" s="35"/>
      <c r="AR409" s="185" t="s">
        <v>177</v>
      </c>
      <c r="AT409" s="185" t="s">
        <v>172</v>
      </c>
      <c r="AU409" s="185" t="s">
        <v>84</v>
      </c>
      <c r="AY409" s="18" t="s">
        <v>170</v>
      </c>
      <c r="BE409" s="186">
        <f>IF(N409="základní",J409,0)</f>
        <v>0</v>
      </c>
      <c r="BF409" s="186">
        <f>IF(N409="snížená",J409,0)</f>
        <v>0</v>
      </c>
      <c r="BG409" s="186">
        <f>IF(N409="zákl. přenesená",J409,0)</f>
        <v>0</v>
      </c>
      <c r="BH409" s="186">
        <f>IF(N409="sníž. přenesená",J409,0)</f>
        <v>0</v>
      </c>
      <c r="BI409" s="186">
        <f>IF(N409="nulová",J409,0)</f>
        <v>0</v>
      </c>
      <c r="BJ409" s="18" t="s">
        <v>82</v>
      </c>
      <c r="BK409" s="186">
        <f>ROUND(I409*H409,2)</f>
        <v>0</v>
      </c>
      <c r="BL409" s="18" t="s">
        <v>177</v>
      </c>
      <c r="BM409" s="185" t="s">
        <v>601</v>
      </c>
    </row>
    <row r="410" spans="1:65" s="2" customFormat="1" ht="39" x14ac:dyDescent="0.2">
      <c r="A410" s="35"/>
      <c r="B410" s="36"/>
      <c r="C410" s="37"/>
      <c r="D410" s="187" t="s">
        <v>179</v>
      </c>
      <c r="E410" s="37"/>
      <c r="F410" s="188" t="s">
        <v>602</v>
      </c>
      <c r="G410" s="37"/>
      <c r="H410" s="37"/>
      <c r="I410" s="189"/>
      <c r="J410" s="37"/>
      <c r="K410" s="37"/>
      <c r="L410" s="40"/>
      <c r="M410" s="190"/>
      <c r="N410" s="191"/>
      <c r="O410" s="65"/>
      <c r="P410" s="65"/>
      <c r="Q410" s="65"/>
      <c r="R410" s="65"/>
      <c r="S410" s="65"/>
      <c r="T410" s="66"/>
      <c r="U410" s="35"/>
      <c r="V410" s="35"/>
      <c r="W410" s="35"/>
      <c r="X410" s="35"/>
      <c r="Y410" s="35"/>
      <c r="Z410" s="35"/>
      <c r="AA410" s="35"/>
      <c r="AB410" s="35"/>
      <c r="AC410" s="35"/>
      <c r="AD410" s="35"/>
      <c r="AE410" s="35"/>
      <c r="AT410" s="18" t="s">
        <v>179</v>
      </c>
      <c r="AU410" s="18" t="s">
        <v>84</v>
      </c>
    </row>
    <row r="411" spans="1:65" s="13" customFormat="1" x14ac:dyDescent="0.2">
      <c r="B411" s="192"/>
      <c r="C411" s="193"/>
      <c r="D411" s="187" t="s">
        <v>181</v>
      </c>
      <c r="E411" s="194" t="s">
        <v>19</v>
      </c>
      <c r="F411" s="195" t="s">
        <v>603</v>
      </c>
      <c r="G411" s="193"/>
      <c r="H411" s="196">
        <v>23.712</v>
      </c>
      <c r="I411" s="197"/>
      <c r="J411" s="193"/>
      <c r="K411" s="193"/>
      <c r="L411" s="198"/>
      <c r="M411" s="199"/>
      <c r="N411" s="200"/>
      <c r="O411" s="200"/>
      <c r="P411" s="200"/>
      <c r="Q411" s="200"/>
      <c r="R411" s="200"/>
      <c r="S411" s="200"/>
      <c r="T411" s="201"/>
      <c r="AT411" s="202" t="s">
        <v>181</v>
      </c>
      <c r="AU411" s="202" t="s">
        <v>84</v>
      </c>
      <c r="AV411" s="13" t="s">
        <v>84</v>
      </c>
      <c r="AW411" s="13" t="s">
        <v>35</v>
      </c>
      <c r="AX411" s="13" t="s">
        <v>74</v>
      </c>
      <c r="AY411" s="202" t="s">
        <v>170</v>
      </c>
    </row>
    <row r="412" spans="1:65" s="13" customFormat="1" x14ac:dyDescent="0.2">
      <c r="B412" s="192"/>
      <c r="C412" s="193"/>
      <c r="D412" s="187" t="s">
        <v>181</v>
      </c>
      <c r="E412" s="194" t="s">
        <v>19</v>
      </c>
      <c r="F412" s="195" t="s">
        <v>604</v>
      </c>
      <c r="G412" s="193"/>
      <c r="H412" s="196">
        <v>5.734</v>
      </c>
      <c r="I412" s="197"/>
      <c r="J412" s="193"/>
      <c r="K412" s="193"/>
      <c r="L412" s="198"/>
      <c r="M412" s="199"/>
      <c r="N412" s="200"/>
      <c r="O412" s="200"/>
      <c r="P412" s="200"/>
      <c r="Q412" s="200"/>
      <c r="R412" s="200"/>
      <c r="S412" s="200"/>
      <c r="T412" s="201"/>
      <c r="AT412" s="202" t="s">
        <v>181</v>
      </c>
      <c r="AU412" s="202" t="s">
        <v>84</v>
      </c>
      <c r="AV412" s="13" t="s">
        <v>84</v>
      </c>
      <c r="AW412" s="13" t="s">
        <v>35</v>
      </c>
      <c r="AX412" s="13" t="s">
        <v>74</v>
      </c>
      <c r="AY412" s="202" t="s">
        <v>170</v>
      </c>
    </row>
    <row r="413" spans="1:65" s="13" customFormat="1" x14ac:dyDescent="0.2">
      <c r="B413" s="192"/>
      <c r="C413" s="193"/>
      <c r="D413" s="187" t="s">
        <v>181</v>
      </c>
      <c r="E413" s="194" t="s">
        <v>19</v>
      </c>
      <c r="F413" s="195" t="s">
        <v>605</v>
      </c>
      <c r="G413" s="193"/>
      <c r="H413" s="196">
        <v>2.9580000000000002</v>
      </c>
      <c r="I413" s="197"/>
      <c r="J413" s="193"/>
      <c r="K413" s="193"/>
      <c r="L413" s="198"/>
      <c r="M413" s="199"/>
      <c r="N413" s="200"/>
      <c r="O413" s="200"/>
      <c r="P413" s="200"/>
      <c r="Q413" s="200"/>
      <c r="R413" s="200"/>
      <c r="S413" s="200"/>
      <c r="T413" s="201"/>
      <c r="AT413" s="202" t="s">
        <v>181</v>
      </c>
      <c r="AU413" s="202" t="s">
        <v>84</v>
      </c>
      <c r="AV413" s="13" t="s">
        <v>84</v>
      </c>
      <c r="AW413" s="13" t="s">
        <v>35</v>
      </c>
      <c r="AX413" s="13" t="s">
        <v>74</v>
      </c>
      <c r="AY413" s="202" t="s">
        <v>170</v>
      </c>
    </row>
    <row r="414" spans="1:65" s="14" customFormat="1" x14ac:dyDescent="0.2">
      <c r="B414" s="203"/>
      <c r="C414" s="204"/>
      <c r="D414" s="187" t="s">
        <v>181</v>
      </c>
      <c r="E414" s="205" t="s">
        <v>19</v>
      </c>
      <c r="F414" s="206" t="s">
        <v>185</v>
      </c>
      <c r="G414" s="204"/>
      <c r="H414" s="207">
        <v>32.404000000000003</v>
      </c>
      <c r="I414" s="208"/>
      <c r="J414" s="204"/>
      <c r="K414" s="204"/>
      <c r="L414" s="209"/>
      <c r="M414" s="210"/>
      <c r="N414" s="211"/>
      <c r="O414" s="211"/>
      <c r="P414" s="211"/>
      <c r="Q414" s="211"/>
      <c r="R414" s="211"/>
      <c r="S414" s="211"/>
      <c r="T414" s="212"/>
      <c r="AT414" s="213" t="s">
        <v>181</v>
      </c>
      <c r="AU414" s="213" t="s">
        <v>84</v>
      </c>
      <c r="AV414" s="14" t="s">
        <v>177</v>
      </c>
      <c r="AW414" s="14" t="s">
        <v>35</v>
      </c>
      <c r="AX414" s="14" t="s">
        <v>82</v>
      </c>
      <c r="AY414" s="213" t="s">
        <v>170</v>
      </c>
    </row>
    <row r="415" spans="1:65" s="2" customFormat="1" ht="24" x14ac:dyDescent="0.2">
      <c r="A415" s="35"/>
      <c r="B415" s="36"/>
      <c r="C415" s="174" t="s">
        <v>606</v>
      </c>
      <c r="D415" s="174" t="s">
        <v>172</v>
      </c>
      <c r="E415" s="175" t="s">
        <v>607</v>
      </c>
      <c r="F415" s="176" t="s">
        <v>608</v>
      </c>
      <c r="G415" s="177" t="s">
        <v>248</v>
      </c>
      <c r="H415" s="178">
        <v>32.404000000000003</v>
      </c>
      <c r="I415" s="179"/>
      <c r="J415" s="180">
        <f>ROUND(I415*H415,2)</f>
        <v>0</v>
      </c>
      <c r="K415" s="176" t="s">
        <v>176</v>
      </c>
      <c r="L415" s="40"/>
      <c r="M415" s="181" t="s">
        <v>19</v>
      </c>
      <c r="N415" s="182" t="s">
        <v>45</v>
      </c>
      <c r="O415" s="65"/>
      <c r="P415" s="183">
        <f>O415*H415</f>
        <v>0</v>
      </c>
      <c r="Q415" s="183">
        <v>0</v>
      </c>
      <c r="R415" s="183">
        <f>Q415*H415</f>
        <v>0</v>
      </c>
      <c r="S415" s="183">
        <v>0</v>
      </c>
      <c r="T415" s="184">
        <f>S415*H415</f>
        <v>0</v>
      </c>
      <c r="U415" s="35"/>
      <c r="V415" s="35"/>
      <c r="W415" s="35"/>
      <c r="X415" s="35"/>
      <c r="Y415" s="35"/>
      <c r="Z415" s="35"/>
      <c r="AA415" s="35"/>
      <c r="AB415" s="35"/>
      <c r="AC415" s="35"/>
      <c r="AD415" s="35"/>
      <c r="AE415" s="35"/>
      <c r="AR415" s="185" t="s">
        <v>177</v>
      </c>
      <c r="AT415" s="185" t="s">
        <v>172</v>
      </c>
      <c r="AU415" s="185" t="s">
        <v>84</v>
      </c>
      <c r="AY415" s="18" t="s">
        <v>170</v>
      </c>
      <c r="BE415" s="186">
        <f>IF(N415="základní",J415,0)</f>
        <v>0</v>
      </c>
      <c r="BF415" s="186">
        <f>IF(N415="snížená",J415,0)</f>
        <v>0</v>
      </c>
      <c r="BG415" s="186">
        <f>IF(N415="zákl. přenesená",J415,0)</f>
        <v>0</v>
      </c>
      <c r="BH415" s="186">
        <f>IF(N415="sníž. přenesená",J415,0)</f>
        <v>0</v>
      </c>
      <c r="BI415" s="186">
        <f>IF(N415="nulová",J415,0)</f>
        <v>0</v>
      </c>
      <c r="BJ415" s="18" t="s">
        <v>82</v>
      </c>
      <c r="BK415" s="186">
        <f>ROUND(I415*H415,2)</f>
        <v>0</v>
      </c>
      <c r="BL415" s="18" t="s">
        <v>177</v>
      </c>
      <c r="BM415" s="185" t="s">
        <v>609</v>
      </c>
    </row>
    <row r="416" spans="1:65" s="2" customFormat="1" ht="39" x14ac:dyDescent="0.2">
      <c r="A416" s="35"/>
      <c r="B416" s="36"/>
      <c r="C416" s="37"/>
      <c r="D416" s="187" t="s">
        <v>179</v>
      </c>
      <c r="E416" s="37"/>
      <c r="F416" s="188" t="s">
        <v>602</v>
      </c>
      <c r="G416" s="37"/>
      <c r="H416" s="37"/>
      <c r="I416" s="189"/>
      <c r="J416" s="37"/>
      <c r="K416" s="37"/>
      <c r="L416" s="40"/>
      <c r="M416" s="190"/>
      <c r="N416" s="191"/>
      <c r="O416" s="65"/>
      <c r="P416" s="65"/>
      <c r="Q416" s="65"/>
      <c r="R416" s="65"/>
      <c r="S416" s="65"/>
      <c r="T416" s="66"/>
      <c r="U416" s="35"/>
      <c r="V416" s="35"/>
      <c r="W416" s="35"/>
      <c r="X416" s="35"/>
      <c r="Y416" s="35"/>
      <c r="Z416" s="35"/>
      <c r="AA416" s="35"/>
      <c r="AB416" s="35"/>
      <c r="AC416" s="35"/>
      <c r="AD416" s="35"/>
      <c r="AE416" s="35"/>
      <c r="AT416" s="18" t="s">
        <v>179</v>
      </c>
      <c r="AU416" s="18" t="s">
        <v>84</v>
      </c>
    </row>
    <row r="417" spans="1:65" s="2" customFormat="1" ht="36" x14ac:dyDescent="0.2">
      <c r="A417" s="35"/>
      <c r="B417" s="36"/>
      <c r="C417" s="174" t="s">
        <v>610</v>
      </c>
      <c r="D417" s="174" t="s">
        <v>172</v>
      </c>
      <c r="E417" s="175" t="s">
        <v>611</v>
      </c>
      <c r="F417" s="176" t="s">
        <v>612</v>
      </c>
      <c r="G417" s="177" t="s">
        <v>242</v>
      </c>
      <c r="H417" s="178">
        <v>2.4950000000000001</v>
      </c>
      <c r="I417" s="179"/>
      <c r="J417" s="180">
        <f>ROUND(I417*H417,2)</f>
        <v>0</v>
      </c>
      <c r="K417" s="176" t="s">
        <v>176</v>
      </c>
      <c r="L417" s="40"/>
      <c r="M417" s="181" t="s">
        <v>19</v>
      </c>
      <c r="N417" s="182" t="s">
        <v>45</v>
      </c>
      <c r="O417" s="65"/>
      <c r="P417" s="183">
        <f>O417*H417</f>
        <v>0</v>
      </c>
      <c r="Q417" s="183">
        <v>1.0551200000000001</v>
      </c>
      <c r="R417" s="183">
        <f>Q417*H417</f>
        <v>2.6325244000000003</v>
      </c>
      <c r="S417" s="183">
        <v>0</v>
      </c>
      <c r="T417" s="184">
        <f>S417*H417</f>
        <v>0</v>
      </c>
      <c r="U417" s="35"/>
      <c r="V417" s="35"/>
      <c r="W417" s="35"/>
      <c r="X417" s="35"/>
      <c r="Y417" s="35"/>
      <c r="Z417" s="35"/>
      <c r="AA417" s="35"/>
      <c r="AB417" s="35"/>
      <c r="AC417" s="35"/>
      <c r="AD417" s="35"/>
      <c r="AE417" s="35"/>
      <c r="AR417" s="185" t="s">
        <v>177</v>
      </c>
      <c r="AT417" s="185" t="s">
        <v>172</v>
      </c>
      <c r="AU417" s="185" t="s">
        <v>84</v>
      </c>
      <c r="AY417" s="18" t="s">
        <v>170</v>
      </c>
      <c r="BE417" s="186">
        <f>IF(N417="základní",J417,0)</f>
        <v>0</v>
      </c>
      <c r="BF417" s="186">
        <f>IF(N417="snížená",J417,0)</f>
        <v>0</v>
      </c>
      <c r="BG417" s="186">
        <f>IF(N417="zákl. přenesená",J417,0)</f>
        <v>0</v>
      </c>
      <c r="BH417" s="186">
        <f>IF(N417="sníž. přenesená",J417,0)</f>
        <v>0</v>
      </c>
      <c r="BI417" s="186">
        <f>IF(N417="nulová",J417,0)</f>
        <v>0</v>
      </c>
      <c r="BJ417" s="18" t="s">
        <v>82</v>
      </c>
      <c r="BK417" s="186">
        <f>ROUND(I417*H417,2)</f>
        <v>0</v>
      </c>
      <c r="BL417" s="18" t="s">
        <v>177</v>
      </c>
      <c r="BM417" s="185" t="s">
        <v>613</v>
      </c>
    </row>
    <row r="418" spans="1:65" s="13" customFormat="1" x14ac:dyDescent="0.2">
      <c r="B418" s="192"/>
      <c r="C418" s="193"/>
      <c r="D418" s="187" t="s">
        <v>181</v>
      </c>
      <c r="E418" s="194" t="s">
        <v>19</v>
      </c>
      <c r="F418" s="195" t="s">
        <v>614</v>
      </c>
      <c r="G418" s="193"/>
      <c r="H418" s="196">
        <v>2.4950000000000001</v>
      </c>
      <c r="I418" s="197"/>
      <c r="J418" s="193"/>
      <c r="K418" s="193"/>
      <c r="L418" s="198"/>
      <c r="M418" s="199"/>
      <c r="N418" s="200"/>
      <c r="O418" s="200"/>
      <c r="P418" s="200"/>
      <c r="Q418" s="200"/>
      <c r="R418" s="200"/>
      <c r="S418" s="200"/>
      <c r="T418" s="201"/>
      <c r="AT418" s="202" t="s">
        <v>181</v>
      </c>
      <c r="AU418" s="202" t="s">
        <v>84</v>
      </c>
      <c r="AV418" s="13" t="s">
        <v>84</v>
      </c>
      <c r="AW418" s="13" t="s">
        <v>35</v>
      </c>
      <c r="AX418" s="13" t="s">
        <v>82</v>
      </c>
      <c r="AY418" s="202" t="s">
        <v>170</v>
      </c>
    </row>
    <row r="419" spans="1:65" s="2" customFormat="1" ht="16.5" customHeight="1" x14ac:dyDescent="0.2">
      <c r="A419" s="35"/>
      <c r="B419" s="36"/>
      <c r="C419" s="174" t="s">
        <v>615</v>
      </c>
      <c r="D419" s="174" t="s">
        <v>172</v>
      </c>
      <c r="E419" s="175" t="s">
        <v>616</v>
      </c>
      <c r="F419" s="176" t="s">
        <v>617</v>
      </c>
      <c r="G419" s="177" t="s">
        <v>175</v>
      </c>
      <c r="H419" s="178">
        <v>25.167000000000002</v>
      </c>
      <c r="I419" s="179"/>
      <c r="J419" s="180">
        <f>ROUND(I419*H419,2)</f>
        <v>0</v>
      </c>
      <c r="K419" s="176" t="s">
        <v>176</v>
      </c>
      <c r="L419" s="40"/>
      <c r="M419" s="181" t="s">
        <v>19</v>
      </c>
      <c r="N419" s="182" t="s">
        <v>45</v>
      </c>
      <c r="O419" s="65"/>
      <c r="P419" s="183">
        <f>O419*H419</f>
        <v>0</v>
      </c>
      <c r="Q419" s="183">
        <v>2.4533999999999998</v>
      </c>
      <c r="R419" s="183">
        <f>Q419*H419</f>
        <v>61.744717799999997</v>
      </c>
      <c r="S419" s="183">
        <v>0</v>
      </c>
      <c r="T419" s="184">
        <f>S419*H419</f>
        <v>0</v>
      </c>
      <c r="U419" s="35"/>
      <c r="V419" s="35"/>
      <c r="W419" s="35"/>
      <c r="X419" s="35"/>
      <c r="Y419" s="35"/>
      <c r="Z419" s="35"/>
      <c r="AA419" s="35"/>
      <c r="AB419" s="35"/>
      <c r="AC419" s="35"/>
      <c r="AD419" s="35"/>
      <c r="AE419" s="35"/>
      <c r="AR419" s="185" t="s">
        <v>177</v>
      </c>
      <c r="AT419" s="185" t="s">
        <v>172</v>
      </c>
      <c r="AU419" s="185" t="s">
        <v>84</v>
      </c>
      <c r="AY419" s="18" t="s">
        <v>170</v>
      </c>
      <c r="BE419" s="186">
        <f>IF(N419="základní",J419,0)</f>
        <v>0</v>
      </c>
      <c r="BF419" s="186">
        <f>IF(N419="snížená",J419,0)</f>
        <v>0</v>
      </c>
      <c r="BG419" s="186">
        <f>IF(N419="zákl. přenesená",J419,0)</f>
        <v>0</v>
      </c>
      <c r="BH419" s="186">
        <f>IF(N419="sníž. přenesená",J419,0)</f>
        <v>0</v>
      </c>
      <c r="BI419" s="186">
        <f>IF(N419="nulová",J419,0)</f>
        <v>0</v>
      </c>
      <c r="BJ419" s="18" t="s">
        <v>82</v>
      </c>
      <c r="BK419" s="186">
        <f>ROUND(I419*H419,2)</f>
        <v>0</v>
      </c>
      <c r="BL419" s="18" t="s">
        <v>177</v>
      </c>
      <c r="BM419" s="185" t="s">
        <v>618</v>
      </c>
    </row>
    <row r="420" spans="1:65" s="13" customFormat="1" x14ac:dyDescent="0.2">
      <c r="B420" s="192"/>
      <c r="C420" s="193"/>
      <c r="D420" s="187" t="s">
        <v>181</v>
      </c>
      <c r="E420" s="194" t="s">
        <v>19</v>
      </c>
      <c r="F420" s="195" t="s">
        <v>619</v>
      </c>
      <c r="G420" s="193"/>
      <c r="H420" s="196">
        <v>23.285</v>
      </c>
      <c r="I420" s="197"/>
      <c r="J420" s="193"/>
      <c r="K420" s="193"/>
      <c r="L420" s="198"/>
      <c r="M420" s="199"/>
      <c r="N420" s="200"/>
      <c r="O420" s="200"/>
      <c r="P420" s="200"/>
      <c r="Q420" s="200"/>
      <c r="R420" s="200"/>
      <c r="S420" s="200"/>
      <c r="T420" s="201"/>
      <c r="AT420" s="202" t="s">
        <v>181</v>
      </c>
      <c r="AU420" s="202" t="s">
        <v>84</v>
      </c>
      <c r="AV420" s="13" t="s">
        <v>84</v>
      </c>
      <c r="AW420" s="13" t="s">
        <v>35</v>
      </c>
      <c r="AX420" s="13" t="s">
        <v>74</v>
      </c>
      <c r="AY420" s="202" t="s">
        <v>170</v>
      </c>
    </row>
    <row r="421" spans="1:65" s="13" customFormat="1" x14ac:dyDescent="0.2">
      <c r="B421" s="192"/>
      <c r="C421" s="193"/>
      <c r="D421" s="187" t="s">
        <v>181</v>
      </c>
      <c r="E421" s="194" t="s">
        <v>19</v>
      </c>
      <c r="F421" s="195" t="s">
        <v>620</v>
      </c>
      <c r="G421" s="193"/>
      <c r="H421" s="196">
        <v>-8.2989999999999995</v>
      </c>
      <c r="I421" s="197"/>
      <c r="J421" s="193"/>
      <c r="K421" s="193"/>
      <c r="L421" s="198"/>
      <c r="M421" s="199"/>
      <c r="N421" s="200"/>
      <c r="O421" s="200"/>
      <c r="P421" s="200"/>
      <c r="Q421" s="200"/>
      <c r="R421" s="200"/>
      <c r="S421" s="200"/>
      <c r="T421" s="201"/>
      <c r="AT421" s="202" t="s">
        <v>181</v>
      </c>
      <c r="AU421" s="202" t="s">
        <v>84</v>
      </c>
      <c r="AV421" s="13" t="s">
        <v>84</v>
      </c>
      <c r="AW421" s="13" t="s">
        <v>35</v>
      </c>
      <c r="AX421" s="13" t="s">
        <v>74</v>
      </c>
      <c r="AY421" s="202" t="s">
        <v>170</v>
      </c>
    </row>
    <row r="422" spans="1:65" s="13" customFormat="1" x14ac:dyDescent="0.2">
      <c r="B422" s="192"/>
      <c r="C422" s="193"/>
      <c r="D422" s="187" t="s">
        <v>181</v>
      </c>
      <c r="E422" s="194" t="s">
        <v>19</v>
      </c>
      <c r="F422" s="195" t="s">
        <v>621</v>
      </c>
      <c r="G422" s="193"/>
      <c r="H422" s="196">
        <v>6.6360000000000001</v>
      </c>
      <c r="I422" s="197"/>
      <c r="J422" s="193"/>
      <c r="K422" s="193"/>
      <c r="L422" s="198"/>
      <c r="M422" s="199"/>
      <c r="N422" s="200"/>
      <c r="O422" s="200"/>
      <c r="P422" s="200"/>
      <c r="Q422" s="200"/>
      <c r="R422" s="200"/>
      <c r="S422" s="200"/>
      <c r="T422" s="201"/>
      <c r="AT422" s="202" t="s">
        <v>181</v>
      </c>
      <c r="AU422" s="202" t="s">
        <v>84</v>
      </c>
      <c r="AV422" s="13" t="s">
        <v>84</v>
      </c>
      <c r="AW422" s="13" t="s">
        <v>35</v>
      </c>
      <c r="AX422" s="13" t="s">
        <v>74</v>
      </c>
      <c r="AY422" s="202" t="s">
        <v>170</v>
      </c>
    </row>
    <row r="423" spans="1:65" s="13" customFormat="1" x14ac:dyDescent="0.2">
      <c r="B423" s="192"/>
      <c r="C423" s="193"/>
      <c r="D423" s="187" t="s">
        <v>181</v>
      </c>
      <c r="E423" s="194" t="s">
        <v>19</v>
      </c>
      <c r="F423" s="195" t="s">
        <v>622</v>
      </c>
      <c r="G423" s="193"/>
      <c r="H423" s="196">
        <v>-2.0070000000000001</v>
      </c>
      <c r="I423" s="197"/>
      <c r="J423" s="193"/>
      <c r="K423" s="193"/>
      <c r="L423" s="198"/>
      <c r="M423" s="199"/>
      <c r="N423" s="200"/>
      <c r="O423" s="200"/>
      <c r="P423" s="200"/>
      <c r="Q423" s="200"/>
      <c r="R423" s="200"/>
      <c r="S423" s="200"/>
      <c r="T423" s="201"/>
      <c r="AT423" s="202" t="s">
        <v>181</v>
      </c>
      <c r="AU423" s="202" t="s">
        <v>84</v>
      </c>
      <c r="AV423" s="13" t="s">
        <v>84</v>
      </c>
      <c r="AW423" s="13" t="s">
        <v>35</v>
      </c>
      <c r="AX423" s="13" t="s">
        <v>74</v>
      </c>
      <c r="AY423" s="202" t="s">
        <v>170</v>
      </c>
    </row>
    <row r="424" spans="1:65" s="13" customFormat="1" x14ac:dyDescent="0.2">
      <c r="B424" s="192"/>
      <c r="C424" s="193"/>
      <c r="D424" s="187" t="s">
        <v>181</v>
      </c>
      <c r="E424" s="194" t="s">
        <v>19</v>
      </c>
      <c r="F424" s="195" t="s">
        <v>623</v>
      </c>
      <c r="G424" s="193"/>
      <c r="H424" s="196">
        <v>4.4720000000000004</v>
      </c>
      <c r="I424" s="197"/>
      <c r="J424" s="193"/>
      <c r="K424" s="193"/>
      <c r="L424" s="198"/>
      <c r="M424" s="199"/>
      <c r="N424" s="200"/>
      <c r="O424" s="200"/>
      <c r="P424" s="200"/>
      <c r="Q424" s="200"/>
      <c r="R424" s="200"/>
      <c r="S424" s="200"/>
      <c r="T424" s="201"/>
      <c r="AT424" s="202" t="s">
        <v>181</v>
      </c>
      <c r="AU424" s="202" t="s">
        <v>84</v>
      </c>
      <c r="AV424" s="13" t="s">
        <v>84</v>
      </c>
      <c r="AW424" s="13" t="s">
        <v>35</v>
      </c>
      <c r="AX424" s="13" t="s">
        <v>74</v>
      </c>
      <c r="AY424" s="202" t="s">
        <v>170</v>
      </c>
    </row>
    <row r="425" spans="1:65" s="13" customFormat="1" x14ac:dyDescent="0.2">
      <c r="B425" s="192"/>
      <c r="C425" s="193"/>
      <c r="D425" s="187" t="s">
        <v>181</v>
      </c>
      <c r="E425" s="194" t="s">
        <v>19</v>
      </c>
      <c r="F425" s="195" t="s">
        <v>624</v>
      </c>
      <c r="G425" s="193"/>
      <c r="H425" s="196">
        <v>1.08</v>
      </c>
      <c r="I425" s="197"/>
      <c r="J425" s="193"/>
      <c r="K425" s="193"/>
      <c r="L425" s="198"/>
      <c r="M425" s="199"/>
      <c r="N425" s="200"/>
      <c r="O425" s="200"/>
      <c r="P425" s="200"/>
      <c r="Q425" s="200"/>
      <c r="R425" s="200"/>
      <c r="S425" s="200"/>
      <c r="T425" s="201"/>
      <c r="AT425" s="202" t="s">
        <v>181</v>
      </c>
      <c r="AU425" s="202" t="s">
        <v>84</v>
      </c>
      <c r="AV425" s="13" t="s">
        <v>84</v>
      </c>
      <c r="AW425" s="13" t="s">
        <v>35</v>
      </c>
      <c r="AX425" s="13" t="s">
        <v>74</v>
      </c>
      <c r="AY425" s="202" t="s">
        <v>170</v>
      </c>
    </row>
    <row r="426" spans="1:65" s="14" customFormat="1" x14ac:dyDescent="0.2">
      <c r="B426" s="203"/>
      <c r="C426" s="204"/>
      <c r="D426" s="187" t="s">
        <v>181</v>
      </c>
      <c r="E426" s="205" t="s">
        <v>19</v>
      </c>
      <c r="F426" s="206" t="s">
        <v>185</v>
      </c>
      <c r="G426" s="204"/>
      <c r="H426" s="207">
        <v>25.167000000000002</v>
      </c>
      <c r="I426" s="208"/>
      <c r="J426" s="204"/>
      <c r="K426" s="204"/>
      <c r="L426" s="209"/>
      <c r="M426" s="210"/>
      <c r="N426" s="211"/>
      <c r="O426" s="211"/>
      <c r="P426" s="211"/>
      <c r="Q426" s="211"/>
      <c r="R426" s="211"/>
      <c r="S426" s="211"/>
      <c r="T426" s="212"/>
      <c r="AT426" s="213" t="s">
        <v>181</v>
      </c>
      <c r="AU426" s="213" t="s">
        <v>84</v>
      </c>
      <c r="AV426" s="14" t="s">
        <v>177</v>
      </c>
      <c r="AW426" s="14" t="s">
        <v>35</v>
      </c>
      <c r="AX426" s="14" t="s">
        <v>82</v>
      </c>
      <c r="AY426" s="213" t="s">
        <v>170</v>
      </c>
    </row>
    <row r="427" spans="1:65" s="2" customFormat="1" ht="16.5" customHeight="1" x14ac:dyDescent="0.2">
      <c r="A427" s="35"/>
      <c r="B427" s="36"/>
      <c r="C427" s="174" t="s">
        <v>625</v>
      </c>
      <c r="D427" s="174" t="s">
        <v>172</v>
      </c>
      <c r="E427" s="175" t="s">
        <v>626</v>
      </c>
      <c r="F427" s="176" t="s">
        <v>627</v>
      </c>
      <c r="G427" s="177" t="s">
        <v>248</v>
      </c>
      <c r="H427" s="178">
        <v>144.94499999999999</v>
      </c>
      <c r="I427" s="179"/>
      <c r="J427" s="180">
        <f>ROUND(I427*H427,2)</f>
        <v>0</v>
      </c>
      <c r="K427" s="176" t="s">
        <v>176</v>
      </c>
      <c r="L427" s="40"/>
      <c r="M427" s="181" t="s">
        <v>19</v>
      </c>
      <c r="N427" s="182" t="s">
        <v>45</v>
      </c>
      <c r="O427" s="65"/>
      <c r="P427" s="183">
        <f>O427*H427</f>
        <v>0</v>
      </c>
      <c r="Q427" s="183">
        <v>5.7600000000000004E-3</v>
      </c>
      <c r="R427" s="183">
        <f>Q427*H427</f>
        <v>0.83488320000000005</v>
      </c>
      <c r="S427" s="183">
        <v>0</v>
      </c>
      <c r="T427" s="184">
        <f>S427*H427</f>
        <v>0</v>
      </c>
      <c r="U427" s="35"/>
      <c r="V427" s="35"/>
      <c r="W427" s="35"/>
      <c r="X427" s="35"/>
      <c r="Y427" s="35"/>
      <c r="Z427" s="35"/>
      <c r="AA427" s="35"/>
      <c r="AB427" s="35"/>
      <c r="AC427" s="35"/>
      <c r="AD427" s="35"/>
      <c r="AE427" s="35"/>
      <c r="AR427" s="185" t="s">
        <v>177</v>
      </c>
      <c r="AT427" s="185" t="s">
        <v>172</v>
      </c>
      <c r="AU427" s="185" t="s">
        <v>84</v>
      </c>
      <c r="AY427" s="18" t="s">
        <v>170</v>
      </c>
      <c r="BE427" s="186">
        <f>IF(N427="základní",J427,0)</f>
        <v>0</v>
      </c>
      <c r="BF427" s="186">
        <f>IF(N427="snížená",J427,0)</f>
        <v>0</v>
      </c>
      <c r="BG427" s="186">
        <f>IF(N427="zákl. přenesená",J427,0)</f>
        <v>0</v>
      </c>
      <c r="BH427" s="186">
        <f>IF(N427="sníž. přenesená",J427,0)</f>
        <v>0</v>
      </c>
      <c r="BI427" s="186">
        <f>IF(N427="nulová",J427,0)</f>
        <v>0</v>
      </c>
      <c r="BJ427" s="18" t="s">
        <v>82</v>
      </c>
      <c r="BK427" s="186">
        <f>ROUND(I427*H427,2)</f>
        <v>0</v>
      </c>
      <c r="BL427" s="18" t="s">
        <v>177</v>
      </c>
      <c r="BM427" s="185" t="s">
        <v>628</v>
      </c>
    </row>
    <row r="428" spans="1:65" s="13" customFormat="1" x14ac:dyDescent="0.2">
      <c r="B428" s="192"/>
      <c r="C428" s="193"/>
      <c r="D428" s="187" t="s">
        <v>181</v>
      </c>
      <c r="E428" s="194" t="s">
        <v>19</v>
      </c>
      <c r="F428" s="195" t="s">
        <v>629</v>
      </c>
      <c r="G428" s="193"/>
      <c r="H428" s="196">
        <v>122.55</v>
      </c>
      <c r="I428" s="197"/>
      <c r="J428" s="193"/>
      <c r="K428" s="193"/>
      <c r="L428" s="198"/>
      <c r="M428" s="199"/>
      <c r="N428" s="200"/>
      <c r="O428" s="200"/>
      <c r="P428" s="200"/>
      <c r="Q428" s="200"/>
      <c r="R428" s="200"/>
      <c r="S428" s="200"/>
      <c r="T428" s="201"/>
      <c r="AT428" s="202" t="s">
        <v>181</v>
      </c>
      <c r="AU428" s="202" t="s">
        <v>84</v>
      </c>
      <c r="AV428" s="13" t="s">
        <v>84</v>
      </c>
      <c r="AW428" s="13" t="s">
        <v>35</v>
      </c>
      <c r="AX428" s="13" t="s">
        <v>74</v>
      </c>
      <c r="AY428" s="202" t="s">
        <v>170</v>
      </c>
    </row>
    <row r="429" spans="1:65" s="13" customFormat="1" x14ac:dyDescent="0.2">
      <c r="B429" s="192"/>
      <c r="C429" s="193"/>
      <c r="D429" s="187" t="s">
        <v>181</v>
      </c>
      <c r="E429" s="194" t="s">
        <v>19</v>
      </c>
      <c r="F429" s="195" t="s">
        <v>630</v>
      </c>
      <c r="G429" s="193"/>
      <c r="H429" s="196">
        <v>-43.68</v>
      </c>
      <c r="I429" s="197"/>
      <c r="J429" s="193"/>
      <c r="K429" s="193"/>
      <c r="L429" s="198"/>
      <c r="M429" s="199"/>
      <c r="N429" s="200"/>
      <c r="O429" s="200"/>
      <c r="P429" s="200"/>
      <c r="Q429" s="200"/>
      <c r="R429" s="200"/>
      <c r="S429" s="200"/>
      <c r="T429" s="201"/>
      <c r="AT429" s="202" t="s">
        <v>181</v>
      </c>
      <c r="AU429" s="202" t="s">
        <v>84</v>
      </c>
      <c r="AV429" s="13" t="s">
        <v>84</v>
      </c>
      <c r="AW429" s="13" t="s">
        <v>35</v>
      </c>
      <c r="AX429" s="13" t="s">
        <v>74</v>
      </c>
      <c r="AY429" s="202" t="s">
        <v>170</v>
      </c>
    </row>
    <row r="430" spans="1:65" s="13" customFormat="1" x14ac:dyDescent="0.2">
      <c r="B430" s="192"/>
      <c r="C430" s="193"/>
      <c r="D430" s="187" t="s">
        <v>181</v>
      </c>
      <c r="E430" s="194" t="s">
        <v>19</v>
      </c>
      <c r="F430" s="195" t="s">
        <v>631</v>
      </c>
      <c r="G430" s="193"/>
      <c r="H430" s="196">
        <v>44.24</v>
      </c>
      <c r="I430" s="197"/>
      <c r="J430" s="193"/>
      <c r="K430" s="193"/>
      <c r="L430" s="198"/>
      <c r="M430" s="199"/>
      <c r="N430" s="200"/>
      <c r="O430" s="200"/>
      <c r="P430" s="200"/>
      <c r="Q430" s="200"/>
      <c r="R430" s="200"/>
      <c r="S430" s="200"/>
      <c r="T430" s="201"/>
      <c r="AT430" s="202" t="s">
        <v>181</v>
      </c>
      <c r="AU430" s="202" t="s">
        <v>84</v>
      </c>
      <c r="AV430" s="13" t="s">
        <v>84</v>
      </c>
      <c r="AW430" s="13" t="s">
        <v>35</v>
      </c>
      <c r="AX430" s="13" t="s">
        <v>74</v>
      </c>
      <c r="AY430" s="202" t="s">
        <v>170</v>
      </c>
    </row>
    <row r="431" spans="1:65" s="13" customFormat="1" x14ac:dyDescent="0.2">
      <c r="B431" s="192"/>
      <c r="C431" s="193"/>
      <c r="D431" s="187" t="s">
        <v>181</v>
      </c>
      <c r="E431" s="194" t="s">
        <v>19</v>
      </c>
      <c r="F431" s="195" t="s">
        <v>632</v>
      </c>
      <c r="G431" s="193"/>
      <c r="H431" s="196">
        <v>-13.379</v>
      </c>
      <c r="I431" s="197"/>
      <c r="J431" s="193"/>
      <c r="K431" s="193"/>
      <c r="L431" s="198"/>
      <c r="M431" s="199"/>
      <c r="N431" s="200"/>
      <c r="O431" s="200"/>
      <c r="P431" s="200"/>
      <c r="Q431" s="200"/>
      <c r="R431" s="200"/>
      <c r="S431" s="200"/>
      <c r="T431" s="201"/>
      <c r="AT431" s="202" t="s">
        <v>181</v>
      </c>
      <c r="AU431" s="202" t="s">
        <v>84</v>
      </c>
      <c r="AV431" s="13" t="s">
        <v>84</v>
      </c>
      <c r="AW431" s="13" t="s">
        <v>35</v>
      </c>
      <c r="AX431" s="13" t="s">
        <v>74</v>
      </c>
      <c r="AY431" s="202" t="s">
        <v>170</v>
      </c>
    </row>
    <row r="432" spans="1:65" s="13" customFormat="1" x14ac:dyDescent="0.2">
      <c r="B432" s="192"/>
      <c r="C432" s="193"/>
      <c r="D432" s="187" t="s">
        <v>181</v>
      </c>
      <c r="E432" s="194" t="s">
        <v>19</v>
      </c>
      <c r="F432" s="195" t="s">
        <v>633</v>
      </c>
      <c r="G432" s="193"/>
      <c r="H432" s="196">
        <v>29.814</v>
      </c>
      <c r="I432" s="197"/>
      <c r="J432" s="193"/>
      <c r="K432" s="193"/>
      <c r="L432" s="198"/>
      <c r="M432" s="199"/>
      <c r="N432" s="200"/>
      <c r="O432" s="200"/>
      <c r="P432" s="200"/>
      <c r="Q432" s="200"/>
      <c r="R432" s="200"/>
      <c r="S432" s="200"/>
      <c r="T432" s="201"/>
      <c r="AT432" s="202" t="s">
        <v>181</v>
      </c>
      <c r="AU432" s="202" t="s">
        <v>84</v>
      </c>
      <c r="AV432" s="13" t="s">
        <v>84</v>
      </c>
      <c r="AW432" s="13" t="s">
        <v>35</v>
      </c>
      <c r="AX432" s="13" t="s">
        <v>74</v>
      </c>
      <c r="AY432" s="202" t="s">
        <v>170</v>
      </c>
    </row>
    <row r="433" spans="1:65" s="13" customFormat="1" x14ac:dyDescent="0.2">
      <c r="B433" s="192"/>
      <c r="C433" s="193"/>
      <c r="D433" s="187" t="s">
        <v>181</v>
      </c>
      <c r="E433" s="194" t="s">
        <v>19</v>
      </c>
      <c r="F433" s="195" t="s">
        <v>634</v>
      </c>
      <c r="G433" s="193"/>
      <c r="H433" s="196">
        <v>5.4</v>
      </c>
      <c r="I433" s="197"/>
      <c r="J433" s="193"/>
      <c r="K433" s="193"/>
      <c r="L433" s="198"/>
      <c r="M433" s="199"/>
      <c r="N433" s="200"/>
      <c r="O433" s="200"/>
      <c r="P433" s="200"/>
      <c r="Q433" s="200"/>
      <c r="R433" s="200"/>
      <c r="S433" s="200"/>
      <c r="T433" s="201"/>
      <c r="AT433" s="202" t="s">
        <v>181</v>
      </c>
      <c r="AU433" s="202" t="s">
        <v>84</v>
      </c>
      <c r="AV433" s="13" t="s">
        <v>84</v>
      </c>
      <c r="AW433" s="13" t="s">
        <v>35</v>
      </c>
      <c r="AX433" s="13" t="s">
        <v>74</v>
      </c>
      <c r="AY433" s="202" t="s">
        <v>170</v>
      </c>
    </row>
    <row r="434" spans="1:65" s="14" customFormat="1" x14ac:dyDescent="0.2">
      <c r="B434" s="203"/>
      <c r="C434" s="204"/>
      <c r="D434" s="187" t="s">
        <v>181</v>
      </c>
      <c r="E434" s="205" t="s">
        <v>19</v>
      </c>
      <c r="F434" s="206" t="s">
        <v>185</v>
      </c>
      <c r="G434" s="204"/>
      <c r="H434" s="207">
        <v>144.94499999999999</v>
      </c>
      <c r="I434" s="208"/>
      <c r="J434" s="204"/>
      <c r="K434" s="204"/>
      <c r="L434" s="209"/>
      <c r="M434" s="210"/>
      <c r="N434" s="211"/>
      <c r="O434" s="211"/>
      <c r="P434" s="211"/>
      <c r="Q434" s="211"/>
      <c r="R434" s="211"/>
      <c r="S434" s="211"/>
      <c r="T434" s="212"/>
      <c r="AT434" s="213" t="s">
        <v>181</v>
      </c>
      <c r="AU434" s="213" t="s">
        <v>84</v>
      </c>
      <c r="AV434" s="14" t="s">
        <v>177</v>
      </c>
      <c r="AW434" s="14" t="s">
        <v>35</v>
      </c>
      <c r="AX434" s="14" t="s">
        <v>82</v>
      </c>
      <c r="AY434" s="213" t="s">
        <v>170</v>
      </c>
    </row>
    <row r="435" spans="1:65" s="2" customFormat="1" ht="16.5" customHeight="1" x14ac:dyDescent="0.2">
      <c r="A435" s="35"/>
      <c r="B435" s="36"/>
      <c r="C435" s="174" t="s">
        <v>635</v>
      </c>
      <c r="D435" s="174" t="s">
        <v>172</v>
      </c>
      <c r="E435" s="175" t="s">
        <v>636</v>
      </c>
      <c r="F435" s="176" t="s">
        <v>637</v>
      </c>
      <c r="G435" s="177" t="s">
        <v>248</v>
      </c>
      <c r="H435" s="178">
        <v>144.94499999999999</v>
      </c>
      <c r="I435" s="179"/>
      <c r="J435" s="180">
        <f>ROUND(I435*H435,2)</f>
        <v>0</v>
      </c>
      <c r="K435" s="176" t="s">
        <v>176</v>
      </c>
      <c r="L435" s="40"/>
      <c r="M435" s="181" t="s">
        <v>19</v>
      </c>
      <c r="N435" s="182" t="s">
        <v>45</v>
      </c>
      <c r="O435" s="65"/>
      <c r="P435" s="183">
        <f>O435*H435</f>
        <v>0</v>
      </c>
      <c r="Q435" s="183">
        <v>0</v>
      </c>
      <c r="R435" s="183">
        <f>Q435*H435</f>
        <v>0</v>
      </c>
      <c r="S435" s="183">
        <v>0</v>
      </c>
      <c r="T435" s="184">
        <f>S435*H435</f>
        <v>0</v>
      </c>
      <c r="U435" s="35"/>
      <c r="V435" s="35"/>
      <c r="W435" s="35"/>
      <c r="X435" s="35"/>
      <c r="Y435" s="35"/>
      <c r="Z435" s="35"/>
      <c r="AA435" s="35"/>
      <c r="AB435" s="35"/>
      <c r="AC435" s="35"/>
      <c r="AD435" s="35"/>
      <c r="AE435" s="35"/>
      <c r="AR435" s="185" t="s">
        <v>177</v>
      </c>
      <c r="AT435" s="185" t="s">
        <v>172</v>
      </c>
      <c r="AU435" s="185" t="s">
        <v>84</v>
      </c>
      <c r="AY435" s="18" t="s">
        <v>170</v>
      </c>
      <c r="BE435" s="186">
        <f>IF(N435="základní",J435,0)</f>
        <v>0</v>
      </c>
      <c r="BF435" s="186">
        <f>IF(N435="snížená",J435,0)</f>
        <v>0</v>
      </c>
      <c r="BG435" s="186">
        <f>IF(N435="zákl. přenesená",J435,0)</f>
        <v>0</v>
      </c>
      <c r="BH435" s="186">
        <f>IF(N435="sníž. přenesená",J435,0)</f>
        <v>0</v>
      </c>
      <c r="BI435" s="186">
        <f>IF(N435="nulová",J435,0)</f>
        <v>0</v>
      </c>
      <c r="BJ435" s="18" t="s">
        <v>82</v>
      </c>
      <c r="BK435" s="186">
        <f>ROUND(I435*H435,2)</f>
        <v>0</v>
      </c>
      <c r="BL435" s="18" t="s">
        <v>177</v>
      </c>
      <c r="BM435" s="185" t="s">
        <v>638</v>
      </c>
    </row>
    <row r="436" spans="1:65" s="2" customFormat="1" ht="16.5" customHeight="1" x14ac:dyDescent="0.2">
      <c r="A436" s="35"/>
      <c r="B436" s="36"/>
      <c r="C436" s="174" t="s">
        <v>639</v>
      </c>
      <c r="D436" s="174" t="s">
        <v>172</v>
      </c>
      <c r="E436" s="175" t="s">
        <v>640</v>
      </c>
      <c r="F436" s="176" t="s">
        <v>641</v>
      </c>
      <c r="G436" s="177" t="s">
        <v>242</v>
      </c>
      <c r="H436" s="178">
        <v>2.5169999999999999</v>
      </c>
      <c r="I436" s="179"/>
      <c r="J436" s="180">
        <f>ROUND(I436*H436,2)</f>
        <v>0</v>
      </c>
      <c r="K436" s="176" t="s">
        <v>176</v>
      </c>
      <c r="L436" s="40"/>
      <c r="M436" s="181" t="s">
        <v>19</v>
      </c>
      <c r="N436" s="182" t="s">
        <v>45</v>
      </c>
      <c r="O436" s="65"/>
      <c r="P436" s="183">
        <f>O436*H436</f>
        <v>0</v>
      </c>
      <c r="Q436" s="183">
        <v>1.05291</v>
      </c>
      <c r="R436" s="183">
        <f>Q436*H436</f>
        <v>2.6501744700000001</v>
      </c>
      <c r="S436" s="183">
        <v>0</v>
      </c>
      <c r="T436" s="184">
        <f>S436*H436</f>
        <v>0</v>
      </c>
      <c r="U436" s="35"/>
      <c r="V436" s="35"/>
      <c r="W436" s="35"/>
      <c r="X436" s="35"/>
      <c r="Y436" s="35"/>
      <c r="Z436" s="35"/>
      <c r="AA436" s="35"/>
      <c r="AB436" s="35"/>
      <c r="AC436" s="35"/>
      <c r="AD436" s="35"/>
      <c r="AE436" s="35"/>
      <c r="AR436" s="185" t="s">
        <v>177</v>
      </c>
      <c r="AT436" s="185" t="s">
        <v>172</v>
      </c>
      <c r="AU436" s="185" t="s">
        <v>84</v>
      </c>
      <c r="AY436" s="18" t="s">
        <v>170</v>
      </c>
      <c r="BE436" s="186">
        <f>IF(N436="základní",J436,0)</f>
        <v>0</v>
      </c>
      <c r="BF436" s="186">
        <f>IF(N436="snížená",J436,0)</f>
        <v>0</v>
      </c>
      <c r="BG436" s="186">
        <f>IF(N436="zákl. přenesená",J436,0)</f>
        <v>0</v>
      </c>
      <c r="BH436" s="186">
        <f>IF(N436="sníž. přenesená",J436,0)</f>
        <v>0</v>
      </c>
      <c r="BI436" s="186">
        <f>IF(N436="nulová",J436,0)</f>
        <v>0</v>
      </c>
      <c r="BJ436" s="18" t="s">
        <v>82</v>
      </c>
      <c r="BK436" s="186">
        <f>ROUND(I436*H436,2)</f>
        <v>0</v>
      </c>
      <c r="BL436" s="18" t="s">
        <v>177</v>
      </c>
      <c r="BM436" s="185" t="s">
        <v>642</v>
      </c>
    </row>
    <row r="437" spans="1:65" s="13" customFormat="1" x14ac:dyDescent="0.2">
      <c r="B437" s="192"/>
      <c r="C437" s="193"/>
      <c r="D437" s="187" t="s">
        <v>181</v>
      </c>
      <c r="E437" s="194" t="s">
        <v>19</v>
      </c>
      <c r="F437" s="195" t="s">
        <v>643</v>
      </c>
      <c r="G437" s="193"/>
      <c r="H437" s="196">
        <v>2.5169999999999999</v>
      </c>
      <c r="I437" s="197"/>
      <c r="J437" s="193"/>
      <c r="K437" s="193"/>
      <c r="L437" s="198"/>
      <c r="M437" s="199"/>
      <c r="N437" s="200"/>
      <c r="O437" s="200"/>
      <c r="P437" s="200"/>
      <c r="Q437" s="200"/>
      <c r="R437" s="200"/>
      <c r="S437" s="200"/>
      <c r="T437" s="201"/>
      <c r="AT437" s="202" t="s">
        <v>181</v>
      </c>
      <c r="AU437" s="202" t="s">
        <v>84</v>
      </c>
      <c r="AV437" s="13" t="s">
        <v>84</v>
      </c>
      <c r="AW437" s="13" t="s">
        <v>35</v>
      </c>
      <c r="AX437" s="13" t="s">
        <v>82</v>
      </c>
      <c r="AY437" s="202" t="s">
        <v>170</v>
      </c>
    </row>
    <row r="438" spans="1:65" s="2" customFormat="1" ht="24" x14ac:dyDescent="0.2">
      <c r="A438" s="35"/>
      <c r="B438" s="36"/>
      <c r="C438" s="174" t="s">
        <v>644</v>
      </c>
      <c r="D438" s="174" t="s">
        <v>172</v>
      </c>
      <c r="E438" s="175" t="s">
        <v>645</v>
      </c>
      <c r="F438" s="176" t="s">
        <v>646</v>
      </c>
      <c r="G438" s="177" t="s">
        <v>175</v>
      </c>
      <c r="H438" s="178">
        <v>2.0169999999999999</v>
      </c>
      <c r="I438" s="179"/>
      <c r="J438" s="180">
        <f>ROUND(I438*H438,2)</f>
        <v>0</v>
      </c>
      <c r="K438" s="176" t="s">
        <v>176</v>
      </c>
      <c r="L438" s="40"/>
      <c r="M438" s="181" t="s">
        <v>19</v>
      </c>
      <c r="N438" s="182" t="s">
        <v>45</v>
      </c>
      <c r="O438" s="65"/>
      <c r="P438" s="183">
        <f>O438*H438</f>
        <v>0</v>
      </c>
      <c r="Q438" s="183">
        <v>2.4533700000000001</v>
      </c>
      <c r="R438" s="183">
        <f>Q438*H438</f>
        <v>4.9484472899999998</v>
      </c>
      <c r="S438" s="183">
        <v>0</v>
      </c>
      <c r="T438" s="184">
        <f>S438*H438</f>
        <v>0</v>
      </c>
      <c r="U438" s="35"/>
      <c r="V438" s="35"/>
      <c r="W438" s="35"/>
      <c r="X438" s="35"/>
      <c r="Y438" s="35"/>
      <c r="Z438" s="35"/>
      <c r="AA438" s="35"/>
      <c r="AB438" s="35"/>
      <c r="AC438" s="35"/>
      <c r="AD438" s="35"/>
      <c r="AE438" s="35"/>
      <c r="AR438" s="185" t="s">
        <v>177</v>
      </c>
      <c r="AT438" s="185" t="s">
        <v>172</v>
      </c>
      <c r="AU438" s="185" t="s">
        <v>84</v>
      </c>
      <c r="AY438" s="18" t="s">
        <v>170</v>
      </c>
      <c r="BE438" s="186">
        <f>IF(N438="základní",J438,0)</f>
        <v>0</v>
      </c>
      <c r="BF438" s="186">
        <f>IF(N438="snížená",J438,0)</f>
        <v>0</v>
      </c>
      <c r="BG438" s="186">
        <f>IF(N438="zákl. přenesená",J438,0)</f>
        <v>0</v>
      </c>
      <c r="BH438" s="186">
        <f>IF(N438="sníž. přenesená",J438,0)</f>
        <v>0</v>
      </c>
      <c r="BI438" s="186">
        <f>IF(N438="nulová",J438,0)</f>
        <v>0</v>
      </c>
      <c r="BJ438" s="18" t="s">
        <v>82</v>
      </c>
      <c r="BK438" s="186">
        <f>ROUND(I438*H438,2)</f>
        <v>0</v>
      </c>
      <c r="BL438" s="18" t="s">
        <v>177</v>
      </c>
      <c r="BM438" s="185" t="s">
        <v>647</v>
      </c>
    </row>
    <row r="439" spans="1:65" s="13" customFormat="1" x14ac:dyDescent="0.2">
      <c r="B439" s="192"/>
      <c r="C439" s="193"/>
      <c r="D439" s="187" t="s">
        <v>181</v>
      </c>
      <c r="E439" s="194" t="s">
        <v>19</v>
      </c>
      <c r="F439" s="195" t="s">
        <v>648</v>
      </c>
      <c r="G439" s="193"/>
      <c r="H439" s="196">
        <v>0.60599999999999998</v>
      </c>
      <c r="I439" s="197"/>
      <c r="J439" s="193"/>
      <c r="K439" s="193"/>
      <c r="L439" s="198"/>
      <c r="M439" s="199"/>
      <c r="N439" s="200"/>
      <c r="O439" s="200"/>
      <c r="P439" s="200"/>
      <c r="Q439" s="200"/>
      <c r="R439" s="200"/>
      <c r="S439" s="200"/>
      <c r="T439" s="201"/>
      <c r="AT439" s="202" t="s">
        <v>181</v>
      </c>
      <c r="AU439" s="202" t="s">
        <v>84</v>
      </c>
      <c r="AV439" s="13" t="s">
        <v>84</v>
      </c>
      <c r="AW439" s="13" t="s">
        <v>35</v>
      </c>
      <c r="AX439" s="13" t="s">
        <v>74</v>
      </c>
      <c r="AY439" s="202" t="s">
        <v>170</v>
      </c>
    </row>
    <row r="440" spans="1:65" s="13" customFormat="1" x14ac:dyDescent="0.2">
      <c r="B440" s="192"/>
      <c r="C440" s="193"/>
      <c r="D440" s="187" t="s">
        <v>181</v>
      </c>
      <c r="E440" s="194" t="s">
        <v>19</v>
      </c>
      <c r="F440" s="195" t="s">
        <v>649</v>
      </c>
      <c r="G440" s="193"/>
      <c r="H440" s="196">
        <v>0.621</v>
      </c>
      <c r="I440" s="197"/>
      <c r="J440" s="193"/>
      <c r="K440" s="193"/>
      <c r="L440" s="198"/>
      <c r="M440" s="199"/>
      <c r="N440" s="200"/>
      <c r="O440" s="200"/>
      <c r="P440" s="200"/>
      <c r="Q440" s="200"/>
      <c r="R440" s="200"/>
      <c r="S440" s="200"/>
      <c r="T440" s="201"/>
      <c r="AT440" s="202" t="s">
        <v>181</v>
      </c>
      <c r="AU440" s="202" t="s">
        <v>84</v>
      </c>
      <c r="AV440" s="13" t="s">
        <v>84</v>
      </c>
      <c r="AW440" s="13" t="s">
        <v>35</v>
      </c>
      <c r="AX440" s="13" t="s">
        <v>74</v>
      </c>
      <c r="AY440" s="202" t="s">
        <v>170</v>
      </c>
    </row>
    <row r="441" spans="1:65" s="13" customFormat="1" x14ac:dyDescent="0.2">
      <c r="B441" s="192"/>
      <c r="C441" s="193"/>
      <c r="D441" s="187" t="s">
        <v>181</v>
      </c>
      <c r="E441" s="194" t="s">
        <v>19</v>
      </c>
      <c r="F441" s="195" t="s">
        <v>650</v>
      </c>
      <c r="G441" s="193"/>
      <c r="H441" s="196">
        <v>0.54600000000000004</v>
      </c>
      <c r="I441" s="197"/>
      <c r="J441" s="193"/>
      <c r="K441" s="193"/>
      <c r="L441" s="198"/>
      <c r="M441" s="199"/>
      <c r="N441" s="200"/>
      <c r="O441" s="200"/>
      <c r="P441" s="200"/>
      <c r="Q441" s="200"/>
      <c r="R441" s="200"/>
      <c r="S441" s="200"/>
      <c r="T441" s="201"/>
      <c r="AT441" s="202" t="s">
        <v>181</v>
      </c>
      <c r="AU441" s="202" t="s">
        <v>84</v>
      </c>
      <c r="AV441" s="13" t="s">
        <v>84</v>
      </c>
      <c r="AW441" s="13" t="s">
        <v>35</v>
      </c>
      <c r="AX441" s="13" t="s">
        <v>74</v>
      </c>
      <c r="AY441" s="202" t="s">
        <v>170</v>
      </c>
    </row>
    <row r="442" spans="1:65" s="13" customFormat="1" x14ac:dyDescent="0.2">
      <c r="B442" s="192"/>
      <c r="C442" s="193"/>
      <c r="D442" s="187" t="s">
        <v>181</v>
      </c>
      <c r="E442" s="194" t="s">
        <v>19</v>
      </c>
      <c r="F442" s="195" t="s">
        <v>651</v>
      </c>
      <c r="G442" s="193"/>
      <c r="H442" s="196">
        <v>0.24399999999999999</v>
      </c>
      <c r="I442" s="197"/>
      <c r="J442" s="193"/>
      <c r="K442" s="193"/>
      <c r="L442" s="198"/>
      <c r="M442" s="199"/>
      <c r="N442" s="200"/>
      <c r="O442" s="200"/>
      <c r="P442" s="200"/>
      <c r="Q442" s="200"/>
      <c r="R442" s="200"/>
      <c r="S442" s="200"/>
      <c r="T442" s="201"/>
      <c r="AT442" s="202" t="s">
        <v>181</v>
      </c>
      <c r="AU442" s="202" t="s">
        <v>84</v>
      </c>
      <c r="AV442" s="13" t="s">
        <v>84</v>
      </c>
      <c r="AW442" s="13" t="s">
        <v>35</v>
      </c>
      <c r="AX442" s="13" t="s">
        <v>74</v>
      </c>
      <c r="AY442" s="202" t="s">
        <v>170</v>
      </c>
    </row>
    <row r="443" spans="1:65" s="14" customFormat="1" x14ac:dyDescent="0.2">
      <c r="B443" s="203"/>
      <c r="C443" s="204"/>
      <c r="D443" s="187" t="s">
        <v>181</v>
      </c>
      <c r="E443" s="205" t="s">
        <v>19</v>
      </c>
      <c r="F443" s="206" t="s">
        <v>185</v>
      </c>
      <c r="G443" s="204"/>
      <c r="H443" s="207">
        <v>2.0169999999999999</v>
      </c>
      <c r="I443" s="208"/>
      <c r="J443" s="204"/>
      <c r="K443" s="204"/>
      <c r="L443" s="209"/>
      <c r="M443" s="210"/>
      <c r="N443" s="211"/>
      <c r="O443" s="211"/>
      <c r="P443" s="211"/>
      <c r="Q443" s="211"/>
      <c r="R443" s="211"/>
      <c r="S443" s="211"/>
      <c r="T443" s="212"/>
      <c r="AT443" s="213" t="s">
        <v>181</v>
      </c>
      <c r="AU443" s="213" t="s">
        <v>84</v>
      </c>
      <c r="AV443" s="14" t="s">
        <v>177</v>
      </c>
      <c r="AW443" s="14" t="s">
        <v>35</v>
      </c>
      <c r="AX443" s="14" t="s">
        <v>82</v>
      </c>
      <c r="AY443" s="213" t="s">
        <v>170</v>
      </c>
    </row>
    <row r="444" spans="1:65" s="2" customFormat="1" ht="24" x14ac:dyDescent="0.2">
      <c r="A444" s="35"/>
      <c r="B444" s="36"/>
      <c r="C444" s="174" t="s">
        <v>652</v>
      </c>
      <c r="D444" s="174" t="s">
        <v>172</v>
      </c>
      <c r="E444" s="175" t="s">
        <v>653</v>
      </c>
      <c r="F444" s="176" t="s">
        <v>654</v>
      </c>
      <c r="G444" s="177" t="s">
        <v>242</v>
      </c>
      <c r="H444" s="178">
        <v>0.44400000000000001</v>
      </c>
      <c r="I444" s="179"/>
      <c r="J444" s="180">
        <f>ROUND(I444*H444,2)</f>
        <v>0</v>
      </c>
      <c r="K444" s="176" t="s">
        <v>176</v>
      </c>
      <c r="L444" s="40"/>
      <c r="M444" s="181" t="s">
        <v>19</v>
      </c>
      <c r="N444" s="182" t="s">
        <v>45</v>
      </c>
      <c r="O444" s="65"/>
      <c r="P444" s="183">
        <f>O444*H444</f>
        <v>0</v>
      </c>
      <c r="Q444" s="183">
        <v>1.0492699999999999</v>
      </c>
      <c r="R444" s="183">
        <f>Q444*H444</f>
        <v>0.46587587999999996</v>
      </c>
      <c r="S444" s="183">
        <v>0</v>
      </c>
      <c r="T444" s="184">
        <f>S444*H444</f>
        <v>0</v>
      </c>
      <c r="U444" s="35"/>
      <c r="V444" s="35"/>
      <c r="W444" s="35"/>
      <c r="X444" s="35"/>
      <c r="Y444" s="35"/>
      <c r="Z444" s="35"/>
      <c r="AA444" s="35"/>
      <c r="AB444" s="35"/>
      <c r="AC444" s="35"/>
      <c r="AD444" s="35"/>
      <c r="AE444" s="35"/>
      <c r="AR444" s="185" t="s">
        <v>177</v>
      </c>
      <c r="AT444" s="185" t="s">
        <v>172</v>
      </c>
      <c r="AU444" s="185" t="s">
        <v>84</v>
      </c>
      <c r="AY444" s="18" t="s">
        <v>170</v>
      </c>
      <c r="BE444" s="186">
        <f>IF(N444="základní",J444,0)</f>
        <v>0</v>
      </c>
      <c r="BF444" s="186">
        <f>IF(N444="snížená",J444,0)</f>
        <v>0</v>
      </c>
      <c r="BG444" s="186">
        <f>IF(N444="zákl. přenesená",J444,0)</f>
        <v>0</v>
      </c>
      <c r="BH444" s="186">
        <f>IF(N444="sníž. přenesená",J444,0)</f>
        <v>0</v>
      </c>
      <c r="BI444" s="186">
        <f>IF(N444="nulová",J444,0)</f>
        <v>0</v>
      </c>
      <c r="BJ444" s="18" t="s">
        <v>82</v>
      </c>
      <c r="BK444" s="186">
        <f>ROUND(I444*H444,2)</f>
        <v>0</v>
      </c>
      <c r="BL444" s="18" t="s">
        <v>177</v>
      </c>
      <c r="BM444" s="185" t="s">
        <v>655</v>
      </c>
    </row>
    <row r="445" spans="1:65" s="13" customFormat="1" x14ac:dyDescent="0.2">
      <c r="B445" s="192"/>
      <c r="C445" s="193"/>
      <c r="D445" s="187" t="s">
        <v>181</v>
      </c>
      <c r="E445" s="194" t="s">
        <v>19</v>
      </c>
      <c r="F445" s="195" t="s">
        <v>656</v>
      </c>
      <c r="G445" s="193"/>
      <c r="H445" s="196">
        <v>0.44400000000000001</v>
      </c>
      <c r="I445" s="197"/>
      <c r="J445" s="193"/>
      <c r="K445" s="193"/>
      <c r="L445" s="198"/>
      <c r="M445" s="199"/>
      <c r="N445" s="200"/>
      <c r="O445" s="200"/>
      <c r="P445" s="200"/>
      <c r="Q445" s="200"/>
      <c r="R445" s="200"/>
      <c r="S445" s="200"/>
      <c r="T445" s="201"/>
      <c r="AT445" s="202" t="s">
        <v>181</v>
      </c>
      <c r="AU445" s="202" t="s">
        <v>84</v>
      </c>
      <c r="AV445" s="13" t="s">
        <v>84</v>
      </c>
      <c r="AW445" s="13" t="s">
        <v>35</v>
      </c>
      <c r="AX445" s="13" t="s">
        <v>82</v>
      </c>
      <c r="AY445" s="202" t="s">
        <v>170</v>
      </c>
    </row>
    <row r="446" spans="1:65" s="2" customFormat="1" ht="24" x14ac:dyDescent="0.2">
      <c r="A446" s="35"/>
      <c r="B446" s="36"/>
      <c r="C446" s="174" t="s">
        <v>657</v>
      </c>
      <c r="D446" s="174" t="s">
        <v>172</v>
      </c>
      <c r="E446" s="175" t="s">
        <v>658</v>
      </c>
      <c r="F446" s="176" t="s">
        <v>659</v>
      </c>
      <c r="G446" s="177" t="s">
        <v>248</v>
      </c>
      <c r="H446" s="178">
        <v>27.966999999999999</v>
      </c>
      <c r="I446" s="179"/>
      <c r="J446" s="180">
        <f>ROUND(I446*H446,2)</f>
        <v>0</v>
      </c>
      <c r="K446" s="176" t="s">
        <v>176</v>
      </c>
      <c r="L446" s="40"/>
      <c r="M446" s="181" t="s">
        <v>19</v>
      </c>
      <c r="N446" s="182" t="s">
        <v>45</v>
      </c>
      <c r="O446" s="65"/>
      <c r="P446" s="183">
        <f>O446*H446</f>
        <v>0</v>
      </c>
      <c r="Q446" s="183">
        <v>1.282E-2</v>
      </c>
      <c r="R446" s="183">
        <f>Q446*H446</f>
        <v>0.35853693999999997</v>
      </c>
      <c r="S446" s="183">
        <v>0</v>
      </c>
      <c r="T446" s="184">
        <f>S446*H446</f>
        <v>0</v>
      </c>
      <c r="U446" s="35"/>
      <c r="V446" s="35"/>
      <c r="W446" s="35"/>
      <c r="X446" s="35"/>
      <c r="Y446" s="35"/>
      <c r="Z446" s="35"/>
      <c r="AA446" s="35"/>
      <c r="AB446" s="35"/>
      <c r="AC446" s="35"/>
      <c r="AD446" s="35"/>
      <c r="AE446" s="35"/>
      <c r="AR446" s="185" t="s">
        <v>177</v>
      </c>
      <c r="AT446" s="185" t="s">
        <v>172</v>
      </c>
      <c r="AU446" s="185" t="s">
        <v>84</v>
      </c>
      <c r="AY446" s="18" t="s">
        <v>170</v>
      </c>
      <c r="BE446" s="186">
        <f>IF(N446="základní",J446,0)</f>
        <v>0</v>
      </c>
      <c r="BF446" s="186">
        <f>IF(N446="snížená",J446,0)</f>
        <v>0</v>
      </c>
      <c r="BG446" s="186">
        <f>IF(N446="zákl. přenesená",J446,0)</f>
        <v>0</v>
      </c>
      <c r="BH446" s="186">
        <f>IF(N446="sníž. přenesená",J446,0)</f>
        <v>0</v>
      </c>
      <c r="BI446" s="186">
        <f>IF(N446="nulová",J446,0)</f>
        <v>0</v>
      </c>
      <c r="BJ446" s="18" t="s">
        <v>82</v>
      </c>
      <c r="BK446" s="186">
        <f>ROUND(I446*H446,2)</f>
        <v>0</v>
      </c>
      <c r="BL446" s="18" t="s">
        <v>177</v>
      </c>
      <c r="BM446" s="185" t="s">
        <v>660</v>
      </c>
    </row>
    <row r="447" spans="1:65" s="13" customFormat="1" x14ac:dyDescent="0.2">
      <c r="B447" s="192"/>
      <c r="C447" s="193"/>
      <c r="D447" s="187" t="s">
        <v>181</v>
      </c>
      <c r="E447" s="194" t="s">
        <v>19</v>
      </c>
      <c r="F447" s="195" t="s">
        <v>661</v>
      </c>
      <c r="G447" s="193"/>
      <c r="H447" s="196">
        <v>27.966999999999999</v>
      </c>
      <c r="I447" s="197"/>
      <c r="J447" s="193"/>
      <c r="K447" s="193"/>
      <c r="L447" s="198"/>
      <c r="M447" s="199"/>
      <c r="N447" s="200"/>
      <c r="O447" s="200"/>
      <c r="P447" s="200"/>
      <c r="Q447" s="200"/>
      <c r="R447" s="200"/>
      <c r="S447" s="200"/>
      <c r="T447" s="201"/>
      <c r="AT447" s="202" t="s">
        <v>181</v>
      </c>
      <c r="AU447" s="202" t="s">
        <v>84</v>
      </c>
      <c r="AV447" s="13" t="s">
        <v>84</v>
      </c>
      <c r="AW447" s="13" t="s">
        <v>35</v>
      </c>
      <c r="AX447" s="13" t="s">
        <v>82</v>
      </c>
      <c r="AY447" s="202" t="s">
        <v>170</v>
      </c>
    </row>
    <row r="448" spans="1:65" s="2" customFormat="1" ht="24" x14ac:dyDescent="0.2">
      <c r="A448" s="35"/>
      <c r="B448" s="36"/>
      <c r="C448" s="174" t="s">
        <v>662</v>
      </c>
      <c r="D448" s="174" t="s">
        <v>172</v>
      </c>
      <c r="E448" s="175" t="s">
        <v>663</v>
      </c>
      <c r="F448" s="176" t="s">
        <v>664</v>
      </c>
      <c r="G448" s="177" t="s">
        <v>248</v>
      </c>
      <c r="H448" s="178">
        <v>27.966999999999999</v>
      </c>
      <c r="I448" s="179"/>
      <c r="J448" s="180">
        <f>ROUND(I448*H448,2)</f>
        <v>0</v>
      </c>
      <c r="K448" s="176" t="s">
        <v>176</v>
      </c>
      <c r="L448" s="40"/>
      <c r="M448" s="181" t="s">
        <v>19</v>
      </c>
      <c r="N448" s="182" t="s">
        <v>45</v>
      </c>
      <c r="O448" s="65"/>
      <c r="P448" s="183">
        <f>O448*H448</f>
        <v>0</v>
      </c>
      <c r="Q448" s="183">
        <v>0</v>
      </c>
      <c r="R448" s="183">
        <f>Q448*H448</f>
        <v>0</v>
      </c>
      <c r="S448" s="183">
        <v>0</v>
      </c>
      <c r="T448" s="184">
        <f>S448*H448</f>
        <v>0</v>
      </c>
      <c r="U448" s="35"/>
      <c r="V448" s="35"/>
      <c r="W448" s="35"/>
      <c r="X448" s="35"/>
      <c r="Y448" s="35"/>
      <c r="Z448" s="35"/>
      <c r="AA448" s="35"/>
      <c r="AB448" s="35"/>
      <c r="AC448" s="35"/>
      <c r="AD448" s="35"/>
      <c r="AE448" s="35"/>
      <c r="AR448" s="185" t="s">
        <v>177</v>
      </c>
      <c r="AT448" s="185" t="s">
        <v>172</v>
      </c>
      <c r="AU448" s="185" t="s">
        <v>84</v>
      </c>
      <c r="AY448" s="18" t="s">
        <v>170</v>
      </c>
      <c r="BE448" s="186">
        <f>IF(N448="základní",J448,0)</f>
        <v>0</v>
      </c>
      <c r="BF448" s="186">
        <f>IF(N448="snížená",J448,0)</f>
        <v>0</v>
      </c>
      <c r="BG448" s="186">
        <f>IF(N448="zákl. přenesená",J448,0)</f>
        <v>0</v>
      </c>
      <c r="BH448" s="186">
        <f>IF(N448="sníž. přenesená",J448,0)</f>
        <v>0</v>
      </c>
      <c r="BI448" s="186">
        <f>IF(N448="nulová",J448,0)</f>
        <v>0</v>
      </c>
      <c r="BJ448" s="18" t="s">
        <v>82</v>
      </c>
      <c r="BK448" s="186">
        <f>ROUND(I448*H448,2)</f>
        <v>0</v>
      </c>
      <c r="BL448" s="18" t="s">
        <v>177</v>
      </c>
      <c r="BM448" s="185" t="s">
        <v>665</v>
      </c>
    </row>
    <row r="449" spans="1:65" s="2" customFormat="1" ht="16.5" customHeight="1" x14ac:dyDescent="0.2">
      <c r="A449" s="35"/>
      <c r="B449" s="36"/>
      <c r="C449" s="174" t="s">
        <v>666</v>
      </c>
      <c r="D449" s="174" t="s">
        <v>172</v>
      </c>
      <c r="E449" s="175" t="s">
        <v>667</v>
      </c>
      <c r="F449" s="176" t="s">
        <v>668</v>
      </c>
      <c r="G449" s="177" t="s">
        <v>175</v>
      </c>
      <c r="H449" s="178">
        <v>2.6709999999999998</v>
      </c>
      <c r="I449" s="179"/>
      <c r="J449" s="180">
        <f>ROUND(I449*H449,2)</f>
        <v>0</v>
      </c>
      <c r="K449" s="176" t="s">
        <v>176</v>
      </c>
      <c r="L449" s="40"/>
      <c r="M449" s="181" t="s">
        <v>19</v>
      </c>
      <c r="N449" s="182" t="s">
        <v>45</v>
      </c>
      <c r="O449" s="65"/>
      <c r="P449" s="183">
        <f>O449*H449</f>
        <v>0</v>
      </c>
      <c r="Q449" s="183">
        <v>0</v>
      </c>
      <c r="R449" s="183">
        <f>Q449*H449</f>
        <v>0</v>
      </c>
      <c r="S449" s="183">
        <v>0</v>
      </c>
      <c r="T449" s="184">
        <f>S449*H449</f>
        <v>0</v>
      </c>
      <c r="U449" s="35"/>
      <c r="V449" s="35"/>
      <c r="W449" s="35"/>
      <c r="X449" s="35"/>
      <c r="Y449" s="35"/>
      <c r="Z449" s="35"/>
      <c r="AA449" s="35"/>
      <c r="AB449" s="35"/>
      <c r="AC449" s="35"/>
      <c r="AD449" s="35"/>
      <c r="AE449" s="35"/>
      <c r="AR449" s="185" t="s">
        <v>177</v>
      </c>
      <c r="AT449" s="185" t="s">
        <v>172</v>
      </c>
      <c r="AU449" s="185" t="s">
        <v>84</v>
      </c>
      <c r="AY449" s="18" t="s">
        <v>170</v>
      </c>
      <c r="BE449" s="186">
        <f>IF(N449="základní",J449,0)</f>
        <v>0</v>
      </c>
      <c r="BF449" s="186">
        <f>IF(N449="snížená",J449,0)</f>
        <v>0</v>
      </c>
      <c r="BG449" s="186">
        <f>IF(N449="zákl. přenesená",J449,0)</f>
        <v>0</v>
      </c>
      <c r="BH449" s="186">
        <f>IF(N449="sníž. přenesená",J449,0)</f>
        <v>0</v>
      </c>
      <c r="BI449" s="186">
        <f>IF(N449="nulová",J449,0)</f>
        <v>0</v>
      </c>
      <c r="BJ449" s="18" t="s">
        <v>82</v>
      </c>
      <c r="BK449" s="186">
        <f>ROUND(I449*H449,2)</f>
        <v>0</v>
      </c>
      <c r="BL449" s="18" t="s">
        <v>177</v>
      </c>
      <c r="BM449" s="185" t="s">
        <v>669</v>
      </c>
    </row>
    <row r="450" spans="1:65" s="2" customFormat="1" ht="39" x14ac:dyDescent="0.2">
      <c r="A450" s="35"/>
      <c r="B450" s="36"/>
      <c r="C450" s="37"/>
      <c r="D450" s="187" t="s">
        <v>179</v>
      </c>
      <c r="E450" s="37"/>
      <c r="F450" s="188" t="s">
        <v>670</v>
      </c>
      <c r="G450" s="37"/>
      <c r="H450" s="37"/>
      <c r="I450" s="189"/>
      <c r="J450" s="37"/>
      <c r="K450" s="37"/>
      <c r="L450" s="40"/>
      <c r="M450" s="190"/>
      <c r="N450" s="191"/>
      <c r="O450" s="65"/>
      <c r="P450" s="65"/>
      <c r="Q450" s="65"/>
      <c r="R450" s="65"/>
      <c r="S450" s="65"/>
      <c r="T450" s="66"/>
      <c r="U450" s="35"/>
      <c r="V450" s="35"/>
      <c r="W450" s="35"/>
      <c r="X450" s="35"/>
      <c r="Y450" s="35"/>
      <c r="Z450" s="35"/>
      <c r="AA450" s="35"/>
      <c r="AB450" s="35"/>
      <c r="AC450" s="35"/>
      <c r="AD450" s="35"/>
      <c r="AE450" s="35"/>
      <c r="AT450" s="18" t="s">
        <v>179</v>
      </c>
      <c r="AU450" s="18" t="s">
        <v>84</v>
      </c>
    </row>
    <row r="451" spans="1:65" s="13" customFormat="1" ht="22.5" x14ac:dyDescent="0.2">
      <c r="B451" s="192"/>
      <c r="C451" s="193"/>
      <c r="D451" s="187" t="s">
        <v>181</v>
      </c>
      <c r="E451" s="194" t="s">
        <v>19</v>
      </c>
      <c r="F451" s="195" t="s">
        <v>671</v>
      </c>
      <c r="G451" s="193"/>
      <c r="H451" s="196">
        <v>2.6709999999999998</v>
      </c>
      <c r="I451" s="197"/>
      <c r="J451" s="193"/>
      <c r="K451" s="193"/>
      <c r="L451" s="198"/>
      <c r="M451" s="199"/>
      <c r="N451" s="200"/>
      <c r="O451" s="200"/>
      <c r="P451" s="200"/>
      <c r="Q451" s="200"/>
      <c r="R451" s="200"/>
      <c r="S451" s="200"/>
      <c r="T451" s="201"/>
      <c r="AT451" s="202" t="s">
        <v>181</v>
      </c>
      <c r="AU451" s="202" t="s">
        <v>84</v>
      </c>
      <c r="AV451" s="13" t="s">
        <v>84</v>
      </c>
      <c r="AW451" s="13" t="s">
        <v>35</v>
      </c>
      <c r="AX451" s="13" t="s">
        <v>82</v>
      </c>
      <c r="AY451" s="202" t="s">
        <v>170</v>
      </c>
    </row>
    <row r="452" spans="1:65" s="12" customFormat="1" ht="22.9" customHeight="1" x14ac:dyDescent="0.2">
      <c r="B452" s="158"/>
      <c r="C452" s="159"/>
      <c r="D452" s="160" t="s">
        <v>73</v>
      </c>
      <c r="E452" s="172" t="s">
        <v>214</v>
      </c>
      <c r="F452" s="172" t="s">
        <v>672</v>
      </c>
      <c r="G452" s="159"/>
      <c r="H452" s="159"/>
      <c r="I452" s="162"/>
      <c r="J452" s="173">
        <f>BK452</f>
        <v>0</v>
      </c>
      <c r="K452" s="159"/>
      <c r="L452" s="164"/>
      <c r="M452" s="165"/>
      <c r="N452" s="166"/>
      <c r="O452" s="166"/>
      <c r="P452" s="167">
        <f>SUM(P453:P630)</f>
        <v>0</v>
      </c>
      <c r="Q452" s="166"/>
      <c r="R452" s="167">
        <f>SUM(R453:R630)</f>
        <v>188.11537439</v>
      </c>
      <c r="S452" s="166"/>
      <c r="T452" s="168">
        <f>SUM(T453:T630)</f>
        <v>0</v>
      </c>
      <c r="AR452" s="169" t="s">
        <v>82</v>
      </c>
      <c r="AT452" s="170" t="s">
        <v>73</v>
      </c>
      <c r="AU452" s="170" t="s">
        <v>82</v>
      </c>
      <c r="AY452" s="169" t="s">
        <v>170</v>
      </c>
      <c r="BK452" s="171">
        <f>SUM(BK453:BK630)</f>
        <v>0</v>
      </c>
    </row>
    <row r="453" spans="1:65" s="2" customFormat="1" ht="24" x14ac:dyDescent="0.2">
      <c r="A453" s="35"/>
      <c r="B453" s="36"/>
      <c r="C453" s="174" t="s">
        <v>673</v>
      </c>
      <c r="D453" s="174" t="s">
        <v>172</v>
      </c>
      <c r="E453" s="175" t="s">
        <v>674</v>
      </c>
      <c r="F453" s="176" t="s">
        <v>675</v>
      </c>
      <c r="G453" s="177" t="s">
        <v>248</v>
      </c>
      <c r="H453" s="178">
        <v>200.786</v>
      </c>
      <c r="I453" s="179"/>
      <c r="J453" s="180">
        <f>ROUND(I453*H453,2)</f>
        <v>0</v>
      </c>
      <c r="K453" s="176" t="s">
        <v>176</v>
      </c>
      <c r="L453" s="40"/>
      <c r="M453" s="181" t="s">
        <v>19</v>
      </c>
      <c r="N453" s="182" t="s">
        <v>45</v>
      </c>
      <c r="O453" s="65"/>
      <c r="P453" s="183">
        <f>O453*H453</f>
        <v>0</v>
      </c>
      <c r="Q453" s="183">
        <v>1.4E-3</v>
      </c>
      <c r="R453" s="183">
        <f>Q453*H453</f>
        <v>0.28110039999999997</v>
      </c>
      <c r="S453" s="183">
        <v>0</v>
      </c>
      <c r="T453" s="184">
        <f>S453*H453</f>
        <v>0</v>
      </c>
      <c r="U453" s="35"/>
      <c r="V453" s="35"/>
      <c r="W453" s="35"/>
      <c r="X453" s="35"/>
      <c r="Y453" s="35"/>
      <c r="Z453" s="35"/>
      <c r="AA453" s="35"/>
      <c r="AB453" s="35"/>
      <c r="AC453" s="35"/>
      <c r="AD453" s="35"/>
      <c r="AE453" s="35"/>
      <c r="AR453" s="185" t="s">
        <v>177</v>
      </c>
      <c r="AT453" s="185" t="s">
        <v>172</v>
      </c>
      <c r="AU453" s="185" t="s">
        <v>84</v>
      </c>
      <c r="AY453" s="18" t="s">
        <v>170</v>
      </c>
      <c r="BE453" s="186">
        <f>IF(N453="základní",J453,0)</f>
        <v>0</v>
      </c>
      <c r="BF453" s="186">
        <f>IF(N453="snížená",J453,0)</f>
        <v>0</v>
      </c>
      <c r="BG453" s="186">
        <f>IF(N453="zákl. přenesená",J453,0)</f>
        <v>0</v>
      </c>
      <c r="BH453" s="186">
        <f>IF(N453="sníž. přenesená",J453,0)</f>
        <v>0</v>
      </c>
      <c r="BI453" s="186">
        <f>IF(N453="nulová",J453,0)</f>
        <v>0</v>
      </c>
      <c r="BJ453" s="18" t="s">
        <v>82</v>
      </c>
      <c r="BK453" s="186">
        <f>ROUND(I453*H453,2)</f>
        <v>0</v>
      </c>
      <c r="BL453" s="18" t="s">
        <v>177</v>
      </c>
      <c r="BM453" s="185" t="s">
        <v>676</v>
      </c>
    </row>
    <row r="454" spans="1:65" s="13" customFormat="1" x14ac:dyDescent="0.2">
      <c r="B454" s="192"/>
      <c r="C454" s="193"/>
      <c r="D454" s="187" t="s">
        <v>181</v>
      </c>
      <c r="E454" s="194" t="s">
        <v>19</v>
      </c>
      <c r="F454" s="195" t="s">
        <v>677</v>
      </c>
      <c r="G454" s="193"/>
      <c r="H454" s="196">
        <v>18.364999999999998</v>
      </c>
      <c r="I454" s="197"/>
      <c r="J454" s="193"/>
      <c r="K454" s="193"/>
      <c r="L454" s="198"/>
      <c r="M454" s="199"/>
      <c r="N454" s="200"/>
      <c r="O454" s="200"/>
      <c r="P454" s="200"/>
      <c r="Q454" s="200"/>
      <c r="R454" s="200"/>
      <c r="S454" s="200"/>
      <c r="T454" s="201"/>
      <c r="AT454" s="202" t="s">
        <v>181</v>
      </c>
      <c r="AU454" s="202" t="s">
        <v>84</v>
      </c>
      <c r="AV454" s="13" t="s">
        <v>84</v>
      </c>
      <c r="AW454" s="13" t="s">
        <v>35</v>
      </c>
      <c r="AX454" s="13" t="s">
        <v>74</v>
      </c>
      <c r="AY454" s="202" t="s">
        <v>170</v>
      </c>
    </row>
    <row r="455" spans="1:65" s="13" customFormat="1" x14ac:dyDescent="0.2">
      <c r="B455" s="192"/>
      <c r="C455" s="193"/>
      <c r="D455" s="187" t="s">
        <v>181</v>
      </c>
      <c r="E455" s="194" t="s">
        <v>19</v>
      </c>
      <c r="F455" s="195" t="s">
        <v>678</v>
      </c>
      <c r="G455" s="193"/>
      <c r="H455" s="196">
        <v>31.172999999999998</v>
      </c>
      <c r="I455" s="197"/>
      <c r="J455" s="193"/>
      <c r="K455" s="193"/>
      <c r="L455" s="198"/>
      <c r="M455" s="199"/>
      <c r="N455" s="200"/>
      <c r="O455" s="200"/>
      <c r="P455" s="200"/>
      <c r="Q455" s="200"/>
      <c r="R455" s="200"/>
      <c r="S455" s="200"/>
      <c r="T455" s="201"/>
      <c r="AT455" s="202" t="s">
        <v>181</v>
      </c>
      <c r="AU455" s="202" t="s">
        <v>84</v>
      </c>
      <c r="AV455" s="13" t="s">
        <v>84</v>
      </c>
      <c r="AW455" s="13" t="s">
        <v>35</v>
      </c>
      <c r="AX455" s="13" t="s">
        <v>74</v>
      </c>
      <c r="AY455" s="202" t="s">
        <v>170</v>
      </c>
    </row>
    <row r="456" spans="1:65" s="13" customFormat="1" x14ac:dyDescent="0.2">
      <c r="B456" s="192"/>
      <c r="C456" s="193"/>
      <c r="D456" s="187" t="s">
        <v>181</v>
      </c>
      <c r="E456" s="194" t="s">
        <v>19</v>
      </c>
      <c r="F456" s="195" t="s">
        <v>679</v>
      </c>
      <c r="G456" s="193"/>
      <c r="H456" s="196">
        <v>51.481000000000002</v>
      </c>
      <c r="I456" s="197"/>
      <c r="J456" s="193"/>
      <c r="K456" s="193"/>
      <c r="L456" s="198"/>
      <c r="M456" s="199"/>
      <c r="N456" s="200"/>
      <c r="O456" s="200"/>
      <c r="P456" s="200"/>
      <c r="Q456" s="200"/>
      <c r="R456" s="200"/>
      <c r="S456" s="200"/>
      <c r="T456" s="201"/>
      <c r="AT456" s="202" t="s">
        <v>181</v>
      </c>
      <c r="AU456" s="202" t="s">
        <v>84</v>
      </c>
      <c r="AV456" s="13" t="s">
        <v>84</v>
      </c>
      <c r="AW456" s="13" t="s">
        <v>35</v>
      </c>
      <c r="AX456" s="13" t="s">
        <v>74</v>
      </c>
      <c r="AY456" s="202" t="s">
        <v>170</v>
      </c>
    </row>
    <row r="457" spans="1:65" s="13" customFormat="1" x14ac:dyDescent="0.2">
      <c r="B457" s="192"/>
      <c r="C457" s="193"/>
      <c r="D457" s="187" t="s">
        <v>181</v>
      </c>
      <c r="E457" s="194" t="s">
        <v>19</v>
      </c>
      <c r="F457" s="195" t="s">
        <v>680</v>
      </c>
      <c r="G457" s="193"/>
      <c r="H457" s="196">
        <v>11.863</v>
      </c>
      <c r="I457" s="197"/>
      <c r="J457" s="193"/>
      <c r="K457" s="193"/>
      <c r="L457" s="198"/>
      <c r="M457" s="199"/>
      <c r="N457" s="200"/>
      <c r="O457" s="200"/>
      <c r="P457" s="200"/>
      <c r="Q457" s="200"/>
      <c r="R457" s="200"/>
      <c r="S457" s="200"/>
      <c r="T457" s="201"/>
      <c r="AT457" s="202" t="s">
        <v>181</v>
      </c>
      <c r="AU457" s="202" t="s">
        <v>84</v>
      </c>
      <c r="AV457" s="13" t="s">
        <v>84</v>
      </c>
      <c r="AW457" s="13" t="s">
        <v>35</v>
      </c>
      <c r="AX457" s="13" t="s">
        <v>74</v>
      </c>
      <c r="AY457" s="202" t="s">
        <v>170</v>
      </c>
    </row>
    <row r="458" spans="1:65" s="13" customFormat="1" x14ac:dyDescent="0.2">
      <c r="B458" s="192"/>
      <c r="C458" s="193"/>
      <c r="D458" s="187" t="s">
        <v>181</v>
      </c>
      <c r="E458" s="194" t="s">
        <v>19</v>
      </c>
      <c r="F458" s="195" t="s">
        <v>681</v>
      </c>
      <c r="G458" s="193"/>
      <c r="H458" s="196">
        <v>19.936</v>
      </c>
      <c r="I458" s="197"/>
      <c r="J458" s="193"/>
      <c r="K458" s="193"/>
      <c r="L458" s="198"/>
      <c r="M458" s="199"/>
      <c r="N458" s="200"/>
      <c r="O458" s="200"/>
      <c r="P458" s="200"/>
      <c r="Q458" s="200"/>
      <c r="R458" s="200"/>
      <c r="S458" s="200"/>
      <c r="T458" s="201"/>
      <c r="AT458" s="202" t="s">
        <v>181</v>
      </c>
      <c r="AU458" s="202" t="s">
        <v>84</v>
      </c>
      <c r="AV458" s="13" t="s">
        <v>84</v>
      </c>
      <c r="AW458" s="13" t="s">
        <v>35</v>
      </c>
      <c r="AX458" s="13" t="s">
        <v>74</v>
      </c>
      <c r="AY458" s="202" t="s">
        <v>170</v>
      </c>
    </row>
    <row r="459" spans="1:65" s="13" customFormat="1" x14ac:dyDescent="0.2">
      <c r="B459" s="192"/>
      <c r="C459" s="193"/>
      <c r="D459" s="187" t="s">
        <v>181</v>
      </c>
      <c r="E459" s="194" t="s">
        <v>19</v>
      </c>
      <c r="F459" s="195" t="s">
        <v>682</v>
      </c>
      <c r="G459" s="193"/>
      <c r="H459" s="196">
        <v>9.9090000000000007</v>
      </c>
      <c r="I459" s="197"/>
      <c r="J459" s="193"/>
      <c r="K459" s="193"/>
      <c r="L459" s="198"/>
      <c r="M459" s="199"/>
      <c r="N459" s="200"/>
      <c r="O459" s="200"/>
      <c r="P459" s="200"/>
      <c r="Q459" s="200"/>
      <c r="R459" s="200"/>
      <c r="S459" s="200"/>
      <c r="T459" s="201"/>
      <c r="AT459" s="202" t="s">
        <v>181</v>
      </c>
      <c r="AU459" s="202" t="s">
        <v>84</v>
      </c>
      <c r="AV459" s="13" t="s">
        <v>84</v>
      </c>
      <c r="AW459" s="13" t="s">
        <v>35</v>
      </c>
      <c r="AX459" s="13" t="s">
        <v>74</v>
      </c>
      <c r="AY459" s="202" t="s">
        <v>170</v>
      </c>
    </row>
    <row r="460" spans="1:65" s="13" customFormat="1" x14ac:dyDescent="0.2">
      <c r="B460" s="192"/>
      <c r="C460" s="193"/>
      <c r="D460" s="187" t="s">
        <v>181</v>
      </c>
      <c r="E460" s="194" t="s">
        <v>19</v>
      </c>
      <c r="F460" s="195" t="s">
        <v>683</v>
      </c>
      <c r="G460" s="193"/>
      <c r="H460" s="196">
        <v>54.984000000000002</v>
      </c>
      <c r="I460" s="197"/>
      <c r="J460" s="193"/>
      <c r="K460" s="193"/>
      <c r="L460" s="198"/>
      <c r="M460" s="199"/>
      <c r="N460" s="200"/>
      <c r="O460" s="200"/>
      <c r="P460" s="200"/>
      <c r="Q460" s="200"/>
      <c r="R460" s="200"/>
      <c r="S460" s="200"/>
      <c r="T460" s="201"/>
      <c r="AT460" s="202" t="s">
        <v>181</v>
      </c>
      <c r="AU460" s="202" t="s">
        <v>84</v>
      </c>
      <c r="AV460" s="13" t="s">
        <v>84</v>
      </c>
      <c r="AW460" s="13" t="s">
        <v>35</v>
      </c>
      <c r="AX460" s="13" t="s">
        <v>74</v>
      </c>
      <c r="AY460" s="202" t="s">
        <v>170</v>
      </c>
    </row>
    <row r="461" spans="1:65" s="13" customFormat="1" x14ac:dyDescent="0.2">
      <c r="B461" s="192"/>
      <c r="C461" s="193"/>
      <c r="D461" s="187" t="s">
        <v>181</v>
      </c>
      <c r="E461" s="194" t="s">
        <v>19</v>
      </c>
      <c r="F461" s="195" t="s">
        <v>684</v>
      </c>
      <c r="G461" s="193"/>
      <c r="H461" s="196">
        <v>3.0750000000000002</v>
      </c>
      <c r="I461" s="197"/>
      <c r="J461" s="193"/>
      <c r="K461" s="193"/>
      <c r="L461" s="198"/>
      <c r="M461" s="199"/>
      <c r="N461" s="200"/>
      <c r="O461" s="200"/>
      <c r="P461" s="200"/>
      <c r="Q461" s="200"/>
      <c r="R461" s="200"/>
      <c r="S461" s="200"/>
      <c r="T461" s="201"/>
      <c r="AT461" s="202" t="s">
        <v>181</v>
      </c>
      <c r="AU461" s="202" t="s">
        <v>84</v>
      </c>
      <c r="AV461" s="13" t="s">
        <v>84</v>
      </c>
      <c r="AW461" s="13" t="s">
        <v>35</v>
      </c>
      <c r="AX461" s="13" t="s">
        <v>74</v>
      </c>
      <c r="AY461" s="202" t="s">
        <v>170</v>
      </c>
    </row>
    <row r="462" spans="1:65" s="14" customFormat="1" x14ac:dyDescent="0.2">
      <c r="B462" s="203"/>
      <c r="C462" s="204"/>
      <c r="D462" s="187" t="s">
        <v>181</v>
      </c>
      <c r="E462" s="205" t="s">
        <v>19</v>
      </c>
      <c r="F462" s="206" t="s">
        <v>185</v>
      </c>
      <c r="G462" s="204"/>
      <c r="H462" s="207">
        <v>200.786</v>
      </c>
      <c r="I462" s="208"/>
      <c r="J462" s="204"/>
      <c r="K462" s="204"/>
      <c r="L462" s="209"/>
      <c r="M462" s="210"/>
      <c r="N462" s="211"/>
      <c r="O462" s="211"/>
      <c r="P462" s="211"/>
      <c r="Q462" s="211"/>
      <c r="R462" s="211"/>
      <c r="S462" s="211"/>
      <c r="T462" s="212"/>
      <c r="AT462" s="213" t="s">
        <v>181</v>
      </c>
      <c r="AU462" s="213" t="s">
        <v>84</v>
      </c>
      <c r="AV462" s="14" t="s">
        <v>177</v>
      </c>
      <c r="AW462" s="14" t="s">
        <v>35</v>
      </c>
      <c r="AX462" s="14" t="s">
        <v>82</v>
      </c>
      <c r="AY462" s="213" t="s">
        <v>170</v>
      </c>
    </row>
    <row r="463" spans="1:65" s="2" customFormat="1" ht="24" x14ac:dyDescent="0.2">
      <c r="A463" s="35"/>
      <c r="B463" s="36"/>
      <c r="C463" s="174" t="s">
        <v>685</v>
      </c>
      <c r="D463" s="174" t="s">
        <v>172</v>
      </c>
      <c r="E463" s="175" t="s">
        <v>686</v>
      </c>
      <c r="F463" s="176" t="s">
        <v>687</v>
      </c>
      <c r="G463" s="177" t="s">
        <v>248</v>
      </c>
      <c r="H463" s="178">
        <v>200.786</v>
      </c>
      <c r="I463" s="179"/>
      <c r="J463" s="180">
        <f>ROUND(I463*H463,2)</f>
        <v>0</v>
      </c>
      <c r="K463" s="176" t="s">
        <v>176</v>
      </c>
      <c r="L463" s="40"/>
      <c r="M463" s="181" t="s">
        <v>19</v>
      </c>
      <c r="N463" s="182" t="s">
        <v>45</v>
      </c>
      <c r="O463" s="65"/>
      <c r="P463" s="183">
        <f>O463*H463</f>
        <v>0</v>
      </c>
      <c r="Q463" s="183">
        <v>1.8380000000000001E-2</v>
      </c>
      <c r="R463" s="183">
        <f>Q463*H463</f>
        <v>3.69044668</v>
      </c>
      <c r="S463" s="183">
        <v>0</v>
      </c>
      <c r="T463" s="184">
        <f>S463*H463</f>
        <v>0</v>
      </c>
      <c r="U463" s="35"/>
      <c r="V463" s="35"/>
      <c r="W463" s="35"/>
      <c r="X463" s="35"/>
      <c r="Y463" s="35"/>
      <c r="Z463" s="35"/>
      <c r="AA463" s="35"/>
      <c r="AB463" s="35"/>
      <c r="AC463" s="35"/>
      <c r="AD463" s="35"/>
      <c r="AE463" s="35"/>
      <c r="AR463" s="185" t="s">
        <v>177</v>
      </c>
      <c r="AT463" s="185" t="s">
        <v>172</v>
      </c>
      <c r="AU463" s="185" t="s">
        <v>84</v>
      </c>
      <c r="AY463" s="18" t="s">
        <v>170</v>
      </c>
      <c r="BE463" s="186">
        <f>IF(N463="základní",J463,0)</f>
        <v>0</v>
      </c>
      <c r="BF463" s="186">
        <f>IF(N463="snížená",J463,0)</f>
        <v>0</v>
      </c>
      <c r="BG463" s="186">
        <f>IF(N463="zákl. přenesená",J463,0)</f>
        <v>0</v>
      </c>
      <c r="BH463" s="186">
        <f>IF(N463="sníž. přenesená",J463,0)</f>
        <v>0</v>
      </c>
      <c r="BI463" s="186">
        <f>IF(N463="nulová",J463,0)</f>
        <v>0</v>
      </c>
      <c r="BJ463" s="18" t="s">
        <v>82</v>
      </c>
      <c r="BK463" s="186">
        <f>ROUND(I463*H463,2)</f>
        <v>0</v>
      </c>
      <c r="BL463" s="18" t="s">
        <v>177</v>
      </c>
      <c r="BM463" s="185" t="s">
        <v>688</v>
      </c>
    </row>
    <row r="464" spans="1:65" s="2" customFormat="1" ht="48.75" x14ac:dyDescent="0.2">
      <c r="A464" s="35"/>
      <c r="B464" s="36"/>
      <c r="C464" s="37"/>
      <c r="D464" s="187" t="s">
        <v>179</v>
      </c>
      <c r="E464" s="37"/>
      <c r="F464" s="188" t="s">
        <v>689</v>
      </c>
      <c r="G464" s="37"/>
      <c r="H464" s="37"/>
      <c r="I464" s="189"/>
      <c r="J464" s="37"/>
      <c r="K464" s="37"/>
      <c r="L464" s="40"/>
      <c r="M464" s="190"/>
      <c r="N464" s="191"/>
      <c r="O464" s="65"/>
      <c r="P464" s="65"/>
      <c r="Q464" s="65"/>
      <c r="R464" s="65"/>
      <c r="S464" s="65"/>
      <c r="T464" s="66"/>
      <c r="U464" s="35"/>
      <c r="V464" s="35"/>
      <c r="W464" s="35"/>
      <c r="X464" s="35"/>
      <c r="Y464" s="35"/>
      <c r="Z464" s="35"/>
      <c r="AA464" s="35"/>
      <c r="AB464" s="35"/>
      <c r="AC464" s="35"/>
      <c r="AD464" s="35"/>
      <c r="AE464" s="35"/>
      <c r="AT464" s="18" t="s">
        <v>179</v>
      </c>
      <c r="AU464" s="18" t="s">
        <v>84</v>
      </c>
    </row>
    <row r="465" spans="1:65" s="2" customFormat="1" ht="21.75" customHeight="1" x14ac:dyDescent="0.2">
      <c r="A465" s="35"/>
      <c r="B465" s="36"/>
      <c r="C465" s="174" t="s">
        <v>690</v>
      </c>
      <c r="D465" s="174" t="s">
        <v>172</v>
      </c>
      <c r="E465" s="175" t="s">
        <v>691</v>
      </c>
      <c r="F465" s="176" t="s">
        <v>692</v>
      </c>
      <c r="G465" s="177" t="s">
        <v>248</v>
      </c>
      <c r="H465" s="178">
        <v>1437.6479999999999</v>
      </c>
      <c r="I465" s="179"/>
      <c r="J465" s="180">
        <f>ROUND(I465*H465,2)</f>
        <v>0</v>
      </c>
      <c r="K465" s="176" t="s">
        <v>176</v>
      </c>
      <c r="L465" s="40"/>
      <c r="M465" s="181" t="s">
        <v>19</v>
      </c>
      <c r="N465" s="182" t="s">
        <v>45</v>
      </c>
      <c r="O465" s="65"/>
      <c r="P465" s="183">
        <f>O465*H465</f>
        <v>0</v>
      </c>
      <c r="Q465" s="183">
        <v>7.3499999999999998E-3</v>
      </c>
      <c r="R465" s="183">
        <f>Q465*H465</f>
        <v>10.566712799999999</v>
      </c>
      <c r="S465" s="183">
        <v>0</v>
      </c>
      <c r="T465" s="184">
        <f>S465*H465</f>
        <v>0</v>
      </c>
      <c r="U465" s="35"/>
      <c r="V465" s="35"/>
      <c r="W465" s="35"/>
      <c r="X465" s="35"/>
      <c r="Y465" s="35"/>
      <c r="Z465" s="35"/>
      <c r="AA465" s="35"/>
      <c r="AB465" s="35"/>
      <c r="AC465" s="35"/>
      <c r="AD465" s="35"/>
      <c r="AE465" s="35"/>
      <c r="AR465" s="185" t="s">
        <v>177</v>
      </c>
      <c r="AT465" s="185" t="s">
        <v>172</v>
      </c>
      <c r="AU465" s="185" t="s">
        <v>84</v>
      </c>
      <c r="AY465" s="18" t="s">
        <v>170</v>
      </c>
      <c r="BE465" s="186">
        <f>IF(N465="základní",J465,0)</f>
        <v>0</v>
      </c>
      <c r="BF465" s="186">
        <f>IF(N465="snížená",J465,0)</f>
        <v>0</v>
      </c>
      <c r="BG465" s="186">
        <f>IF(N465="zákl. přenesená",J465,0)</f>
        <v>0</v>
      </c>
      <c r="BH465" s="186">
        <f>IF(N465="sníž. přenesená",J465,0)</f>
        <v>0</v>
      </c>
      <c r="BI465" s="186">
        <f>IF(N465="nulová",J465,0)</f>
        <v>0</v>
      </c>
      <c r="BJ465" s="18" t="s">
        <v>82</v>
      </c>
      <c r="BK465" s="186">
        <f>ROUND(I465*H465,2)</f>
        <v>0</v>
      </c>
      <c r="BL465" s="18" t="s">
        <v>177</v>
      </c>
      <c r="BM465" s="185" t="s">
        <v>693</v>
      </c>
    </row>
    <row r="466" spans="1:65" s="13" customFormat="1" x14ac:dyDescent="0.2">
      <c r="B466" s="192"/>
      <c r="C466" s="193"/>
      <c r="D466" s="187" t="s">
        <v>181</v>
      </c>
      <c r="E466" s="194" t="s">
        <v>19</v>
      </c>
      <c r="F466" s="195" t="s">
        <v>694</v>
      </c>
      <c r="G466" s="193"/>
      <c r="H466" s="196">
        <v>1437.6479999999999</v>
      </c>
      <c r="I466" s="197"/>
      <c r="J466" s="193"/>
      <c r="K466" s="193"/>
      <c r="L466" s="198"/>
      <c r="M466" s="199"/>
      <c r="N466" s="200"/>
      <c r="O466" s="200"/>
      <c r="P466" s="200"/>
      <c r="Q466" s="200"/>
      <c r="R466" s="200"/>
      <c r="S466" s="200"/>
      <c r="T466" s="201"/>
      <c r="AT466" s="202" t="s">
        <v>181</v>
      </c>
      <c r="AU466" s="202" t="s">
        <v>84</v>
      </c>
      <c r="AV466" s="13" t="s">
        <v>84</v>
      </c>
      <c r="AW466" s="13" t="s">
        <v>35</v>
      </c>
      <c r="AX466" s="13" t="s">
        <v>82</v>
      </c>
      <c r="AY466" s="202" t="s">
        <v>170</v>
      </c>
    </row>
    <row r="467" spans="1:65" s="2" customFormat="1" ht="24" x14ac:dyDescent="0.2">
      <c r="A467" s="35"/>
      <c r="B467" s="36"/>
      <c r="C467" s="174" t="s">
        <v>695</v>
      </c>
      <c r="D467" s="174" t="s">
        <v>172</v>
      </c>
      <c r="E467" s="175" t="s">
        <v>696</v>
      </c>
      <c r="F467" s="176" t="s">
        <v>697</v>
      </c>
      <c r="G467" s="177" t="s">
        <v>248</v>
      </c>
      <c r="H467" s="178">
        <v>1120.9169999999999</v>
      </c>
      <c r="I467" s="179"/>
      <c r="J467" s="180">
        <f>ROUND(I467*H467,2)</f>
        <v>0</v>
      </c>
      <c r="K467" s="176" t="s">
        <v>176</v>
      </c>
      <c r="L467" s="40"/>
      <c r="M467" s="181" t="s">
        <v>19</v>
      </c>
      <c r="N467" s="182" t="s">
        <v>45</v>
      </c>
      <c r="O467" s="65"/>
      <c r="P467" s="183">
        <f>O467*H467</f>
        <v>0</v>
      </c>
      <c r="Q467" s="183">
        <v>1.8380000000000001E-2</v>
      </c>
      <c r="R467" s="183">
        <f>Q467*H467</f>
        <v>20.602454460000001</v>
      </c>
      <c r="S467" s="183">
        <v>0</v>
      </c>
      <c r="T467" s="184">
        <f>S467*H467</f>
        <v>0</v>
      </c>
      <c r="U467" s="35"/>
      <c r="V467" s="35"/>
      <c r="W467" s="35"/>
      <c r="X467" s="35"/>
      <c r="Y467" s="35"/>
      <c r="Z467" s="35"/>
      <c r="AA467" s="35"/>
      <c r="AB467" s="35"/>
      <c r="AC467" s="35"/>
      <c r="AD467" s="35"/>
      <c r="AE467" s="35"/>
      <c r="AR467" s="185" t="s">
        <v>177</v>
      </c>
      <c r="AT467" s="185" t="s">
        <v>172</v>
      </c>
      <c r="AU467" s="185" t="s">
        <v>84</v>
      </c>
      <c r="AY467" s="18" t="s">
        <v>170</v>
      </c>
      <c r="BE467" s="186">
        <f>IF(N467="základní",J467,0)</f>
        <v>0</v>
      </c>
      <c r="BF467" s="186">
        <f>IF(N467="snížená",J467,0)</f>
        <v>0</v>
      </c>
      <c r="BG467" s="186">
        <f>IF(N467="zákl. přenesená",J467,0)</f>
        <v>0</v>
      </c>
      <c r="BH467" s="186">
        <f>IF(N467="sníž. přenesená",J467,0)</f>
        <v>0</v>
      </c>
      <c r="BI467" s="186">
        <f>IF(N467="nulová",J467,0)</f>
        <v>0</v>
      </c>
      <c r="BJ467" s="18" t="s">
        <v>82</v>
      </c>
      <c r="BK467" s="186">
        <f>ROUND(I467*H467,2)</f>
        <v>0</v>
      </c>
      <c r="BL467" s="18" t="s">
        <v>177</v>
      </c>
      <c r="BM467" s="185" t="s">
        <v>698</v>
      </c>
    </row>
    <row r="468" spans="1:65" s="2" customFormat="1" ht="48.75" x14ac:dyDescent="0.2">
      <c r="A468" s="35"/>
      <c r="B468" s="36"/>
      <c r="C468" s="37"/>
      <c r="D468" s="187" t="s">
        <v>179</v>
      </c>
      <c r="E468" s="37"/>
      <c r="F468" s="188" t="s">
        <v>689</v>
      </c>
      <c r="G468" s="37"/>
      <c r="H468" s="37"/>
      <c r="I468" s="189"/>
      <c r="J468" s="37"/>
      <c r="K468" s="37"/>
      <c r="L468" s="40"/>
      <c r="M468" s="190"/>
      <c r="N468" s="191"/>
      <c r="O468" s="65"/>
      <c r="P468" s="65"/>
      <c r="Q468" s="65"/>
      <c r="R468" s="65"/>
      <c r="S468" s="65"/>
      <c r="T468" s="66"/>
      <c r="U468" s="35"/>
      <c r="V468" s="35"/>
      <c r="W468" s="35"/>
      <c r="X468" s="35"/>
      <c r="Y468" s="35"/>
      <c r="Z468" s="35"/>
      <c r="AA468" s="35"/>
      <c r="AB468" s="35"/>
      <c r="AC468" s="35"/>
      <c r="AD468" s="35"/>
      <c r="AE468" s="35"/>
      <c r="AT468" s="18" t="s">
        <v>179</v>
      </c>
      <c r="AU468" s="18" t="s">
        <v>84</v>
      </c>
    </row>
    <row r="469" spans="1:65" s="13" customFormat="1" ht="22.5" x14ac:dyDescent="0.2">
      <c r="B469" s="192"/>
      <c r="C469" s="193"/>
      <c r="D469" s="187" t="s">
        <v>181</v>
      </c>
      <c r="E469" s="194" t="s">
        <v>19</v>
      </c>
      <c r="F469" s="195" t="s">
        <v>699</v>
      </c>
      <c r="G469" s="193"/>
      <c r="H469" s="196">
        <v>60.545999999999999</v>
      </c>
      <c r="I469" s="197"/>
      <c r="J469" s="193"/>
      <c r="K469" s="193"/>
      <c r="L469" s="198"/>
      <c r="M469" s="199"/>
      <c r="N469" s="200"/>
      <c r="O469" s="200"/>
      <c r="P469" s="200"/>
      <c r="Q469" s="200"/>
      <c r="R469" s="200"/>
      <c r="S469" s="200"/>
      <c r="T469" s="201"/>
      <c r="AT469" s="202" t="s">
        <v>181</v>
      </c>
      <c r="AU469" s="202" t="s">
        <v>84</v>
      </c>
      <c r="AV469" s="13" t="s">
        <v>84</v>
      </c>
      <c r="AW469" s="13" t="s">
        <v>35</v>
      </c>
      <c r="AX469" s="13" t="s">
        <v>74</v>
      </c>
      <c r="AY469" s="202" t="s">
        <v>170</v>
      </c>
    </row>
    <row r="470" spans="1:65" s="13" customFormat="1" x14ac:dyDescent="0.2">
      <c r="B470" s="192"/>
      <c r="C470" s="193"/>
      <c r="D470" s="187" t="s">
        <v>181</v>
      </c>
      <c r="E470" s="194" t="s">
        <v>19</v>
      </c>
      <c r="F470" s="195" t="s">
        <v>700</v>
      </c>
      <c r="G470" s="193"/>
      <c r="H470" s="196">
        <v>22.08</v>
      </c>
      <c r="I470" s="197"/>
      <c r="J470" s="193"/>
      <c r="K470" s="193"/>
      <c r="L470" s="198"/>
      <c r="M470" s="199"/>
      <c r="N470" s="200"/>
      <c r="O470" s="200"/>
      <c r="P470" s="200"/>
      <c r="Q470" s="200"/>
      <c r="R470" s="200"/>
      <c r="S470" s="200"/>
      <c r="T470" s="201"/>
      <c r="AT470" s="202" t="s">
        <v>181</v>
      </c>
      <c r="AU470" s="202" t="s">
        <v>84</v>
      </c>
      <c r="AV470" s="13" t="s">
        <v>84</v>
      </c>
      <c r="AW470" s="13" t="s">
        <v>35</v>
      </c>
      <c r="AX470" s="13" t="s">
        <v>74</v>
      </c>
      <c r="AY470" s="202" t="s">
        <v>170</v>
      </c>
    </row>
    <row r="471" spans="1:65" s="13" customFormat="1" x14ac:dyDescent="0.2">
      <c r="B471" s="192"/>
      <c r="C471" s="193"/>
      <c r="D471" s="187" t="s">
        <v>181</v>
      </c>
      <c r="E471" s="194" t="s">
        <v>19</v>
      </c>
      <c r="F471" s="195" t="s">
        <v>701</v>
      </c>
      <c r="G471" s="193"/>
      <c r="H471" s="196">
        <v>20.867999999999999</v>
      </c>
      <c r="I471" s="197"/>
      <c r="J471" s="193"/>
      <c r="K471" s="193"/>
      <c r="L471" s="198"/>
      <c r="M471" s="199"/>
      <c r="N471" s="200"/>
      <c r="O471" s="200"/>
      <c r="P471" s="200"/>
      <c r="Q471" s="200"/>
      <c r="R471" s="200"/>
      <c r="S471" s="200"/>
      <c r="T471" s="201"/>
      <c r="AT471" s="202" t="s">
        <v>181</v>
      </c>
      <c r="AU471" s="202" t="s">
        <v>84</v>
      </c>
      <c r="AV471" s="13" t="s">
        <v>84</v>
      </c>
      <c r="AW471" s="13" t="s">
        <v>35</v>
      </c>
      <c r="AX471" s="13" t="s">
        <v>74</v>
      </c>
      <c r="AY471" s="202" t="s">
        <v>170</v>
      </c>
    </row>
    <row r="472" spans="1:65" s="13" customFormat="1" x14ac:dyDescent="0.2">
      <c r="B472" s="192"/>
      <c r="C472" s="193"/>
      <c r="D472" s="187" t="s">
        <v>181</v>
      </c>
      <c r="E472" s="194" t="s">
        <v>19</v>
      </c>
      <c r="F472" s="195" t="s">
        <v>702</v>
      </c>
      <c r="G472" s="193"/>
      <c r="H472" s="196">
        <v>20.867999999999999</v>
      </c>
      <c r="I472" s="197"/>
      <c r="J472" s="193"/>
      <c r="K472" s="193"/>
      <c r="L472" s="198"/>
      <c r="M472" s="199"/>
      <c r="N472" s="200"/>
      <c r="O472" s="200"/>
      <c r="P472" s="200"/>
      <c r="Q472" s="200"/>
      <c r="R472" s="200"/>
      <c r="S472" s="200"/>
      <c r="T472" s="201"/>
      <c r="AT472" s="202" t="s">
        <v>181</v>
      </c>
      <c r="AU472" s="202" t="s">
        <v>84</v>
      </c>
      <c r="AV472" s="13" t="s">
        <v>84</v>
      </c>
      <c r="AW472" s="13" t="s">
        <v>35</v>
      </c>
      <c r="AX472" s="13" t="s">
        <v>74</v>
      </c>
      <c r="AY472" s="202" t="s">
        <v>170</v>
      </c>
    </row>
    <row r="473" spans="1:65" s="13" customFormat="1" x14ac:dyDescent="0.2">
      <c r="B473" s="192"/>
      <c r="C473" s="193"/>
      <c r="D473" s="187" t="s">
        <v>181</v>
      </c>
      <c r="E473" s="194" t="s">
        <v>19</v>
      </c>
      <c r="F473" s="195" t="s">
        <v>703</v>
      </c>
      <c r="G473" s="193"/>
      <c r="H473" s="196">
        <v>22.08</v>
      </c>
      <c r="I473" s="197"/>
      <c r="J473" s="193"/>
      <c r="K473" s="193"/>
      <c r="L473" s="198"/>
      <c r="M473" s="199"/>
      <c r="N473" s="200"/>
      <c r="O473" s="200"/>
      <c r="P473" s="200"/>
      <c r="Q473" s="200"/>
      <c r="R473" s="200"/>
      <c r="S473" s="200"/>
      <c r="T473" s="201"/>
      <c r="AT473" s="202" t="s">
        <v>181</v>
      </c>
      <c r="AU473" s="202" t="s">
        <v>84</v>
      </c>
      <c r="AV473" s="13" t="s">
        <v>84</v>
      </c>
      <c r="AW473" s="13" t="s">
        <v>35</v>
      </c>
      <c r="AX473" s="13" t="s">
        <v>74</v>
      </c>
      <c r="AY473" s="202" t="s">
        <v>170</v>
      </c>
    </row>
    <row r="474" spans="1:65" s="13" customFormat="1" x14ac:dyDescent="0.2">
      <c r="B474" s="192"/>
      <c r="C474" s="193"/>
      <c r="D474" s="187" t="s">
        <v>181</v>
      </c>
      <c r="E474" s="194" t="s">
        <v>19</v>
      </c>
      <c r="F474" s="195" t="s">
        <v>704</v>
      </c>
      <c r="G474" s="193"/>
      <c r="H474" s="196">
        <v>36.414000000000001</v>
      </c>
      <c r="I474" s="197"/>
      <c r="J474" s="193"/>
      <c r="K474" s="193"/>
      <c r="L474" s="198"/>
      <c r="M474" s="199"/>
      <c r="N474" s="200"/>
      <c r="O474" s="200"/>
      <c r="P474" s="200"/>
      <c r="Q474" s="200"/>
      <c r="R474" s="200"/>
      <c r="S474" s="200"/>
      <c r="T474" s="201"/>
      <c r="AT474" s="202" t="s">
        <v>181</v>
      </c>
      <c r="AU474" s="202" t="s">
        <v>84</v>
      </c>
      <c r="AV474" s="13" t="s">
        <v>84</v>
      </c>
      <c r="AW474" s="13" t="s">
        <v>35</v>
      </c>
      <c r="AX474" s="13" t="s">
        <v>74</v>
      </c>
      <c r="AY474" s="202" t="s">
        <v>170</v>
      </c>
    </row>
    <row r="475" spans="1:65" s="13" customFormat="1" x14ac:dyDescent="0.2">
      <c r="B475" s="192"/>
      <c r="C475" s="193"/>
      <c r="D475" s="187" t="s">
        <v>181</v>
      </c>
      <c r="E475" s="194" t="s">
        <v>19</v>
      </c>
      <c r="F475" s="195" t="s">
        <v>705</v>
      </c>
      <c r="G475" s="193"/>
      <c r="H475" s="196">
        <v>36.414000000000001</v>
      </c>
      <c r="I475" s="197"/>
      <c r="J475" s="193"/>
      <c r="K475" s="193"/>
      <c r="L475" s="198"/>
      <c r="M475" s="199"/>
      <c r="N475" s="200"/>
      <c r="O475" s="200"/>
      <c r="P475" s="200"/>
      <c r="Q475" s="200"/>
      <c r="R475" s="200"/>
      <c r="S475" s="200"/>
      <c r="T475" s="201"/>
      <c r="AT475" s="202" t="s">
        <v>181</v>
      </c>
      <c r="AU475" s="202" t="s">
        <v>84</v>
      </c>
      <c r="AV475" s="13" t="s">
        <v>84</v>
      </c>
      <c r="AW475" s="13" t="s">
        <v>35</v>
      </c>
      <c r="AX475" s="13" t="s">
        <v>74</v>
      </c>
      <c r="AY475" s="202" t="s">
        <v>170</v>
      </c>
    </row>
    <row r="476" spans="1:65" s="13" customFormat="1" x14ac:dyDescent="0.2">
      <c r="B476" s="192"/>
      <c r="C476" s="193"/>
      <c r="D476" s="187" t="s">
        <v>181</v>
      </c>
      <c r="E476" s="194" t="s">
        <v>19</v>
      </c>
      <c r="F476" s="195" t="s">
        <v>706</v>
      </c>
      <c r="G476" s="193"/>
      <c r="H476" s="196">
        <v>49.47</v>
      </c>
      <c r="I476" s="197"/>
      <c r="J476" s="193"/>
      <c r="K476" s="193"/>
      <c r="L476" s="198"/>
      <c r="M476" s="199"/>
      <c r="N476" s="200"/>
      <c r="O476" s="200"/>
      <c r="P476" s="200"/>
      <c r="Q476" s="200"/>
      <c r="R476" s="200"/>
      <c r="S476" s="200"/>
      <c r="T476" s="201"/>
      <c r="AT476" s="202" t="s">
        <v>181</v>
      </c>
      <c r="AU476" s="202" t="s">
        <v>84</v>
      </c>
      <c r="AV476" s="13" t="s">
        <v>84</v>
      </c>
      <c r="AW476" s="13" t="s">
        <v>35</v>
      </c>
      <c r="AX476" s="13" t="s">
        <v>74</v>
      </c>
      <c r="AY476" s="202" t="s">
        <v>170</v>
      </c>
    </row>
    <row r="477" spans="1:65" s="13" customFormat="1" x14ac:dyDescent="0.2">
      <c r="B477" s="192"/>
      <c r="C477" s="193"/>
      <c r="D477" s="187" t="s">
        <v>181</v>
      </c>
      <c r="E477" s="194" t="s">
        <v>19</v>
      </c>
      <c r="F477" s="195" t="s">
        <v>707</v>
      </c>
      <c r="G477" s="193"/>
      <c r="H477" s="196">
        <v>49.47</v>
      </c>
      <c r="I477" s="197"/>
      <c r="J477" s="193"/>
      <c r="K477" s="193"/>
      <c r="L477" s="198"/>
      <c r="M477" s="199"/>
      <c r="N477" s="200"/>
      <c r="O477" s="200"/>
      <c r="P477" s="200"/>
      <c r="Q477" s="200"/>
      <c r="R477" s="200"/>
      <c r="S477" s="200"/>
      <c r="T477" s="201"/>
      <c r="AT477" s="202" t="s">
        <v>181</v>
      </c>
      <c r="AU477" s="202" t="s">
        <v>84</v>
      </c>
      <c r="AV477" s="13" t="s">
        <v>84</v>
      </c>
      <c r="AW477" s="13" t="s">
        <v>35</v>
      </c>
      <c r="AX477" s="13" t="s">
        <v>74</v>
      </c>
      <c r="AY477" s="202" t="s">
        <v>170</v>
      </c>
    </row>
    <row r="478" spans="1:65" s="13" customFormat="1" ht="22.5" x14ac:dyDescent="0.2">
      <c r="B478" s="192"/>
      <c r="C478" s="193"/>
      <c r="D478" s="187" t="s">
        <v>181</v>
      </c>
      <c r="E478" s="194" t="s">
        <v>19</v>
      </c>
      <c r="F478" s="195" t="s">
        <v>708</v>
      </c>
      <c r="G478" s="193"/>
      <c r="H478" s="196">
        <v>58.398000000000003</v>
      </c>
      <c r="I478" s="197"/>
      <c r="J478" s="193"/>
      <c r="K478" s="193"/>
      <c r="L478" s="198"/>
      <c r="M478" s="199"/>
      <c r="N478" s="200"/>
      <c r="O478" s="200"/>
      <c r="P478" s="200"/>
      <c r="Q478" s="200"/>
      <c r="R478" s="200"/>
      <c r="S478" s="200"/>
      <c r="T478" s="201"/>
      <c r="AT478" s="202" t="s">
        <v>181</v>
      </c>
      <c r="AU478" s="202" t="s">
        <v>84</v>
      </c>
      <c r="AV478" s="13" t="s">
        <v>84</v>
      </c>
      <c r="AW478" s="13" t="s">
        <v>35</v>
      </c>
      <c r="AX478" s="13" t="s">
        <v>74</v>
      </c>
      <c r="AY478" s="202" t="s">
        <v>170</v>
      </c>
    </row>
    <row r="479" spans="1:65" s="13" customFormat="1" ht="22.5" x14ac:dyDescent="0.2">
      <c r="B479" s="192"/>
      <c r="C479" s="193"/>
      <c r="D479" s="187" t="s">
        <v>181</v>
      </c>
      <c r="E479" s="194" t="s">
        <v>19</v>
      </c>
      <c r="F479" s="195" t="s">
        <v>709</v>
      </c>
      <c r="G479" s="193"/>
      <c r="H479" s="196">
        <v>100.569</v>
      </c>
      <c r="I479" s="197"/>
      <c r="J479" s="193"/>
      <c r="K479" s="193"/>
      <c r="L479" s="198"/>
      <c r="M479" s="199"/>
      <c r="N479" s="200"/>
      <c r="O479" s="200"/>
      <c r="P479" s="200"/>
      <c r="Q479" s="200"/>
      <c r="R479" s="200"/>
      <c r="S479" s="200"/>
      <c r="T479" s="201"/>
      <c r="AT479" s="202" t="s">
        <v>181</v>
      </c>
      <c r="AU479" s="202" t="s">
        <v>84</v>
      </c>
      <c r="AV479" s="13" t="s">
        <v>84</v>
      </c>
      <c r="AW479" s="13" t="s">
        <v>35</v>
      </c>
      <c r="AX479" s="13" t="s">
        <v>74</v>
      </c>
      <c r="AY479" s="202" t="s">
        <v>170</v>
      </c>
    </row>
    <row r="480" spans="1:65" s="13" customFormat="1" x14ac:dyDescent="0.2">
      <c r="B480" s="192"/>
      <c r="C480" s="193"/>
      <c r="D480" s="187" t="s">
        <v>181</v>
      </c>
      <c r="E480" s="194" t="s">
        <v>19</v>
      </c>
      <c r="F480" s="195" t="s">
        <v>710</v>
      </c>
      <c r="G480" s="193"/>
      <c r="H480" s="196">
        <v>2.3250000000000002</v>
      </c>
      <c r="I480" s="197"/>
      <c r="J480" s="193"/>
      <c r="K480" s="193"/>
      <c r="L480" s="198"/>
      <c r="M480" s="199"/>
      <c r="N480" s="200"/>
      <c r="O480" s="200"/>
      <c r="P480" s="200"/>
      <c r="Q480" s="200"/>
      <c r="R480" s="200"/>
      <c r="S480" s="200"/>
      <c r="T480" s="201"/>
      <c r="AT480" s="202" t="s">
        <v>181</v>
      </c>
      <c r="AU480" s="202" t="s">
        <v>84</v>
      </c>
      <c r="AV480" s="13" t="s">
        <v>84</v>
      </c>
      <c r="AW480" s="13" t="s">
        <v>35</v>
      </c>
      <c r="AX480" s="13" t="s">
        <v>74</v>
      </c>
      <c r="AY480" s="202" t="s">
        <v>170</v>
      </c>
    </row>
    <row r="481" spans="2:51" s="13" customFormat="1" x14ac:dyDescent="0.2">
      <c r="B481" s="192"/>
      <c r="C481" s="193"/>
      <c r="D481" s="187" t="s">
        <v>181</v>
      </c>
      <c r="E481" s="194" t="s">
        <v>19</v>
      </c>
      <c r="F481" s="195" t="s">
        <v>711</v>
      </c>
      <c r="G481" s="193"/>
      <c r="H481" s="196">
        <v>40.926000000000002</v>
      </c>
      <c r="I481" s="197"/>
      <c r="J481" s="193"/>
      <c r="K481" s="193"/>
      <c r="L481" s="198"/>
      <c r="M481" s="199"/>
      <c r="N481" s="200"/>
      <c r="O481" s="200"/>
      <c r="P481" s="200"/>
      <c r="Q481" s="200"/>
      <c r="R481" s="200"/>
      <c r="S481" s="200"/>
      <c r="T481" s="201"/>
      <c r="AT481" s="202" t="s">
        <v>181</v>
      </c>
      <c r="AU481" s="202" t="s">
        <v>84</v>
      </c>
      <c r="AV481" s="13" t="s">
        <v>84</v>
      </c>
      <c r="AW481" s="13" t="s">
        <v>35</v>
      </c>
      <c r="AX481" s="13" t="s">
        <v>74</v>
      </c>
      <c r="AY481" s="202" t="s">
        <v>170</v>
      </c>
    </row>
    <row r="482" spans="2:51" s="13" customFormat="1" x14ac:dyDescent="0.2">
      <c r="B482" s="192"/>
      <c r="C482" s="193"/>
      <c r="D482" s="187" t="s">
        <v>181</v>
      </c>
      <c r="E482" s="194" t="s">
        <v>19</v>
      </c>
      <c r="F482" s="195" t="s">
        <v>712</v>
      </c>
      <c r="G482" s="193"/>
      <c r="H482" s="196">
        <v>37.377000000000002</v>
      </c>
      <c r="I482" s="197"/>
      <c r="J482" s="193"/>
      <c r="K482" s="193"/>
      <c r="L482" s="198"/>
      <c r="M482" s="199"/>
      <c r="N482" s="200"/>
      <c r="O482" s="200"/>
      <c r="P482" s="200"/>
      <c r="Q482" s="200"/>
      <c r="R482" s="200"/>
      <c r="S482" s="200"/>
      <c r="T482" s="201"/>
      <c r="AT482" s="202" t="s">
        <v>181</v>
      </c>
      <c r="AU482" s="202" t="s">
        <v>84</v>
      </c>
      <c r="AV482" s="13" t="s">
        <v>84</v>
      </c>
      <c r="AW482" s="13" t="s">
        <v>35</v>
      </c>
      <c r="AX482" s="13" t="s">
        <v>74</v>
      </c>
      <c r="AY482" s="202" t="s">
        <v>170</v>
      </c>
    </row>
    <row r="483" spans="2:51" s="13" customFormat="1" x14ac:dyDescent="0.2">
      <c r="B483" s="192"/>
      <c r="C483" s="193"/>
      <c r="D483" s="187" t="s">
        <v>181</v>
      </c>
      <c r="E483" s="194" t="s">
        <v>19</v>
      </c>
      <c r="F483" s="195" t="s">
        <v>713</v>
      </c>
      <c r="G483" s="193"/>
      <c r="H483" s="196">
        <v>54.308999999999997</v>
      </c>
      <c r="I483" s="197"/>
      <c r="J483" s="193"/>
      <c r="K483" s="193"/>
      <c r="L483" s="198"/>
      <c r="M483" s="199"/>
      <c r="N483" s="200"/>
      <c r="O483" s="200"/>
      <c r="P483" s="200"/>
      <c r="Q483" s="200"/>
      <c r="R483" s="200"/>
      <c r="S483" s="200"/>
      <c r="T483" s="201"/>
      <c r="AT483" s="202" t="s">
        <v>181</v>
      </c>
      <c r="AU483" s="202" t="s">
        <v>84</v>
      </c>
      <c r="AV483" s="13" t="s">
        <v>84</v>
      </c>
      <c r="AW483" s="13" t="s">
        <v>35</v>
      </c>
      <c r="AX483" s="13" t="s">
        <v>74</v>
      </c>
      <c r="AY483" s="202" t="s">
        <v>170</v>
      </c>
    </row>
    <row r="484" spans="2:51" s="13" customFormat="1" x14ac:dyDescent="0.2">
      <c r="B484" s="192"/>
      <c r="C484" s="193"/>
      <c r="D484" s="187" t="s">
        <v>181</v>
      </c>
      <c r="E484" s="194" t="s">
        <v>19</v>
      </c>
      <c r="F484" s="195" t="s">
        <v>714</v>
      </c>
      <c r="G484" s="193"/>
      <c r="H484" s="196">
        <v>28.463000000000001</v>
      </c>
      <c r="I484" s="197"/>
      <c r="J484" s="193"/>
      <c r="K484" s="193"/>
      <c r="L484" s="198"/>
      <c r="M484" s="199"/>
      <c r="N484" s="200"/>
      <c r="O484" s="200"/>
      <c r="P484" s="200"/>
      <c r="Q484" s="200"/>
      <c r="R484" s="200"/>
      <c r="S484" s="200"/>
      <c r="T484" s="201"/>
      <c r="AT484" s="202" t="s">
        <v>181</v>
      </c>
      <c r="AU484" s="202" t="s">
        <v>84</v>
      </c>
      <c r="AV484" s="13" t="s">
        <v>84</v>
      </c>
      <c r="AW484" s="13" t="s">
        <v>35</v>
      </c>
      <c r="AX484" s="13" t="s">
        <v>74</v>
      </c>
      <c r="AY484" s="202" t="s">
        <v>170</v>
      </c>
    </row>
    <row r="485" spans="2:51" s="13" customFormat="1" ht="22.5" x14ac:dyDescent="0.2">
      <c r="B485" s="192"/>
      <c r="C485" s="193"/>
      <c r="D485" s="187" t="s">
        <v>181</v>
      </c>
      <c r="E485" s="194" t="s">
        <v>19</v>
      </c>
      <c r="F485" s="195" t="s">
        <v>715</v>
      </c>
      <c r="G485" s="193"/>
      <c r="H485" s="196">
        <v>70.275999999999996</v>
      </c>
      <c r="I485" s="197"/>
      <c r="J485" s="193"/>
      <c r="K485" s="193"/>
      <c r="L485" s="198"/>
      <c r="M485" s="199"/>
      <c r="N485" s="200"/>
      <c r="O485" s="200"/>
      <c r="P485" s="200"/>
      <c r="Q485" s="200"/>
      <c r="R485" s="200"/>
      <c r="S485" s="200"/>
      <c r="T485" s="201"/>
      <c r="AT485" s="202" t="s">
        <v>181</v>
      </c>
      <c r="AU485" s="202" t="s">
        <v>84</v>
      </c>
      <c r="AV485" s="13" t="s">
        <v>84</v>
      </c>
      <c r="AW485" s="13" t="s">
        <v>35</v>
      </c>
      <c r="AX485" s="13" t="s">
        <v>74</v>
      </c>
      <c r="AY485" s="202" t="s">
        <v>170</v>
      </c>
    </row>
    <row r="486" spans="2:51" s="13" customFormat="1" x14ac:dyDescent="0.2">
      <c r="B486" s="192"/>
      <c r="C486" s="193"/>
      <c r="D486" s="187" t="s">
        <v>181</v>
      </c>
      <c r="E486" s="194" t="s">
        <v>19</v>
      </c>
      <c r="F486" s="195" t="s">
        <v>716</v>
      </c>
      <c r="G486" s="193"/>
      <c r="H486" s="196">
        <v>15.756</v>
      </c>
      <c r="I486" s="197"/>
      <c r="J486" s="193"/>
      <c r="K486" s="193"/>
      <c r="L486" s="198"/>
      <c r="M486" s="199"/>
      <c r="N486" s="200"/>
      <c r="O486" s="200"/>
      <c r="P486" s="200"/>
      <c r="Q486" s="200"/>
      <c r="R486" s="200"/>
      <c r="S486" s="200"/>
      <c r="T486" s="201"/>
      <c r="AT486" s="202" t="s">
        <v>181</v>
      </c>
      <c r="AU486" s="202" t="s">
        <v>84</v>
      </c>
      <c r="AV486" s="13" t="s">
        <v>84</v>
      </c>
      <c r="AW486" s="13" t="s">
        <v>35</v>
      </c>
      <c r="AX486" s="13" t="s">
        <v>74</v>
      </c>
      <c r="AY486" s="202" t="s">
        <v>170</v>
      </c>
    </row>
    <row r="487" spans="2:51" s="13" customFormat="1" x14ac:dyDescent="0.2">
      <c r="B487" s="192"/>
      <c r="C487" s="193"/>
      <c r="D487" s="187" t="s">
        <v>181</v>
      </c>
      <c r="E487" s="194" t="s">
        <v>19</v>
      </c>
      <c r="F487" s="195" t="s">
        <v>717</v>
      </c>
      <c r="G487" s="193"/>
      <c r="H487" s="196">
        <v>17.765999999999998</v>
      </c>
      <c r="I487" s="197"/>
      <c r="J487" s="193"/>
      <c r="K487" s="193"/>
      <c r="L487" s="198"/>
      <c r="M487" s="199"/>
      <c r="N487" s="200"/>
      <c r="O487" s="200"/>
      <c r="P487" s="200"/>
      <c r="Q487" s="200"/>
      <c r="R487" s="200"/>
      <c r="S487" s="200"/>
      <c r="T487" s="201"/>
      <c r="AT487" s="202" t="s">
        <v>181</v>
      </c>
      <c r="AU487" s="202" t="s">
        <v>84</v>
      </c>
      <c r="AV487" s="13" t="s">
        <v>84</v>
      </c>
      <c r="AW487" s="13" t="s">
        <v>35</v>
      </c>
      <c r="AX487" s="13" t="s">
        <v>74</v>
      </c>
      <c r="AY487" s="202" t="s">
        <v>170</v>
      </c>
    </row>
    <row r="488" spans="2:51" s="13" customFormat="1" ht="22.5" x14ac:dyDescent="0.2">
      <c r="B488" s="192"/>
      <c r="C488" s="193"/>
      <c r="D488" s="187" t="s">
        <v>181</v>
      </c>
      <c r="E488" s="194" t="s">
        <v>19</v>
      </c>
      <c r="F488" s="195" t="s">
        <v>718</v>
      </c>
      <c r="G488" s="193"/>
      <c r="H488" s="196">
        <v>92.515000000000001</v>
      </c>
      <c r="I488" s="197"/>
      <c r="J488" s="193"/>
      <c r="K488" s="193"/>
      <c r="L488" s="198"/>
      <c r="M488" s="199"/>
      <c r="N488" s="200"/>
      <c r="O488" s="200"/>
      <c r="P488" s="200"/>
      <c r="Q488" s="200"/>
      <c r="R488" s="200"/>
      <c r="S488" s="200"/>
      <c r="T488" s="201"/>
      <c r="AT488" s="202" t="s">
        <v>181</v>
      </c>
      <c r="AU488" s="202" t="s">
        <v>84</v>
      </c>
      <c r="AV488" s="13" t="s">
        <v>84</v>
      </c>
      <c r="AW488" s="13" t="s">
        <v>35</v>
      </c>
      <c r="AX488" s="13" t="s">
        <v>74</v>
      </c>
      <c r="AY488" s="202" t="s">
        <v>170</v>
      </c>
    </row>
    <row r="489" spans="2:51" s="13" customFormat="1" x14ac:dyDescent="0.2">
      <c r="B489" s="192"/>
      <c r="C489" s="193"/>
      <c r="D489" s="187" t="s">
        <v>181</v>
      </c>
      <c r="E489" s="194" t="s">
        <v>19</v>
      </c>
      <c r="F489" s="195" t="s">
        <v>719</v>
      </c>
      <c r="G489" s="193"/>
      <c r="H489" s="196">
        <v>15.69</v>
      </c>
      <c r="I489" s="197"/>
      <c r="J489" s="193"/>
      <c r="K489" s="193"/>
      <c r="L489" s="198"/>
      <c r="M489" s="199"/>
      <c r="N489" s="200"/>
      <c r="O489" s="200"/>
      <c r="P489" s="200"/>
      <c r="Q489" s="200"/>
      <c r="R489" s="200"/>
      <c r="S489" s="200"/>
      <c r="T489" s="201"/>
      <c r="AT489" s="202" t="s">
        <v>181</v>
      </c>
      <c r="AU489" s="202" t="s">
        <v>84</v>
      </c>
      <c r="AV489" s="13" t="s">
        <v>84</v>
      </c>
      <c r="AW489" s="13" t="s">
        <v>35</v>
      </c>
      <c r="AX489" s="13" t="s">
        <v>74</v>
      </c>
      <c r="AY489" s="202" t="s">
        <v>170</v>
      </c>
    </row>
    <row r="490" spans="2:51" s="13" customFormat="1" x14ac:dyDescent="0.2">
      <c r="B490" s="192"/>
      <c r="C490" s="193"/>
      <c r="D490" s="187" t="s">
        <v>181</v>
      </c>
      <c r="E490" s="194" t="s">
        <v>19</v>
      </c>
      <c r="F490" s="195" t="s">
        <v>720</v>
      </c>
      <c r="G490" s="193"/>
      <c r="H490" s="196">
        <v>40.881999999999998</v>
      </c>
      <c r="I490" s="197"/>
      <c r="J490" s="193"/>
      <c r="K490" s="193"/>
      <c r="L490" s="198"/>
      <c r="M490" s="199"/>
      <c r="N490" s="200"/>
      <c r="O490" s="200"/>
      <c r="P490" s="200"/>
      <c r="Q490" s="200"/>
      <c r="R490" s="200"/>
      <c r="S490" s="200"/>
      <c r="T490" s="201"/>
      <c r="AT490" s="202" t="s">
        <v>181</v>
      </c>
      <c r="AU490" s="202" t="s">
        <v>84</v>
      </c>
      <c r="AV490" s="13" t="s">
        <v>84</v>
      </c>
      <c r="AW490" s="13" t="s">
        <v>35</v>
      </c>
      <c r="AX490" s="13" t="s">
        <v>74</v>
      </c>
      <c r="AY490" s="202" t="s">
        <v>170</v>
      </c>
    </row>
    <row r="491" spans="2:51" s="13" customFormat="1" ht="22.5" x14ac:dyDescent="0.2">
      <c r="B491" s="192"/>
      <c r="C491" s="193"/>
      <c r="D491" s="187" t="s">
        <v>181</v>
      </c>
      <c r="E491" s="194" t="s">
        <v>19</v>
      </c>
      <c r="F491" s="195" t="s">
        <v>721</v>
      </c>
      <c r="G491" s="193"/>
      <c r="H491" s="196">
        <v>54.713999999999999</v>
      </c>
      <c r="I491" s="197"/>
      <c r="J491" s="193"/>
      <c r="K491" s="193"/>
      <c r="L491" s="198"/>
      <c r="M491" s="199"/>
      <c r="N491" s="200"/>
      <c r="O491" s="200"/>
      <c r="P491" s="200"/>
      <c r="Q491" s="200"/>
      <c r="R491" s="200"/>
      <c r="S491" s="200"/>
      <c r="T491" s="201"/>
      <c r="AT491" s="202" t="s">
        <v>181</v>
      </c>
      <c r="AU491" s="202" t="s">
        <v>84</v>
      </c>
      <c r="AV491" s="13" t="s">
        <v>84</v>
      </c>
      <c r="AW491" s="13" t="s">
        <v>35</v>
      </c>
      <c r="AX491" s="13" t="s">
        <v>74</v>
      </c>
      <c r="AY491" s="202" t="s">
        <v>170</v>
      </c>
    </row>
    <row r="492" spans="2:51" s="13" customFormat="1" x14ac:dyDescent="0.2">
      <c r="B492" s="192"/>
      <c r="C492" s="193"/>
      <c r="D492" s="187" t="s">
        <v>181</v>
      </c>
      <c r="E492" s="194" t="s">
        <v>19</v>
      </c>
      <c r="F492" s="195" t="s">
        <v>722</v>
      </c>
      <c r="G492" s="193"/>
      <c r="H492" s="196">
        <v>37.69</v>
      </c>
      <c r="I492" s="197"/>
      <c r="J492" s="193"/>
      <c r="K492" s="193"/>
      <c r="L492" s="198"/>
      <c r="M492" s="199"/>
      <c r="N492" s="200"/>
      <c r="O492" s="200"/>
      <c r="P492" s="200"/>
      <c r="Q492" s="200"/>
      <c r="R492" s="200"/>
      <c r="S492" s="200"/>
      <c r="T492" s="201"/>
      <c r="AT492" s="202" t="s">
        <v>181</v>
      </c>
      <c r="AU492" s="202" t="s">
        <v>84</v>
      </c>
      <c r="AV492" s="13" t="s">
        <v>84</v>
      </c>
      <c r="AW492" s="13" t="s">
        <v>35</v>
      </c>
      <c r="AX492" s="13" t="s">
        <v>74</v>
      </c>
      <c r="AY492" s="202" t="s">
        <v>170</v>
      </c>
    </row>
    <row r="493" spans="2:51" s="13" customFormat="1" x14ac:dyDescent="0.2">
      <c r="B493" s="192"/>
      <c r="C493" s="193"/>
      <c r="D493" s="187" t="s">
        <v>181</v>
      </c>
      <c r="E493" s="194" t="s">
        <v>19</v>
      </c>
      <c r="F493" s="195" t="s">
        <v>723</v>
      </c>
      <c r="G493" s="193"/>
      <c r="H493" s="196">
        <v>54.203000000000003</v>
      </c>
      <c r="I493" s="197"/>
      <c r="J493" s="193"/>
      <c r="K493" s="193"/>
      <c r="L493" s="198"/>
      <c r="M493" s="199"/>
      <c r="N493" s="200"/>
      <c r="O493" s="200"/>
      <c r="P493" s="200"/>
      <c r="Q493" s="200"/>
      <c r="R493" s="200"/>
      <c r="S493" s="200"/>
      <c r="T493" s="201"/>
      <c r="AT493" s="202" t="s">
        <v>181</v>
      </c>
      <c r="AU493" s="202" t="s">
        <v>84</v>
      </c>
      <c r="AV493" s="13" t="s">
        <v>84</v>
      </c>
      <c r="AW493" s="13" t="s">
        <v>35</v>
      </c>
      <c r="AX493" s="13" t="s">
        <v>74</v>
      </c>
      <c r="AY493" s="202" t="s">
        <v>170</v>
      </c>
    </row>
    <row r="494" spans="2:51" s="13" customFormat="1" ht="22.5" x14ac:dyDescent="0.2">
      <c r="B494" s="192"/>
      <c r="C494" s="193"/>
      <c r="D494" s="187" t="s">
        <v>181</v>
      </c>
      <c r="E494" s="194" t="s">
        <v>19</v>
      </c>
      <c r="F494" s="195" t="s">
        <v>724</v>
      </c>
      <c r="G494" s="193"/>
      <c r="H494" s="196">
        <v>107.774</v>
      </c>
      <c r="I494" s="197"/>
      <c r="J494" s="193"/>
      <c r="K494" s="193"/>
      <c r="L494" s="198"/>
      <c r="M494" s="199"/>
      <c r="N494" s="200"/>
      <c r="O494" s="200"/>
      <c r="P494" s="200"/>
      <c r="Q494" s="200"/>
      <c r="R494" s="200"/>
      <c r="S494" s="200"/>
      <c r="T494" s="201"/>
      <c r="AT494" s="202" t="s">
        <v>181</v>
      </c>
      <c r="AU494" s="202" t="s">
        <v>84</v>
      </c>
      <c r="AV494" s="13" t="s">
        <v>84</v>
      </c>
      <c r="AW494" s="13" t="s">
        <v>35</v>
      </c>
      <c r="AX494" s="13" t="s">
        <v>74</v>
      </c>
      <c r="AY494" s="202" t="s">
        <v>170</v>
      </c>
    </row>
    <row r="495" spans="2:51" s="13" customFormat="1" x14ac:dyDescent="0.2">
      <c r="B495" s="192"/>
      <c r="C495" s="193"/>
      <c r="D495" s="187" t="s">
        <v>181</v>
      </c>
      <c r="E495" s="194" t="s">
        <v>19</v>
      </c>
      <c r="F495" s="195" t="s">
        <v>725</v>
      </c>
      <c r="G495" s="193"/>
      <c r="H495" s="196">
        <v>25.3</v>
      </c>
      <c r="I495" s="197"/>
      <c r="J495" s="193"/>
      <c r="K495" s="193"/>
      <c r="L495" s="198"/>
      <c r="M495" s="199"/>
      <c r="N495" s="200"/>
      <c r="O495" s="200"/>
      <c r="P495" s="200"/>
      <c r="Q495" s="200"/>
      <c r="R495" s="200"/>
      <c r="S495" s="200"/>
      <c r="T495" s="201"/>
      <c r="AT495" s="202" t="s">
        <v>181</v>
      </c>
      <c r="AU495" s="202" t="s">
        <v>84</v>
      </c>
      <c r="AV495" s="13" t="s">
        <v>84</v>
      </c>
      <c r="AW495" s="13" t="s">
        <v>35</v>
      </c>
      <c r="AX495" s="13" t="s">
        <v>74</v>
      </c>
      <c r="AY495" s="202" t="s">
        <v>170</v>
      </c>
    </row>
    <row r="496" spans="2:51" s="13" customFormat="1" x14ac:dyDescent="0.2">
      <c r="B496" s="192"/>
      <c r="C496" s="193"/>
      <c r="D496" s="187" t="s">
        <v>181</v>
      </c>
      <c r="E496" s="194" t="s">
        <v>19</v>
      </c>
      <c r="F496" s="195" t="s">
        <v>726</v>
      </c>
      <c r="G496" s="193"/>
      <c r="H496" s="196">
        <v>34.984000000000002</v>
      </c>
      <c r="I496" s="197"/>
      <c r="J496" s="193"/>
      <c r="K496" s="193"/>
      <c r="L496" s="198"/>
      <c r="M496" s="199"/>
      <c r="N496" s="200"/>
      <c r="O496" s="200"/>
      <c r="P496" s="200"/>
      <c r="Q496" s="200"/>
      <c r="R496" s="200"/>
      <c r="S496" s="200"/>
      <c r="T496" s="201"/>
      <c r="AT496" s="202" t="s">
        <v>181</v>
      </c>
      <c r="AU496" s="202" t="s">
        <v>84</v>
      </c>
      <c r="AV496" s="13" t="s">
        <v>84</v>
      </c>
      <c r="AW496" s="13" t="s">
        <v>35</v>
      </c>
      <c r="AX496" s="13" t="s">
        <v>74</v>
      </c>
      <c r="AY496" s="202" t="s">
        <v>170</v>
      </c>
    </row>
    <row r="497" spans="1:65" s="13" customFormat="1" x14ac:dyDescent="0.2">
      <c r="B497" s="192"/>
      <c r="C497" s="193"/>
      <c r="D497" s="187" t="s">
        <v>181</v>
      </c>
      <c r="E497" s="194" t="s">
        <v>19</v>
      </c>
      <c r="F497" s="195" t="s">
        <v>727</v>
      </c>
      <c r="G497" s="193"/>
      <c r="H497" s="196">
        <v>33.094000000000001</v>
      </c>
      <c r="I497" s="197"/>
      <c r="J497" s="193"/>
      <c r="K497" s="193"/>
      <c r="L497" s="198"/>
      <c r="M497" s="199"/>
      <c r="N497" s="200"/>
      <c r="O497" s="200"/>
      <c r="P497" s="200"/>
      <c r="Q497" s="200"/>
      <c r="R497" s="200"/>
      <c r="S497" s="200"/>
      <c r="T497" s="201"/>
      <c r="AT497" s="202" t="s">
        <v>181</v>
      </c>
      <c r="AU497" s="202" t="s">
        <v>84</v>
      </c>
      <c r="AV497" s="13" t="s">
        <v>84</v>
      </c>
      <c r="AW497" s="13" t="s">
        <v>35</v>
      </c>
      <c r="AX497" s="13" t="s">
        <v>74</v>
      </c>
      <c r="AY497" s="202" t="s">
        <v>170</v>
      </c>
    </row>
    <row r="498" spans="1:65" s="13" customFormat="1" ht="22.5" x14ac:dyDescent="0.2">
      <c r="B498" s="192"/>
      <c r="C498" s="193"/>
      <c r="D498" s="187" t="s">
        <v>181</v>
      </c>
      <c r="E498" s="194" t="s">
        <v>19</v>
      </c>
      <c r="F498" s="195" t="s">
        <v>728</v>
      </c>
      <c r="G498" s="193"/>
      <c r="H498" s="196">
        <v>126.553</v>
      </c>
      <c r="I498" s="197"/>
      <c r="J498" s="193"/>
      <c r="K498" s="193"/>
      <c r="L498" s="198"/>
      <c r="M498" s="199"/>
      <c r="N498" s="200"/>
      <c r="O498" s="200"/>
      <c r="P498" s="200"/>
      <c r="Q498" s="200"/>
      <c r="R498" s="200"/>
      <c r="S498" s="200"/>
      <c r="T498" s="201"/>
      <c r="AT498" s="202" t="s">
        <v>181</v>
      </c>
      <c r="AU498" s="202" t="s">
        <v>84</v>
      </c>
      <c r="AV498" s="13" t="s">
        <v>84</v>
      </c>
      <c r="AW498" s="13" t="s">
        <v>35</v>
      </c>
      <c r="AX498" s="13" t="s">
        <v>74</v>
      </c>
      <c r="AY498" s="202" t="s">
        <v>170</v>
      </c>
    </row>
    <row r="499" spans="1:65" s="13" customFormat="1" x14ac:dyDescent="0.2">
      <c r="B499" s="192"/>
      <c r="C499" s="193"/>
      <c r="D499" s="187" t="s">
        <v>181</v>
      </c>
      <c r="E499" s="194" t="s">
        <v>19</v>
      </c>
      <c r="F499" s="195" t="s">
        <v>729</v>
      </c>
      <c r="G499" s="193"/>
      <c r="H499" s="196">
        <v>5.95</v>
      </c>
      <c r="I499" s="197"/>
      <c r="J499" s="193"/>
      <c r="K499" s="193"/>
      <c r="L499" s="198"/>
      <c r="M499" s="199"/>
      <c r="N499" s="200"/>
      <c r="O499" s="200"/>
      <c r="P499" s="200"/>
      <c r="Q499" s="200"/>
      <c r="R499" s="200"/>
      <c r="S499" s="200"/>
      <c r="T499" s="201"/>
      <c r="AT499" s="202" t="s">
        <v>181</v>
      </c>
      <c r="AU499" s="202" t="s">
        <v>84</v>
      </c>
      <c r="AV499" s="13" t="s">
        <v>84</v>
      </c>
      <c r="AW499" s="13" t="s">
        <v>35</v>
      </c>
      <c r="AX499" s="13" t="s">
        <v>74</v>
      </c>
      <c r="AY499" s="202" t="s">
        <v>170</v>
      </c>
    </row>
    <row r="500" spans="1:65" s="13" customFormat="1" ht="22.5" x14ac:dyDescent="0.2">
      <c r="B500" s="192"/>
      <c r="C500" s="193"/>
      <c r="D500" s="187" t="s">
        <v>181</v>
      </c>
      <c r="E500" s="194" t="s">
        <v>19</v>
      </c>
      <c r="F500" s="195" t="s">
        <v>730</v>
      </c>
      <c r="G500" s="193"/>
      <c r="H500" s="196">
        <v>40.124000000000002</v>
      </c>
      <c r="I500" s="197"/>
      <c r="J500" s="193"/>
      <c r="K500" s="193"/>
      <c r="L500" s="198"/>
      <c r="M500" s="199"/>
      <c r="N500" s="200"/>
      <c r="O500" s="200"/>
      <c r="P500" s="200"/>
      <c r="Q500" s="200"/>
      <c r="R500" s="200"/>
      <c r="S500" s="200"/>
      <c r="T500" s="201"/>
      <c r="AT500" s="202" t="s">
        <v>181</v>
      </c>
      <c r="AU500" s="202" t="s">
        <v>84</v>
      </c>
      <c r="AV500" s="13" t="s">
        <v>84</v>
      </c>
      <c r="AW500" s="13" t="s">
        <v>35</v>
      </c>
      <c r="AX500" s="13" t="s">
        <v>74</v>
      </c>
      <c r="AY500" s="202" t="s">
        <v>170</v>
      </c>
    </row>
    <row r="501" spans="1:65" s="13" customFormat="1" x14ac:dyDescent="0.2">
      <c r="B501" s="192"/>
      <c r="C501" s="193"/>
      <c r="D501" s="187" t="s">
        <v>181</v>
      </c>
      <c r="E501" s="194" t="s">
        <v>19</v>
      </c>
      <c r="F501" s="195" t="s">
        <v>731</v>
      </c>
      <c r="G501" s="193"/>
      <c r="H501" s="196">
        <v>23.8</v>
      </c>
      <c r="I501" s="197"/>
      <c r="J501" s="193"/>
      <c r="K501" s="193"/>
      <c r="L501" s="198"/>
      <c r="M501" s="199"/>
      <c r="N501" s="200"/>
      <c r="O501" s="200"/>
      <c r="P501" s="200"/>
      <c r="Q501" s="200"/>
      <c r="R501" s="200"/>
      <c r="S501" s="200"/>
      <c r="T501" s="201"/>
      <c r="AT501" s="202" t="s">
        <v>181</v>
      </c>
      <c r="AU501" s="202" t="s">
        <v>84</v>
      </c>
      <c r="AV501" s="13" t="s">
        <v>84</v>
      </c>
      <c r="AW501" s="13" t="s">
        <v>35</v>
      </c>
      <c r="AX501" s="13" t="s">
        <v>74</v>
      </c>
      <c r="AY501" s="202" t="s">
        <v>170</v>
      </c>
    </row>
    <row r="502" spans="1:65" s="13" customFormat="1" x14ac:dyDescent="0.2">
      <c r="B502" s="192"/>
      <c r="C502" s="193"/>
      <c r="D502" s="187" t="s">
        <v>181</v>
      </c>
      <c r="E502" s="194" t="s">
        <v>19</v>
      </c>
      <c r="F502" s="195" t="s">
        <v>732</v>
      </c>
      <c r="G502" s="193"/>
      <c r="H502" s="196">
        <v>-316.73099999999999</v>
      </c>
      <c r="I502" s="197"/>
      <c r="J502" s="193"/>
      <c r="K502" s="193"/>
      <c r="L502" s="198"/>
      <c r="M502" s="199"/>
      <c r="N502" s="200"/>
      <c r="O502" s="200"/>
      <c r="P502" s="200"/>
      <c r="Q502" s="200"/>
      <c r="R502" s="200"/>
      <c r="S502" s="200"/>
      <c r="T502" s="201"/>
      <c r="AT502" s="202" t="s">
        <v>181</v>
      </c>
      <c r="AU502" s="202" t="s">
        <v>84</v>
      </c>
      <c r="AV502" s="13" t="s">
        <v>84</v>
      </c>
      <c r="AW502" s="13" t="s">
        <v>35</v>
      </c>
      <c r="AX502" s="13" t="s">
        <v>74</v>
      </c>
      <c r="AY502" s="202" t="s">
        <v>170</v>
      </c>
    </row>
    <row r="503" spans="1:65" s="14" customFormat="1" x14ac:dyDescent="0.2">
      <c r="B503" s="203"/>
      <c r="C503" s="204"/>
      <c r="D503" s="187" t="s">
        <v>181</v>
      </c>
      <c r="E503" s="205" t="s">
        <v>19</v>
      </c>
      <c r="F503" s="206" t="s">
        <v>185</v>
      </c>
      <c r="G503" s="204"/>
      <c r="H503" s="207">
        <v>1120.9169999999999</v>
      </c>
      <c r="I503" s="208"/>
      <c r="J503" s="204"/>
      <c r="K503" s="204"/>
      <c r="L503" s="209"/>
      <c r="M503" s="210"/>
      <c r="N503" s="211"/>
      <c r="O503" s="211"/>
      <c r="P503" s="211"/>
      <c r="Q503" s="211"/>
      <c r="R503" s="211"/>
      <c r="S503" s="211"/>
      <c r="T503" s="212"/>
      <c r="AT503" s="213" t="s">
        <v>181</v>
      </c>
      <c r="AU503" s="213" t="s">
        <v>84</v>
      </c>
      <c r="AV503" s="14" t="s">
        <v>177</v>
      </c>
      <c r="AW503" s="14" t="s">
        <v>35</v>
      </c>
      <c r="AX503" s="14" t="s">
        <v>82</v>
      </c>
      <c r="AY503" s="213" t="s">
        <v>170</v>
      </c>
    </row>
    <row r="504" spans="1:65" s="2" customFormat="1" ht="24" x14ac:dyDescent="0.2">
      <c r="A504" s="35"/>
      <c r="B504" s="36"/>
      <c r="C504" s="174" t="s">
        <v>733</v>
      </c>
      <c r="D504" s="174" t="s">
        <v>172</v>
      </c>
      <c r="E504" s="175" t="s">
        <v>734</v>
      </c>
      <c r="F504" s="176" t="s">
        <v>735</v>
      </c>
      <c r="G504" s="177" t="s">
        <v>248</v>
      </c>
      <c r="H504" s="178">
        <v>1437.6479999999999</v>
      </c>
      <c r="I504" s="179"/>
      <c r="J504" s="180">
        <f>ROUND(I504*H504,2)</f>
        <v>0</v>
      </c>
      <c r="K504" s="176" t="s">
        <v>176</v>
      </c>
      <c r="L504" s="40"/>
      <c r="M504" s="181" t="s">
        <v>19</v>
      </c>
      <c r="N504" s="182" t="s">
        <v>45</v>
      </c>
      <c r="O504" s="65"/>
      <c r="P504" s="183">
        <f>O504*H504</f>
        <v>0</v>
      </c>
      <c r="Q504" s="183">
        <v>7.9000000000000008E-3</v>
      </c>
      <c r="R504" s="183">
        <f>Q504*H504</f>
        <v>11.357419200000001</v>
      </c>
      <c r="S504" s="183">
        <v>0</v>
      </c>
      <c r="T504" s="184">
        <f>S504*H504</f>
        <v>0</v>
      </c>
      <c r="U504" s="35"/>
      <c r="V504" s="35"/>
      <c r="W504" s="35"/>
      <c r="X504" s="35"/>
      <c r="Y504" s="35"/>
      <c r="Z504" s="35"/>
      <c r="AA504" s="35"/>
      <c r="AB504" s="35"/>
      <c r="AC504" s="35"/>
      <c r="AD504" s="35"/>
      <c r="AE504" s="35"/>
      <c r="AR504" s="185" t="s">
        <v>177</v>
      </c>
      <c r="AT504" s="185" t="s">
        <v>172</v>
      </c>
      <c r="AU504" s="185" t="s">
        <v>84</v>
      </c>
      <c r="AY504" s="18" t="s">
        <v>170</v>
      </c>
      <c r="BE504" s="186">
        <f>IF(N504="základní",J504,0)</f>
        <v>0</v>
      </c>
      <c r="BF504" s="186">
        <f>IF(N504="snížená",J504,0)</f>
        <v>0</v>
      </c>
      <c r="BG504" s="186">
        <f>IF(N504="zákl. přenesená",J504,0)</f>
        <v>0</v>
      </c>
      <c r="BH504" s="186">
        <f>IF(N504="sníž. přenesená",J504,0)</f>
        <v>0</v>
      </c>
      <c r="BI504" s="186">
        <f>IF(N504="nulová",J504,0)</f>
        <v>0</v>
      </c>
      <c r="BJ504" s="18" t="s">
        <v>82</v>
      </c>
      <c r="BK504" s="186">
        <f>ROUND(I504*H504,2)</f>
        <v>0</v>
      </c>
      <c r="BL504" s="18" t="s">
        <v>177</v>
      </c>
      <c r="BM504" s="185" t="s">
        <v>736</v>
      </c>
    </row>
    <row r="505" spans="1:65" s="2" customFormat="1" ht="48.75" x14ac:dyDescent="0.2">
      <c r="A505" s="35"/>
      <c r="B505" s="36"/>
      <c r="C505" s="37"/>
      <c r="D505" s="187" t="s">
        <v>179</v>
      </c>
      <c r="E505" s="37"/>
      <c r="F505" s="188" t="s">
        <v>689</v>
      </c>
      <c r="G505" s="37"/>
      <c r="H505" s="37"/>
      <c r="I505" s="189"/>
      <c r="J505" s="37"/>
      <c r="K505" s="37"/>
      <c r="L505" s="40"/>
      <c r="M505" s="190"/>
      <c r="N505" s="191"/>
      <c r="O505" s="65"/>
      <c r="P505" s="65"/>
      <c r="Q505" s="65"/>
      <c r="R505" s="65"/>
      <c r="S505" s="65"/>
      <c r="T505" s="66"/>
      <c r="U505" s="35"/>
      <c r="V505" s="35"/>
      <c r="W505" s="35"/>
      <c r="X505" s="35"/>
      <c r="Y505" s="35"/>
      <c r="Z505" s="35"/>
      <c r="AA505" s="35"/>
      <c r="AB505" s="35"/>
      <c r="AC505" s="35"/>
      <c r="AD505" s="35"/>
      <c r="AE505" s="35"/>
      <c r="AT505" s="18" t="s">
        <v>179</v>
      </c>
      <c r="AU505" s="18" t="s">
        <v>84</v>
      </c>
    </row>
    <row r="506" spans="1:65" s="2" customFormat="1" ht="24" x14ac:dyDescent="0.2">
      <c r="A506" s="35"/>
      <c r="B506" s="36"/>
      <c r="C506" s="174" t="s">
        <v>737</v>
      </c>
      <c r="D506" s="174" t="s">
        <v>172</v>
      </c>
      <c r="E506" s="175" t="s">
        <v>738</v>
      </c>
      <c r="F506" s="176" t="s">
        <v>739</v>
      </c>
      <c r="G506" s="177" t="s">
        <v>248</v>
      </c>
      <c r="H506" s="178">
        <v>316.73099999999999</v>
      </c>
      <c r="I506" s="179"/>
      <c r="J506" s="180">
        <f>ROUND(I506*H506,2)</f>
        <v>0</v>
      </c>
      <c r="K506" s="176" t="s">
        <v>176</v>
      </c>
      <c r="L506" s="40"/>
      <c r="M506" s="181" t="s">
        <v>19</v>
      </c>
      <c r="N506" s="182" t="s">
        <v>45</v>
      </c>
      <c r="O506" s="65"/>
      <c r="P506" s="183">
        <f>O506*H506</f>
        <v>0</v>
      </c>
      <c r="Q506" s="183">
        <v>2.1000000000000001E-2</v>
      </c>
      <c r="R506" s="183">
        <f>Q506*H506</f>
        <v>6.651351</v>
      </c>
      <c r="S506" s="183">
        <v>0</v>
      </c>
      <c r="T506" s="184">
        <f>S506*H506</f>
        <v>0</v>
      </c>
      <c r="U506" s="35"/>
      <c r="V506" s="35"/>
      <c r="W506" s="35"/>
      <c r="X506" s="35"/>
      <c r="Y506" s="35"/>
      <c r="Z506" s="35"/>
      <c r="AA506" s="35"/>
      <c r="AB506" s="35"/>
      <c r="AC506" s="35"/>
      <c r="AD506" s="35"/>
      <c r="AE506" s="35"/>
      <c r="AR506" s="185" t="s">
        <v>177</v>
      </c>
      <c r="AT506" s="185" t="s">
        <v>172</v>
      </c>
      <c r="AU506" s="185" t="s">
        <v>84</v>
      </c>
      <c r="AY506" s="18" t="s">
        <v>170</v>
      </c>
      <c r="BE506" s="186">
        <f>IF(N506="základní",J506,0)</f>
        <v>0</v>
      </c>
      <c r="BF506" s="186">
        <f>IF(N506="snížená",J506,0)</f>
        <v>0</v>
      </c>
      <c r="BG506" s="186">
        <f>IF(N506="zákl. přenesená",J506,0)</f>
        <v>0</v>
      </c>
      <c r="BH506" s="186">
        <f>IF(N506="sníž. přenesená",J506,0)</f>
        <v>0</v>
      </c>
      <c r="BI506" s="186">
        <f>IF(N506="nulová",J506,0)</f>
        <v>0</v>
      </c>
      <c r="BJ506" s="18" t="s">
        <v>82</v>
      </c>
      <c r="BK506" s="186">
        <f>ROUND(I506*H506,2)</f>
        <v>0</v>
      </c>
      <c r="BL506" s="18" t="s">
        <v>177</v>
      </c>
      <c r="BM506" s="185" t="s">
        <v>740</v>
      </c>
    </row>
    <row r="507" spans="1:65" s="2" customFormat="1" ht="48.75" x14ac:dyDescent="0.2">
      <c r="A507" s="35"/>
      <c r="B507" s="36"/>
      <c r="C507" s="37"/>
      <c r="D507" s="187" t="s">
        <v>179</v>
      </c>
      <c r="E507" s="37"/>
      <c r="F507" s="188" t="s">
        <v>741</v>
      </c>
      <c r="G507" s="37"/>
      <c r="H507" s="37"/>
      <c r="I507" s="189"/>
      <c r="J507" s="37"/>
      <c r="K507" s="37"/>
      <c r="L507" s="40"/>
      <c r="M507" s="190"/>
      <c r="N507" s="191"/>
      <c r="O507" s="65"/>
      <c r="P507" s="65"/>
      <c r="Q507" s="65"/>
      <c r="R507" s="65"/>
      <c r="S507" s="65"/>
      <c r="T507" s="66"/>
      <c r="U507" s="35"/>
      <c r="V507" s="35"/>
      <c r="W507" s="35"/>
      <c r="X507" s="35"/>
      <c r="Y507" s="35"/>
      <c r="Z507" s="35"/>
      <c r="AA507" s="35"/>
      <c r="AB507" s="35"/>
      <c r="AC507" s="35"/>
      <c r="AD507" s="35"/>
      <c r="AE507" s="35"/>
      <c r="AT507" s="18" t="s">
        <v>179</v>
      </c>
      <c r="AU507" s="18" t="s">
        <v>84</v>
      </c>
    </row>
    <row r="508" spans="1:65" s="13" customFormat="1" x14ac:dyDescent="0.2">
      <c r="B508" s="192"/>
      <c r="C508" s="193"/>
      <c r="D508" s="187" t="s">
        <v>181</v>
      </c>
      <c r="E508" s="194" t="s">
        <v>19</v>
      </c>
      <c r="F508" s="195" t="s">
        <v>742</v>
      </c>
      <c r="G508" s="193"/>
      <c r="H508" s="196">
        <v>18.824999999999999</v>
      </c>
      <c r="I508" s="197"/>
      <c r="J508" s="193"/>
      <c r="K508" s="193"/>
      <c r="L508" s="198"/>
      <c r="M508" s="199"/>
      <c r="N508" s="200"/>
      <c r="O508" s="200"/>
      <c r="P508" s="200"/>
      <c r="Q508" s="200"/>
      <c r="R508" s="200"/>
      <c r="S508" s="200"/>
      <c r="T508" s="201"/>
      <c r="AT508" s="202" t="s">
        <v>181</v>
      </c>
      <c r="AU508" s="202" t="s">
        <v>84</v>
      </c>
      <c r="AV508" s="13" t="s">
        <v>84</v>
      </c>
      <c r="AW508" s="13" t="s">
        <v>35</v>
      </c>
      <c r="AX508" s="13" t="s">
        <v>74</v>
      </c>
      <c r="AY508" s="202" t="s">
        <v>170</v>
      </c>
    </row>
    <row r="509" spans="1:65" s="13" customFormat="1" x14ac:dyDescent="0.2">
      <c r="B509" s="192"/>
      <c r="C509" s="193"/>
      <c r="D509" s="187" t="s">
        <v>181</v>
      </c>
      <c r="E509" s="194" t="s">
        <v>19</v>
      </c>
      <c r="F509" s="195" t="s">
        <v>743</v>
      </c>
      <c r="G509" s="193"/>
      <c r="H509" s="196">
        <v>17.55</v>
      </c>
      <c r="I509" s="197"/>
      <c r="J509" s="193"/>
      <c r="K509" s="193"/>
      <c r="L509" s="198"/>
      <c r="M509" s="199"/>
      <c r="N509" s="200"/>
      <c r="O509" s="200"/>
      <c r="P509" s="200"/>
      <c r="Q509" s="200"/>
      <c r="R509" s="200"/>
      <c r="S509" s="200"/>
      <c r="T509" s="201"/>
      <c r="AT509" s="202" t="s">
        <v>181</v>
      </c>
      <c r="AU509" s="202" t="s">
        <v>84</v>
      </c>
      <c r="AV509" s="13" t="s">
        <v>84</v>
      </c>
      <c r="AW509" s="13" t="s">
        <v>35</v>
      </c>
      <c r="AX509" s="13" t="s">
        <v>74</v>
      </c>
      <c r="AY509" s="202" t="s">
        <v>170</v>
      </c>
    </row>
    <row r="510" spans="1:65" s="13" customFormat="1" x14ac:dyDescent="0.2">
      <c r="B510" s="192"/>
      <c r="C510" s="193"/>
      <c r="D510" s="187" t="s">
        <v>181</v>
      </c>
      <c r="E510" s="194" t="s">
        <v>19</v>
      </c>
      <c r="F510" s="195" t="s">
        <v>744</v>
      </c>
      <c r="G510" s="193"/>
      <c r="H510" s="196">
        <v>17.55</v>
      </c>
      <c r="I510" s="197"/>
      <c r="J510" s="193"/>
      <c r="K510" s="193"/>
      <c r="L510" s="198"/>
      <c r="M510" s="199"/>
      <c r="N510" s="200"/>
      <c r="O510" s="200"/>
      <c r="P510" s="200"/>
      <c r="Q510" s="200"/>
      <c r="R510" s="200"/>
      <c r="S510" s="200"/>
      <c r="T510" s="201"/>
      <c r="AT510" s="202" t="s">
        <v>181</v>
      </c>
      <c r="AU510" s="202" t="s">
        <v>84</v>
      </c>
      <c r="AV510" s="13" t="s">
        <v>84</v>
      </c>
      <c r="AW510" s="13" t="s">
        <v>35</v>
      </c>
      <c r="AX510" s="13" t="s">
        <v>74</v>
      </c>
      <c r="AY510" s="202" t="s">
        <v>170</v>
      </c>
    </row>
    <row r="511" spans="1:65" s="13" customFormat="1" x14ac:dyDescent="0.2">
      <c r="B511" s="192"/>
      <c r="C511" s="193"/>
      <c r="D511" s="187" t="s">
        <v>181</v>
      </c>
      <c r="E511" s="194" t="s">
        <v>19</v>
      </c>
      <c r="F511" s="195" t="s">
        <v>745</v>
      </c>
      <c r="G511" s="193"/>
      <c r="H511" s="196">
        <v>18.824999999999999</v>
      </c>
      <c r="I511" s="197"/>
      <c r="J511" s="193"/>
      <c r="K511" s="193"/>
      <c r="L511" s="198"/>
      <c r="M511" s="199"/>
      <c r="N511" s="200"/>
      <c r="O511" s="200"/>
      <c r="P511" s="200"/>
      <c r="Q511" s="200"/>
      <c r="R511" s="200"/>
      <c r="S511" s="200"/>
      <c r="T511" s="201"/>
      <c r="AT511" s="202" t="s">
        <v>181</v>
      </c>
      <c r="AU511" s="202" t="s">
        <v>84</v>
      </c>
      <c r="AV511" s="13" t="s">
        <v>84</v>
      </c>
      <c r="AW511" s="13" t="s">
        <v>35</v>
      </c>
      <c r="AX511" s="13" t="s">
        <v>74</v>
      </c>
      <c r="AY511" s="202" t="s">
        <v>170</v>
      </c>
    </row>
    <row r="512" spans="1:65" s="13" customFormat="1" x14ac:dyDescent="0.2">
      <c r="B512" s="192"/>
      <c r="C512" s="193"/>
      <c r="D512" s="187" t="s">
        <v>181</v>
      </c>
      <c r="E512" s="194" t="s">
        <v>19</v>
      </c>
      <c r="F512" s="195" t="s">
        <v>746</v>
      </c>
      <c r="G512" s="193"/>
      <c r="H512" s="196">
        <v>33.884999999999998</v>
      </c>
      <c r="I512" s="197"/>
      <c r="J512" s="193"/>
      <c r="K512" s="193"/>
      <c r="L512" s="198"/>
      <c r="M512" s="199"/>
      <c r="N512" s="200"/>
      <c r="O512" s="200"/>
      <c r="P512" s="200"/>
      <c r="Q512" s="200"/>
      <c r="R512" s="200"/>
      <c r="S512" s="200"/>
      <c r="T512" s="201"/>
      <c r="AT512" s="202" t="s">
        <v>181</v>
      </c>
      <c r="AU512" s="202" t="s">
        <v>84</v>
      </c>
      <c r="AV512" s="13" t="s">
        <v>84</v>
      </c>
      <c r="AW512" s="13" t="s">
        <v>35</v>
      </c>
      <c r="AX512" s="13" t="s">
        <v>74</v>
      </c>
      <c r="AY512" s="202" t="s">
        <v>170</v>
      </c>
    </row>
    <row r="513" spans="1:65" s="13" customFormat="1" x14ac:dyDescent="0.2">
      <c r="B513" s="192"/>
      <c r="C513" s="193"/>
      <c r="D513" s="187" t="s">
        <v>181</v>
      </c>
      <c r="E513" s="194" t="s">
        <v>19</v>
      </c>
      <c r="F513" s="195" t="s">
        <v>747</v>
      </c>
      <c r="G513" s="193"/>
      <c r="H513" s="196">
        <v>33.884999999999998</v>
      </c>
      <c r="I513" s="197"/>
      <c r="J513" s="193"/>
      <c r="K513" s="193"/>
      <c r="L513" s="198"/>
      <c r="M513" s="199"/>
      <c r="N513" s="200"/>
      <c r="O513" s="200"/>
      <c r="P513" s="200"/>
      <c r="Q513" s="200"/>
      <c r="R513" s="200"/>
      <c r="S513" s="200"/>
      <c r="T513" s="201"/>
      <c r="AT513" s="202" t="s">
        <v>181</v>
      </c>
      <c r="AU513" s="202" t="s">
        <v>84</v>
      </c>
      <c r="AV513" s="13" t="s">
        <v>84</v>
      </c>
      <c r="AW513" s="13" t="s">
        <v>35</v>
      </c>
      <c r="AX513" s="13" t="s">
        <v>74</v>
      </c>
      <c r="AY513" s="202" t="s">
        <v>170</v>
      </c>
    </row>
    <row r="514" spans="1:65" s="13" customFormat="1" x14ac:dyDescent="0.2">
      <c r="B514" s="192"/>
      <c r="C514" s="193"/>
      <c r="D514" s="187" t="s">
        <v>181</v>
      </c>
      <c r="E514" s="194" t="s">
        <v>19</v>
      </c>
      <c r="F514" s="195" t="s">
        <v>748</v>
      </c>
      <c r="G514" s="193"/>
      <c r="H514" s="196">
        <v>29.445</v>
      </c>
      <c r="I514" s="197"/>
      <c r="J514" s="193"/>
      <c r="K514" s="193"/>
      <c r="L514" s="198"/>
      <c r="M514" s="199"/>
      <c r="N514" s="200"/>
      <c r="O514" s="200"/>
      <c r="P514" s="200"/>
      <c r="Q514" s="200"/>
      <c r="R514" s="200"/>
      <c r="S514" s="200"/>
      <c r="T514" s="201"/>
      <c r="AT514" s="202" t="s">
        <v>181</v>
      </c>
      <c r="AU514" s="202" t="s">
        <v>84</v>
      </c>
      <c r="AV514" s="13" t="s">
        <v>84</v>
      </c>
      <c r="AW514" s="13" t="s">
        <v>35</v>
      </c>
      <c r="AX514" s="13" t="s">
        <v>74</v>
      </c>
      <c r="AY514" s="202" t="s">
        <v>170</v>
      </c>
    </row>
    <row r="515" spans="1:65" s="13" customFormat="1" x14ac:dyDescent="0.2">
      <c r="B515" s="192"/>
      <c r="C515" s="193"/>
      <c r="D515" s="187" t="s">
        <v>181</v>
      </c>
      <c r="E515" s="194" t="s">
        <v>19</v>
      </c>
      <c r="F515" s="195" t="s">
        <v>749</v>
      </c>
      <c r="G515" s="193"/>
      <c r="H515" s="196">
        <v>29.445</v>
      </c>
      <c r="I515" s="197"/>
      <c r="J515" s="193"/>
      <c r="K515" s="193"/>
      <c r="L515" s="198"/>
      <c r="M515" s="199"/>
      <c r="N515" s="200"/>
      <c r="O515" s="200"/>
      <c r="P515" s="200"/>
      <c r="Q515" s="200"/>
      <c r="R515" s="200"/>
      <c r="S515" s="200"/>
      <c r="T515" s="201"/>
      <c r="AT515" s="202" t="s">
        <v>181</v>
      </c>
      <c r="AU515" s="202" t="s">
        <v>84</v>
      </c>
      <c r="AV515" s="13" t="s">
        <v>84</v>
      </c>
      <c r="AW515" s="13" t="s">
        <v>35</v>
      </c>
      <c r="AX515" s="13" t="s">
        <v>74</v>
      </c>
      <c r="AY515" s="202" t="s">
        <v>170</v>
      </c>
    </row>
    <row r="516" spans="1:65" s="13" customFormat="1" x14ac:dyDescent="0.2">
      <c r="B516" s="192"/>
      <c r="C516" s="193"/>
      <c r="D516" s="187" t="s">
        <v>181</v>
      </c>
      <c r="E516" s="194" t="s">
        <v>19</v>
      </c>
      <c r="F516" s="195" t="s">
        <v>750</v>
      </c>
      <c r="G516" s="193"/>
      <c r="H516" s="196">
        <v>11.89</v>
      </c>
      <c r="I516" s="197"/>
      <c r="J516" s="193"/>
      <c r="K516" s="193"/>
      <c r="L516" s="198"/>
      <c r="M516" s="199"/>
      <c r="N516" s="200"/>
      <c r="O516" s="200"/>
      <c r="P516" s="200"/>
      <c r="Q516" s="200"/>
      <c r="R516" s="200"/>
      <c r="S516" s="200"/>
      <c r="T516" s="201"/>
      <c r="AT516" s="202" t="s">
        <v>181</v>
      </c>
      <c r="AU516" s="202" t="s">
        <v>84</v>
      </c>
      <c r="AV516" s="13" t="s">
        <v>84</v>
      </c>
      <c r="AW516" s="13" t="s">
        <v>35</v>
      </c>
      <c r="AX516" s="13" t="s">
        <v>74</v>
      </c>
      <c r="AY516" s="202" t="s">
        <v>170</v>
      </c>
    </row>
    <row r="517" spans="1:65" s="13" customFormat="1" ht="22.5" x14ac:dyDescent="0.2">
      <c r="B517" s="192"/>
      <c r="C517" s="193"/>
      <c r="D517" s="187" t="s">
        <v>181</v>
      </c>
      <c r="E517" s="194" t="s">
        <v>19</v>
      </c>
      <c r="F517" s="195" t="s">
        <v>751</v>
      </c>
      <c r="G517" s="193"/>
      <c r="H517" s="196">
        <v>43.773000000000003</v>
      </c>
      <c r="I517" s="197"/>
      <c r="J517" s="193"/>
      <c r="K517" s="193"/>
      <c r="L517" s="198"/>
      <c r="M517" s="199"/>
      <c r="N517" s="200"/>
      <c r="O517" s="200"/>
      <c r="P517" s="200"/>
      <c r="Q517" s="200"/>
      <c r="R517" s="200"/>
      <c r="S517" s="200"/>
      <c r="T517" s="201"/>
      <c r="AT517" s="202" t="s">
        <v>181</v>
      </c>
      <c r="AU517" s="202" t="s">
        <v>84</v>
      </c>
      <c r="AV517" s="13" t="s">
        <v>84</v>
      </c>
      <c r="AW517" s="13" t="s">
        <v>35</v>
      </c>
      <c r="AX517" s="13" t="s">
        <v>74</v>
      </c>
      <c r="AY517" s="202" t="s">
        <v>170</v>
      </c>
    </row>
    <row r="518" spans="1:65" s="13" customFormat="1" x14ac:dyDescent="0.2">
      <c r="B518" s="192"/>
      <c r="C518" s="193"/>
      <c r="D518" s="187" t="s">
        <v>181</v>
      </c>
      <c r="E518" s="194" t="s">
        <v>19</v>
      </c>
      <c r="F518" s="195" t="s">
        <v>752</v>
      </c>
      <c r="G518" s="193"/>
      <c r="H518" s="196">
        <v>4.8</v>
      </c>
      <c r="I518" s="197"/>
      <c r="J518" s="193"/>
      <c r="K518" s="193"/>
      <c r="L518" s="198"/>
      <c r="M518" s="199"/>
      <c r="N518" s="200"/>
      <c r="O518" s="200"/>
      <c r="P518" s="200"/>
      <c r="Q518" s="200"/>
      <c r="R518" s="200"/>
      <c r="S518" s="200"/>
      <c r="T518" s="201"/>
      <c r="AT518" s="202" t="s">
        <v>181</v>
      </c>
      <c r="AU518" s="202" t="s">
        <v>84</v>
      </c>
      <c r="AV518" s="13" t="s">
        <v>84</v>
      </c>
      <c r="AW518" s="13" t="s">
        <v>35</v>
      </c>
      <c r="AX518" s="13" t="s">
        <v>74</v>
      </c>
      <c r="AY518" s="202" t="s">
        <v>170</v>
      </c>
    </row>
    <row r="519" spans="1:65" s="13" customFormat="1" x14ac:dyDescent="0.2">
      <c r="B519" s="192"/>
      <c r="C519" s="193"/>
      <c r="D519" s="187" t="s">
        <v>181</v>
      </c>
      <c r="E519" s="194" t="s">
        <v>19</v>
      </c>
      <c r="F519" s="195" t="s">
        <v>753</v>
      </c>
      <c r="G519" s="193"/>
      <c r="H519" s="196">
        <v>26.917999999999999</v>
      </c>
      <c r="I519" s="197"/>
      <c r="J519" s="193"/>
      <c r="K519" s="193"/>
      <c r="L519" s="198"/>
      <c r="M519" s="199"/>
      <c r="N519" s="200"/>
      <c r="O519" s="200"/>
      <c r="P519" s="200"/>
      <c r="Q519" s="200"/>
      <c r="R519" s="200"/>
      <c r="S519" s="200"/>
      <c r="T519" s="201"/>
      <c r="AT519" s="202" t="s">
        <v>181</v>
      </c>
      <c r="AU519" s="202" t="s">
        <v>84</v>
      </c>
      <c r="AV519" s="13" t="s">
        <v>84</v>
      </c>
      <c r="AW519" s="13" t="s">
        <v>35</v>
      </c>
      <c r="AX519" s="13" t="s">
        <v>74</v>
      </c>
      <c r="AY519" s="202" t="s">
        <v>170</v>
      </c>
    </row>
    <row r="520" spans="1:65" s="13" customFormat="1" ht="22.5" x14ac:dyDescent="0.2">
      <c r="B520" s="192"/>
      <c r="C520" s="193"/>
      <c r="D520" s="187" t="s">
        <v>181</v>
      </c>
      <c r="E520" s="194" t="s">
        <v>19</v>
      </c>
      <c r="F520" s="195" t="s">
        <v>754</v>
      </c>
      <c r="G520" s="193"/>
      <c r="H520" s="196">
        <v>29.94</v>
      </c>
      <c r="I520" s="197"/>
      <c r="J520" s="193"/>
      <c r="K520" s="193"/>
      <c r="L520" s="198"/>
      <c r="M520" s="199"/>
      <c r="N520" s="200"/>
      <c r="O520" s="200"/>
      <c r="P520" s="200"/>
      <c r="Q520" s="200"/>
      <c r="R520" s="200"/>
      <c r="S520" s="200"/>
      <c r="T520" s="201"/>
      <c r="AT520" s="202" t="s">
        <v>181</v>
      </c>
      <c r="AU520" s="202" t="s">
        <v>84</v>
      </c>
      <c r="AV520" s="13" t="s">
        <v>84</v>
      </c>
      <c r="AW520" s="13" t="s">
        <v>35</v>
      </c>
      <c r="AX520" s="13" t="s">
        <v>74</v>
      </c>
      <c r="AY520" s="202" t="s">
        <v>170</v>
      </c>
    </row>
    <row r="521" spans="1:65" s="14" customFormat="1" x14ac:dyDescent="0.2">
      <c r="B521" s="203"/>
      <c r="C521" s="204"/>
      <c r="D521" s="187" t="s">
        <v>181</v>
      </c>
      <c r="E521" s="205" t="s">
        <v>19</v>
      </c>
      <c r="F521" s="206" t="s">
        <v>185</v>
      </c>
      <c r="G521" s="204"/>
      <c r="H521" s="207">
        <v>316.73099999999999</v>
      </c>
      <c r="I521" s="208"/>
      <c r="J521" s="204"/>
      <c r="K521" s="204"/>
      <c r="L521" s="209"/>
      <c r="M521" s="210"/>
      <c r="N521" s="211"/>
      <c r="O521" s="211"/>
      <c r="P521" s="211"/>
      <c r="Q521" s="211"/>
      <c r="R521" s="211"/>
      <c r="S521" s="211"/>
      <c r="T521" s="212"/>
      <c r="AT521" s="213" t="s">
        <v>181</v>
      </c>
      <c r="AU521" s="213" t="s">
        <v>84</v>
      </c>
      <c r="AV521" s="14" t="s">
        <v>177</v>
      </c>
      <c r="AW521" s="14" t="s">
        <v>35</v>
      </c>
      <c r="AX521" s="14" t="s">
        <v>82</v>
      </c>
      <c r="AY521" s="213" t="s">
        <v>170</v>
      </c>
    </row>
    <row r="522" spans="1:65" s="2" customFormat="1" ht="24" x14ac:dyDescent="0.2">
      <c r="A522" s="35"/>
      <c r="B522" s="36"/>
      <c r="C522" s="174" t="s">
        <v>755</v>
      </c>
      <c r="D522" s="174" t="s">
        <v>172</v>
      </c>
      <c r="E522" s="175" t="s">
        <v>756</v>
      </c>
      <c r="F522" s="176" t="s">
        <v>757</v>
      </c>
      <c r="G522" s="177" t="s">
        <v>248</v>
      </c>
      <c r="H522" s="178">
        <v>14.782999999999999</v>
      </c>
      <c r="I522" s="179"/>
      <c r="J522" s="180">
        <f>ROUND(I522*H522,2)</f>
        <v>0</v>
      </c>
      <c r="K522" s="176" t="s">
        <v>176</v>
      </c>
      <c r="L522" s="40"/>
      <c r="M522" s="181" t="s">
        <v>19</v>
      </c>
      <c r="N522" s="182" t="s">
        <v>45</v>
      </c>
      <c r="O522" s="65"/>
      <c r="P522" s="183">
        <f>O522*H522</f>
        <v>0</v>
      </c>
      <c r="Q522" s="183">
        <v>1.8380000000000001E-2</v>
      </c>
      <c r="R522" s="183">
        <f>Q522*H522</f>
        <v>0.27171153999999997</v>
      </c>
      <c r="S522" s="183">
        <v>0</v>
      </c>
      <c r="T522" s="184">
        <f>S522*H522</f>
        <v>0</v>
      </c>
      <c r="U522" s="35"/>
      <c r="V522" s="35"/>
      <c r="W522" s="35"/>
      <c r="X522" s="35"/>
      <c r="Y522" s="35"/>
      <c r="Z522" s="35"/>
      <c r="AA522" s="35"/>
      <c r="AB522" s="35"/>
      <c r="AC522" s="35"/>
      <c r="AD522" s="35"/>
      <c r="AE522" s="35"/>
      <c r="AR522" s="185" t="s">
        <v>177</v>
      </c>
      <c r="AT522" s="185" t="s">
        <v>172</v>
      </c>
      <c r="AU522" s="185" t="s">
        <v>84</v>
      </c>
      <c r="AY522" s="18" t="s">
        <v>170</v>
      </c>
      <c r="BE522" s="186">
        <f>IF(N522="základní",J522,0)</f>
        <v>0</v>
      </c>
      <c r="BF522" s="186">
        <f>IF(N522="snížená",J522,0)</f>
        <v>0</v>
      </c>
      <c r="BG522" s="186">
        <f>IF(N522="zákl. přenesená",J522,0)</f>
        <v>0</v>
      </c>
      <c r="BH522" s="186">
        <f>IF(N522="sníž. přenesená",J522,0)</f>
        <v>0</v>
      </c>
      <c r="BI522" s="186">
        <f>IF(N522="nulová",J522,0)</f>
        <v>0</v>
      </c>
      <c r="BJ522" s="18" t="s">
        <v>82</v>
      </c>
      <c r="BK522" s="186">
        <f>ROUND(I522*H522,2)</f>
        <v>0</v>
      </c>
      <c r="BL522" s="18" t="s">
        <v>177</v>
      </c>
      <c r="BM522" s="185" t="s">
        <v>758</v>
      </c>
    </row>
    <row r="523" spans="1:65" s="2" customFormat="1" ht="48.75" x14ac:dyDescent="0.2">
      <c r="A523" s="35"/>
      <c r="B523" s="36"/>
      <c r="C523" s="37"/>
      <c r="D523" s="187" t="s">
        <v>179</v>
      </c>
      <c r="E523" s="37"/>
      <c r="F523" s="188" t="s">
        <v>689</v>
      </c>
      <c r="G523" s="37"/>
      <c r="H523" s="37"/>
      <c r="I523" s="189"/>
      <c r="J523" s="37"/>
      <c r="K523" s="37"/>
      <c r="L523" s="40"/>
      <c r="M523" s="190"/>
      <c r="N523" s="191"/>
      <c r="O523" s="65"/>
      <c r="P523" s="65"/>
      <c r="Q523" s="65"/>
      <c r="R523" s="65"/>
      <c r="S523" s="65"/>
      <c r="T523" s="66"/>
      <c r="U523" s="35"/>
      <c r="V523" s="35"/>
      <c r="W523" s="35"/>
      <c r="X523" s="35"/>
      <c r="Y523" s="35"/>
      <c r="Z523" s="35"/>
      <c r="AA523" s="35"/>
      <c r="AB523" s="35"/>
      <c r="AC523" s="35"/>
      <c r="AD523" s="35"/>
      <c r="AE523" s="35"/>
      <c r="AT523" s="18" t="s">
        <v>179</v>
      </c>
      <c r="AU523" s="18" t="s">
        <v>84</v>
      </c>
    </row>
    <row r="524" spans="1:65" s="13" customFormat="1" x14ac:dyDescent="0.2">
      <c r="B524" s="192"/>
      <c r="C524" s="193"/>
      <c r="D524" s="187" t="s">
        <v>181</v>
      </c>
      <c r="E524" s="194" t="s">
        <v>19</v>
      </c>
      <c r="F524" s="195" t="s">
        <v>759</v>
      </c>
      <c r="G524" s="193"/>
      <c r="H524" s="196">
        <v>14.782999999999999</v>
      </c>
      <c r="I524" s="197"/>
      <c r="J524" s="193"/>
      <c r="K524" s="193"/>
      <c r="L524" s="198"/>
      <c r="M524" s="199"/>
      <c r="N524" s="200"/>
      <c r="O524" s="200"/>
      <c r="P524" s="200"/>
      <c r="Q524" s="200"/>
      <c r="R524" s="200"/>
      <c r="S524" s="200"/>
      <c r="T524" s="201"/>
      <c r="AT524" s="202" t="s">
        <v>181</v>
      </c>
      <c r="AU524" s="202" t="s">
        <v>84</v>
      </c>
      <c r="AV524" s="13" t="s">
        <v>84</v>
      </c>
      <c r="AW524" s="13" t="s">
        <v>35</v>
      </c>
      <c r="AX524" s="13" t="s">
        <v>82</v>
      </c>
      <c r="AY524" s="202" t="s">
        <v>170</v>
      </c>
    </row>
    <row r="525" spans="1:65" s="2" customFormat="1" ht="24" x14ac:dyDescent="0.2">
      <c r="A525" s="35"/>
      <c r="B525" s="36"/>
      <c r="C525" s="174" t="s">
        <v>760</v>
      </c>
      <c r="D525" s="174" t="s">
        <v>172</v>
      </c>
      <c r="E525" s="175" t="s">
        <v>761</v>
      </c>
      <c r="F525" s="176" t="s">
        <v>762</v>
      </c>
      <c r="G525" s="177" t="s">
        <v>248</v>
      </c>
      <c r="H525" s="178">
        <v>44.25</v>
      </c>
      <c r="I525" s="179"/>
      <c r="J525" s="180">
        <f>ROUND(I525*H525,2)</f>
        <v>0</v>
      </c>
      <c r="K525" s="176" t="s">
        <v>176</v>
      </c>
      <c r="L525" s="40"/>
      <c r="M525" s="181" t="s">
        <v>19</v>
      </c>
      <c r="N525" s="182" t="s">
        <v>45</v>
      </c>
      <c r="O525" s="65"/>
      <c r="P525" s="183">
        <f>O525*H525</f>
        <v>0</v>
      </c>
      <c r="Q525" s="183">
        <v>8.3899999999999999E-3</v>
      </c>
      <c r="R525" s="183">
        <f>Q525*H525</f>
        <v>0.37125750000000002</v>
      </c>
      <c r="S525" s="183">
        <v>0</v>
      </c>
      <c r="T525" s="184">
        <f>S525*H525</f>
        <v>0</v>
      </c>
      <c r="U525" s="35"/>
      <c r="V525" s="35"/>
      <c r="W525" s="35"/>
      <c r="X525" s="35"/>
      <c r="Y525" s="35"/>
      <c r="Z525" s="35"/>
      <c r="AA525" s="35"/>
      <c r="AB525" s="35"/>
      <c r="AC525" s="35"/>
      <c r="AD525" s="35"/>
      <c r="AE525" s="35"/>
      <c r="AR525" s="185" t="s">
        <v>177</v>
      </c>
      <c r="AT525" s="185" t="s">
        <v>172</v>
      </c>
      <c r="AU525" s="185" t="s">
        <v>84</v>
      </c>
      <c r="AY525" s="18" t="s">
        <v>170</v>
      </c>
      <c r="BE525" s="186">
        <f>IF(N525="základní",J525,0)</f>
        <v>0</v>
      </c>
      <c r="BF525" s="186">
        <f>IF(N525="snížená",J525,0)</f>
        <v>0</v>
      </c>
      <c r="BG525" s="186">
        <f>IF(N525="zákl. přenesená",J525,0)</f>
        <v>0</v>
      </c>
      <c r="BH525" s="186">
        <f>IF(N525="sníž. přenesená",J525,0)</f>
        <v>0</v>
      </c>
      <c r="BI525" s="186">
        <f>IF(N525="nulová",J525,0)</f>
        <v>0</v>
      </c>
      <c r="BJ525" s="18" t="s">
        <v>82</v>
      </c>
      <c r="BK525" s="186">
        <f>ROUND(I525*H525,2)</f>
        <v>0</v>
      </c>
      <c r="BL525" s="18" t="s">
        <v>177</v>
      </c>
      <c r="BM525" s="185" t="s">
        <v>763</v>
      </c>
    </row>
    <row r="526" spans="1:65" s="2" customFormat="1" ht="175.5" x14ac:dyDescent="0.2">
      <c r="A526" s="35"/>
      <c r="B526" s="36"/>
      <c r="C526" s="37"/>
      <c r="D526" s="187" t="s">
        <v>179</v>
      </c>
      <c r="E526" s="37"/>
      <c r="F526" s="188" t="s">
        <v>764</v>
      </c>
      <c r="G526" s="37"/>
      <c r="H526" s="37"/>
      <c r="I526" s="189"/>
      <c r="J526" s="37"/>
      <c r="K526" s="37"/>
      <c r="L526" s="40"/>
      <c r="M526" s="190"/>
      <c r="N526" s="191"/>
      <c r="O526" s="65"/>
      <c r="P526" s="65"/>
      <c r="Q526" s="65"/>
      <c r="R526" s="65"/>
      <c r="S526" s="65"/>
      <c r="T526" s="66"/>
      <c r="U526" s="35"/>
      <c r="V526" s="35"/>
      <c r="W526" s="35"/>
      <c r="X526" s="35"/>
      <c r="Y526" s="35"/>
      <c r="Z526" s="35"/>
      <c r="AA526" s="35"/>
      <c r="AB526" s="35"/>
      <c r="AC526" s="35"/>
      <c r="AD526" s="35"/>
      <c r="AE526" s="35"/>
      <c r="AT526" s="18" t="s">
        <v>179</v>
      </c>
      <c r="AU526" s="18" t="s">
        <v>84</v>
      </c>
    </row>
    <row r="527" spans="1:65" s="13" customFormat="1" x14ac:dyDescent="0.2">
      <c r="B527" s="192"/>
      <c r="C527" s="193"/>
      <c r="D527" s="187" t="s">
        <v>181</v>
      </c>
      <c r="E527" s="194" t="s">
        <v>19</v>
      </c>
      <c r="F527" s="195" t="s">
        <v>765</v>
      </c>
      <c r="G527" s="193"/>
      <c r="H527" s="196">
        <v>44.25</v>
      </c>
      <c r="I527" s="197"/>
      <c r="J527" s="193"/>
      <c r="K527" s="193"/>
      <c r="L527" s="198"/>
      <c r="M527" s="199"/>
      <c r="N527" s="200"/>
      <c r="O527" s="200"/>
      <c r="P527" s="200"/>
      <c r="Q527" s="200"/>
      <c r="R527" s="200"/>
      <c r="S527" s="200"/>
      <c r="T527" s="201"/>
      <c r="AT527" s="202" t="s">
        <v>181</v>
      </c>
      <c r="AU527" s="202" t="s">
        <v>84</v>
      </c>
      <c r="AV527" s="13" t="s">
        <v>84</v>
      </c>
      <c r="AW527" s="13" t="s">
        <v>35</v>
      </c>
      <c r="AX527" s="13" t="s">
        <v>82</v>
      </c>
      <c r="AY527" s="202" t="s">
        <v>170</v>
      </c>
    </row>
    <row r="528" spans="1:65" s="2" customFormat="1" ht="16.5" customHeight="1" x14ac:dyDescent="0.2">
      <c r="A528" s="35"/>
      <c r="B528" s="36"/>
      <c r="C528" s="214" t="s">
        <v>766</v>
      </c>
      <c r="D528" s="214" t="s">
        <v>239</v>
      </c>
      <c r="E528" s="215" t="s">
        <v>767</v>
      </c>
      <c r="F528" s="216" t="s">
        <v>768</v>
      </c>
      <c r="G528" s="217" t="s">
        <v>248</v>
      </c>
      <c r="H528" s="218">
        <v>45.134999999999998</v>
      </c>
      <c r="I528" s="219"/>
      <c r="J528" s="220">
        <f>ROUND(I528*H528,2)</f>
        <v>0</v>
      </c>
      <c r="K528" s="216" t="s">
        <v>176</v>
      </c>
      <c r="L528" s="221"/>
      <c r="M528" s="222" t="s">
        <v>19</v>
      </c>
      <c r="N528" s="223" t="s">
        <v>45</v>
      </c>
      <c r="O528" s="65"/>
      <c r="P528" s="183">
        <f>O528*H528</f>
        <v>0</v>
      </c>
      <c r="Q528" s="183">
        <v>2.3999999999999998E-3</v>
      </c>
      <c r="R528" s="183">
        <f>Q528*H528</f>
        <v>0.10832399999999999</v>
      </c>
      <c r="S528" s="183">
        <v>0</v>
      </c>
      <c r="T528" s="184">
        <f>S528*H528</f>
        <v>0</v>
      </c>
      <c r="U528" s="35"/>
      <c r="V528" s="35"/>
      <c r="W528" s="35"/>
      <c r="X528" s="35"/>
      <c r="Y528" s="35"/>
      <c r="Z528" s="35"/>
      <c r="AA528" s="35"/>
      <c r="AB528" s="35"/>
      <c r="AC528" s="35"/>
      <c r="AD528" s="35"/>
      <c r="AE528" s="35"/>
      <c r="AR528" s="185" t="s">
        <v>227</v>
      </c>
      <c r="AT528" s="185" t="s">
        <v>239</v>
      </c>
      <c r="AU528" s="185" t="s">
        <v>84</v>
      </c>
      <c r="AY528" s="18" t="s">
        <v>170</v>
      </c>
      <c r="BE528" s="186">
        <f>IF(N528="základní",J528,0)</f>
        <v>0</v>
      </c>
      <c r="BF528" s="186">
        <f>IF(N528="snížená",J528,0)</f>
        <v>0</v>
      </c>
      <c r="BG528" s="186">
        <f>IF(N528="zákl. přenesená",J528,0)</f>
        <v>0</v>
      </c>
      <c r="BH528" s="186">
        <f>IF(N528="sníž. přenesená",J528,0)</f>
        <v>0</v>
      </c>
      <c r="BI528" s="186">
        <f>IF(N528="nulová",J528,0)</f>
        <v>0</v>
      </c>
      <c r="BJ528" s="18" t="s">
        <v>82</v>
      </c>
      <c r="BK528" s="186">
        <f>ROUND(I528*H528,2)</f>
        <v>0</v>
      </c>
      <c r="BL528" s="18" t="s">
        <v>177</v>
      </c>
      <c r="BM528" s="185" t="s">
        <v>769</v>
      </c>
    </row>
    <row r="529" spans="1:65" s="13" customFormat="1" x14ac:dyDescent="0.2">
      <c r="B529" s="192"/>
      <c r="C529" s="193"/>
      <c r="D529" s="187" t="s">
        <v>181</v>
      </c>
      <c r="E529" s="193"/>
      <c r="F529" s="195" t="s">
        <v>770</v>
      </c>
      <c r="G529" s="193"/>
      <c r="H529" s="196">
        <v>45.134999999999998</v>
      </c>
      <c r="I529" s="197"/>
      <c r="J529" s="193"/>
      <c r="K529" s="193"/>
      <c r="L529" s="198"/>
      <c r="M529" s="199"/>
      <c r="N529" s="200"/>
      <c r="O529" s="200"/>
      <c r="P529" s="200"/>
      <c r="Q529" s="200"/>
      <c r="R529" s="200"/>
      <c r="S529" s="200"/>
      <c r="T529" s="201"/>
      <c r="AT529" s="202" t="s">
        <v>181</v>
      </c>
      <c r="AU529" s="202" t="s">
        <v>84</v>
      </c>
      <c r="AV529" s="13" t="s">
        <v>84</v>
      </c>
      <c r="AW529" s="13" t="s">
        <v>4</v>
      </c>
      <c r="AX529" s="13" t="s">
        <v>82</v>
      </c>
      <c r="AY529" s="202" t="s">
        <v>170</v>
      </c>
    </row>
    <row r="530" spans="1:65" s="2" customFormat="1" ht="16.5" customHeight="1" x14ac:dyDescent="0.2">
      <c r="A530" s="35"/>
      <c r="B530" s="36"/>
      <c r="C530" s="174" t="s">
        <v>771</v>
      </c>
      <c r="D530" s="174" t="s">
        <v>172</v>
      </c>
      <c r="E530" s="175" t="s">
        <v>772</v>
      </c>
      <c r="F530" s="176" t="s">
        <v>773</v>
      </c>
      <c r="G530" s="177" t="s">
        <v>248</v>
      </c>
      <c r="H530" s="178">
        <v>573.34900000000005</v>
      </c>
      <c r="I530" s="179"/>
      <c r="J530" s="180">
        <f>ROUND(I530*H530,2)</f>
        <v>0</v>
      </c>
      <c r="K530" s="176" t="s">
        <v>176</v>
      </c>
      <c r="L530" s="40"/>
      <c r="M530" s="181" t="s">
        <v>19</v>
      </c>
      <c r="N530" s="182" t="s">
        <v>45</v>
      </c>
      <c r="O530" s="65"/>
      <c r="P530" s="183">
        <f>O530*H530</f>
        <v>0</v>
      </c>
      <c r="Q530" s="183">
        <v>2.5999999999999998E-4</v>
      </c>
      <c r="R530" s="183">
        <f>Q530*H530</f>
        <v>0.14907074000000001</v>
      </c>
      <c r="S530" s="183">
        <v>0</v>
      </c>
      <c r="T530" s="184">
        <f>S530*H530</f>
        <v>0</v>
      </c>
      <c r="U530" s="35"/>
      <c r="V530" s="35"/>
      <c r="W530" s="35"/>
      <c r="X530" s="35"/>
      <c r="Y530" s="35"/>
      <c r="Z530" s="35"/>
      <c r="AA530" s="35"/>
      <c r="AB530" s="35"/>
      <c r="AC530" s="35"/>
      <c r="AD530" s="35"/>
      <c r="AE530" s="35"/>
      <c r="AR530" s="185" t="s">
        <v>177</v>
      </c>
      <c r="AT530" s="185" t="s">
        <v>172</v>
      </c>
      <c r="AU530" s="185" t="s">
        <v>84</v>
      </c>
      <c r="AY530" s="18" t="s">
        <v>170</v>
      </c>
      <c r="BE530" s="186">
        <f>IF(N530="základní",J530,0)</f>
        <v>0</v>
      </c>
      <c r="BF530" s="186">
        <f>IF(N530="snížená",J530,0)</f>
        <v>0</v>
      </c>
      <c r="BG530" s="186">
        <f>IF(N530="zákl. přenesená",J530,0)</f>
        <v>0</v>
      </c>
      <c r="BH530" s="186">
        <f>IF(N530="sníž. přenesená",J530,0)</f>
        <v>0</v>
      </c>
      <c r="BI530" s="186">
        <f>IF(N530="nulová",J530,0)</f>
        <v>0</v>
      </c>
      <c r="BJ530" s="18" t="s">
        <v>82</v>
      </c>
      <c r="BK530" s="186">
        <f>ROUND(I530*H530,2)</f>
        <v>0</v>
      </c>
      <c r="BL530" s="18" t="s">
        <v>177</v>
      </c>
      <c r="BM530" s="185" t="s">
        <v>774</v>
      </c>
    </row>
    <row r="531" spans="1:65" s="13" customFormat="1" x14ac:dyDescent="0.2">
      <c r="B531" s="192"/>
      <c r="C531" s="193"/>
      <c r="D531" s="187" t="s">
        <v>181</v>
      </c>
      <c r="E531" s="194" t="s">
        <v>19</v>
      </c>
      <c r="F531" s="195" t="s">
        <v>775</v>
      </c>
      <c r="G531" s="193"/>
      <c r="H531" s="196">
        <v>573.34900000000005</v>
      </c>
      <c r="I531" s="197"/>
      <c r="J531" s="193"/>
      <c r="K531" s="193"/>
      <c r="L531" s="198"/>
      <c r="M531" s="199"/>
      <c r="N531" s="200"/>
      <c r="O531" s="200"/>
      <c r="P531" s="200"/>
      <c r="Q531" s="200"/>
      <c r="R531" s="200"/>
      <c r="S531" s="200"/>
      <c r="T531" s="201"/>
      <c r="AT531" s="202" t="s">
        <v>181</v>
      </c>
      <c r="AU531" s="202" t="s">
        <v>84</v>
      </c>
      <c r="AV531" s="13" t="s">
        <v>84</v>
      </c>
      <c r="AW531" s="13" t="s">
        <v>35</v>
      </c>
      <c r="AX531" s="13" t="s">
        <v>82</v>
      </c>
      <c r="AY531" s="202" t="s">
        <v>170</v>
      </c>
    </row>
    <row r="532" spans="1:65" s="2" customFormat="1" ht="24" x14ac:dyDescent="0.2">
      <c r="A532" s="35"/>
      <c r="B532" s="36"/>
      <c r="C532" s="174" t="s">
        <v>776</v>
      </c>
      <c r="D532" s="174" t="s">
        <v>172</v>
      </c>
      <c r="E532" s="175" t="s">
        <v>777</v>
      </c>
      <c r="F532" s="176" t="s">
        <v>778</v>
      </c>
      <c r="G532" s="177" t="s">
        <v>248</v>
      </c>
      <c r="H532" s="178">
        <v>529.09900000000005</v>
      </c>
      <c r="I532" s="179"/>
      <c r="J532" s="180">
        <f>ROUND(I532*H532,2)</f>
        <v>0</v>
      </c>
      <c r="K532" s="176" t="s">
        <v>176</v>
      </c>
      <c r="L532" s="40"/>
      <c r="M532" s="181" t="s">
        <v>19</v>
      </c>
      <c r="N532" s="182" t="s">
        <v>45</v>
      </c>
      <c r="O532" s="65"/>
      <c r="P532" s="183">
        <f>O532*H532</f>
        <v>0</v>
      </c>
      <c r="Q532" s="183">
        <v>9.5999999999999992E-3</v>
      </c>
      <c r="R532" s="183">
        <f>Q532*H532</f>
        <v>5.0793504</v>
      </c>
      <c r="S532" s="183">
        <v>0</v>
      </c>
      <c r="T532" s="184">
        <f>S532*H532</f>
        <v>0</v>
      </c>
      <c r="U532" s="35"/>
      <c r="V532" s="35"/>
      <c r="W532" s="35"/>
      <c r="X532" s="35"/>
      <c r="Y532" s="35"/>
      <c r="Z532" s="35"/>
      <c r="AA532" s="35"/>
      <c r="AB532" s="35"/>
      <c r="AC532" s="35"/>
      <c r="AD532" s="35"/>
      <c r="AE532" s="35"/>
      <c r="AR532" s="185" t="s">
        <v>177</v>
      </c>
      <c r="AT532" s="185" t="s">
        <v>172</v>
      </c>
      <c r="AU532" s="185" t="s">
        <v>84</v>
      </c>
      <c r="AY532" s="18" t="s">
        <v>170</v>
      </c>
      <c r="BE532" s="186">
        <f>IF(N532="základní",J532,0)</f>
        <v>0</v>
      </c>
      <c r="BF532" s="186">
        <f>IF(N532="snížená",J532,0)</f>
        <v>0</v>
      </c>
      <c r="BG532" s="186">
        <f>IF(N532="zákl. přenesená",J532,0)</f>
        <v>0</v>
      </c>
      <c r="BH532" s="186">
        <f>IF(N532="sníž. přenesená",J532,0)</f>
        <v>0</v>
      </c>
      <c r="BI532" s="186">
        <f>IF(N532="nulová",J532,0)</f>
        <v>0</v>
      </c>
      <c r="BJ532" s="18" t="s">
        <v>82</v>
      </c>
      <c r="BK532" s="186">
        <f>ROUND(I532*H532,2)</f>
        <v>0</v>
      </c>
      <c r="BL532" s="18" t="s">
        <v>177</v>
      </c>
      <c r="BM532" s="185" t="s">
        <v>779</v>
      </c>
    </row>
    <row r="533" spans="1:65" s="2" customFormat="1" ht="175.5" x14ac:dyDescent="0.2">
      <c r="A533" s="35"/>
      <c r="B533" s="36"/>
      <c r="C533" s="37"/>
      <c r="D533" s="187" t="s">
        <v>179</v>
      </c>
      <c r="E533" s="37"/>
      <c r="F533" s="188" t="s">
        <v>764</v>
      </c>
      <c r="G533" s="37"/>
      <c r="H533" s="37"/>
      <c r="I533" s="189"/>
      <c r="J533" s="37"/>
      <c r="K533" s="37"/>
      <c r="L533" s="40"/>
      <c r="M533" s="190"/>
      <c r="N533" s="191"/>
      <c r="O533" s="65"/>
      <c r="P533" s="65"/>
      <c r="Q533" s="65"/>
      <c r="R533" s="65"/>
      <c r="S533" s="65"/>
      <c r="T533" s="66"/>
      <c r="U533" s="35"/>
      <c r="V533" s="35"/>
      <c r="W533" s="35"/>
      <c r="X533" s="35"/>
      <c r="Y533" s="35"/>
      <c r="Z533" s="35"/>
      <c r="AA533" s="35"/>
      <c r="AB533" s="35"/>
      <c r="AC533" s="35"/>
      <c r="AD533" s="35"/>
      <c r="AE533" s="35"/>
      <c r="AT533" s="18" t="s">
        <v>179</v>
      </c>
      <c r="AU533" s="18" t="s">
        <v>84</v>
      </c>
    </row>
    <row r="534" spans="1:65" s="13" customFormat="1" x14ac:dyDescent="0.2">
      <c r="B534" s="192"/>
      <c r="C534" s="193"/>
      <c r="D534" s="187" t="s">
        <v>181</v>
      </c>
      <c r="E534" s="194" t="s">
        <v>19</v>
      </c>
      <c r="F534" s="195" t="s">
        <v>780</v>
      </c>
      <c r="G534" s="193"/>
      <c r="H534" s="196">
        <v>192.90899999999999</v>
      </c>
      <c r="I534" s="197"/>
      <c r="J534" s="193"/>
      <c r="K534" s="193"/>
      <c r="L534" s="198"/>
      <c r="M534" s="199"/>
      <c r="N534" s="200"/>
      <c r="O534" s="200"/>
      <c r="P534" s="200"/>
      <c r="Q534" s="200"/>
      <c r="R534" s="200"/>
      <c r="S534" s="200"/>
      <c r="T534" s="201"/>
      <c r="AT534" s="202" t="s">
        <v>181</v>
      </c>
      <c r="AU534" s="202" t="s">
        <v>84</v>
      </c>
      <c r="AV534" s="13" t="s">
        <v>84</v>
      </c>
      <c r="AW534" s="13" t="s">
        <v>35</v>
      </c>
      <c r="AX534" s="13" t="s">
        <v>74</v>
      </c>
      <c r="AY534" s="202" t="s">
        <v>170</v>
      </c>
    </row>
    <row r="535" spans="1:65" s="13" customFormat="1" ht="22.5" x14ac:dyDescent="0.2">
      <c r="B535" s="192"/>
      <c r="C535" s="193"/>
      <c r="D535" s="187" t="s">
        <v>181</v>
      </c>
      <c r="E535" s="194" t="s">
        <v>19</v>
      </c>
      <c r="F535" s="195" t="s">
        <v>781</v>
      </c>
      <c r="G535" s="193"/>
      <c r="H535" s="196">
        <v>165.196</v>
      </c>
      <c r="I535" s="197"/>
      <c r="J535" s="193"/>
      <c r="K535" s="193"/>
      <c r="L535" s="198"/>
      <c r="M535" s="199"/>
      <c r="N535" s="200"/>
      <c r="O535" s="200"/>
      <c r="P535" s="200"/>
      <c r="Q535" s="200"/>
      <c r="R535" s="200"/>
      <c r="S535" s="200"/>
      <c r="T535" s="201"/>
      <c r="AT535" s="202" t="s">
        <v>181</v>
      </c>
      <c r="AU535" s="202" t="s">
        <v>84</v>
      </c>
      <c r="AV535" s="13" t="s">
        <v>84</v>
      </c>
      <c r="AW535" s="13" t="s">
        <v>35</v>
      </c>
      <c r="AX535" s="13" t="s">
        <v>74</v>
      </c>
      <c r="AY535" s="202" t="s">
        <v>170</v>
      </c>
    </row>
    <row r="536" spans="1:65" s="13" customFormat="1" x14ac:dyDescent="0.2">
      <c r="B536" s="192"/>
      <c r="C536" s="193"/>
      <c r="D536" s="187" t="s">
        <v>181</v>
      </c>
      <c r="E536" s="194" t="s">
        <v>19</v>
      </c>
      <c r="F536" s="195" t="s">
        <v>782</v>
      </c>
      <c r="G536" s="193"/>
      <c r="H536" s="196">
        <v>85.497</v>
      </c>
      <c r="I536" s="197"/>
      <c r="J536" s="193"/>
      <c r="K536" s="193"/>
      <c r="L536" s="198"/>
      <c r="M536" s="199"/>
      <c r="N536" s="200"/>
      <c r="O536" s="200"/>
      <c r="P536" s="200"/>
      <c r="Q536" s="200"/>
      <c r="R536" s="200"/>
      <c r="S536" s="200"/>
      <c r="T536" s="201"/>
      <c r="AT536" s="202" t="s">
        <v>181</v>
      </c>
      <c r="AU536" s="202" t="s">
        <v>84</v>
      </c>
      <c r="AV536" s="13" t="s">
        <v>84</v>
      </c>
      <c r="AW536" s="13" t="s">
        <v>35</v>
      </c>
      <c r="AX536" s="13" t="s">
        <v>74</v>
      </c>
      <c r="AY536" s="202" t="s">
        <v>170</v>
      </c>
    </row>
    <row r="537" spans="1:65" s="13" customFormat="1" x14ac:dyDescent="0.2">
      <c r="B537" s="192"/>
      <c r="C537" s="193"/>
      <c r="D537" s="187" t="s">
        <v>181</v>
      </c>
      <c r="E537" s="194" t="s">
        <v>19</v>
      </c>
      <c r="F537" s="195" t="s">
        <v>783</v>
      </c>
      <c r="G537" s="193"/>
      <c r="H537" s="196">
        <v>85.497</v>
      </c>
      <c r="I537" s="197"/>
      <c r="J537" s="193"/>
      <c r="K537" s="193"/>
      <c r="L537" s="198"/>
      <c r="M537" s="199"/>
      <c r="N537" s="200"/>
      <c r="O537" s="200"/>
      <c r="P537" s="200"/>
      <c r="Q537" s="200"/>
      <c r="R537" s="200"/>
      <c r="S537" s="200"/>
      <c r="T537" s="201"/>
      <c r="AT537" s="202" t="s">
        <v>181</v>
      </c>
      <c r="AU537" s="202" t="s">
        <v>84</v>
      </c>
      <c r="AV537" s="13" t="s">
        <v>84</v>
      </c>
      <c r="AW537" s="13" t="s">
        <v>35</v>
      </c>
      <c r="AX537" s="13" t="s">
        <v>74</v>
      </c>
      <c r="AY537" s="202" t="s">
        <v>170</v>
      </c>
    </row>
    <row r="538" spans="1:65" s="14" customFormat="1" x14ac:dyDescent="0.2">
      <c r="B538" s="203"/>
      <c r="C538" s="204"/>
      <c r="D538" s="187" t="s">
        <v>181</v>
      </c>
      <c r="E538" s="205" t="s">
        <v>19</v>
      </c>
      <c r="F538" s="206" t="s">
        <v>185</v>
      </c>
      <c r="G538" s="204"/>
      <c r="H538" s="207">
        <v>529.09900000000005</v>
      </c>
      <c r="I538" s="208"/>
      <c r="J538" s="204"/>
      <c r="K538" s="204"/>
      <c r="L538" s="209"/>
      <c r="M538" s="210"/>
      <c r="N538" s="211"/>
      <c r="O538" s="211"/>
      <c r="P538" s="211"/>
      <c r="Q538" s="211"/>
      <c r="R538" s="211"/>
      <c r="S538" s="211"/>
      <c r="T538" s="212"/>
      <c r="AT538" s="213" t="s">
        <v>181</v>
      </c>
      <c r="AU538" s="213" t="s">
        <v>84</v>
      </c>
      <c r="AV538" s="14" t="s">
        <v>177</v>
      </c>
      <c r="AW538" s="14" t="s">
        <v>35</v>
      </c>
      <c r="AX538" s="14" t="s">
        <v>82</v>
      </c>
      <c r="AY538" s="213" t="s">
        <v>170</v>
      </c>
    </row>
    <row r="539" spans="1:65" s="2" customFormat="1" ht="16.5" customHeight="1" x14ac:dyDescent="0.2">
      <c r="A539" s="35"/>
      <c r="B539" s="36"/>
      <c r="C539" s="214" t="s">
        <v>784</v>
      </c>
      <c r="D539" s="214" t="s">
        <v>239</v>
      </c>
      <c r="E539" s="215" t="s">
        <v>785</v>
      </c>
      <c r="F539" s="216" t="s">
        <v>786</v>
      </c>
      <c r="G539" s="217" t="s">
        <v>248</v>
      </c>
      <c r="H539" s="218">
        <v>539.68100000000004</v>
      </c>
      <c r="I539" s="219"/>
      <c r="J539" s="220">
        <f>ROUND(I539*H539,2)</f>
        <v>0</v>
      </c>
      <c r="K539" s="216" t="s">
        <v>176</v>
      </c>
      <c r="L539" s="221"/>
      <c r="M539" s="222" t="s">
        <v>19</v>
      </c>
      <c r="N539" s="223" t="s">
        <v>45</v>
      </c>
      <c r="O539" s="65"/>
      <c r="P539" s="183">
        <f>O539*H539</f>
        <v>0</v>
      </c>
      <c r="Q539" s="183">
        <v>1.6500000000000001E-2</v>
      </c>
      <c r="R539" s="183">
        <f>Q539*H539</f>
        <v>8.9047365000000003</v>
      </c>
      <c r="S539" s="183">
        <v>0</v>
      </c>
      <c r="T539" s="184">
        <f>S539*H539</f>
        <v>0</v>
      </c>
      <c r="U539" s="35"/>
      <c r="V539" s="35"/>
      <c r="W539" s="35"/>
      <c r="X539" s="35"/>
      <c r="Y539" s="35"/>
      <c r="Z539" s="35"/>
      <c r="AA539" s="35"/>
      <c r="AB539" s="35"/>
      <c r="AC539" s="35"/>
      <c r="AD539" s="35"/>
      <c r="AE539" s="35"/>
      <c r="AR539" s="185" t="s">
        <v>227</v>
      </c>
      <c r="AT539" s="185" t="s">
        <v>239</v>
      </c>
      <c r="AU539" s="185" t="s">
        <v>84</v>
      </c>
      <c r="AY539" s="18" t="s">
        <v>170</v>
      </c>
      <c r="BE539" s="186">
        <f>IF(N539="základní",J539,0)</f>
        <v>0</v>
      </c>
      <c r="BF539" s="186">
        <f>IF(N539="snížená",J539,0)</f>
        <v>0</v>
      </c>
      <c r="BG539" s="186">
        <f>IF(N539="zákl. přenesená",J539,0)</f>
        <v>0</v>
      </c>
      <c r="BH539" s="186">
        <f>IF(N539="sníž. přenesená",J539,0)</f>
        <v>0</v>
      </c>
      <c r="BI539" s="186">
        <f>IF(N539="nulová",J539,0)</f>
        <v>0</v>
      </c>
      <c r="BJ539" s="18" t="s">
        <v>82</v>
      </c>
      <c r="BK539" s="186">
        <f>ROUND(I539*H539,2)</f>
        <v>0</v>
      </c>
      <c r="BL539" s="18" t="s">
        <v>177</v>
      </c>
      <c r="BM539" s="185" t="s">
        <v>787</v>
      </c>
    </row>
    <row r="540" spans="1:65" s="13" customFormat="1" x14ac:dyDescent="0.2">
      <c r="B540" s="192"/>
      <c r="C540" s="193"/>
      <c r="D540" s="187" t="s">
        <v>181</v>
      </c>
      <c r="E540" s="193"/>
      <c r="F540" s="195" t="s">
        <v>788</v>
      </c>
      <c r="G540" s="193"/>
      <c r="H540" s="196">
        <v>539.68100000000004</v>
      </c>
      <c r="I540" s="197"/>
      <c r="J540" s="193"/>
      <c r="K540" s="193"/>
      <c r="L540" s="198"/>
      <c r="M540" s="199"/>
      <c r="N540" s="200"/>
      <c r="O540" s="200"/>
      <c r="P540" s="200"/>
      <c r="Q540" s="200"/>
      <c r="R540" s="200"/>
      <c r="S540" s="200"/>
      <c r="T540" s="201"/>
      <c r="AT540" s="202" t="s">
        <v>181</v>
      </c>
      <c r="AU540" s="202" t="s">
        <v>84</v>
      </c>
      <c r="AV540" s="13" t="s">
        <v>84</v>
      </c>
      <c r="AW540" s="13" t="s">
        <v>4</v>
      </c>
      <c r="AX540" s="13" t="s">
        <v>82</v>
      </c>
      <c r="AY540" s="202" t="s">
        <v>170</v>
      </c>
    </row>
    <row r="541" spans="1:65" s="2" customFormat="1" ht="33" customHeight="1" x14ac:dyDescent="0.2">
      <c r="A541" s="35"/>
      <c r="B541" s="36"/>
      <c r="C541" s="174" t="s">
        <v>789</v>
      </c>
      <c r="D541" s="174" t="s">
        <v>172</v>
      </c>
      <c r="E541" s="175" t="s">
        <v>790</v>
      </c>
      <c r="F541" s="176" t="s">
        <v>791</v>
      </c>
      <c r="G541" s="177" t="s">
        <v>272</v>
      </c>
      <c r="H541" s="178">
        <v>305.92</v>
      </c>
      <c r="I541" s="179"/>
      <c r="J541" s="180">
        <f>ROUND(I541*H541,2)</f>
        <v>0</v>
      </c>
      <c r="K541" s="176" t="s">
        <v>176</v>
      </c>
      <c r="L541" s="40"/>
      <c r="M541" s="181" t="s">
        <v>19</v>
      </c>
      <c r="N541" s="182" t="s">
        <v>45</v>
      </c>
      <c r="O541" s="65"/>
      <c r="P541" s="183">
        <f>O541*H541</f>
        <v>0</v>
      </c>
      <c r="Q541" s="183">
        <v>1.7600000000000001E-3</v>
      </c>
      <c r="R541" s="183">
        <f>Q541*H541</f>
        <v>0.5384192000000001</v>
      </c>
      <c r="S541" s="183">
        <v>0</v>
      </c>
      <c r="T541" s="184">
        <f>S541*H541</f>
        <v>0</v>
      </c>
      <c r="U541" s="35"/>
      <c r="V541" s="35"/>
      <c r="W541" s="35"/>
      <c r="X541" s="35"/>
      <c r="Y541" s="35"/>
      <c r="Z541" s="35"/>
      <c r="AA541" s="35"/>
      <c r="AB541" s="35"/>
      <c r="AC541" s="35"/>
      <c r="AD541" s="35"/>
      <c r="AE541" s="35"/>
      <c r="AR541" s="185" t="s">
        <v>177</v>
      </c>
      <c r="AT541" s="185" t="s">
        <v>172</v>
      </c>
      <c r="AU541" s="185" t="s">
        <v>84</v>
      </c>
      <c r="AY541" s="18" t="s">
        <v>170</v>
      </c>
      <c r="BE541" s="186">
        <f>IF(N541="základní",J541,0)</f>
        <v>0</v>
      </c>
      <c r="BF541" s="186">
        <f>IF(N541="snížená",J541,0)</f>
        <v>0</v>
      </c>
      <c r="BG541" s="186">
        <f>IF(N541="zákl. přenesená",J541,0)</f>
        <v>0</v>
      </c>
      <c r="BH541" s="186">
        <f>IF(N541="sníž. přenesená",J541,0)</f>
        <v>0</v>
      </c>
      <c r="BI541" s="186">
        <f>IF(N541="nulová",J541,0)</f>
        <v>0</v>
      </c>
      <c r="BJ541" s="18" t="s">
        <v>82</v>
      </c>
      <c r="BK541" s="186">
        <f>ROUND(I541*H541,2)</f>
        <v>0</v>
      </c>
      <c r="BL541" s="18" t="s">
        <v>177</v>
      </c>
      <c r="BM541" s="185" t="s">
        <v>792</v>
      </c>
    </row>
    <row r="542" spans="1:65" s="2" customFormat="1" ht="136.5" x14ac:dyDescent="0.2">
      <c r="A542" s="35"/>
      <c r="B542" s="36"/>
      <c r="C542" s="37"/>
      <c r="D542" s="187" t="s">
        <v>179</v>
      </c>
      <c r="E542" s="37"/>
      <c r="F542" s="188" t="s">
        <v>793</v>
      </c>
      <c r="G542" s="37"/>
      <c r="H542" s="37"/>
      <c r="I542" s="189"/>
      <c r="J542" s="37"/>
      <c r="K542" s="37"/>
      <c r="L542" s="40"/>
      <c r="M542" s="190"/>
      <c r="N542" s="191"/>
      <c r="O542" s="65"/>
      <c r="P542" s="65"/>
      <c r="Q542" s="65"/>
      <c r="R542" s="65"/>
      <c r="S542" s="65"/>
      <c r="T542" s="66"/>
      <c r="U542" s="35"/>
      <c r="V542" s="35"/>
      <c r="W542" s="35"/>
      <c r="X542" s="35"/>
      <c r="Y542" s="35"/>
      <c r="Z542" s="35"/>
      <c r="AA542" s="35"/>
      <c r="AB542" s="35"/>
      <c r="AC542" s="35"/>
      <c r="AD542" s="35"/>
      <c r="AE542" s="35"/>
      <c r="AT542" s="18" t="s">
        <v>179</v>
      </c>
      <c r="AU542" s="18" t="s">
        <v>84</v>
      </c>
    </row>
    <row r="543" spans="1:65" s="13" customFormat="1" ht="22.5" x14ac:dyDescent="0.2">
      <c r="B543" s="192"/>
      <c r="C543" s="193"/>
      <c r="D543" s="187" t="s">
        <v>181</v>
      </c>
      <c r="E543" s="194" t="s">
        <v>19</v>
      </c>
      <c r="F543" s="195" t="s">
        <v>794</v>
      </c>
      <c r="G543" s="193"/>
      <c r="H543" s="196">
        <v>95.08</v>
      </c>
      <c r="I543" s="197"/>
      <c r="J543" s="193"/>
      <c r="K543" s="193"/>
      <c r="L543" s="198"/>
      <c r="M543" s="199"/>
      <c r="N543" s="200"/>
      <c r="O543" s="200"/>
      <c r="P543" s="200"/>
      <c r="Q543" s="200"/>
      <c r="R543" s="200"/>
      <c r="S543" s="200"/>
      <c r="T543" s="201"/>
      <c r="AT543" s="202" t="s">
        <v>181</v>
      </c>
      <c r="AU543" s="202" t="s">
        <v>84</v>
      </c>
      <c r="AV543" s="13" t="s">
        <v>84</v>
      </c>
      <c r="AW543" s="13" t="s">
        <v>35</v>
      </c>
      <c r="AX543" s="13" t="s">
        <v>74</v>
      </c>
      <c r="AY543" s="202" t="s">
        <v>170</v>
      </c>
    </row>
    <row r="544" spans="1:65" s="13" customFormat="1" ht="22.5" x14ac:dyDescent="0.2">
      <c r="B544" s="192"/>
      <c r="C544" s="193"/>
      <c r="D544" s="187" t="s">
        <v>181</v>
      </c>
      <c r="E544" s="194" t="s">
        <v>19</v>
      </c>
      <c r="F544" s="195" t="s">
        <v>795</v>
      </c>
      <c r="G544" s="193"/>
      <c r="H544" s="196">
        <v>132.44</v>
      </c>
      <c r="I544" s="197"/>
      <c r="J544" s="193"/>
      <c r="K544" s="193"/>
      <c r="L544" s="198"/>
      <c r="M544" s="199"/>
      <c r="N544" s="200"/>
      <c r="O544" s="200"/>
      <c r="P544" s="200"/>
      <c r="Q544" s="200"/>
      <c r="R544" s="200"/>
      <c r="S544" s="200"/>
      <c r="T544" s="201"/>
      <c r="AT544" s="202" t="s">
        <v>181</v>
      </c>
      <c r="AU544" s="202" t="s">
        <v>84</v>
      </c>
      <c r="AV544" s="13" t="s">
        <v>84</v>
      </c>
      <c r="AW544" s="13" t="s">
        <v>35</v>
      </c>
      <c r="AX544" s="13" t="s">
        <v>74</v>
      </c>
      <c r="AY544" s="202" t="s">
        <v>170</v>
      </c>
    </row>
    <row r="545" spans="1:65" s="13" customFormat="1" x14ac:dyDescent="0.2">
      <c r="B545" s="192"/>
      <c r="C545" s="193"/>
      <c r="D545" s="187" t="s">
        <v>181</v>
      </c>
      <c r="E545" s="194" t="s">
        <v>19</v>
      </c>
      <c r="F545" s="195" t="s">
        <v>796</v>
      </c>
      <c r="G545" s="193"/>
      <c r="H545" s="196">
        <v>39.200000000000003</v>
      </c>
      <c r="I545" s="197"/>
      <c r="J545" s="193"/>
      <c r="K545" s="193"/>
      <c r="L545" s="198"/>
      <c r="M545" s="199"/>
      <c r="N545" s="200"/>
      <c r="O545" s="200"/>
      <c r="P545" s="200"/>
      <c r="Q545" s="200"/>
      <c r="R545" s="200"/>
      <c r="S545" s="200"/>
      <c r="T545" s="201"/>
      <c r="AT545" s="202" t="s">
        <v>181</v>
      </c>
      <c r="AU545" s="202" t="s">
        <v>84</v>
      </c>
      <c r="AV545" s="13" t="s">
        <v>84</v>
      </c>
      <c r="AW545" s="13" t="s">
        <v>35</v>
      </c>
      <c r="AX545" s="13" t="s">
        <v>74</v>
      </c>
      <c r="AY545" s="202" t="s">
        <v>170</v>
      </c>
    </row>
    <row r="546" spans="1:65" s="13" customFormat="1" x14ac:dyDescent="0.2">
      <c r="B546" s="192"/>
      <c r="C546" s="193"/>
      <c r="D546" s="187" t="s">
        <v>181</v>
      </c>
      <c r="E546" s="194" t="s">
        <v>19</v>
      </c>
      <c r="F546" s="195" t="s">
        <v>797</v>
      </c>
      <c r="G546" s="193"/>
      <c r="H546" s="196">
        <v>39.200000000000003</v>
      </c>
      <c r="I546" s="197"/>
      <c r="J546" s="193"/>
      <c r="K546" s="193"/>
      <c r="L546" s="198"/>
      <c r="M546" s="199"/>
      <c r="N546" s="200"/>
      <c r="O546" s="200"/>
      <c r="P546" s="200"/>
      <c r="Q546" s="200"/>
      <c r="R546" s="200"/>
      <c r="S546" s="200"/>
      <c r="T546" s="201"/>
      <c r="AT546" s="202" t="s">
        <v>181</v>
      </c>
      <c r="AU546" s="202" t="s">
        <v>84</v>
      </c>
      <c r="AV546" s="13" t="s">
        <v>84</v>
      </c>
      <c r="AW546" s="13" t="s">
        <v>35</v>
      </c>
      <c r="AX546" s="13" t="s">
        <v>74</v>
      </c>
      <c r="AY546" s="202" t="s">
        <v>170</v>
      </c>
    </row>
    <row r="547" spans="1:65" s="14" customFormat="1" x14ac:dyDescent="0.2">
      <c r="B547" s="203"/>
      <c r="C547" s="204"/>
      <c r="D547" s="187" t="s">
        <v>181</v>
      </c>
      <c r="E547" s="205" t="s">
        <v>19</v>
      </c>
      <c r="F547" s="206" t="s">
        <v>185</v>
      </c>
      <c r="G547" s="204"/>
      <c r="H547" s="207">
        <v>305.92</v>
      </c>
      <c r="I547" s="208"/>
      <c r="J547" s="204"/>
      <c r="K547" s="204"/>
      <c r="L547" s="209"/>
      <c r="M547" s="210"/>
      <c r="N547" s="211"/>
      <c r="O547" s="211"/>
      <c r="P547" s="211"/>
      <c r="Q547" s="211"/>
      <c r="R547" s="211"/>
      <c r="S547" s="211"/>
      <c r="T547" s="212"/>
      <c r="AT547" s="213" t="s">
        <v>181</v>
      </c>
      <c r="AU547" s="213" t="s">
        <v>84</v>
      </c>
      <c r="AV547" s="14" t="s">
        <v>177</v>
      </c>
      <c r="AW547" s="14" t="s">
        <v>35</v>
      </c>
      <c r="AX547" s="14" t="s">
        <v>82</v>
      </c>
      <c r="AY547" s="213" t="s">
        <v>170</v>
      </c>
    </row>
    <row r="548" spans="1:65" s="2" customFormat="1" ht="16.5" customHeight="1" x14ac:dyDescent="0.2">
      <c r="A548" s="35"/>
      <c r="B548" s="36"/>
      <c r="C548" s="214" t="s">
        <v>798</v>
      </c>
      <c r="D548" s="214" t="s">
        <v>239</v>
      </c>
      <c r="E548" s="215" t="s">
        <v>799</v>
      </c>
      <c r="F548" s="216" t="s">
        <v>800</v>
      </c>
      <c r="G548" s="217" t="s">
        <v>248</v>
      </c>
      <c r="H548" s="218">
        <v>67.302000000000007</v>
      </c>
      <c r="I548" s="219"/>
      <c r="J548" s="220">
        <f>ROUND(I548*H548,2)</f>
        <v>0</v>
      </c>
      <c r="K548" s="216" t="s">
        <v>176</v>
      </c>
      <c r="L548" s="221"/>
      <c r="M548" s="222" t="s">
        <v>19</v>
      </c>
      <c r="N548" s="223" t="s">
        <v>45</v>
      </c>
      <c r="O548" s="65"/>
      <c r="P548" s="183">
        <f>O548*H548</f>
        <v>0</v>
      </c>
      <c r="Q548" s="183">
        <v>6.0000000000000001E-3</v>
      </c>
      <c r="R548" s="183">
        <f>Q548*H548</f>
        <v>0.40381200000000006</v>
      </c>
      <c r="S548" s="183">
        <v>0</v>
      </c>
      <c r="T548" s="184">
        <f>S548*H548</f>
        <v>0</v>
      </c>
      <c r="U548" s="35"/>
      <c r="V548" s="35"/>
      <c r="W548" s="35"/>
      <c r="X548" s="35"/>
      <c r="Y548" s="35"/>
      <c r="Z548" s="35"/>
      <c r="AA548" s="35"/>
      <c r="AB548" s="35"/>
      <c r="AC548" s="35"/>
      <c r="AD548" s="35"/>
      <c r="AE548" s="35"/>
      <c r="AR548" s="185" t="s">
        <v>227</v>
      </c>
      <c r="AT548" s="185" t="s">
        <v>239</v>
      </c>
      <c r="AU548" s="185" t="s">
        <v>84</v>
      </c>
      <c r="AY548" s="18" t="s">
        <v>170</v>
      </c>
      <c r="BE548" s="186">
        <f>IF(N548="základní",J548,0)</f>
        <v>0</v>
      </c>
      <c r="BF548" s="186">
        <f>IF(N548="snížená",J548,0)</f>
        <v>0</v>
      </c>
      <c r="BG548" s="186">
        <f>IF(N548="zákl. přenesená",J548,0)</f>
        <v>0</v>
      </c>
      <c r="BH548" s="186">
        <f>IF(N548="sníž. přenesená",J548,0)</f>
        <v>0</v>
      </c>
      <c r="BI548" s="186">
        <f>IF(N548="nulová",J548,0)</f>
        <v>0</v>
      </c>
      <c r="BJ548" s="18" t="s">
        <v>82</v>
      </c>
      <c r="BK548" s="186">
        <f>ROUND(I548*H548,2)</f>
        <v>0</v>
      </c>
      <c r="BL548" s="18" t="s">
        <v>177</v>
      </c>
      <c r="BM548" s="185" t="s">
        <v>801</v>
      </c>
    </row>
    <row r="549" spans="1:65" s="13" customFormat="1" x14ac:dyDescent="0.2">
      <c r="B549" s="192"/>
      <c r="C549" s="193"/>
      <c r="D549" s="187" t="s">
        <v>181</v>
      </c>
      <c r="E549" s="194" t="s">
        <v>19</v>
      </c>
      <c r="F549" s="195" t="s">
        <v>802</v>
      </c>
      <c r="G549" s="193"/>
      <c r="H549" s="196">
        <v>61.183999999999997</v>
      </c>
      <c r="I549" s="197"/>
      <c r="J549" s="193"/>
      <c r="K549" s="193"/>
      <c r="L549" s="198"/>
      <c r="M549" s="199"/>
      <c r="N549" s="200"/>
      <c r="O549" s="200"/>
      <c r="P549" s="200"/>
      <c r="Q549" s="200"/>
      <c r="R549" s="200"/>
      <c r="S549" s="200"/>
      <c r="T549" s="201"/>
      <c r="AT549" s="202" t="s">
        <v>181</v>
      </c>
      <c r="AU549" s="202" t="s">
        <v>84</v>
      </c>
      <c r="AV549" s="13" t="s">
        <v>84</v>
      </c>
      <c r="AW549" s="13" t="s">
        <v>35</v>
      </c>
      <c r="AX549" s="13" t="s">
        <v>82</v>
      </c>
      <c r="AY549" s="202" t="s">
        <v>170</v>
      </c>
    </row>
    <row r="550" spans="1:65" s="13" customFormat="1" x14ac:dyDescent="0.2">
      <c r="B550" s="192"/>
      <c r="C550" s="193"/>
      <c r="D550" s="187" t="s">
        <v>181</v>
      </c>
      <c r="E550" s="193"/>
      <c r="F550" s="195" t="s">
        <v>803</v>
      </c>
      <c r="G550" s="193"/>
      <c r="H550" s="196">
        <v>67.302000000000007</v>
      </c>
      <c r="I550" s="197"/>
      <c r="J550" s="193"/>
      <c r="K550" s="193"/>
      <c r="L550" s="198"/>
      <c r="M550" s="199"/>
      <c r="N550" s="200"/>
      <c r="O550" s="200"/>
      <c r="P550" s="200"/>
      <c r="Q550" s="200"/>
      <c r="R550" s="200"/>
      <c r="S550" s="200"/>
      <c r="T550" s="201"/>
      <c r="AT550" s="202" t="s">
        <v>181</v>
      </c>
      <c r="AU550" s="202" t="s">
        <v>84</v>
      </c>
      <c r="AV550" s="13" t="s">
        <v>84</v>
      </c>
      <c r="AW550" s="13" t="s">
        <v>4</v>
      </c>
      <c r="AX550" s="13" t="s">
        <v>82</v>
      </c>
      <c r="AY550" s="202" t="s">
        <v>170</v>
      </c>
    </row>
    <row r="551" spans="1:65" s="2" customFormat="1" ht="16.5" customHeight="1" x14ac:dyDescent="0.2">
      <c r="A551" s="35"/>
      <c r="B551" s="36"/>
      <c r="C551" s="174" t="s">
        <v>804</v>
      </c>
      <c r="D551" s="174" t="s">
        <v>172</v>
      </c>
      <c r="E551" s="175" t="s">
        <v>805</v>
      </c>
      <c r="F551" s="176" t="s">
        <v>806</v>
      </c>
      <c r="G551" s="177" t="s">
        <v>272</v>
      </c>
      <c r="H551" s="178">
        <v>88.536000000000001</v>
      </c>
      <c r="I551" s="179"/>
      <c r="J551" s="180">
        <f>ROUND(I551*H551,2)</f>
        <v>0</v>
      </c>
      <c r="K551" s="176" t="s">
        <v>176</v>
      </c>
      <c r="L551" s="40"/>
      <c r="M551" s="181" t="s">
        <v>19</v>
      </c>
      <c r="N551" s="182" t="s">
        <v>45</v>
      </c>
      <c r="O551" s="65"/>
      <c r="P551" s="183">
        <f>O551*H551</f>
        <v>0</v>
      </c>
      <c r="Q551" s="183">
        <v>3.0000000000000001E-5</v>
      </c>
      <c r="R551" s="183">
        <f>Q551*H551</f>
        <v>2.6560799999999999E-3</v>
      </c>
      <c r="S551" s="183">
        <v>0</v>
      </c>
      <c r="T551" s="184">
        <f>S551*H551</f>
        <v>0</v>
      </c>
      <c r="U551" s="35"/>
      <c r="V551" s="35"/>
      <c r="W551" s="35"/>
      <c r="X551" s="35"/>
      <c r="Y551" s="35"/>
      <c r="Z551" s="35"/>
      <c r="AA551" s="35"/>
      <c r="AB551" s="35"/>
      <c r="AC551" s="35"/>
      <c r="AD551" s="35"/>
      <c r="AE551" s="35"/>
      <c r="AR551" s="185" t="s">
        <v>177</v>
      </c>
      <c r="AT551" s="185" t="s">
        <v>172</v>
      </c>
      <c r="AU551" s="185" t="s">
        <v>84</v>
      </c>
      <c r="AY551" s="18" t="s">
        <v>170</v>
      </c>
      <c r="BE551" s="186">
        <f>IF(N551="základní",J551,0)</f>
        <v>0</v>
      </c>
      <c r="BF551" s="186">
        <f>IF(N551="snížená",J551,0)</f>
        <v>0</v>
      </c>
      <c r="BG551" s="186">
        <f>IF(N551="zákl. přenesená",J551,0)</f>
        <v>0</v>
      </c>
      <c r="BH551" s="186">
        <f>IF(N551="sníž. přenesená",J551,0)</f>
        <v>0</v>
      </c>
      <c r="BI551" s="186">
        <f>IF(N551="nulová",J551,0)</f>
        <v>0</v>
      </c>
      <c r="BJ551" s="18" t="s">
        <v>82</v>
      </c>
      <c r="BK551" s="186">
        <f>ROUND(I551*H551,2)</f>
        <v>0</v>
      </c>
      <c r="BL551" s="18" t="s">
        <v>177</v>
      </c>
      <c r="BM551" s="185" t="s">
        <v>807</v>
      </c>
    </row>
    <row r="552" spans="1:65" s="2" customFormat="1" ht="39" x14ac:dyDescent="0.2">
      <c r="A552" s="35"/>
      <c r="B552" s="36"/>
      <c r="C552" s="37"/>
      <c r="D552" s="187" t="s">
        <v>179</v>
      </c>
      <c r="E552" s="37"/>
      <c r="F552" s="188" t="s">
        <v>808</v>
      </c>
      <c r="G552" s="37"/>
      <c r="H552" s="37"/>
      <c r="I552" s="189"/>
      <c r="J552" s="37"/>
      <c r="K552" s="37"/>
      <c r="L552" s="40"/>
      <c r="M552" s="190"/>
      <c r="N552" s="191"/>
      <c r="O552" s="65"/>
      <c r="P552" s="65"/>
      <c r="Q552" s="65"/>
      <c r="R552" s="65"/>
      <c r="S552" s="65"/>
      <c r="T552" s="66"/>
      <c r="U552" s="35"/>
      <c r="V552" s="35"/>
      <c r="W552" s="35"/>
      <c r="X552" s="35"/>
      <c r="Y552" s="35"/>
      <c r="Z552" s="35"/>
      <c r="AA552" s="35"/>
      <c r="AB552" s="35"/>
      <c r="AC552" s="35"/>
      <c r="AD552" s="35"/>
      <c r="AE552" s="35"/>
      <c r="AT552" s="18" t="s">
        <v>179</v>
      </c>
      <c r="AU552" s="18" t="s">
        <v>84</v>
      </c>
    </row>
    <row r="553" spans="1:65" s="13" customFormat="1" x14ac:dyDescent="0.2">
      <c r="B553" s="192"/>
      <c r="C553" s="193"/>
      <c r="D553" s="187" t="s">
        <v>181</v>
      </c>
      <c r="E553" s="194" t="s">
        <v>19</v>
      </c>
      <c r="F553" s="195" t="s">
        <v>809</v>
      </c>
      <c r="G553" s="193"/>
      <c r="H553" s="196">
        <v>32.6</v>
      </c>
      <c r="I553" s="197"/>
      <c r="J553" s="193"/>
      <c r="K553" s="193"/>
      <c r="L553" s="198"/>
      <c r="M553" s="199"/>
      <c r="N553" s="200"/>
      <c r="O553" s="200"/>
      <c r="P553" s="200"/>
      <c r="Q553" s="200"/>
      <c r="R553" s="200"/>
      <c r="S553" s="200"/>
      <c r="T553" s="201"/>
      <c r="AT553" s="202" t="s">
        <v>181</v>
      </c>
      <c r="AU553" s="202" t="s">
        <v>84</v>
      </c>
      <c r="AV553" s="13" t="s">
        <v>84</v>
      </c>
      <c r="AW553" s="13" t="s">
        <v>35</v>
      </c>
      <c r="AX553" s="13" t="s">
        <v>74</v>
      </c>
      <c r="AY553" s="202" t="s">
        <v>170</v>
      </c>
    </row>
    <row r="554" spans="1:65" s="13" customFormat="1" x14ac:dyDescent="0.2">
      <c r="B554" s="192"/>
      <c r="C554" s="193"/>
      <c r="D554" s="187" t="s">
        <v>181</v>
      </c>
      <c r="E554" s="194" t="s">
        <v>19</v>
      </c>
      <c r="F554" s="195" t="s">
        <v>810</v>
      </c>
      <c r="G554" s="193"/>
      <c r="H554" s="196">
        <v>32.6</v>
      </c>
      <c r="I554" s="197"/>
      <c r="J554" s="193"/>
      <c r="K554" s="193"/>
      <c r="L554" s="198"/>
      <c r="M554" s="199"/>
      <c r="N554" s="200"/>
      <c r="O554" s="200"/>
      <c r="P554" s="200"/>
      <c r="Q554" s="200"/>
      <c r="R554" s="200"/>
      <c r="S554" s="200"/>
      <c r="T554" s="201"/>
      <c r="AT554" s="202" t="s">
        <v>181</v>
      </c>
      <c r="AU554" s="202" t="s">
        <v>84</v>
      </c>
      <c r="AV554" s="13" t="s">
        <v>84</v>
      </c>
      <c r="AW554" s="13" t="s">
        <v>35</v>
      </c>
      <c r="AX554" s="13" t="s">
        <v>74</v>
      </c>
      <c r="AY554" s="202" t="s">
        <v>170</v>
      </c>
    </row>
    <row r="555" spans="1:65" s="13" customFormat="1" x14ac:dyDescent="0.2">
      <c r="B555" s="192"/>
      <c r="C555" s="193"/>
      <c r="D555" s="187" t="s">
        <v>181</v>
      </c>
      <c r="E555" s="194" t="s">
        <v>19</v>
      </c>
      <c r="F555" s="195" t="s">
        <v>811</v>
      </c>
      <c r="G555" s="193"/>
      <c r="H555" s="196">
        <v>11.667999999999999</v>
      </c>
      <c r="I555" s="197"/>
      <c r="J555" s="193"/>
      <c r="K555" s="193"/>
      <c r="L555" s="198"/>
      <c r="M555" s="199"/>
      <c r="N555" s="200"/>
      <c r="O555" s="200"/>
      <c r="P555" s="200"/>
      <c r="Q555" s="200"/>
      <c r="R555" s="200"/>
      <c r="S555" s="200"/>
      <c r="T555" s="201"/>
      <c r="AT555" s="202" t="s">
        <v>181</v>
      </c>
      <c r="AU555" s="202" t="s">
        <v>84</v>
      </c>
      <c r="AV555" s="13" t="s">
        <v>84</v>
      </c>
      <c r="AW555" s="13" t="s">
        <v>35</v>
      </c>
      <c r="AX555" s="13" t="s">
        <v>74</v>
      </c>
      <c r="AY555" s="202" t="s">
        <v>170</v>
      </c>
    </row>
    <row r="556" spans="1:65" s="13" customFormat="1" x14ac:dyDescent="0.2">
      <c r="B556" s="192"/>
      <c r="C556" s="193"/>
      <c r="D556" s="187" t="s">
        <v>181</v>
      </c>
      <c r="E556" s="194" t="s">
        <v>19</v>
      </c>
      <c r="F556" s="195" t="s">
        <v>812</v>
      </c>
      <c r="G556" s="193"/>
      <c r="H556" s="196">
        <v>11.667999999999999</v>
      </c>
      <c r="I556" s="197"/>
      <c r="J556" s="193"/>
      <c r="K556" s="193"/>
      <c r="L556" s="198"/>
      <c r="M556" s="199"/>
      <c r="N556" s="200"/>
      <c r="O556" s="200"/>
      <c r="P556" s="200"/>
      <c r="Q556" s="200"/>
      <c r="R556" s="200"/>
      <c r="S556" s="200"/>
      <c r="T556" s="201"/>
      <c r="AT556" s="202" t="s">
        <v>181</v>
      </c>
      <c r="AU556" s="202" t="s">
        <v>84</v>
      </c>
      <c r="AV556" s="13" t="s">
        <v>84</v>
      </c>
      <c r="AW556" s="13" t="s">
        <v>35</v>
      </c>
      <c r="AX556" s="13" t="s">
        <v>74</v>
      </c>
      <c r="AY556" s="202" t="s">
        <v>170</v>
      </c>
    </row>
    <row r="557" spans="1:65" s="14" customFormat="1" x14ac:dyDescent="0.2">
      <c r="B557" s="203"/>
      <c r="C557" s="204"/>
      <c r="D557" s="187" t="s">
        <v>181</v>
      </c>
      <c r="E557" s="205" t="s">
        <v>19</v>
      </c>
      <c r="F557" s="206" t="s">
        <v>185</v>
      </c>
      <c r="G557" s="204"/>
      <c r="H557" s="207">
        <v>88.536000000000001</v>
      </c>
      <c r="I557" s="208"/>
      <c r="J557" s="204"/>
      <c r="K557" s="204"/>
      <c r="L557" s="209"/>
      <c r="M557" s="210"/>
      <c r="N557" s="211"/>
      <c r="O557" s="211"/>
      <c r="P557" s="211"/>
      <c r="Q557" s="211"/>
      <c r="R557" s="211"/>
      <c r="S557" s="211"/>
      <c r="T557" s="212"/>
      <c r="AT557" s="213" t="s">
        <v>181</v>
      </c>
      <c r="AU557" s="213" t="s">
        <v>84</v>
      </c>
      <c r="AV557" s="14" t="s">
        <v>177</v>
      </c>
      <c r="AW557" s="14" t="s">
        <v>35</v>
      </c>
      <c r="AX557" s="14" t="s">
        <v>82</v>
      </c>
      <c r="AY557" s="213" t="s">
        <v>170</v>
      </c>
    </row>
    <row r="558" spans="1:65" s="2" customFormat="1" ht="16.5" customHeight="1" x14ac:dyDescent="0.2">
      <c r="A558" s="35"/>
      <c r="B558" s="36"/>
      <c r="C558" s="214" t="s">
        <v>813</v>
      </c>
      <c r="D558" s="214" t="s">
        <v>239</v>
      </c>
      <c r="E558" s="215" t="s">
        <v>814</v>
      </c>
      <c r="F558" s="216" t="s">
        <v>815</v>
      </c>
      <c r="G558" s="217" t="s">
        <v>272</v>
      </c>
      <c r="H558" s="218">
        <v>92.962999999999994</v>
      </c>
      <c r="I558" s="219"/>
      <c r="J558" s="220">
        <f>ROUND(I558*H558,2)</f>
        <v>0</v>
      </c>
      <c r="K558" s="216" t="s">
        <v>176</v>
      </c>
      <c r="L558" s="221"/>
      <c r="M558" s="222" t="s">
        <v>19</v>
      </c>
      <c r="N558" s="223" t="s">
        <v>45</v>
      </c>
      <c r="O558" s="65"/>
      <c r="P558" s="183">
        <f>O558*H558</f>
        <v>0</v>
      </c>
      <c r="Q558" s="183">
        <v>5.0000000000000001E-4</v>
      </c>
      <c r="R558" s="183">
        <f>Q558*H558</f>
        <v>4.6481499999999995E-2</v>
      </c>
      <c r="S558" s="183">
        <v>0</v>
      </c>
      <c r="T558" s="184">
        <f>S558*H558</f>
        <v>0</v>
      </c>
      <c r="U558" s="35"/>
      <c r="V558" s="35"/>
      <c r="W558" s="35"/>
      <c r="X558" s="35"/>
      <c r="Y558" s="35"/>
      <c r="Z558" s="35"/>
      <c r="AA558" s="35"/>
      <c r="AB558" s="35"/>
      <c r="AC558" s="35"/>
      <c r="AD558" s="35"/>
      <c r="AE558" s="35"/>
      <c r="AR558" s="185" t="s">
        <v>227</v>
      </c>
      <c r="AT558" s="185" t="s">
        <v>239</v>
      </c>
      <c r="AU558" s="185" t="s">
        <v>84</v>
      </c>
      <c r="AY558" s="18" t="s">
        <v>170</v>
      </c>
      <c r="BE558" s="186">
        <f>IF(N558="základní",J558,0)</f>
        <v>0</v>
      </c>
      <c r="BF558" s="186">
        <f>IF(N558="snížená",J558,0)</f>
        <v>0</v>
      </c>
      <c r="BG558" s="186">
        <f>IF(N558="zákl. přenesená",J558,0)</f>
        <v>0</v>
      </c>
      <c r="BH558" s="186">
        <f>IF(N558="sníž. přenesená",J558,0)</f>
        <v>0</v>
      </c>
      <c r="BI558" s="186">
        <f>IF(N558="nulová",J558,0)</f>
        <v>0</v>
      </c>
      <c r="BJ558" s="18" t="s">
        <v>82</v>
      </c>
      <c r="BK558" s="186">
        <f>ROUND(I558*H558,2)</f>
        <v>0</v>
      </c>
      <c r="BL558" s="18" t="s">
        <v>177</v>
      </c>
      <c r="BM558" s="185" t="s">
        <v>816</v>
      </c>
    </row>
    <row r="559" spans="1:65" s="13" customFormat="1" x14ac:dyDescent="0.2">
      <c r="B559" s="192"/>
      <c r="C559" s="193"/>
      <c r="D559" s="187" t="s">
        <v>181</v>
      </c>
      <c r="E559" s="193"/>
      <c r="F559" s="195" t="s">
        <v>817</v>
      </c>
      <c r="G559" s="193"/>
      <c r="H559" s="196">
        <v>92.962999999999994</v>
      </c>
      <c r="I559" s="197"/>
      <c r="J559" s="193"/>
      <c r="K559" s="193"/>
      <c r="L559" s="198"/>
      <c r="M559" s="199"/>
      <c r="N559" s="200"/>
      <c r="O559" s="200"/>
      <c r="P559" s="200"/>
      <c r="Q559" s="200"/>
      <c r="R559" s="200"/>
      <c r="S559" s="200"/>
      <c r="T559" s="201"/>
      <c r="AT559" s="202" t="s">
        <v>181</v>
      </c>
      <c r="AU559" s="202" t="s">
        <v>84</v>
      </c>
      <c r="AV559" s="13" t="s">
        <v>84</v>
      </c>
      <c r="AW559" s="13" t="s">
        <v>4</v>
      </c>
      <c r="AX559" s="13" t="s">
        <v>82</v>
      </c>
      <c r="AY559" s="202" t="s">
        <v>170</v>
      </c>
    </row>
    <row r="560" spans="1:65" s="2" customFormat="1" ht="16.5" customHeight="1" x14ac:dyDescent="0.2">
      <c r="A560" s="35"/>
      <c r="B560" s="36"/>
      <c r="C560" s="174" t="s">
        <v>818</v>
      </c>
      <c r="D560" s="174" t="s">
        <v>172</v>
      </c>
      <c r="E560" s="175" t="s">
        <v>819</v>
      </c>
      <c r="F560" s="176" t="s">
        <v>820</v>
      </c>
      <c r="G560" s="177" t="s">
        <v>272</v>
      </c>
      <c r="H560" s="178">
        <v>570.404</v>
      </c>
      <c r="I560" s="179"/>
      <c r="J560" s="180">
        <f>ROUND(I560*H560,2)</f>
        <v>0</v>
      </c>
      <c r="K560" s="176" t="s">
        <v>176</v>
      </c>
      <c r="L560" s="40"/>
      <c r="M560" s="181" t="s">
        <v>19</v>
      </c>
      <c r="N560" s="182" t="s">
        <v>45</v>
      </c>
      <c r="O560" s="65"/>
      <c r="P560" s="183">
        <f>O560*H560</f>
        <v>0</v>
      </c>
      <c r="Q560" s="183">
        <v>0</v>
      </c>
      <c r="R560" s="183">
        <f>Q560*H560</f>
        <v>0</v>
      </c>
      <c r="S560" s="183">
        <v>0</v>
      </c>
      <c r="T560" s="184">
        <f>S560*H560</f>
        <v>0</v>
      </c>
      <c r="U560" s="35"/>
      <c r="V560" s="35"/>
      <c r="W560" s="35"/>
      <c r="X560" s="35"/>
      <c r="Y560" s="35"/>
      <c r="Z560" s="35"/>
      <c r="AA560" s="35"/>
      <c r="AB560" s="35"/>
      <c r="AC560" s="35"/>
      <c r="AD560" s="35"/>
      <c r="AE560" s="35"/>
      <c r="AR560" s="185" t="s">
        <v>177</v>
      </c>
      <c r="AT560" s="185" t="s">
        <v>172</v>
      </c>
      <c r="AU560" s="185" t="s">
        <v>84</v>
      </c>
      <c r="AY560" s="18" t="s">
        <v>170</v>
      </c>
      <c r="BE560" s="186">
        <f>IF(N560="základní",J560,0)</f>
        <v>0</v>
      </c>
      <c r="BF560" s="186">
        <f>IF(N560="snížená",J560,0)</f>
        <v>0</v>
      </c>
      <c r="BG560" s="186">
        <f>IF(N560="zákl. přenesená",J560,0)</f>
        <v>0</v>
      </c>
      <c r="BH560" s="186">
        <f>IF(N560="sníž. přenesená",J560,0)</f>
        <v>0</v>
      </c>
      <c r="BI560" s="186">
        <f>IF(N560="nulová",J560,0)</f>
        <v>0</v>
      </c>
      <c r="BJ560" s="18" t="s">
        <v>82</v>
      </c>
      <c r="BK560" s="186">
        <f>ROUND(I560*H560,2)</f>
        <v>0</v>
      </c>
      <c r="BL560" s="18" t="s">
        <v>177</v>
      </c>
      <c r="BM560" s="185" t="s">
        <v>821</v>
      </c>
    </row>
    <row r="561" spans="1:65" s="2" customFormat="1" ht="39" x14ac:dyDescent="0.2">
      <c r="A561" s="35"/>
      <c r="B561" s="36"/>
      <c r="C561" s="37"/>
      <c r="D561" s="187" t="s">
        <v>179</v>
      </c>
      <c r="E561" s="37"/>
      <c r="F561" s="188" t="s">
        <v>808</v>
      </c>
      <c r="G561" s="37"/>
      <c r="H561" s="37"/>
      <c r="I561" s="189"/>
      <c r="J561" s="37"/>
      <c r="K561" s="37"/>
      <c r="L561" s="40"/>
      <c r="M561" s="190"/>
      <c r="N561" s="191"/>
      <c r="O561" s="65"/>
      <c r="P561" s="65"/>
      <c r="Q561" s="65"/>
      <c r="R561" s="65"/>
      <c r="S561" s="65"/>
      <c r="T561" s="66"/>
      <c r="U561" s="35"/>
      <c r="V561" s="35"/>
      <c r="W561" s="35"/>
      <c r="X561" s="35"/>
      <c r="Y561" s="35"/>
      <c r="Z561" s="35"/>
      <c r="AA561" s="35"/>
      <c r="AB561" s="35"/>
      <c r="AC561" s="35"/>
      <c r="AD561" s="35"/>
      <c r="AE561" s="35"/>
      <c r="AT561" s="18" t="s">
        <v>179</v>
      </c>
      <c r="AU561" s="18" t="s">
        <v>84</v>
      </c>
    </row>
    <row r="562" spans="1:65" s="13" customFormat="1" ht="22.5" x14ac:dyDescent="0.2">
      <c r="B562" s="192"/>
      <c r="C562" s="193"/>
      <c r="D562" s="187" t="s">
        <v>181</v>
      </c>
      <c r="E562" s="194" t="s">
        <v>19</v>
      </c>
      <c r="F562" s="195" t="s">
        <v>794</v>
      </c>
      <c r="G562" s="193"/>
      <c r="H562" s="196">
        <v>95.08</v>
      </c>
      <c r="I562" s="197"/>
      <c r="J562" s="193"/>
      <c r="K562" s="193"/>
      <c r="L562" s="198"/>
      <c r="M562" s="199"/>
      <c r="N562" s="200"/>
      <c r="O562" s="200"/>
      <c r="P562" s="200"/>
      <c r="Q562" s="200"/>
      <c r="R562" s="200"/>
      <c r="S562" s="200"/>
      <c r="T562" s="201"/>
      <c r="AT562" s="202" t="s">
        <v>181</v>
      </c>
      <c r="AU562" s="202" t="s">
        <v>84</v>
      </c>
      <c r="AV562" s="13" t="s">
        <v>84</v>
      </c>
      <c r="AW562" s="13" t="s">
        <v>35</v>
      </c>
      <c r="AX562" s="13" t="s">
        <v>74</v>
      </c>
      <c r="AY562" s="202" t="s">
        <v>170</v>
      </c>
    </row>
    <row r="563" spans="1:65" s="13" customFormat="1" ht="22.5" x14ac:dyDescent="0.2">
      <c r="B563" s="192"/>
      <c r="C563" s="193"/>
      <c r="D563" s="187" t="s">
        <v>181</v>
      </c>
      <c r="E563" s="194" t="s">
        <v>19</v>
      </c>
      <c r="F563" s="195" t="s">
        <v>795</v>
      </c>
      <c r="G563" s="193"/>
      <c r="H563" s="196">
        <v>132.44</v>
      </c>
      <c r="I563" s="197"/>
      <c r="J563" s="193"/>
      <c r="K563" s="193"/>
      <c r="L563" s="198"/>
      <c r="M563" s="199"/>
      <c r="N563" s="200"/>
      <c r="O563" s="200"/>
      <c r="P563" s="200"/>
      <c r="Q563" s="200"/>
      <c r="R563" s="200"/>
      <c r="S563" s="200"/>
      <c r="T563" s="201"/>
      <c r="AT563" s="202" t="s">
        <v>181</v>
      </c>
      <c r="AU563" s="202" t="s">
        <v>84</v>
      </c>
      <c r="AV563" s="13" t="s">
        <v>84</v>
      </c>
      <c r="AW563" s="13" t="s">
        <v>35</v>
      </c>
      <c r="AX563" s="13" t="s">
        <v>74</v>
      </c>
      <c r="AY563" s="202" t="s">
        <v>170</v>
      </c>
    </row>
    <row r="564" spans="1:65" s="13" customFormat="1" x14ac:dyDescent="0.2">
      <c r="B564" s="192"/>
      <c r="C564" s="193"/>
      <c r="D564" s="187" t="s">
        <v>181</v>
      </c>
      <c r="E564" s="194" t="s">
        <v>19</v>
      </c>
      <c r="F564" s="195" t="s">
        <v>796</v>
      </c>
      <c r="G564" s="193"/>
      <c r="H564" s="196">
        <v>39.200000000000003</v>
      </c>
      <c r="I564" s="197"/>
      <c r="J564" s="193"/>
      <c r="K564" s="193"/>
      <c r="L564" s="198"/>
      <c r="M564" s="199"/>
      <c r="N564" s="200"/>
      <c r="O564" s="200"/>
      <c r="P564" s="200"/>
      <c r="Q564" s="200"/>
      <c r="R564" s="200"/>
      <c r="S564" s="200"/>
      <c r="T564" s="201"/>
      <c r="AT564" s="202" t="s">
        <v>181</v>
      </c>
      <c r="AU564" s="202" t="s">
        <v>84</v>
      </c>
      <c r="AV564" s="13" t="s">
        <v>84</v>
      </c>
      <c r="AW564" s="13" t="s">
        <v>35</v>
      </c>
      <c r="AX564" s="13" t="s">
        <v>74</v>
      </c>
      <c r="AY564" s="202" t="s">
        <v>170</v>
      </c>
    </row>
    <row r="565" spans="1:65" s="13" customFormat="1" x14ac:dyDescent="0.2">
      <c r="B565" s="192"/>
      <c r="C565" s="193"/>
      <c r="D565" s="187" t="s">
        <v>181</v>
      </c>
      <c r="E565" s="194" t="s">
        <v>19</v>
      </c>
      <c r="F565" s="195" t="s">
        <v>822</v>
      </c>
      <c r="G565" s="193"/>
      <c r="H565" s="196">
        <v>39.200000000000003</v>
      </c>
      <c r="I565" s="197"/>
      <c r="J565" s="193"/>
      <c r="K565" s="193"/>
      <c r="L565" s="198"/>
      <c r="M565" s="199"/>
      <c r="N565" s="200"/>
      <c r="O565" s="200"/>
      <c r="P565" s="200"/>
      <c r="Q565" s="200"/>
      <c r="R565" s="200"/>
      <c r="S565" s="200"/>
      <c r="T565" s="201"/>
      <c r="AT565" s="202" t="s">
        <v>181</v>
      </c>
      <c r="AU565" s="202" t="s">
        <v>84</v>
      </c>
      <c r="AV565" s="13" t="s">
        <v>84</v>
      </c>
      <c r="AW565" s="13" t="s">
        <v>35</v>
      </c>
      <c r="AX565" s="13" t="s">
        <v>74</v>
      </c>
      <c r="AY565" s="202" t="s">
        <v>170</v>
      </c>
    </row>
    <row r="566" spans="1:65" s="13" customFormat="1" x14ac:dyDescent="0.2">
      <c r="B566" s="192"/>
      <c r="C566" s="193"/>
      <c r="D566" s="187" t="s">
        <v>181</v>
      </c>
      <c r="E566" s="194" t="s">
        <v>19</v>
      </c>
      <c r="F566" s="195" t="s">
        <v>823</v>
      </c>
      <c r="G566" s="193"/>
      <c r="H566" s="196">
        <v>27.143999999999998</v>
      </c>
      <c r="I566" s="197"/>
      <c r="J566" s="193"/>
      <c r="K566" s="193"/>
      <c r="L566" s="198"/>
      <c r="M566" s="199"/>
      <c r="N566" s="200"/>
      <c r="O566" s="200"/>
      <c r="P566" s="200"/>
      <c r="Q566" s="200"/>
      <c r="R566" s="200"/>
      <c r="S566" s="200"/>
      <c r="T566" s="201"/>
      <c r="AT566" s="202" t="s">
        <v>181</v>
      </c>
      <c r="AU566" s="202" t="s">
        <v>84</v>
      </c>
      <c r="AV566" s="13" t="s">
        <v>84</v>
      </c>
      <c r="AW566" s="13" t="s">
        <v>35</v>
      </c>
      <c r="AX566" s="13" t="s">
        <v>74</v>
      </c>
      <c r="AY566" s="202" t="s">
        <v>170</v>
      </c>
    </row>
    <row r="567" spans="1:65" s="13" customFormat="1" ht="22.5" x14ac:dyDescent="0.2">
      <c r="B567" s="192"/>
      <c r="C567" s="193"/>
      <c r="D567" s="187" t="s">
        <v>181</v>
      </c>
      <c r="E567" s="194" t="s">
        <v>19</v>
      </c>
      <c r="F567" s="195" t="s">
        <v>824</v>
      </c>
      <c r="G567" s="193"/>
      <c r="H567" s="196">
        <v>74.16</v>
      </c>
      <c r="I567" s="197"/>
      <c r="J567" s="193"/>
      <c r="K567" s="193"/>
      <c r="L567" s="198"/>
      <c r="M567" s="199"/>
      <c r="N567" s="200"/>
      <c r="O567" s="200"/>
      <c r="P567" s="200"/>
      <c r="Q567" s="200"/>
      <c r="R567" s="200"/>
      <c r="S567" s="200"/>
      <c r="T567" s="201"/>
      <c r="AT567" s="202" t="s">
        <v>181</v>
      </c>
      <c r="AU567" s="202" t="s">
        <v>84</v>
      </c>
      <c r="AV567" s="13" t="s">
        <v>84</v>
      </c>
      <c r="AW567" s="13" t="s">
        <v>35</v>
      </c>
      <c r="AX567" s="13" t="s">
        <v>74</v>
      </c>
      <c r="AY567" s="202" t="s">
        <v>170</v>
      </c>
    </row>
    <row r="568" spans="1:65" s="13" customFormat="1" ht="22.5" x14ac:dyDescent="0.2">
      <c r="B568" s="192"/>
      <c r="C568" s="193"/>
      <c r="D568" s="187" t="s">
        <v>181</v>
      </c>
      <c r="E568" s="194" t="s">
        <v>19</v>
      </c>
      <c r="F568" s="195" t="s">
        <v>825</v>
      </c>
      <c r="G568" s="193"/>
      <c r="H568" s="196">
        <v>106.28</v>
      </c>
      <c r="I568" s="197"/>
      <c r="J568" s="193"/>
      <c r="K568" s="193"/>
      <c r="L568" s="198"/>
      <c r="M568" s="199"/>
      <c r="N568" s="200"/>
      <c r="O568" s="200"/>
      <c r="P568" s="200"/>
      <c r="Q568" s="200"/>
      <c r="R568" s="200"/>
      <c r="S568" s="200"/>
      <c r="T568" s="201"/>
      <c r="AT568" s="202" t="s">
        <v>181</v>
      </c>
      <c r="AU568" s="202" t="s">
        <v>84</v>
      </c>
      <c r="AV568" s="13" t="s">
        <v>84</v>
      </c>
      <c r="AW568" s="13" t="s">
        <v>35</v>
      </c>
      <c r="AX568" s="13" t="s">
        <v>74</v>
      </c>
      <c r="AY568" s="202" t="s">
        <v>170</v>
      </c>
    </row>
    <row r="569" spans="1:65" s="13" customFormat="1" x14ac:dyDescent="0.2">
      <c r="B569" s="192"/>
      <c r="C569" s="193"/>
      <c r="D569" s="187" t="s">
        <v>181</v>
      </c>
      <c r="E569" s="194" t="s">
        <v>19</v>
      </c>
      <c r="F569" s="195" t="s">
        <v>826</v>
      </c>
      <c r="G569" s="193"/>
      <c r="H569" s="196">
        <v>28.3</v>
      </c>
      <c r="I569" s="197"/>
      <c r="J569" s="193"/>
      <c r="K569" s="193"/>
      <c r="L569" s="198"/>
      <c r="M569" s="199"/>
      <c r="N569" s="200"/>
      <c r="O569" s="200"/>
      <c r="P569" s="200"/>
      <c r="Q569" s="200"/>
      <c r="R569" s="200"/>
      <c r="S569" s="200"/>
      <c r="T569" s="201"/>
      <c r="AT569" s="202" t="s">
        <v>181</v>
      </c>
      <c r="AU569" s="202" t="s">
        <v>84</v>
      </c>
      <c r="AV569" s="13" t="s">
        <v>84</v>
      </c>
      <c r="AW569" s="13" t="s">
        <v>35</v>
      </c>
      <c r="AX569" s="13" t="s">
        <v>74</v>
      </c>
      <c r="AY569" s="202" t="s">
        <v>170</v>
      </c>
    </row>
    <row r="570" spans="1:65" s="13" customFormat="1" x14ac:dyDescent="0.2">
      <c r="B570" s="192"/>
      <c r="C570" s="193"/>
      <c r="D570" s="187" t="s">
        <v>181</v>
      </c>
      <c r="E570" s="194" t="s">
        <v>19</v>
      </c>
      <c r="F570" s="195" t="s">
        <v>827</v>
      </c>
      <c r="G570" s="193"/>
      <c r="H570" s="196">
        <v>28.6</v>
      </c>
      <c r="I570" s="197"/>
      <c r="J570" s="193"/>
      <c r="K570" s="193"/>
      <c r="L570" s="198"/>
      <c r="M570" s="199"/>
      <c r="N570" s="200"/>
      <c r="O570" s="200"/>
      <c r="P570" s="200"/>
      <c r="Q570" s="200"/>
      <c r="R570" s="200"/>
      <c r="S570" s="200"/>
      <c r="T570" s="201"/>
      <c r="AT570" s="202" t="s">
        <v>181</v>
      </c>
      <c r="AU570" s="202" t="s">
        <v>84</v>
      </c>
      <c r="AV570" s="13" t="s">
        <v>84</v>
      </c>
      <c r="AW570" s="13" t="s">
        <v>35</v>
      </c>
      <c r="AX570" s="13" t="s">
        <v>74</v>
      </c>
      <c r="AY570" s="202" t="s">
        <v>170</v>
      </c>
    </row>
    <row r="571" spans="1:65" s="14" customFormat="1" x14ac:dyDescent="0.2">
      <c r="B571" s="203"/>
      <c r="C571" s="204"/>
      <c r="D571" s="187" t="s">
        <v>181</v>
      </c>
      <c r="E571" s="205" t="s">
        <v>19</v>
      </c>
      <c r="F571" s="206" t="s">
        <v>185</v>
      </c>
      <c r="G571" s="204"/>
      <c r="H571" s="207">
        <v>570.404</v>
      </c>
      <c r="I571" s="208"/>
      <c r="J571" s="204"/>
      <c r="K571" s="204"/>
      <c r="L571" s="209"/>
      <c r="M571" s="210"/>
      <c r="N571" s="211"/>
      <c r="O571" s="211"/>
      <c r="P571" s="211"/>
      <c r="Q571" s="211"/>
      <c r="R571" s="211"/>
      <c r="S571" s="211"/>
      <c r="T571" s="212"/>
      <c r="AT571" s="213" t="s">
        <v>181</v>
      </c>
      <c r="AU571" s="213" t="s">
        <v>84</v>
      </c>
      <c r="AV571" s="14" t="s">
        <v>177</v>
      </c>
      <c r="AW571" s="14" t="s">
        <v>35</v>
      </c>
      <c r="AX571" s="14" t="s">
        <v>82</v>
      </c>
      <c r="AY571" s="213" t="s">
        <v>170</v>
      </c>
    </row>
    <row r="572" spans="1:65" s="2" customFormat="1" ht="16.5" customHeight="1" x14ac:dyDescent="0.2">
      <c r="A572" s="35"/>
      <c r="B572" s="36"/>
      <c r="C572" s="214" t="s">
        <v>828</v>
      </c>
      <c r="D572" s="214" t="s">
        <v>239</v>
      </c>
      <c r="E572" s="215" t="s">
        <v>829</v>
      </c>
      <c r="F572" s="216" t="s">
        <v>830</v>
      </c>
      <c r="G572" s="217" t="s">
        <v>272</v>
      </c>
      <c r="H572" s="218">
        <v>205.69900000000001</v>
      </c>
      <c r="I572" s="219"/>
      <c r="J572" s="220">
        <f>ROUND(I572*H572,2)</f>
        <v>0</v>
      </c>
      <c r="K572" s="216" t="s">
        <v>176</v>
      </c>
      <c r="L572" s="221"/>
      <c r="M572" s="222" t="s">
        <v>19</v>
      </c>
      <c r="N572" s="223" t="s">
        <v>45</v>
      </c>
      <c r="O572" s="65"/>
      <c r="P572" s="183">
        <f>O572*H572</f>
        <v>0</v>
      </c>
      <c r="Q572" s="183">
        <v>1.1E-4</v>
      </c>
      <c r="R572" s="183">
        <f>Q572*H572</f>
        <v>2.2626890000000004E-2</v>
      </c>
      <c r="S572" s="183">
        <v>0</v>
      </c>
      <c r="T572" s="184">
        <f>S572*H572</f>
        <v>0</v>
      </c>
      <c r="U572" s="35"/>
      <c r="V572" s="35"/>
      <c r="W572" s="35"/>
      <c r="X572" s="35"/>
      <c r="Y572" s="35"/>
      <c r="Z572" s="35"/>
      <c r="AA572" s="35"/>
      <c r="AB572" s="35"/>
      <c r="AC572" s="35"/>
      <c r="AD572" s="35"/>
      <c r="AE572" s="35"/>
      <c r="AR572" s="185" t="s">
        <v>227</v>
      </c>
      <c r="AT572" s="185" t="s">
        <v>239</v>
      </c>
      <c r="AU572" s="185" t="s">
        <v>84</v>
      </c>
      <c r="AY572" s="18" t="s">
        <v>170</v>
      </c>
      <c r="BE572" s="186">
        <f>IF(N572="základní",J572,0)</f>
        <v>0</v>
      </c>
      <c r="BF572" s="186">
        <f>IF(N572="snížená",J572,0)</f>
        <v>0</v>
      </c>
      <c r="BG572" s="186">
        <f>IF(N572="zákl. přenesená",J572,0)</f>
        <v>0</v>
      </c>
      <c r="BH572" s="186">
        <f>IF(N572="sníž. přenesená",J572,0)</f>
        <v>0</v>
      </c>
      <c r="BI572" s="186">
        <f>IF(N572="nulová",J572,0)</f>
        <v>0</v>
      </c>
      <c r="BJ572" s="18" t="s">
        <v>82</v>
      </c>
      <c r="BK572" s="186">
        <f>ROUND(I572*H572,2)</f>
        <v>0</v>
      </c>
      <c r="BL572" s="18" t="s">
        <v>177</v>
      </c>
      <c r="BM572" s="185" t="s">
        <v>831</v>
      </c>
    </row>
    <row r="573" spans="1:65" s="13" customFormat="1" x14ac:dyDescent="0.2">
      <c r="B573" s="192"/>
      <c r="C573" s="193"/>
      <c r="D573" s="187" t="s">
        <v>181</v>
      </c>
      <c r="E573" s="194" t="s">
        <v>19</v>
      </c>
      <c r="F573" s="195" t="s">
        <v>832</v>
      </c>
      <c r="G573" s="193"/>
      <c r="H573" s="196">
        <v>53.24</v>
      </c>
      <c r="I573" s="197"/>
      <c r="J573" s="193"/>
      <c r="K573" s="193"/>
      <c r="L573" s="198"/>
      <c r="M573" s="199"/>
      <c r="N573" s="200"/>
      <c r="O573" s="200"/>
      <c r="P573" s="200"/>
      <c r="Q573" s="200"/>
      <c r="R573" s="200"/>
      <c r="S573" s="200"/>
      <c r="T573" s="201"/>
      <c r="AT573" s="202" t="s">
        <v>181</v>
      </c>
      <c r="AU573" s="202" t="s">
        <v>84</v>
      </c>
      <c r="AV573" s="13" t="s">
        <v>84</v>
      </c>
      <c r="AW573" s="13" t="s">
        <v>35</v>
      </c>
      <c r="AX573" s="13" t="s">
        <v>74</v>
      </c>
      <c r="AY573" s="202" t="s">
        <v>170</v>
      </c>
    </row>
    <row r="574" spans="1:65" s="13" customFormat="1" x14ac:dyDescent="0.2">
      <c r="B574" s="192"/>
      <c r="C574" s="193"/>
      <c r="D574" s="187" t="s">
        <v>181</v>
      </c>
      <c r="E574" s="194" t="s">
        <v>19</v>
      </c>
      <c r="F574" s="195" t="s">
        <v>833</v>
      </c>
      <c r="G574" s="193"/>
      <c r="H574" s="196">
        <v>80.12</v>
      </c>
      <c r="I574" s="197"/>
      <c r="J574" s="193"/>
      <c r="K574" s="193"/>
      <c r="L574" s="198"/>
      <c r="M574" s="199"/>
      <c r="N574" s="200"/>
      <c r="O574" s="200"/>
      <c r="P574" s="200"/>
      <c r="Q574" s="200"/>
      <c r="R574" s="200"/>
      <c r="S574" s="200"/>
      <c r="T574" s="201"/>
      <c r="AT574" s="202" t="s">
        <v>181</v>
      </c>
      <c r="AU574" s="202" t="s">
        <v>84</v>
      </c>
      <c r="AV574" s="13" t="s">
        <v>84</v>
      </c>
      <c r="AW574" s="13" t="s">
        <v>35</v>
      </c>
      <c r="AX574" s="13" t="s">
        <v>74</v>
      </c>
      <c r="AY574" s="202" t="s">
        <v>170</v>
      </c>
    </row>
    <row r="575" spans="1:65" s="13" customFormat="1" x14ac:dyDescent="0.2">
      <c r="B575" s="192"/>
      <c r="C575" s="193"/>
      <c r="D575" s="187" t="s">
        <v>181</v>
      </c>
      <c r="E575" s="194" t="s">
        <v>19</v>
      </c>
      <c r="F575" s="195" t="s">
        <v>834</v>
      </c>
      <c r="G575" s="193"/>
      <c r="H575" s="196">
        <v>17.399999999999999</v>
      </c>
      <c r="I575" s="197"/>
      <c r="J575" s="193"/>
      <c r="K575" s="193"/>
      <c r="L575" s="198"/>
      <c r="M575" s="199"/>
      <c r="N575" s="200"/>
      <c r="O575" s="200"/>
      <c r="P575" s="200"/>
      <c r="Q575" s="200"/>
      <c r="R575" s="200"/>
      <c r="S575" s="200"/>
      <c r="T575" s="201"/>
      <c r="AT575" s="202" t="s">
        <v>181</v>
      </c>
      <c r="AU575" s="202" t="s">
        <v>84</v>
      </c>
      <c r="AV575" s="13" t="s">
        <v>84</v>
      </c>
      <c r="AW575" s="13" t="s">
        <v>35</v>
      </c>
      <c r="AX575" s="13" t="s">
        <v>74</v>
      </c>
      <c r="AY575" s="202" t="s">
        <v>170</v>
      </c>
    </row>
    <row r="576" spans="1:65" s="13" customFormat="1" x14ac:dyDescent="0.2">
      <c r="B576" s="192"/>
      <c r="C576" s="193"/>
      <c r="D576" s="187" t="s">
        <v>181</v>
      </c>
      <c r="E576" s="194" t="s">
        <v>19</v>
      </c>
      <c r="F576" s="195" t="s">
        <v>835</v>
      </c>
      <c r="G576" s="193"/>
      <c r="H576" s="196">
        <v>18</v>
      </c>
      <c r="I576" s="197"/>
      <c r="J576" s="193"/>
      <c r="K576" s="193"/>
      <c r="L576" s="198"/>
      <c r="M576" s="199"/>
      <c r="N576" s="200"/>
      <c r="O576" s="200"/>
      <c r="P576" s="200"/>
      <c r="Q576" s="200"/>
      <c r="R576" s="200"/>
      <c r="S576" s="200"/>
      <c r="T576" s="201"/>
      <c r="AT576" s="202" t="s">
        <v>181</v>
      </c>
      <c r="AU576" s="202" t="s">
        <v>84</v>
      </c>
      <c r="AV576" s="13" t="s">
        <v>84</v>
      </c>
      <c r="AW576" s="13" t="s">
        <v>35</v>
      </c>
      <c r="AX576" s="13" t="s">
        <v>74</v>
      </c>
      <c r="AY576" s="202" t="s">
        <v>170</v>
      </c>
    </row>
    <row r="577" spans="1:65" s="13" customFormat="1" x14ac:dyDescent="0.2">
      <c r="B577" s="192"/>
      <c r="C577" s="193"/>
      <c r="D577" s="187" t="s">
        <v>181</v>
      </c>
      <c r="E577" s="194" t="s">
        <v>19</v>
      </c>
      <c r="F577" s="195" t="s">
        <v>823</v>
      </c>
      <c r="G577" s="193"/>
      <c r="H577" s="196">
        <v>27.143999999999998</v>
      </c>
      <c r="I577" s="197"/>
      <c r="J577" s="193"/>
      <c r="K577" s="193"/>
      <c r="L577" s="198"/>
      <c r="M577" s="199"/>
      <c r="N577" s="200"/>
      <c r="O577" s="200"/>
      <c r="P577" s="200"/>
      <c r="Q577" s="200"/>
      <c r="R577" s="200"/>
      <c r="S577" s="200"/>
      <c r="T577" s="201"/>
      <c r="AT577" s="202" t="s">
        <v>181</v>
      </c>
      <c r="AU577" s="202" t="s">
        <v>84</v>
      </c>
      <c r="AV577" s="13" t="s">
        <v>84</v>
      </c>
      <c r="AW577" s="13" t="s">
        <v>35</v>
      </c>
      <c r="AX577" s="13" t="s">
        <v>74</v>
      </c>
      <c r="AY577" s="202" t="s">
        <v>170</v>
      </c>
    </row>
    <row r="578" spans="1:65" s="14" customFormat="1" x14ac:dyDescent="0.2">
      <c r="B578" s="203"/>
      <c r="C578" s="204"/>
      <c r="D578" s="187" t="s">
        <v>181</v>
      </c>
      <c r="E578" s="205" t="s">
        <v>19</v>
      </c>
      <c r="F578" s="206" t="s">
        <v>185</v>
      </c>
      <c r="G578" s="204"/>
      <c r="H578" s="207">
        <v>195.904</v>
      </c>
      <c r="I578" s="208"/>
      <c r="J578" s="204"/>
      <c r="K578" s="204"/>
      <c r="L578" s="209"/>
      <c r="M578" s="210"/>
      <c r="N578" s="211"/>
      <c r="O578" s="211"/>
      <c r="P578" s="211"/>
      <c r="Q578" s="211"/>
      <c r="R578" s="211"/>
      <c r="S578" s="211"/>
      <c r="T578" s="212"/>
      <c r="AT578" s="213" t="s">
        <v>181</v>
      </c>
      <c r="AU578" s="213" t="s">
        <v>84</v>
      </c>
      <c r="AV578" s="14" t="s">
        <v>177</v>
      </c>
      <c r="AW578" s="14" t="s">
        <v>35</v>
      </c>
      <c r="AX578" s="14" t="s">
        <v>82</v>
      </c>
      <c r="AY578" s="213" t="s">
        <v>170</v>
      </c>
    </row>
    <row r="579" spans="1:65" s="13" customFormat="1" x14ac:dyDescent="0.2">
      <c r="B579" s="192"/>
      <c r="C579" s="193"/>
      <c r="D579" s="187" t="s">
        <v>181</v>
      </c>
      <c r="E579" s="193"/>
      <c r="F579" s="195" t="s">
        <v>836</v>
      </c>
      <c r="G579" s="193"/>
      <c r="H579" s="196">
        <v>205.69900000000001</v>
      </c>
      <c r="I579" s="197"/>
      <c r="J579" s="193"/>
      <c r="K579" s="193"/>
      <c r="L579" s="198"/>
      <c r="M579" s="199"/>
      <c r="N579" s="200"/>
      <c r="O579" s="200"/>
      <c r="P579" s="200"/>
      <c r="Q579" s="200"/>
      <c r="R579" s="200"/>
      <c r="S579" s="200"/>
      <c r="T579" s="201"/>
      <c r="AT579" s="202" t="s">
        <v>181</v>
      </c>
      <c r="AU579" s="202" t="s">
        <v>84</v>
      </c>
      <c r="AV579" s="13" t="s">
        <v>84</v>
      </c>
      <c r="AW579" s="13" t="s">
        <v>4</v>
      </c>
      <c r="AX579" s="13" t="s">
        <v>82</v>
      </c>
      <c r="AY579" s="202" t="s">
        <v>170</v>
      </c>
    </row>
    <row r="580" spans="1:65" s="2" customFormat="1" ht="16.5" customHeight="1" x14ac:dyDescent="0.2">
      <c r="A580" s="35"/>
      <c r="B580" s="36"/>
      <c r="C580" s="214" t="s">
        <v>837</v>
      </c>
      <c r="D580" s="214" t="s">
        <v>239</v>
      </c>
      <c r="E580" s="215" t="s">
        <v>838</v>
      </c>
      <c r="F580" s="216" t="s">
        <v>839</v>
      </c>
      <c r="G580" s="217" t="s">
        <v>272</v>
      </c>
      <c r="H580" s="218">
        <v>71.778000000000006</v>
      </c>
      <c r="I580" s="219"/>
      <c r="J580" s="220">
        <f>ROUND(I580*H580,2)</f>
        <v>0</v>
      </c>
      <c r="K580" s="216" t="s">
        <v>176</v>
      </c>
      <c r="L580" s="221"/>
      <c r="M580" s="222" t="s">
        <v>19</v>
      </c>
      <c r="N580" s="223" t="s">
        <v>45</v>
      </c>
      <c r="O580" s="65"/>
      <c r="P580" s="183">
        <f>O580*H580</f>
        <v>0</v>
      </c>
      <c r="Q580" s="183">
        <v>2.9999999999999997E-4</v>
      </c>
      <c r="R580" s="183">
        <f>Q580*H580</f>
        <v>2.1533400000000001E-2</v>
      </c>
      <c r="S580" s="183">
        <v>0</v>
      </c>
      <c r="T580" s="184">
        <f>S580*H580</f>
        <v>0</v>
      </c>
      <c r="U580" s="35"/>
      <c r="V580" s="35"/>
      <c r="W580" s="35"/>
      <c r="X580" s="35"/>
      <c r="Y580" s="35"/>
      <c r="Z580" s="35"/>
      <c r="AA580" s="35"/>
      <c r="AB580" s="35"/>
      <c r="AC580" s="35"/>
      <c r="AD580" s="35"/>
      <c r="AE580" s="35"/>
      <c r="AR580" s="185" t="s">
        <v>227</v>
      </c>
      <c r="AT580" s="185" t="s">
        <v>239</v>
      </c>
      <c r="AU580" s="185" t="s">
        <v>84</v>
      </c>
      <c r="AY580" s="18" t="s">
        <v>170</v>
      </c>
      <c r="BE580" s="186">
        <f>IF(N580="základní",J580,0)</f>
        <v>0</v>
      </c>
      <c r="BF580" s="186">
        <f>IF(N580="snížená",J580,0)</f>
        <v>0</v>
      </c>
      <c r="BG580" s="186">
        <f>IF(N580="zákl. přenesená",J580,0)</f>
        <v>0</v>
      </c>
      <c r="BH580" s="186">
        <f>IF(N580="sníž. přenesená",J580,0)</f>
        <v>0</v>
      </c>
      <c r="BI580" s="186">
        <f>IF(N580="nulová",J580,0)</f>
        <v>0</v>
      </c>
      <c r="BJ580" s="18" t="s">
        <v>82</v>
      </c>
      <c r="BK580" s="186">
        <f>ROUND(I580*H580,2)</f>
        <v>0</v>
      </c>
      <c r="BL580" s="18" t="s">
        <v>177</v>
      </c>
      <c r="BM580" s="185" t="s">
        <v>840</v>
      </c>
    </row>
    <row r="581" spans="1:65" s="13" customFormat="1" x14ac:dyDescent="0.2">
      <c r="B581" s="192"/>
      <c r="C581" s="193"/>
      <c r="D581" s="187" t="s">
        <v>181</v>
      </c>
      <c r="E581" s="193"/>
      <c r="F581" s="195" t="s">
        <v>841</v>
      </c>
      <c r="G581" s="193"/>
      <c r="H581" s="196">
        <v>71.778000000000006</v>
      </c>
      <c r="I581" s="197"/>
      <c r="J581" s="193"/>
      <c r="K581" s="193"/>
      <c r="L581" s="198"/>
      <c r="M581" s="199"/>
      <c r="N581" s="200"/>
      <c r="O581" s="200"/>
      <c r="P581" s="200"/>
      <c r="Q581" s="200"/>
      <c r="R581" s="200"/>
      <c r="S581" s="200"/>
      <c r="T581" s="201"/>
      <c r="AT581" s="202" t="s">
        <v>181</v>
      </c>
      <c r="AU581" s="202" t="s">
        <v>84</v>
      </c>
      <c r="AV581" s="13" t="s">
        <v>84</v>
      </c>
      <c r="AW581" s="13" t="s">
        <v>4</v>
      </c>
      <c r="AX581" s="13" t="s">
        <v>82</v>
      </c>
      <c r="AY581" s="202" t="s">
        <v>170</v>
      </c>
    </row>
    <row r="582" spans="1:65" s="2" customFormat="1" ht="16.5" customHeight="1" x14ac:dyDescent="0.2">
      <c r="A582" s="35"/>
      <c r="B582" s="36"/>
      <c r="C582" s="214" t="s">
        <v>842</v>
      </c>
      <c r="D582" s="214" t="s">
        <v>239</v>
      </c>
      <c r="E582" s="215" t="s">
        <v>843</v>
      </c>
      <c r="F582" s="216" t="s">
        <v>844</v>
      </c>
      <c r="G582" s="217" t="s">
        <v>272</v>
      </c>
      <c r="H582" s="218">
        <v>71.778000000000006</v>
      </c>
      <c r="I582" s="219"/>
      <c r="J582" s="220">
        <f>ROUND(I582*H582,2)</f>
        <v>0</v>
      </c>
      <c r="K582" s="216" t="s">
        <v>176</v>
      </c>
      <c r="L582" s="221"/>
      <c r="M582" s="222" t="s">
        <v>19</v>
      </c>
      <c r="N582" s="223" t="s">
        <v>45</v>
      </c>
      <c r="O582" s="65"/>
      <c r="P582" s="183">
        <f>O582*H582</f>
        <v>0</v>
      </c>
      <c r="Q582" s="183">
        <v>2.0000000000000001E-4</v>
      </c>
      <c r="R582" s="183">
        <f>Q582*H582</f>
        <v>1.4355600000000001E-2</v>
      </c>
      <c r="S582" s="183">
        <v>0</v>
      </c>
      <c r="T582" s="184">
        <f>S582*H582</f>
        <v>0</v>
      </c>
      <c r="U582" s="35"/>
      <c r="V582" s="35"/>
      <c r="W582" s="35"/>
      <c r="X582" s="35"/>
      <c r="Y582" s="35"/>
      <c r="Z582" s="35"/>
      <c r="AA582" s="35"/>
      <c r="AB582" s="35"/>
      <c r="AC582" s="35"/>
      <c r="AD582" s="35"/>
      <c r="AE582" s="35"/>
      <c r="AR582" s="185" t="s">
        <v>227</v>
      </c>
      <c r="AT582" s="185" t="s">
        <v>239</v>
      </c>
      <c r="AU582" s="185" t="s">
        <v>84</v>
      </c>
      <c r="AY582" s="18" t="s">
        <v>170</v>
      </c>
      <c r="BE582" s="186">
        <f>IF(N582="základní",J582,0)</f>
        <v>0</v>
      </c>
      <c r="BF582" s="186">
        <f>IF(N582="snížená",J582,0)</f>
        <v>0</v>
      </c>
      <c r="BG582" s="186">
        <f>IF(N582="zákl. přenesená",J582,0)</f>
        <v>0</v>
      </c>
      <c r="BH582" s="186">
        <f>IF(N582="sníž. přenesená",J582,0)</f>
        <v>0</v>
      </c>
      <c r="BI582" s="186">
        <f>IF(N582="nulová",J582,0)</f>
        <v>0</v>
      </c>
      <c r="BJ582" s="18" t="s">
        <v>82</v>
      </c>
      <c r="BK582" s="186">
        <f>ROUND(I582*H582,2)</f>
        <v>0</v>
      </c>
      <c r="BL582" s="18" t="s">
        <v>177</v>
      </c>
      <c r="BM582" s="185" t="s">
        <v>845</v>
      </c>
    </row>
    <row r="583" spans="1:65" s="13" customFormat="1" x14ac:dyDescent="0.2">
      <c r="B583" s="192"/>
      <c r="C583" s="193"/>
      <c r="D583" s="187" t="s">
        <v>181</v>
      </c>
      <c r="E583" s="194" t="s">
        <v>19</v>
      </c>
      <c r="F583" s="195" t="s">
        <v>846</v>
      </c>
      <c r="G583" s="193"/>
      <c r="H583" s="196">
        <v>20.92</v>
      </c>
      <c r="I583" s="197"/>
      <c r="J583" s="193"/>
      <c r="K583" s="193"/>
      <c r="L583" s="198"/>
      <c r="M583" s="199"/>
      <c r="N583" s="200"/>
      <c r="O583" s="200"/>
      <c r="P583" s="200"/>
      <c r="Q583" s="200"/>
      <c r="R583" s="200"/>
      <c r="S583" s="200"/>
      <c r="T583" s="201"/>
      <c r="AT583" s="202" t="s">
        <v>181</v>
      </c>
      <c r="AU583" s="202" t="s">
        <v>84</v>
      </c>
      <c r="AV583" s="13" t="s">
        <v>84</v>
      </c>
      <c r="AW583" s="13" t="s">
        <v>35</v>
      </c>
      <c r="AX583" s="13" t="s">
        <v>74</v>
      </c>
      <c r="AY583" s="202" t="s">
        <v>170</v>
      </c>
    </row>
    <row r="584" spans="1:65" s="13" customFormat="1" x14ac:dyDescent="0.2">
      <c r="B584" s="192"/>
      <c r="C584" s="193"/>
      <c r="D584" s="187" t="s">
        <v>181</v>
      </c>
      <c r="E584" s="194" t="s">
        <v>19</v>
      </c>
      <c r="F584" s="195" t="s">
        <v>847</v>
      </c>
      <c r="G584" s="193"/>
      <c r="H584" s="196">
        <v>26.16</v>
      </c>
      <c r="I584" s="197"/>
      <c r="J584" s="193"/>
      <c r="K584" s="193"/>
      <c r="L584" s="198"/>
      <c r="M584" s="199"/>
      <c r="N584" s="200"/>
      <c r="O584" s="200"/>
      <c r="P584" s="200"/>
      <c r="Q584" s="200"/>
      <c r="R584" s="200"/>
      <c r="S584" s="200"/>
      <c r="T584" s="201"/>
      <c r="AT584" s="202" t="s">
        <v>181</v>
      </c>
      <c r="AU584" s="202" t="s">
        <v>84</v>
      </c>
      <c r="AV584" s="13" t="s">
        <v>84</v>
      </c>
      <c r="AW584" s="13" t="s">
        <v>35</v>
      </c>
      <c r="AX584" s="13" t="s">
        <v>74</v>
      </c>
      <c r="AY584" s="202" t="s">
        <v>170</v>
      </c>
    </row>
    <row r="585" spans="1:65" s="13" customFormat="1" x14ac:dyDescent="0.2">
      <c r="B585" s="192"/>
      <c r="C585" s="193"/>
      <c r="D585" s="187" t="s">
        <v>181</v>
      </c>
      <c r="E585" s="194" t="s">
        <v>19</v>
      </c>
      <c r="F585" s="195" t="s">
        <v>848</v>
      </c>
      <c r="G585" s="193"/>
      <c r="H585" s="196">
        <v>10.9</v>
      </c>
      <c r="I585" s="197"/>
      <c r="J585" s="193"/>
      <c r="K585" s="193"/>
      <c r="L585" s="198"/>
      <c r="M585" s="199"/>
      <c r="N585" s="200"/>
      <c r="O585" s="200"/>
      <c r="P585" s="200"/>
      <c r="Q585" s="200"/>
      <c r="R585" s="200"/>
      <c r="S585" s="200"/>
      <c r="T585" s="201"/>
      <c r="AT585" s="202" t="s">
        <v>181</v>
      </c>
      <c r="AU585" s="202" t="s">
        <v>84</v>
      </c>
      <c r="AV585" s="13" t="s">
        <v>84</v>
      </c>
      <c r="AW585" s="13" t="s">
        <v>35</v>
      </c>
      <c r="AX585" s="13" t="s">
        <v>74</v>
      </c>
      <c r="AY585" s="202" t="s">
        <v>170</v>
      </c>
    </row>
    <row r="586" spans="1:65" s="13" customFormat="1" x14ac:dyDescent="0.2">
      <c r="B586" s="192"/>
      <c r="C586" s="193"/>
      <c r="D586" s="187" t="s">
        <v>181</v>
      </c>
      <c r="E586" s="194" t="s">
        <v>19</v>
      </c>
      <c r="F586" s="195" t="s">
        <v>849</v>
      </c>
      <c r="G586" s="193"/>
      <c r="H586" s="196">
        <v>10.38</v>
      </c>
      <c r="I586" s="197"/>
      <c r="J586" s="193"/>
      <c r="K586" s="193"/>
      <c r="L586" s="198"/>
      <c r="M586" s="199"/>
      <c r="N586" s="200"/>
      <c r="O586" s="200"/>
      <c r="P586" s="200"/>
      <c r="Q586" s="200"/>
      <c r="R586" s="200"/>
      <c r="S586" s="200"/>
      <c r="T586" s="201"/>
      <c r="AT586" s="202" t="s">
        <v>181</v>
      </c>
      <c r="AU586" s="202" t="s">
        <v>84</v>
      </c>
      <c r="AV586" s="13" t="s">
        <v>84</v>
      </c>
      <c r="AW586" s="13" t="s">
        <v>35</v>
      </c>
      <c r="AX586" s="13" t="s">
        <v>74</v>
      </c>
      <c r="AY586" s="202" t="s">
        <v>170</v>
      </c>
    </row>
    <row r="587" spans="1:65" s="14" customFormat="1" x14ac:dyDescent="0.2">
      <c r="B587" s="203"/>
      <c r="C587" s="204"/>
      <c r="D587" s="187" t="s">
        <v>181</v>
      </c>
      <c r="E587" s="205" t="s">
        <v>19</v>
      </c>
      <c r="F587" s="206" t="s">
        <v>185</v>
      </c>
      <c r="G587" s="204"/>
      <c r="H587" s="207">
        <v>68.36</v>
      </c>
      <c r="I587" s="208"/>
      <c r="J587" s="204"/>
      <c r="K587" s="204"/>
      <c r="L587" s="209"/>
      <c r="M587" s="210"/>
      <c r="N587" s="211"/>
      <c r="O587" s="211"/>
      <c r="P587" s="211"/>
      <c r="Q587" s="211"/>
      <c r="R587" s="211"/>
      <c r="S587" s="211"/>
      <c r="T587" s="212"/>
      <c r="AT587" s="213" t="s">
        <v>181</v>
      </c>
      <c r="AU587" s="213" t="s">
        <v>84</v>
      </c>
      <c r="AV587" s="14" t="s">
        <v>177</v>
      </c>
      <c r="AW587" s="14" t="s">
        <v>35</v>
      </c>
      <c r="AX587" s="14" t="s">
        <v>82</v>
      </c>
      <c r="AY587" s="213" t="s">
        <v>170</v>
      </c>
    </row>
    <row r="588" spans="1:65" s="13" customFormat="1" x14ac:dyDescent="0.2">
      <c r="B588" s="192"/>
      <c r="C588" s="193"/>
      <c r="D588" s="187" t="s">
        <v>181</v>
      </c>
      <c r="E588" s="193"/>
      <c r="F588" s="195" t="s">
        <v>841</v>
      </c>
      <c r="G588" s="193"/>
      <c r="H588" s="196">
        <v>71.778000000000006</v>
      </c>
      <c r="I588" s="197"/>
      <c r="J588" s="193"/>
      <c r="K588" s="193"/>
      <c r="L588" s="198"/>
      <c r="M588" s="199"/>
      <c r="N588" s="200"/>
      <c r="O588" s="200"/>
      <c r="P588" s="200"/>
      <c r="Q588" s="200"/>
      <c r="R588" s="200"/>
      <c r="S588" s="200"/>
      <c r="T588" s="201"/>
      <c r="AT588" s="202" t="s">
        <v>181</v>
      </c>
      <c r="AU588" s="202" t="s">
        <v>84</v>
      </c>
      <c r="AV588" s="13" t="s">
        <v>84</v>
      </c>
      <c r="AW588" s="13" t="s">
        <v>4</v>
      </c>
      <c r="AX588" s="13" t="s">
        <v>82</v>
      </c>
      <c r="AY588" s="202" t="s">
        <v>170</v>
      </c>
    </row>
    <row r="589" spans="1:65" s="2" customFormat="1" ht="16.5" customHeight="1" x14ac:dyDescent="0.2">
      <c r="A589" s="35"/>
      <c r="B589" s="36"/>
      <c r="C589" s="214" t="s">
        <v>850</v>
      </c>
      <c r="D589" s="214" t="s">
        <v>239</v>
      </c>
      <c r="E589" s="215" t="s">
        <v>851</v>
      </c>
      <c r="F589" s="216" t="s">
        <v>852</v>
      </c>
      <c r="G589" s="217" t="s">
        <v>272</v>
      </c>
      <c r="H589" s="218">
        <v>249.20699999999999</v>
      </c>
      <c r="I589" s="219"/>
      <c r="J589" s="220">
        <f>ROUND(I589*H589,2)</f>
        <v>0</v>
      </c>
      <c r="K589" s="216" t="s">
        <v>176</v>
      </c>
      <c r="L589" s="221"/>
      <c r="M589" s="222" t="s">
        <v>19</v>
      </c>
      <c r="N589" s="223" t="s">
        <v>45</v>
      </c>
      <c r="O589" s="65"/>
      <c r="P589" s="183">
        <f>O589*H589</f>
        <v>0</v>
      </c>
      <c r="Q589" s="183">
        <v>4.0000000000000003E-5</v>
      </c>
      <c r="R589" s="183">
        <f>Q589*H589</f>
        <v>9.9682800000000012E-3</v>
      </c>
      <c r="S589" s="183">
        <v>0</v>
      </c>
      <c r="T589" s="184">
        <f>S589*H589</f>
        <v>0</v>
      </c>
      <c r="U589" s="35"/>
      <c r="V589" s="35"/>
      <c r="W589" s="35"/>
      <c r="X589" s="35"/>
      <c r="Y589" s="35"/>
      <c r="Z589" s="35"/>
      <c r="AA589" s="35"/>
      <c r="AB589" s="35"/>
      <c r="AC589" s="35"/>
      <c r="AD589" s="35"/>
      <c r="AE589" s="35"/>
      <c r="AR589" s="185" t="s">
        <v>227</v>
      </c>
      <c r="AT589" s="185" t="s">
        <v>239</v>
      </c>
      <c r="AU589" s="185" t="s">
        <v>84</v>
      </c>
      <c r="AY589" s="18" t="s">
        <v>170</v>
      </c>
      <c r="BE589" s="186">
        <f>IF(N589="základní",J589,0)</f>
        <v>0</v>
      </c>
      <c r="BF589" s="186">
        <f>IF(N589="snížená",J589,0)</f>
        <v>0</v>
      </c>
      <c r="BG589" s="186">
        <f>IF(N589="zákl. přenesená",J589,0)</f>
        <v>0</v>
      </c>
      <c r="BH589" s="186">
        <f>IF(N589="sníž. přenesená",J589,0)</f>
        <v>0</v>
      </c>
      <c r="BI589" s="186">
        <f>IF(N589="nulová",J589,0)</f>
        <v>0</v>
      </c>
      <c r="BJ589" s="18" t="s">
        <v>82</v>
      </c>
      <c r="BK589" s="186">
        <f>ROUND(I589*H589,2)</f>
        <v>0</v>
      </c>
      <c r="BL589" s="18" t="s">
        <v>177</v>
      </c>
      <c r="BM589" s="185" t="s">
        <v>853</v>
      </c>
    </row>
    <row r="590" spans="1:65" s="13" customFormat="1" ht="22.5" x14ac:dyDescent="0.2">
      <c r="B590" s="192"/>
      <c r="C590" s="193"/>
      <c r="D590" s="187" t="s">
        <v>181</v>
      </c>
      <c r="E590" s="194" t="s">
        <v>19</v>
      </c>
      <c r="F590" s="195" t="s">
        <v>824</v>
      </c>
      <c r="G590" s="193"/>
      <c r="H590" s="196">
        <v>74.16</v>
      </c>
      <c r="I590" s="197"/>
      <c r="J590" s="193"/>
      <c r="K590" s="193"/>
      <c r="L590" s="198"/>
      <c r="M590" s="199"/>
      <c r="N590" s="200"/>
      <c r="O590" s="200"/>
      <c r="P590" s="200"/>
      <c r="Q590" s="200"/>
      <c r="R590" s="200"/>
      <c r="S590" s="200"/>
      <c r="T590" s="201"/>
      <c r="AT590" s="202" t="s">
        <v>181</v>
      </c>
      <c r="AU590" s="202" t="s">
        <v>84</v>
      </c>
      <c r="AV590" s="13" t="s">
        <v>84</v>
      </c>
      <c r="AW590" s="13" t="s">
        <v>35</v>
      </c>
      <c r="AX590" s="13" t="s">
        <v>74</v>
      </c>
      <c r="AY590" s="202" t="s">
        <v>170</v>
      </c>
    </row>
    <row r="591" spans="1:65" s="13" customFormat="1" ht="22.5" x14ac:dyDescent="0.2">
      <c r="B591" s="192"/>
      <c r="C591" s="193"/>
      <c r="D591" s="187" t="s">
        <v>181</v>
      </c>
      <c r="E591" s="194" t="s">
        <v>19</v>
      </c>
      <c r="F591" s="195" t="s">
        <v>825</v>
      </c>
      <c r="G591" s="193"/>
      <c r="H591" s="196">
        <v>106.28</v>
      </c>
      <c r="I591" s="197"/>
      <c r="J591" s="193"/>
      <c r="K591" s="193"/>
      <c r="L591" s="198"/>
      <c r="M591" s="199"/>
      <c r="N591" s="200"/>
      <c r="O591" s="200"/>
      <c r="P591" s="200"/>
      <c r="Q591" s="200"/>
      <c r="R591" s="200"/>
      <c r="S591" s="200"/>
      <c r="T591" s="201"/>
      <c r="AT591" s="202" t="s">
        <v>181</v>
      </c>
      <c r="AU591" s="202" t="s">
        <v>84</v>
      </c>
      <c r="AV591" s="13" t="s">
        <v>84</v>
      </c>
      <c r="AW591" s="13" t="s">
        <v>35</v>
      </c>
      <c r="AX591" s="13" t="s">
        <v>74</v>
      </c>
      <c r="AY591" s="202" t="s">
        <v>170</v>
      </c>
    </row>
    <row r="592" spans="1:65" s="13" customFormat="1" x14ac:dyDescent="0.2">
      <c r="B592" s="192"/>
      <c r="C592" s="193"/>
      <c r="D592" s="187" t="s">
        <v>181</v>
      </c>
      <c r="E592" s="194" t="s">
        <v>19</v>
      </c>
      <c r="F592" s="195" t="s">
        <v>826</v>
      </c>
      <c r="G592" s="193"/>
      <c r="H592" s="196">
        <v>28.3</v>
      </c>
      <c r="I592" s="197"/>
      <c r="J592" s="193"/>
      <c r="K592" s="193"/>
      <c r="L592" s="198"/>
      <c r="M592" s="199"/>
      <c r="N592" s="200"/>
      <c r="O592" s="200"/>
      <c r="P592" s="200"/>
      <c r="Q592" s="200"/>
      <c r="R592" s="200"/>
      <c r="S592" s="200"/>
      <c r="T592" s="201"/>
      <c r="AT592" s="202" t="s">
        <v>181</v>
      </c>
      <c r="AU592" s="202" t="s">
        <v>84</v>
      </c>
      <c r="AV592" s="13" t="s">
        <v>84</v>
      </c>
      <c r="AW592" s="13" t="s">
        <v>35</v>
      </c>
      <c r="AX592" s="13" t="s">
        <v>74</v>
      </c>
      <c r="AY592" s="202" t="s">
        <v>170</v>
      </c>
    </row>
    <row r="593" spans="1:65" s="13" customFormat="1" x14ac:dyDescent="0.2">
      <c r="B593" s="192"/>
      <c r="C593" s="193"/>
      <c r="D593" s="187" t="s">
        <v>181</v>
      </c>
      <c r="E593" s="194" t="s">
        <v>19</v>
      </c>
      <c r="F593" s="195" t="s">
        <v>827</v>
      </c>
      <c r="G593" s="193"/>
      <c r="H593" s="196">
        <v>28.6</v>
      </c>
      <c r="I593" s="197"/>
      <c r="J593" s="193"/>
      <c r="K593" s="193"/>
      <c r="L593" s="198"/>
      <c r="M593" s="199"/>
      <c r="N593" s="200"/>
      <c r="O593" s="200"/>
      <c r="P593" s="200"/>
      <c r="Q593" s="200"/>
      <c r="R593" s="200"/>
      <c r="S593" s="200"/>
      <c r="T593" s="201"/>
      <c r="AT593" s="202" t="s">
        <v>181</v>
      </c>
      <c r="AU593" s="202" t="s">
        <v>84</v>
      </c>
      <c r="AV593" s="13" t="s">
        <v>84</v>
      </c>
      <c r="AW593" s="13" t="s">
        <v>35</v>
      </c>
      <c r="AX593" s="13" t="s">
        <v>74</v>
      </c>
      <c r="AY593" s="202" t="s">
        <v>170</v>
      </c>
    </row>
    <row r="594" spans="1:65" s="14" customFormat="1" x14ac:dyDescent="0.2">
      <c r="B594" s="203"/>
      <c r="C594" s="204"/>
      <c r="D594" s="187" t="s">
        <v>181</v>
      </c>
      <c r="E594" s="205" t="s">
        <v>19</v>
      </c>
      <c r="F594" s="206" t="s">
        <v>185</v>
      </c>
      <c r="G594" s="204"/>
      <c r="H594" s="207">
        <v>237.34</v>
      </c>
      <c r="I594" s="208"/>
      <c r="J594" s="204"/>
      <c r="K594" s="204"/>
      <c r="L594" s="209"/>
      <c r="M594" s="210"/>
      <c r="N594" s="211"/>
      <c r="O594" s="211"/>
      <c r="P594" s="211"/>
      <c r="Q594" s="211"/>
      <c r="R594" s="211"/>
      <c r="S594" s="211"/>
      <c r="T594" s="212"/>
      <c r="AT594" s="213" t="s">
        <v>181</v>
      </c>
      <c r="AU594" s="213" t="s">
        <v>84</v>
      </c>
      <c r="AV594" s="14" t="s">
        <v>177</v>
      </c>
      <c r="AW594" s="14" t="s">
        <v>35</v>
      </c>
      <c r="AX594" s="14" t="s">
        <v>82</v>
      </c>
      <c r="AY594" s="213" t="s">
        <v>170</v>
      </c>
    </row>
    <row r="595" spans="1:65" s="13" customFormat="1" x14ac:dyDescent="0.2">
      <c r="B595" s="192"/>
      <c r="C595" s="193"/>
      <c r="D595" s="187" t="s">
        <v>181</v>
      </c>
      <c r="E595" s="193"/>
      <c r="F595" s="195" t="s">
        <v>854</v>
      </c>
      <c r="G595" s="193"/>
      <c r="H595" s="196">
        <v>249.20699999999999</v>
      </c>
      <c r="I595" s="197"/>
      <c r="J595" s="193"/>
      <c r="K595" s="193"/>
      <c r="L595" s="198"/>
      <c r="M595" s="199"/>
      <c r="N595" s="200"/>
      <c r="O595" s="200"/>
      <c r="P595" s="200"/>
      <c r="Q595" s="200"/>
      <c r="R595" s="200"/>
      <c r="S595" s="200"/>
      <c r="T595" s="201"/>
      <c r="AT595" s="202" t="s">
        <v>181</v>
      </c>
      <c r="AU595" s="202" t="s">
        <v>84</v>
      </c>
      <c r="AV595" s="13" t="s">
        <v>84</v>
      </c>
      <c r="AW595" s="13" t="s">
        <v>4</v>
      </c>
      <c r="AX595" s="13" t="s">
        <v>82</v>
      </c>
      <c r="AY595" s="202" t="s">
        <v>170</v>
      </c>
    </row>
    <row r="596" spans="1:65" s="2" customFormat="1" ht="16.5" customHeight="1" x14ac:dyDescent="0.2">
      <c r="A596" s="35"/>
      <c r="B596" s="36"/>
      <c r="C596" s="174" t="s">
        <v>855</v>
      </c>
      <c r="D596" s="174" t="s">
        <v>172</v>
      </c>
      <c r="E596" s="175" t="s">
        <v>856</v>
      </c>
      <c r="F596" s="176" t="s">
        <v>857</v>
      </c>
      <c r="G596" s="177" t="s">
        <v>248</v>
      </c>
      <c r="H596" s="178">
        <v>573.34900000000005</v>
      </c>
      <c r="I596" s="179"/>
      <c r="J596" s="180">
        <f>ROUND(I596*H596,2)</f>
        <v>0</v>
      </c>
      <c r="K596" s="176" t="s">
        <v>176</v>
      </c>
      <c r="L596" s="40"/>
      <c r="M596" s="181" t="s">
        <v>19</v>
      </c>
      <c r="N596" s="182" t="s">
        <v>45</v>
      </c>
      <c r="O596" s="65"/>
      <c r="P596" s="183">
        <f>O596*H596</f>
        <v>0</v>
      </c>
      <c r="Q596" s="183">
        <v>3.15E-2</v>
      </c>
      <c r="R596" s="183">
        <f>Q596*H596</f>
        <v>18.060493500000003</v>
      </c>
      <c r="S596" s="183">
        <v>0</v>
      </c>
      <c r="T596" s="184">
        <f>S596*H596</f>
        <v>0</v>
      </c>
      <c r="U596" s="35"/>
      <c r="V596" s="35"/>
      <c r="W596" s="35"/>
      <c r="X596" s="35"/>
      <c r="Y596" s="35"/>
      <c r="Z596" s="35"/>
      <c r="AA596" s="35"/>
      <c r="AB596" s="35"/>
      <c r="AC596" s="35"/>
      <c r="AD596" s="35"/>
      <c r="AE596" s="35"/>
      <c r="AR596" s="185" t="s">
        <v>177</v>
      </c>
      <c r="AT596" s="185" t="s">
        <v>172</v>
      </c>
      <c r="AU596" s="185" t="s">
        <v>84</v>
      </c>
      <c r="AY596" s="18" t="s">
        <v>170</v>
      </c>
      <c r="BE596" s="186">
        <f>IF(N596="základní",J596,0)</f>
        <v>0</v>
      </c>
      <c r="BF596" s="186">
        <f>IF(N596="snížená",J596,0)</f>
        <v>0</v>
      </c>
      <c r="BG596" s="186">
        <f>IF(N596="zákl. přenesená",J596,0)</f>
        <v>0</v>
      </c>
      <c r="BH596" s="186">
        <f>IF(N596="sníž. přenesená",J596,0)</f>
        <v>0</v>
      </c>
      <c r="BI596" s="186">
        <f>IF(N596="nulová",J596,0)</f>
        <v>0</v>
      </c>
      <c r="BJ596" s="18" t="s">
        <v>82</v>
      </c>
      <c r="BK596" s="186">
        <f>ROUND(I596*H596,2)</f>
        <v>0</v>
      </c>
      <c r="BL596" s="18" t="s">
        <v>177</v>
      </c>
      <c r="BM596" s="185" t="s">
        <v>858</v>
      </c>
    </row>
    <row r="597" spans="1:65" s="2" customFormat="1" ht="39" x14ac:dyDescent="0.2">
      <c r="A597" s="35"/>
      <c r="B597" s="36"/>
      <c r="C597" s="37"/>
      <c r="D597" s="187" t="s">
        <v>179</v>
      </c>
      <c r="E597" s="37"/>
      <c r="F597" s="188" t="s">
        <v>859</v>
      </c>
      <c r="G597" s="37"/>
      <c r="H597" s="37"/>
      <c r="I597" s="189"/>
      <c r="J597" s="37"/>
      <c r="K597" s="37"/>
      <c r="L597" s="40"/>
      <c r="M597" s="190"/>
      <c r="N597" s="191"/>
      <c r="O597" s="65"/>
      <c r="P597" s="65"/>
      <c r="Q597" s="65"/>
      <c r="R597" s="65"/>
      <c r="S597" s="65"/>
      <c r="T597" s="66"/>
      <c r="U597" s="35"/>
      <c r="V597" s="35"/>
      <c r="W597" s="35"/>
      <c r="X597" s="35"/>
      <c r="Y597" s="35"/>
      <c r="Z597" s="35"/>
      <c r="AA597" s="35"/>
      <c r="AB597" s="35"/>
      <c r="AC597" s="35"/>
      <c r="AD597" s="35"/>
      <c r="AE597" s="35"/>
      <c r="AT597" s="18" t="s">
        <v>179</v>
      </c>
      <c r="AU597" s="18" t="s">
        <v>84</v>
      </c>
    </row>
    <row r="598" spans="1:65" s="13" customFormat="1" x14ac:dyDescent="0.2">
      <c r="B598" s="192"/>
      <c r="C598" s="193"/>
      <c r="D598" s="187" t="s">
        <v>181</v>
      </c>
      <c r="E598" s="194" t="s">
        <v>19</v>
      </c>
      <c r="F598" s="195" t="s">
        <v>860</v>
      </c>
      <c r="G598" s="193"/>
      <c r="H598" s="196">
        <v>573.34900000000005</v>
      </c>
      <c r="I598" s="197"/>
      <c r="J598" s="193"/>
      <c r="K598" s="193"/>
      <c r="L598" s="198"/>
      <c r="M598" s="199"/>
      <c r="N598" s="200"/>
      <c r="O598" s="200"/>
      <c r="P598" s="200"/>
      <c r="Q598" s="200"/>
      <c r="R598" s="200"/>
      <c r="S598" s="200"/>
      <c r="T598" s="201"/>
      <c r="AT598" s="202" t="s">
        <v>181</v>
      </c>
      <c r="AU598" s="202" t="s">
        <v>84</v>
      </c>
      <c r="AV598" s="13" t="s">
        <v>84</v>
      </c>
      <c r="AW598" s="13" t="s">
        <v>35</v>
      </c>
      <c r="AX598" s="13" t="s">
        <v>82</v>
      </c>
      <c r="AY598" s="202" t="s">
        <v>170</v>
      </c>
    </row>
    <row r="599" spans="1:65" s="2" customFormat="1" ht="24" x14ac:dyDescent="0.2">
      <c r="A599" s="35"/>
      <c r="B599" s="36"/>
      <c r="C599" s="174" t="s">
        <v>861</v>
      </c>
      <c r="D599" s="174" t="s">
        <v>172</v>
      </c>
      <c r="E599" s="175" t="s">
        <v>862</v>
      </c>
      <c r="F599" s="176" t="s">
        <v>863</v>
      </c>
      <c r="G599" s="177" t="s">
        <v>248</v>
      </c>
      <c r="H599" s="178">
        <v>56.4</v>
      </c>
      <c r="I599" s="179"/>
      <c r="J599" s="180">
        <f>ROUND(I599*H599,2)</f>
        <v>0</v>
      </c>
      <c r="K599" s="176" t="s">
        <v>176</v>
      </c>
      <c r="L599" s="40"/>
      <c r="M599" s="181" t="s">
        <v>19</v>
      </c>
      <c r="N599" s="182" t="s">
        <v>45</v>
      </c>
      <c r="O599" s="65"/>
      <c r="P599" s="183">
        <f>O599*H599</f>
        <v>0</v>
      </c>
      <c r="Q599" s="183">
        <v>3.6800000000000001E-3</v>
      </c>
      <c r="R599" s="183">
        <f>Q599*H599</f>
        <v>0.20755200000000001</v>
      </c>
      <c r="S599" s="183">
        <v>0</v>
      </c>
      <c r="T599" s="184">
        <f>S599*H599</f>
        <v>0</v>
      </c>
      <c r="U599" s="35"/>
      <c r="V599" s="35"/>
      <c r="W599" s="35"/>
      <c r="X599" s="35"/>
      <c r="Y599" s="35"/>
      <c r="Z599" s="35"/>
      <c r="AA599" s="35"/>
      <c r="AB599" s="35"/>
      <c r="AC599" s="35"/>
      <c r="AD599" s="35"/>
      <c r="AE599" s="35"/>
      <c r="AR599" s="185" t="s">
        <v>177</v>
      </c>
      <c r="AT599" s="185" t="s">
        <v>172</v>
      </c>
      <c r="AU599" s="185" t="s">
        <v>84</v>
      </c>
      <c r="AY599" s="18" t="s">
        <v>170</v>
      </c>
      <c r="BE599" s="186">
        <f>IF(N599="základní",J599,0)</f>
        <v>0</v>
      </c>
      <c r="BF599" s="186">
        <f>IF(N599="snížená",J599,0)</f>
        <v>0</v>
      </c>
      <c r="BG599" s="186">
        <f>IF(N599="zákl. přenesená",J599,0)</f>
        <v>0</v>
      </c>
      <c r="BH599" s="186">
        <f>IF(N599="sníž. přenesená",J599,0)</f>
        <v>0</v>
      </c>
      <c r="BI599" s="186">
        <f>IF(N599="nulová",J599,0)</f>
        <v>0</v>
      </c>
      <c r="BJ599" s="18" t="s">
        <v>82</v>
      </c>
      <c r="BK599" s="186">
        <f>ROUND(I599*H599,2)</f>
        <v>0</v>
      </c>
      <c r="BL599" s="18" t="s">
        <v>177</v>
      </c>
      <c r="BM599" s="185" t="s">
        <v>864</v>
      </c>
    </row>
    <row r="600" spans="1:65" s="13" customFormat="1" x14ac:dyDescent="0.2">
      <c r="B600" s="192"/>
      <c r="C600" s="193"/>
      <c r="D600" s="187" t="s">
        <v>181</v>
      </c>
      <c r="E600" s="194" t="s">
        <v>19</v>
      </c>
      <c r="F600" s="195" t="s">
        <v>865</v>
      </c>
      <c r="G600" s="193"/>
      <c r="H600" s="196">
        <v>56.4</v>
      </c>
      <c r="I600" s="197"/>
      <c r="J600" s="193"/>
      <c r="K600" s="193"/>
      <c r="L600" s="198"/>
      <c r="M600" s="199"/>
      <c r="N600" s="200"/>
      <c r="O600" s="200"/>
      <c r="P600" s="200"/>
      <c r="Q600" s="200"/>
      <c r="R600" s="200"/>
      <c r="S600" s="200"/>
      <c r="T600" s="201"/>
      <c r="AT600" s="202" t="s">
        <v>181</v>
      </c>
      <c r="AU600" s="202" t="s">
        <v>84</v>
      </c>
      <c r="AV600" s="13" t="s">
        <v>84</v>
      </c>
      <c r="AW600" s="13" t="s">
        <v>35</v>
      </c>
      <c r="AX600" s="13" t="s">
        <v>82</v>
      </c>
      <c r="AY600" s="202" t="s">
        <v>170</v>
      </c>
    </row>
    <row r="601" spans="1:65" s="2" customFormat="1" ht="24" x14ac:dyDescent="0.2">
      <c r="A601" s="35"/>
      <c r="B601" s="36"/>
      <c r="C601" s="174" t="s">
        <v>866</v>
      </c>
      <c r="D601" s="174" t="s">
        <v>172</v>
      </c>
      <c r="E601" s="175" t="s">
        <v>867</v>
      </c>
      <c r="F601" s="176" t="s">
        <v>868</v>
      </c>
      <c r="G601" s="177" t="s">
        <v>248</v>
      </c>
      <c r="H601" s="178">
        <v>506.101</v>
      </c>
      <c r="I601" s="179"/>
      <c r="J601" s="180">
        <f>ROUND(I601*H601,2)</f>
        <v>0</v>
      </c>
      <c r="K601" s="176" t="s">
        <v>176</v>
      </c>
      <c r="L601" s="40"/>
      <c r="M601" s="181" t="s">
        <v>19</v>
      </c>
      <c r="N601" s="182" t="s">
        <v>45</v>
      </c>
      <c r="O601" s="65"/>
      <c r="P601" s="183">
        <f>O601*H601</f>
        <v>0</v>
      </c>
      <c r="Q601" s="183">
        <v>2.6800000000000001E-3</v>
      </c>
      <c r="R601" s="183">
        <f>Q601*H601</f>
        <v>1.35635068</v>
      </c>
      <c r="S601" s="183">
        <v>0</v>
      </c>
      <c r="T601" s="184">
        <f>S601*H601</f>
        <v>0</v>
      </c>
      <c r="U601" s="35"/>
      <c r="V601" s="35"/>
      <c r="W601" s="35"/>
      <c r="X601" s="35"/>
      <c r="Y601" s="35"/>
      <c r="Z601" s="35"/>
      <c r="AA601" s="35"/>
      <c r="AB601" s="35"/>
      <c r="AC601" s="35"/>
      <c r="AD601" s="35"/>
      <c r="AE601" s="35"/>
      <c r="AR601" s="185" t="s">
        <v>177</v>
      </c>
      <c r="AT601" s="185" t="s">
        <v>172</v>
      </c>
      <c r="AU601" s="185" t="s">
        <v>84</v>
      </c>
      <c r="AY601" s="18" t="s">
        <v>170</v>
      </c>
      <c r="BE601" s="186">
        <f>IF(N601="základní",J601,0)</f>
        <v>0</v>
      </c>
      <c r="BF601" s="186">
        <f>IF(N601="snížená",J601,0)</f>
        <v>0</v>
      </c>
      <c r="BG601" s="186">
        <f>IF(N601="zákl. přenesená",J601,0)</f>
        <v>0</v>
      </c>
      <c r="BH601" s="186">
        <f>IF(N601="sníž. přenesená",J601,0)</f>
        <v>0</v>
      </c>
      <c r="BI601" s="186">
        <f>IF(N601="nulová",J601,0)</f>
        <v>0</v>
      </c>
      <c r="BJ601" s="18" t="s">
        <v>82</v>
      </c>
      <c r="BK601" s="186">
        <f>ROUND(I601*H601,2)</f>
        <v>0</v>
      </c>
      <c r="BL601" s="18" t="s">
        <v>177</v>
      </c>
      <c r="BM601" s="185" t="s">
        <v>869</v>
      </c>
    </row>
    <row r="602" spans="1:65" s="13" customFormat="1" x14ac:dyDescent="0.2">
      <c r="B602" s="192"/>
      <c r="C602" s="193"/>
      <c r="D602" s="187" t="s">
        <v>181</v>
      </c>
      <c r="E602" s="194" t="s">
        <v>19</v>
      </c>
      <c r="F602" s="195" t="s">
        <v>780</v>
      </c>
      <c r="G602" s="193"/>
      <c r="H602" s="196">
        <v>192.90899999999999</v>
      </c>
      <c r="I602" s="197"/>
      <c r="J602" s="193"/>
      <c r="K602" s="193"/>
      <c r="L602" s="198"/>
      <c r="M602" s="199"/>
      <c r="N602" s="200"/>
      <c r="O602" s="200"/>
      <c r="P602" s="200"/>
      <c r="Q602" s="200"/>
      <c r="R602" s="200"/>
      <c r="S602" s="200"/>
      <c r="T602" s="201"/>
      <c r="AT602" s="202" t="s">
        <v>181</v>
      </c>
      <c r="AU602" s="202" t="s">
        <v>84</v>
      </c>
      <c r="AV602" s="13" t="s">
        <v>84</v>
      </c>
      <c r="AW602" s="13" t="s">
        <v>35</v>
      </c>
      <c r="AX602" s="13" t="s">
        <v>74</v>
      </c>
      <c r="AY602" s="202" t="s">
        <v>170</v>
      </c>
    </row>
    <row r="603" spans="1:65" s="13" customFormat="1" x14ac:dyDescent="0.2">
      <c r="B603" s="192"/>
      <c r="C603" s="193"/>
      <c r="D603" s="187" t="s">
        <v>181</v>
      </c>
      <c r="E603" s="194" t="s">
        <v>19</v>
      </c>
      <c r="F603" s="195" t="s">
        <v>870</v>
      </c>
      <c r="G603" s="193"/>
      <c r="H603" s="196">
        <v>-2.4830000000000001</v>
      </c>
      <c r="I603" s="197"/>
      <c r="J603" s="193"/>
      <c r="K603" s="193"/>
      <c r="L603" s="198"/>
      <c r="M603" s="199"/>
      <c r="N603" s="200"/>
      <c r="O603" s="200"/>
      <c r="P603" s="200"/>
      <c r="Q603" s="200"/>
      <c r="R603" s="200"/>
      <c r="S603" s="200"/>
      <c r="T603" s="201"/>
      <c r="AT603" s="202" t="s">
        <v>181</v>
      </c>
      <c r="AU603" s="202" t="s">
        <v>84</v>
      </c>
      <c r="AV603" s="13" t="s">
        <v>84</v>
      </c>
      <c r="AW603" s="13" t="s">
        <v>35</v>
      </c>
      <c r="AX603" s="13" t="s">
        <v>74</v>
      </c>
      <c r="AY603" s="202" t="s">
        <v>170</v>
      </c>
    </row>
    <row r="604" spans="1:65" s="13" customFormat="1" ht="22.5" x14ac:dyDescent="0.2">
      <c r="B604" s="192"/>
      <c r="C604" s="193"/>
      <c r="D604" s="187" t="s">
        <v>181</v>
      </c>
      <c r="E604" s="194" t="s">
        <v>19</v>
      </c>
      <c r="F604" s="195" t="s">
        <v>781</v>
      </c>
      <c r="G604" s="193"/>
      <c r="H604" s="196">
        <v>165.196</v>
      </c>
      <c r="I604" s="197"/>
      <c r="J604" s="193"/>
      <c r="K604" s="193"/>
      <c r="L604" s="198"/>
      <c r="M604" s="199"/>
      <c r="N604" s="200"/>
      <c r="O604" s="200"/>
      <c r="P604" s="200"/>
      <c r="Q604" s="200"/>
      <c r="R604" s="200"/>
      <c r="S604" s="200"/>
      <c r="T604" s="201"/>
      <c r="AT604" s="202" t="s">
        <v>181</v>
      </c>
      <c r="AU604" s="202" t="s">
        <v>84</v>
      </c>
      <c r="AV604" s="13" t="s">
        <v>84</v>
      </c>
      <c r="AW604" s="13" t="s">
        <v>35</v>
      </c>
      <c r="AX604" s="13" t="s">
        <v>74</v>
      </c>
      <c r="AY604" s="202" t="s">
        <v>170</v>
      </c>
    </row>
    <row r="605" spans="1:65" s="13" customFormat="1" x14ac:dyDescent="0.2">
      <c r="B605" s="192"/>
      <c r="C605" s="193"/>
      <c r="D605" s="187" t="s">
        <v>181</v>
      </c>
      <c r="E605" s="194" t="s">
        <v>19</v>
      </c>
      <c r="F605" s="195" t="s">
        <v>871</v>
      </c>
      <c r="G605" s="193"/>
      <c r="H605" s="196">
        <v>-4.423</v>
      </c>
      <c r="I605" s="197"/>
      <c r="J605" s="193"/>
      <c r="K605" s="193"/>
      <c r="L605" s="198"/>
      <c r="M605" s="199"/>
      <c r="N605" s="200"/>
      <c r="O605" s="200"/>
      <c r="P605" s="200"/>
      <c r="Q605" s="200"/>
      <c r="R605" s="200"/>
      <c r="S605" s="200"/>
      <c r="T605" s="201"/>
      <c r="AT605" s="202" t="s">
        <v>181</v>
      </c>
      <c r="AU605" s="202" t="s">
        <v>84</v>
      </c>
      <c r="AV605" s="13" t="s">
        <v>84</v>
      </c>
      <c r="AW605" s="13" t="s">
        <v>35</v>
      </c>
      <c r="AX605" s="13" t="s">
        <v>74</v>
      </c>
      <c r="AY605" s="202" t="s">
        <v>170</v>
      </c>
    </row>
    <row r="606" spans="1:65" s="13" customFormat="1" x14ac:dyDescent="0.2">
      <c r="B606" s="192"/>
      <c r="C606" s="193"/>
      <c r="D606" s="187" t="s">
        <v>181</v>
      </c>
      <c r="E606" s="194" t="s">
        <v>19</v>
      </c>
      <c r="F606" s="195" t="s">
        <v>782</v>
      </c>
      <c r="G606" s="193"/>
      <c r="H606" s="196">
        <v>85.497</v>
      </c>
      <c r="I606" s="197"/>
      <c r="J606" s="193"/>
      <c r="K606" s="193"/>
      <c r="L606" s="198"/>
      <c r="M606" s="199"/>
      <c r="N606" s="200"/>
      <c r="O606" s="200"/>
      <c r="P606" s="200"/>
      <c r="Q606" s="200"/>
      <c r="R606" s="200"/>
      <c r="S606" s="200"/>
      <c r="T606" s="201"/>
      <c r="AT606" s="202" t="s">
        <v>181</v>
      </c>
      <c r="AU606" s="202" t="s">
        <v>84</v>
      </c>
      <c r="AV606" s="13" t="s">
        <v>84</v>
      </c>
      <c r="AW606" s="13" t="s">
        <v>35</v>
      </c>
      <c r="AX606" s="13" t="s">
        <v>74</v>
      </c>
      <c r="AY606" s="202" t="s">
        <v>170</v>
      </c>
    </row>
    <row r="607" spans="1:65" s="13" customFormat="1" x14ac:dyDescent="0.2">
      <c r="B607" s="192"/>
      <c r="C607" s="193"/>
      <c r="D607" s="187" t="s">
        <v>181</v>
      </c>
      <c r="E607" s="194" t="s">
        <v>19</v>
      </c>
      <c r="F607" s="195" t="s">
        <v>872</v>
      </c>
      <c r="G607" s="193"/>
      <c r="H607" s="196">
        <v>-8.0459999999999994</v>
      </c>
      <c r="I607" s="197"/>
      <c r="J607" s="193"/>
      <c r="K607" s="193"/>
      <c r="L607" s="198"/>
      <c r="M607" s="199"/>
      <c r="N607" s="200"/>
      <c r="O607" s="200"/>
      <c r="P607" s="200"/>
      <c r="Q607" s="200"/>
      <c r="R607" s="200"/>
      <c r="S607" s="200"/>
      <c r="T607" s="201"/>
      <c r="AT607" s="202" t="s">
        <v>181</v>
      </c>
      <c r="AU607" s="202" t="s">
        <v>84</v>
      </c>
      <c r="AV607" s="13" t="s">
        <v>84</v>
      </c>
      <c r="AW607" s="13" t="s">
        <v>35</v>
      </c>
      <c r="AX607" s="13" t="s">
        <v>74</v>
      </c>
      <c r="AY607" s="202" t="s">
        <v>170</v>
      </c>
    </row>
    <row r="608" spans="1:65" s="13" customFormat="1" x14ac:dyDescent="0.2">
      <c r="B608" s="192"/>
      <c r="C608" s="193"/>
      <c r="D608" s="187" t="s">
        <v>181</v>
      </c>
      <c r="E608" s="194" t="s">
        <v>19</v>
      </c>
      <c r="F608" s="195" t="s">
        <v>783</v>
      </c>
      <c r="G608" s="193"/>
      <c r="H608" s="196">
        <v>85.497</v>
      </c>
      <c r="I608" s="197"/>
      <c r="J608" s="193"/>
      <c r="K608" s="193"/>
      <c r="L608" s="198"/>
      <c r="M608" s="199"/>
      <c r="N608" s="200"/>
      <c r="O608" s="200"/>
      <c r="P608" s="200"/>
      <c r="Q608" s="200"/>
      <c r="R608" s="200"/>
      <c r="S608" s="200"/>
      <c r="T608" s="201"/>
      <c r="AT608" s="202" t="s">
        <v>181</v>
      </c>
      <c r="AU608" s="202" t="s">
        <v>84</v>
      </c>
      <c r="AV608" s="13" t="s">
        <v>84</v>
      </c>
      <c r="AW608" s="13" t="s">
        <v>35</v>
      </c>
      <c r="AX608" s="13" t="s">
        <v>74</v>
      </c>
      <c r="AY608" s="202" t="s">
        <v>170</v>
      </c>
    </row>
    <row r="609" spans="1:65" s="13" customFormat="1" x14ac:dyDescent="0.2">
      <c r="B609" s="192"/>
      <c r="C609" s="193"/>
      <c r="D609" s="187" t="s">
        <v>181</v>
      </c>
      <c r="E609" s="194" t="s">
        <v>19</v>
      </c>
      <c r="F609" s="195" t="s">
        <v>872</v>
      </c>
      <c r="G609" s="193"/>
      <c r="H609" s="196">
        <v>-8.0459999999999994</v>
      </c>
      <c r="I609" s="197"/>
      <c r="J609" s="193"/>
      <c r="K609" s="193"/>
      <c r="L609" s="198"/>
      <c r="M609" s="199"/>
      <c r="N609" s="200"/>
      <c r="O609" s="200"/>
      <c r="P609" s="200"/>
      <c r="Q609" s="200"/>
      <c r="R609" s="200"/>
      <c r="S609" s="200"/>
      <c r="T609" s="201"/>
      <c r="AT609" s="202" t="s">
        <v>181</v>
      </c>
      <c r="AU609" s="202" t="s">
        <v>84</v>
      </c>
      <c r="AV609" s="13" t="s">
        <v>84</v>
      </c>
      <c r="AW609" s="13" t="s">
        <v>35</v>
      </c>
      <c r="AX609" s="13" t="s">
        <v>74</v>
      </c>
      <c r="AY609" s="202" t="s">
        <v>170</v>
      </c>
    </row>
    <row r="610" spans="1:65" s="14" customFormat="1" x14ac:dyDescent="0.2">
      <c r="B610" s="203"/>
      <c r="C610" s="204"/>
      <c r="D610" s="187" t="s">
        <v>181</v>
      </c>
      <c r="E610" s="205" t="s">
        <v>19</v>
      </c>
      <c r="F610" s="206" t="s">
        <v>185</v>
      </c>
      <c r="G610" s="204"/>
      <c r="H610" s="207">
        <v>506.101</v>
      </c>
      <c r="I610" s="208"/>
      <c r="J610" s="204"/>
      <c r="K610" s="204"/>
      <c r="L610" s="209"/>
      <c r="M610" s="210"/>
      <c r="N610" s="211"/>
      <c r="O610" s="211"/>
      <c r="P610" s="211"/>
      <c r="Q610" s="211"/>
      <c r="R610" s="211"/>
      <c r="S610" s="211"/>
      <c r="T610" s="212"/>
      <c r="AT610" s="213" t="s">
        <v>181</v>
      </c>
      <c r="AU610" s="213" t="s">
        <v>84</v>
      </c>
      <c r="AV610" s="14" t="s">
        <v>177</v>
      </c>
      <c r="AW610" s="14" t="s">
        <v>35</v>
      </c>
      <c r="AX610" s="14" t="s">
        <v>82</v>
      </c>
      <c r="AY610" s="213" t="s">
        <v>170</v>
      </c>
    </row>
    <row r="611" spans="1:65" s="2" customFormat="1" ht="24" x14ac:dyDescent="0.2">
      <c r="A611" s="35"/>
      <c r="B611" s="36"/>
      <c r="C611" s="174" t="s">
        <v>873</v>
      </c>
      <c r="D611" s="174" t="s">
        <v>172</v>
      </c>
      <c r="E611" s="175" t="s">
        <v>874</v>
      </c>
      <c r="F611" s="176" t="s">
        <v>875</v>
      </c>
      <c r="G611" s="177" t="s">
        <v>248</v>
      </c>
      <c r="H611" s="178">
        <v>22.998000000000001</v>
      </c>
      <c r="I611" s="179"/>
      <c r="J611" s="180">
        <f>ROUND(I611*H611,2)</f>
        <v>0</v>
      </c>
      <c r="K611" s="176" t="s">
        <v>176</v>
      </c>
      <c r="L611" s="40"/>
      <c r="M611" s="181" t="s">
        <v>19</v>
      </c>
      <c r="N611" s="182" t="s">
        <v>45</v>
      </c>
      <c r="O611" s="65"/>
      <c r="P611" s="183">
        <f>O611*H611</f>
        <v>0</v>
      </c>
      <c r="Q611" s="183">
        <v>4.7800000000000004E-3</v>
      </c>
      <c r="R611" s="183">
        <f>Q611*H611</f>
        <v>0.10993044000000002</v>
      </c>
      <c r="S611" s="183">
        <v>0</v>
      </c>
      <c r="T611" s="184">
        <f>S611*H611</f>
        <v>0</v>
      </c>
      <c r="U611" s="35"/>
      <c r="V611" s="35"/>
      <c r="W611" s="35"/>
      <c r="X611" s="35"/>
      <c r="Y611" s="35"/>
      <c r="Z611" s="35"/>
      <c r="AA611" s="35"/>
      <c r="AB611" s="35"/>
      <c r="AC611" s="35"/>
      <c r="AD611" s="35"/>
      <c r="AE611" s="35"/>
      <c r="AR611" s="185" t="s">
        <v>177</v>
      </c>
      <c r="AT611" s="185" t="s">
        <v>172</v>
      </c>
      <c r="AU611" s="185" t="s">
        <v>84</v>
      </c>
      <c r="AY611" s="18" t="s">
        <v>170</v>
      </c>
      <c r="BE611" s="186">
        <f>IF(N611="základní",J611,0)</f>
        <v>0</v>
      </c>
      <c r="BF611" s="186">
        <f>IF(N611="snížená",J611,0)</f>
        <v>0</v>
      </c>
      <c r="BG611" s="186">
        <f>IF(N611="zákl. přenesená",J611,0)</f>
        <v>0</v>
      </c>
      <c r="BH611" s="186">
        <f>IF(N611="sníž. přenesená",J611,0)</f>
        <v>0</v>
      </c>
      <c r="BI611" s="186">
        <f>IF(N611="nulová",J611,0)</f>
        <v>0</v>
      </c>
      <c r="BJ611" s="18" t="s">
        <v>82</v>
      </c>
      <c r="BK611" s="186">
        <f>ROUND(I611*H611,2)</f>
        <v>0</v>
      </c>
      <c r="BL611" s="18" t="s">
        <v>177</v>
      </c>
      <c r="BM611" s="185" t="s">
        <v>876</v>
      </c>
    </row>
    <row r="612" spans="1:65" s="13" customFormat="1" x14ac:dyDescent="0.2">
      <c r="B612" s="192"/>
      <c r="C612" s="193"/>
      <c r="D612" s="187" t="s">
        <v>181</v>
      </c>
      <c r="E612" s="194" t="s">
        <v>19</v>
      </c>
      <c r="F612" s="195" t="s">
        <v>877</v>
      </c>
      <c r="G612" s="193"/>
      <c r="H612" s="196">
        <v>2.4830000000000001</v>
      </c>
      <c r="I612" s="197"/>
      <c r="J612" s="193"/>
      <c r="K612" s="193"/>
      <c r="L612" s="198"/>
      <c r="M612" s="199"/>
      <c r="N612" s="200"/>
      <c r="O612" s="200"/>
      <c r="P612" s="200"/>
      <c r="Q612" s="200"/>
      <c r="R612" s="200"/>
      <c r="S612" s="200"/>
      <c r="T612" s="201"/>
      <c r="AT612" s="202" t="s">
        <v>181</v>
      </c>
      <c r="AU612" s="202" t="s">
        <v>84</v>
      </c>
      <c r="AV612" s="13" t="s">
        <v>84</v>
      </c>
      <c r="AW612" s="13" t="s">
        <v>35</v>
      </c>
      <c r="AX612" s="13" t="s">
        <v>74</v>
      </c>
      <c r="AY612" s="202" t="s">
        <v>170</v>
      </c>
    </row>
    <row r="613" spans="1:65" s="13" customFormat="1" x14ac:dyDescent="0.2">
      <c r="B613" s="192"/>
      <c r="C613" s="193"/>
      <c r="D613" s="187" t="s">
        <v>181</v>
      </c>
      <c r="E613" s="194" t="s">
        <v>19</v>
      </c>
      <c r="F613" s="195" t="s">
        <v>878</v>
      </c>
      <c r="G613" s="193"/>
      <c r="H613" s="196">
        <v>4.423</v>
      </c>
      <c r="I613" s="197"/>
      <c r="J613" s="193"/>
      <c r="K613" s="193"/>
      <c r="L613" s="198"/>
      <c r="M613" s="199"/>
      <c r="N613" s="200"/>
      <c r="O613" s="200"/>
      <c r="P613" s="200"/>
      <c r="Q613" s="200"/>
      <c r="R613" s="200"/>
      <c r="S613" s="200"/>
      <c r="T613" s="201"/>
      <c r="AT613" s="202" t="s">
        <v>181</v>
      </c>
      <c r="AU613" s="202" t="s">
        <v>84</v>
      </c>
      <c r="AV613" s="13" t="s">
        <v>84</v>
      </c>
      <c r="AW613" s="13" t="s">
        <v>35</v>
      </c>
      <c r="AX613" s="13" t="s">
        <v>74</v>
      </c>
      <c r="AY613" s="202" t="s">
        <v>170</v>
      </c>
    </row>
    <row r="614" spans="1:65" s="13" customFormat="1" x14ac:dyDescent="0.2">
      <c r="B614" s="192"/>
      <c r="C614" s="193"/>
      <c r="D614" s="187" t="s">
        <v>181</v>
      </c>
      <c r="E614" s="194" t="s">
        <v>19</v>
      </c>
      <c r="F614" s="195" t="s">
        <v>879</v>
      </c>
      <c r="G614" s="193"/>
      <c r="H614" s="196">
        <v>8.0459999999999994</v>
      </c>
      <c r="I614" s="197"/>
      <c r="J614" s="193"/>
      <c r="K614" s="193"/>
      <c r="L614" s="198"/>
      <c r="M614" s="199"/>
      <c r="N614" s="200"/>
      <c r="O614" s="200"/>
      <c r="P614" s="200"/>
      <c r="Q614" s="200"/>
      <c r="R614" s="200"/>
      <c r="S614" s="200"/>
      <c r="T614" s="201"/>
      <c r="AT614" s="202" t="s">
        <v>181</v>
      </c>
      <c r="AU614" s="202" t="s">
        <v>84</v>
      </c>
      <c r="AV614" s="13" t="s">
        <v>84</v>
      </c>
      <c r="AW614" s="13" t="s">
        <v>35</v>
      </c>
      <c r="AX614" s="13" t="s">
        <v>74</v>
      </c>
      <c r="AY614" s="202" t="s">
        <v>170</v>
      </c>
    </row>
    <row r="615" spans="1:65" s="13" customFormat="1" x14ac:dyDescent="0.2">
      <c r="B615" s="192"/>
      <c r="C615" s="193"/>
      <c r="D615" s="187" t="s">
        <v>181</v>
      </c>
      <c r="E615" s="194" t="s">
        <v>19</v>
      </c>
      <c r="F615" s="195" t="s">
        <v>879</v>
      </c>
      <c r="G615" s="193"/>
      <c r="H615" s="196">
        <v>8.0459999999999994</v>
      </c>
      <c r="I615" s="197"/>
      <c r="J615" s="193"/>
      <c r="K615" s="193"/>
      <c r="L615" s="198"/>
      <c r="M615" s="199"/>
      <c r="N615" s="200"/>
      <c r="O615" s="200"/>
      <c r="P615" s="200"/>
      <c r="Q615" s="200"/>
      <c r="R615" s="200"/>
      <c r="S615" s="200"/>
      <c r="T615" s="201"/>
      <c r="AT615" s="202" t="s">
        <v>181</v>
      </c>
      <c r="AU615" s="202" t="s">
        <v>84</v>
      </c>
      <c r="AV615" s="13" t="s">
        <v>84</v>
      </c>
      <c r="AW615" s="13" t="s">
        <v>35</v>
      </c>
      <c r="AX615" s="13" t="s">
        <v>74</v>
      </c>
      <c r="AY615" s="202" t="s">
        <v>170</v>
      </c>
    </row>
    <row r="616" spans="1:65" s="14" customFormat="1" x14ac:dyDescent="0.2">
      <c r="B616" s="203"/>
      <c r="C616" s="204"/>
      <c r="D616" s="187" t="s">
        <v>181</v>
      </c>
      <c r="E616" s="205" t="s">
        <v>19</v>
      </c>
      <c r="F616" s="206" t="s">
        <v>185</v>
      </c>
      <c r="G616" s="204"/>
      <c r="H616" s="207">
        <v>22.998000000000001</v>
      </c>
      <c r="I616" s="208"/>
      <c r="J616" s="204"/>
      <c r="K616" s="204"/>
      <c r="L616" s="209"/>
      <c r="M616" s="210"/>
      <c r="N616" s="211"/>
      <c r="O616" s="211"/>
      <c r="P616" s="211"/>
      <c r="Q616" s="211"/>
      <c r="R616" s="211"/>
      <c r="S616" s="211"/>
      <c r="T616" s="212"/>
      <c r="AT616" s="213" t="s">
        <v>181</v>
      </c>
      <c r="AU616" s="213" t="s">
        <v>84</v>
      </c>
      <c r="AV616" s="14" t="s">
        <v>177</v>
      </c>
      <c r="AW616" s="14" t="s">
        <v>35</v>
      </c>
      <c r="AX616" s="14" t="s">
        <v>82</v>
      </c>
      <c r="AY616" s="213" t="s">
        <v>170</v>
      </c>
    </row>
    <row r="617" spans="1:65" s="2" customFormat="1" ht="21.75" customHeight="1" x14ac:dyDescent="0.2">
      <c r="A617" s="35"/>
      <c r="B617" s="36"/>
      <c r="C617" s="174" t="s">
        <v>880</v>
      </c>
      <c r="D617" s="174" t="s">
        <v>172</v>
      </c>
      <c r="E617" s="175" t="s">
        <v>881</v>
      </c>
      <c r="F617" s="176" t="s">
        <v>882</v>
      </c>
      <c r="G617" s="177" t="s">
        <v>175</v>
      </c>
      <c r="H617" s="178">
        <v>0.9</v>
      </c>
      <c r="I617" s="179"/>
      <c r="J617" s="180">
        <f>ROUND(I617*H617,2)</f>
        <v>0</v>
      </c>
      <c r="K617" s="176" t="s">
        <v>176</v>
      </c>
      <c r="L617" s="40"/>
      <c r="M617" s="181" t="s">
        <v>19</v>
      </c>
      <c r="N617" s="182" t="s">
        <v>45</v>
      </c>
      <c r="O617" s="65"/>
      <c r="P617" s="183">
        <f>O617*H617</f>
        <v>0</v>
      </c>
      <c r="Q617" s="183">
        <v>2.45329</v>
      </c>
      <c r="R617" s="183">
        <f>Q617*H617</f>
        <v>2.2079610000000001</v>
      </c>
      <c r="S617" s="183">
        <v>0</v>
      </c>
      <c r="T617" s="184">
        <f>S617*H617</f>
        <v>0</v>
      </c>
      <c r="U617" s="35"/>
      <c r="V617" s="35"/>
      <c r="W617" s="35"/>
      <c r="X617" s="35"/>
      <c r="Y617" s="35"/>
      <c r="Z617" s="35"/>
      <c r="AA617" s="35"/>
      <c r="AB617" s="35"/>
      <c r="AC617" s="35"/>
      <c r="AD617" s="35"/>
      <c r="AE617" s="35"/>
      <c r="AR617" s="185" t="s">
        <v>177</v>
      </c>
      <c r="AT617" s="185" t="s">
        <v>172</v>
      </c>
      <c r="AU617" s="185" t="s">
        <v>84</v>
      </c>
      <c r="AY617" s="18" t="s">
        <v>170</v>
      </c>
      <c r="BE617" s="186">
        <f>IF(N617="základní",J617,0)</f>
        <v>0</v>
      </c>
      <c r="BF617" s="186">
        <f>IF(N617="snížená",J617,0)</f>
        <v>0</v>
      </c>
      <c r="BG617" s="186">
        <f>IF(N617="zákl. přenesená",J617,0)</f>
        <v>0</v>
      </c>
      <c r="BH617" s="186">
        <f>IF(N617="sníž. přenesená",J617,0)</f>
        <v>0</v>
      </c>
      <c r="BI617" s="186">
        <f>IF(N617="nulová",J617,0)</f>
        <v>0</v>
      </c>
      <c r="BJ617" s="18" t="s">
        <v>82</v>
      </c>
      <c r="BK617" s="186">
        <f>ROUND(I617*H617,2)</f>
        <v>0</v>
      </c>
      <c r="BL617" s="18" t="s">
        <v>177</v>
      </c>
      <c r="BM617" s="185" t="s">
        <v>883</v>
      </c>
    </row>
    <row r="618" spans="1:65" s="2" customFormat="1" ht="146.25" x14ac:dyDescent="0.2">
      <c r="A618" s="35"/>
      <c r="B618" s="36"/>
      <c r="C618" s="37"/>
      <c r="D618" s="187" t="s">
        <v>179</v>
      </c>
      <c r="E618" s="37"/>
      <c r="F618" s="188" t="s">
        <v>884</v>
      </c>
      <c r="G618" s="37"/>
      <c r="H618" s="37"/>
      <c r="I618" s="189"/>
      <c r="J618" s="37"/>
      <c r="K618" s="37"/>
      <c r="L618" s="40"/>
      <c r="M618" s="190"/>
      <c r="N618" s="191"/>
      <c r="O618" s="65"/>
      <c r="P618" s="65"/>
      <c r="Q618" s="65"/>
      <c r="R618" s="65"/>
      <c r="S618" s="65"/>
      <c r="T618" s="66"/>
      <c r="U618" s="35"/>
      <c r="V618" s="35"/>
      <c r="W618" s="35"/>
      <c r="X618" s="35"/>
      <c r="Y618" s="35"/>
      <c r="Z618" s="35"/>
      <c r="AA618" s="35"/>
      <c r="AB618" s="35"/>
      <c r="AC618" s="35"/>
      <c r="AD618" s="35"/>
      <c r="AE618" s="35"/>
      <c r="AT618" s="18" t="s">
        <v>179</v>
      </c>
      <c r="AU618" s="18" t="s">
        <v>84</v>
      </c>
    </row>
    <row r="619" spans="1:65" s="13" customFormat="1" x14ac:dyDescent="0.2">
      <c r="B619" s="192"/>
      <c r="C619" s="193"/>
      <c r="D619" s="187" t="s">
        <v>181</v>
      </c>
      <c r="E619" s="194" t="s">
        <v>19</v>
      </c>
      <c r="F619" s="195" t="s">
        <v>885</v>
      </c>
      <c r="G619" s="193"/>
      <c r="H619" s="196">
        <v>0.9</v>
      </c>
      <c r="I619" s="197"/>
      <c r="J619" s="193"/>
      <c r="K619" s="193"/>
      <c r="L619" s="198"/>
      <c r="M619" s="199"/>
      <c r="N619" s="200"/>
      <c r="O619" s="200"/>
      <c r="P619" s="200"/>
      <c r="Q619" s="200"/>
      <c r="R619" s="200"/>
      <c r="S619" s="200"/>
      <c r="T619" s="201"/>
      <c r="AT619" s="202" t="s">
        <v>181</v>
      </c>
      <c r="AU619" s="202" t="s">
        <v>84</v>
      </c>
      <c r="AV619" s="13" t="s">
        <v>84</v>
      </c>
      <c r="AW619" s="13" t="s">
        <v>35</v>
      </c>
      <c r="AX619" s="13" t="s">
        <v>82</v>
      </c>
      <c r="AY619" s="202" t="s">
        <v>170</v>
      </c>
    </row>
    <row r="620" spans="1:65" s="2" customFormat="1" ht="16.5" customHeight="1" x14ac:dyDescent="0.2">
      <c r="A620" s="35"/>
      <c r="B620" s="36"/>
      <c r="C620" s="174" t="s">
        <v>886</v>
      </c>
      <c r="D620" s="174" t="s">
        <v>172</v>
      </c>
      <c r="E620" s="175" t="s">
        <v>887</v>
      </c>
      <c r="F620" s="176" t="s">
        <v>888</v>
      </c>
      <c r="G620" s="177" t="s">
        <v>248</v>
      </c>
      <c r="H620" s="178">
        <v>630.34400000000005</v>
      </c>
      <c r="I620" s="179"/>
      <c r="J620" s="180">
        <f>ROUND(I620*H620,2)</f>
        <v>0</v>
      </c>
      <c r="K620" s="176" t="s">
        <v>176</v>
      </c>
      <c r="L620" s="40"/>
      <c r="M620" s="181" t="s">
        <v>19</v>
      </c>
      <c r="N620" s="182" t="s">
        <v>45</v>
      </c>
      <c r="O620" s="65"/>
      <c r="P620" s="183">
        <f>O620*H620</f>
        <v>0</v>
      </c>
      <c r="Q620" s="183">
        <v>0.11</v>
      </c>
      <c r="R620" s="183">
        <f>Q620*H620</f>
        <v>69.33784</v>
      </c>
      <c r="S620" s="183">
        <v>0</v>
      </c>
      <c r="T620" s="184">
        <f>S620*H620</f>
        <v>0</v>
      </c>
      <c r="U620" s="35"/>
      <c r="V620" s="35"/>
      <c r="W620" s="35"/>
      <c r="X620" s="35"/>
      <c r="Y620" s="35"/>
      <c r="Z620" s="35"/>
      <c r="AA620" s="35"/>
      <c r="AB620" s="35"/>
      <c r="AC620" s="35"/>
      <c r="AD620" s="35"/>
      <c r="AE620" s="35"/>
      <c r="AR620" s="185" t="s">
        <v>177</v>
      </c>
      <c r="AT620" s="185" t="s">
        <v>172</v>
      </c>
      <c r="AU620" s="185" t="s">
        <v>84</v>
      </c>
      <c r="AY620" s="18" t="s">
        <v>170</v>
      </c>
      <c r="BE620" s="186">
        <f>IF(N620="základní",J620,0)</f>
        <v>0</v>
      </c>
      <c r="BF620" s="186">
        <f>IF(N620="snížená",J620,0)</f>
        <v>0</v>
      </c>
      <c r="BG620" s="186">
        <f>IF(N620="zákl. přenesená",J620,0)</f>
        <v>0</v>
      </c>
      <c r="BH620" s="186">
        <f>IF(N620="sníž. přenesená",J620,0)</f>
        <v>0</v>
      </c>
      <c r="BI620" s="186">
        <f>IF(N620="nulová",J620,0)</f>
        <v>0</v>
      </c>
      <c r="BJ620" s="18" t="s">
        <v>82</v>
      </c>
      <c r="BK620" s="186">
        <f>ROUND(I620*H620,2)</f>
        <v>0</v>
      </c>
      <c r="BL620" s="18" t="s">
        <v>177</v>
      </c>
      <c r="BM620" s="185" t="s">
        <v>889</v>
      </c>
    </row>
    <row r="621" spans="1:65" s="13" customFormat="1" ht="22.5" x14ac:dyDescent="0.2">
      <c r="B621" s="192"/>
      <c r="C621" s="193"/>
      <c r="D621" s="187" t="s">
        <v>181</v>
      </c>
      <c r="E621" s="194" t="s">
        <v>19</v>
      </c>
      <c r="F621" s="195" t="s">
        <v>890</v>
      </c>
      <c r="G621" s="193"/>
      <c r="H621" s="196">
        <v>323.73</v>
      </c>
      <c r="I621" s="197"/>
      <c r="J621" s="193"/>
      <c r="K621" s="193"/>
      <c r="L621" s="198"/>
      <c r="M621" s="199"/>
      <c r="N621" s="200"/>
      <c r="O621" s="200"/>
      <c r="P621" s="200"/>
      <c r="Q621" s="200"/>
      <c r="R621" s="200"/>
      <c r="S621" s="200"/>
      <c r="T621" s="201"/>
      <c r="AT621" s="202" t="s">
        <v>181</v>
      </c>
      <c r="AU621" s="202" t="s">
        <v>84</v>
      </c>
      <c r="AV621" s="13" t="s">
        <v>84</v>
      </c>
      <c r="AW621" s="13" t="s">
        <v>35</v>
      </c>
      <c r="AX621" s="13" t="s">
        <v>74</v>
      </c>
      <c r="AY621" s="202" t="s">
        <v>170</v>
      </c>
    </row>
    <row r="622" spans="1:65" s="13" customFormat="1" x14ac:dyDescent="0.2">
      <c r="B622" s="192"/>
      <c r="C622" s="193"/>
      <c r="D622" s="187" t="s">
        <v>181</v>
      </c>
      <c r="E622" s="194" t="s">
        <v>19</v>
      </c>
      <c r="F622" s="195" t="s">
        <v>891</v>
      </c>
      <c r="G622" s="193"/>
      <c r="H622" s="196">
        <v>10.183999999999999</v>
      </c>
      <c r="I622" s="197"/>
      <c r="J622" s="193"/>
      <c r="K622" s="193"/>
      <c r="L622" s="198"/>
      <c r="M622" s="199"/>
      <c r="N622" s="200"/>
      <c r="O622" s="200"/>
      <c r="P622" s="200"/>
      <c r="Q622" s="200"/>
      <c r="R622" s="200"/>
      <c r="S622" s="200"/>
      <c r="T622" s="201"/>
      <c r="AT622" s="202" t="s">
        <v>181</v>
      </c>
      <c r="AU622" s="202" t="s">
        <v>84</v>
      </c>
      <c r="AV622" s="13" t="s">
        <v>84</v>
      </c>
      <c r="AW622" s="13" t="s">
        <v>35</v>
      </c>
      <c r="AX622" s="13" t="s">
        <v>74</v>
      </c>
      <c r="AY622" s="202" t="s">
        <v>170</v>
      </c>
    </row>
    <row r="623" spans="1:65" s="13" customFormat="1" x14ac:dyDescent="0.2">
      <c r="B623" s="192"/>
      <c r="C623" s="193"/>
      <c r="D623" s="187" t="s">
        <v>181</v>
      </c>
      <c r="E623" s="194" t="s">
        <v>19</v>
      </c>
      <c r="F623" s="195" t="s">
        <v>892</v>
      </c>
      <c r="G623" s="193"/>
      <c r="H623" s="196">
        <v>296.43</v>
      </c>
      <c r="I623" s="197"/>
      <c r="J623" s="193"/>
      <c r="K623" s="193"/>
      <c r="L623" s="198"/>
      <c r="M623" s="199"/>
      <c r="N623" s="200"/>
      <c r="O623" s="200"/>
      <c r="P623" s="200"/>
      <c r="Q623" s="200"/>
      <c r="R623" s="200"/>
      <c r="S623" s="200"/>
      <c r="T623" s="201"/>
      <c r="AT623" s="202" t="s">
        <v>181</v>
      </c>
      <c r="AU623" s="202" t="s">
        <v>84</v>
      </c>
      <c r="AV623" s="13" t="s">
        <v>84</v>
      </c>
      <c r="AW623" s="13" t="s">
        <v>35</v>
      </c>
      <c r="AX623" s="13" t="s">
        <v>74</v>
      </c>
      <c r="AY623" s="202" t="s">
        <v>170</v>
      </c>
    </row>
    <row r="624" spans="1:65" s="14" customFormat="1" x14ac:dyDescent="0.2">
      <c r="B624" s="203"/>
      <c r="C624" s="204"/>
      <c r="D624" s="187" t="s">
        <v>181</v>
      </c>
      <c r="E624" s="205" t="s">
        <v>19</v>
      </c>
      <c r="F624" s="206" t="s">
        <v>185</v>
      </c>
      <c r="G624" s="204"/>
      <c r="H624" s="207">
        <v>630.34400000000005</v>
      </c>
      <c r="I624" s="208"/>
      <c r="J624" s="204"/>
      <c r="K624" s="204"/>
      <c r="L624" s="209"/>
      <c r="M624" s="210"/>
      <c r="N624" s="211"/>
      <c r="O624" s="211"/>
      <c r="P624" s="211"/>
      <c r="Q624" s="211"/>
      <c r="R624" s="211"/>
      <c r="S624" s="211"/>
      <c r="T624" s="212"/>
      <c r="AT624" s="213" t="s">
        <v>181</v>
      </c>
      <c r="AU624" s="213" t="s">
        <v>84</v>
      </c>
      <c r="AV624" s="14" t="s">
        <v>177</v>
      </c>
      <c r="AW624" s="14" t="s">
        <v>35</v>
      </c>
      <c r="AX624" s="14" t="s">
        <v>82</v>
      </c>
      <c r="AY624" s="213" t="s">
        <v>170</v>
      </c>
    </row>
    <row r="625" spans="1:65" s="2" customFormat="1" ht="24" x14ac:dyDescent="0.2">
      <c r="A625" s="35"/>
      <c r="B625" s="36"/>
      <c r="C625" s="174" t="s">
        <v>893</v>
      </c>
      <c r="D625" s="174" t="s">
        <v>172</v>
      </c>
      <c r="E625" s="175" t="s">
        <v>894</v>
      </c>
      <c r="F625" s="176" t="s">
        <v>895</v>
      </c>
      <c r="G625" s="177" t="s">
        <v>248</v>
      </c>
      <c r="H625" s="178">
        <v>2521.3760000000002</v>
      </c>
      <c r="I625" s="179"/>
      <c r="J625" s="180">
        <f>ROUND(I625*H625,2)</f>
        <v>0</v>
      </c>
      <c r="K625" s="176" t="s">
        <v>176</v>
      </c>
      <c r="L625" s="40"/>
      <c r="M625" s="181" t="s">
        <v>19</v>
      </c>
      <c r="N625" s="182" t="s">
        <v>45</v>
      </c>
      <c r="O625" s="65"/>
      <c r="P625" s="183">
        <f>O625*H625</f>
        <v>0</v>
      </c>
      <c r="Q625" s="183">
        <v>1.0999999999999999E-2</v>
      </c>
      <c r="R625" s="183">
        <f>Q625*H625</f>
        <v>27.735136000000001</v>
      </c>
      <c r="S625" s="183">
        <v>0</v>
      </c>
      <c r="T625" s="184">
        <f>S625*H625</f>
        <v>0</v>
      </c>
      <c r="U625" s="35"/>
      <c r="V625" s="35"/>
      <c r="W625" s="35"/>
      <c r="X625" s="35"/>
      <c r="Y625" s="35"/>
      <c r="Z625" s="35"/>
      <c r="AA625" s="35"/>
      <c r="AB625" s="35"/>
      <c r="AC625" s="35"/>
      <c r="AD625" s="35"/>
      <c r="AE625" s="35"/>
      <c r="AR625" s="185" t="s">
        <v>177</v>
      </c>
      <c r="AT625" s="185" t="s">
        <v>172</v>
      </c>
      <c r="AU625" s="185" t="s">
        <v>84</v>
      </c>
      <c r="AY625" s="18" t="s">
        <v>170</v>
      </c>
      <c r="BE625" s="186">
        <f>IF(N625="základní",J625,0)</f>
        <v>0</v>
      </c>
      <c r="BF625" s="186">
        <f>IF(N625="snížená",J625,0)</f>
        <v>0</v>
      </c>
      <c r="BG625" s="186">
        <f>IF(N625="zákl. přenesená",J625,0)</f>
        <v>0</v>
      </c>
      <c r="BH625" s="186">
        <f>IF(N625="sníž. přenesená",J625,0)</f>
        <v>0</v>
      </c>
      <c r="BI625" s="186">
        <f>IF(N625="nulová",J625,0)</f>
        <v>0</v>
      </c>
      <c r="BJ625" s="18" t="s">
        <v>82</v>
      </c>
      <c r="BK625" s="186">
        <f>ROUND(I625*H625,2)</f>
        <v>0</v>
      </c>
      <c r="BL625" s="18" t="s">
        <v>177</v>
      </c>
      <c r="BM625" s="185" t="s">
        <v>896</v>
      </c>
    </row>
    <row r="626" spans="1:65" s="13" customFormat="1" x14ac:dyDescent="0.2">
      <c r="B626" s="192"/>
      <c r="C626" s="193"/>
      <c r="D626" s="187" t="s">
        <v>181</v>
      </c>
      <c r="E626" s="193"/>
      <c r="F626" s="195" t="s">
        <v>897</v>
      </c>
      <c r="G626" s="193"/>
      <c r="H626" s="196">
        <v>2521.3760000000002</v>
      </c>
      <c r="I626" s="197"/>
      <c r="J626" s="193"/>
      <c r="K626" s="193"/>
      <c r="L626" s="198"/>
      <c r="M626" s="199"/>
      <c r="N626" s="200"/>
      <c r="O626" s="200"/>
      <c r="P626" s="200"/>
      <c r="Q626" s="200"/>
      <c r="R626" s="200"/>
      <c r="S626" s="200"/>
      <c r="T626" s="201"/>
      <c r="AT626" s="202" t="s">
        <v>181</v>
      </c>
      <c r="AU626" s="202" t="s">
        <v>84</v>
      </c>
      <c r="AV626" s="13" t="s">
        <v>84</v>
      </c>
      <c r="AW626" s="13" t="s">
        <v>4</v>
      </c>
      <c r="AX626" s="13" t="s">
        <v>82</v>
      </c>
      <c r="AY626" s="202" t="s">
        <v>170</v>
      </c>
    </row>
    <row r="627" spans="1:65" s="2" customFormat="1" ht="24" x14ac:dyDescent="0.2">
      <c r="A627" s="35"/>
      <c r="B627" s="36"/>
      <c r="C627" s="174" t="s">
        <v>898</v>
      </c>
      <c r="D627" s="174" t="s">
        <v>172</v>
      </c>
      <c r="E627" s="175" t="s">
        <v>899</v>
      </c>
      <c r="F627" s="176" t="s">
        <v>900</v>
      </c>
      <c r="G627" s="177" t="s">
        <v>272</v>
      </c>
      <c r="H627" s="178">
        <v>36.854999999999997</v>
      </c>
      <c r="I627" s="179"/>
      <c r="J627" s="180">
        <f>ROUND(I627*H627,2)</f>
        <v>0</v>
      </c>
      <c r="K627" s="176" t="s">
        <v>176</v>
      </c>
      <c r="L627" s="40"/>
      <c r="M627" s="181" t="s">
        <v>19</v>
      </c>
      <c r="N627" s="182" t="s">
        <v>45</v>
      </c>
      <c r="O627" s="65"/>
      <c r="P627" s="183">
        <f>O627*H627</f>
        <v>0</v>
      </c>
      <c r="Q627" s="183">
        <v>4.0000000000000003E-5</v>
      </c>
      <c r="R627" s="183">
        <f>Q627*H627</f>
        <v>1.4741999999999999E-3</v>
      </c>
      <c r="S627" s="183">
        <v>0</v>
      </c>
      <c r="T627" s="184">
        <f>S627*H627</f>
        <v>0</v>
      </c>
      <c r="U627" s="35"/>
      <c r="V627" s="35"/>
      <c r="W627" s="35"/>
      <c r="X627" s="35"/>
      <c r="Y627" s="35"/>
      <c r="Z627" s="35"/>
      <c r="AA627" s="35"/>
      <c r="AB627" s="35"/>
      <c r="AC627" s="35"/>
      <c r="AD627" s="35"/>
      <c r="AE627" s="35"/>
      <c r="AR627" s="185" t="s">
        <v>177</v>
      </c>
      <c r="AT627" s="185" t="s">
        <v>172</v>
      </c>
      <c r="AU627" s="185" t="s">
        <v>84</v>
      </c>
      <c r="AY627" s="18" t="s">
        <v>170</v>
      </c>
      <c r="BE627" s="186">
        <f>IF(N627="základní",J627,0)</f>
        <v>0</v>
      </c>
      <c r="BF627" s="186">
        <f>IF(N627="snížená",J627,0)</f>
        <v>0</v>
      </c>
      <c r="BG627" s="186">
        <f>IF(N627="zákl. přenesená",J627,0)</f>
        <v>0</v>
      </c>
      <c r="BH627" s="186">
        <f>IF(N627="sníž. přenesená",J627,0)</f>
        <v>0</v>
      </c>
      <c r="BI627" s="186">
        <f>IF(N627="nulová",J627,0)</f>
        <v>0</v>
      </c>
      <c r="BJ627" s="18" t="s">
        <v>82</v>
      </c>
      <c r="BK627" s="186">
        <f>ROUND(I627*H627,2)</f>
        <v>0</v>
      </c>
      <c r="BL627" s="18" t="s">
        <v>177</v>
      </c>
      <c r="BM627" s="185" t="s">
        <v>901</v>
      </c>
    </row>
    <row r="628" spans="1:65" s="13" customFormat="1" x14ac:dyDescent="0.2">
      <c r="B628" s="192"/>
      <c r="C628" s="193"/>
      <c r="D628" s="187" t="s">
        <v>181</v>
      </c>
      <c r="E628" s="194" t="s">
        <v>19</v>
      </c>
      <c r="F628" s="195" t="s">
        <v>902</v>
      </c>
      <c r="G628" s="193"/>
      <c r="H628" s="196">
        <v>36.854999999999997</v>
      </c>
      <c r="I628" s="197"/>
      <c r="J628" s="193"/>
      <c r="K628" s="193"/>
      <c r="L628" s="198"/>
      <c r="M628" s="199"/>
      <c r="N628" s="200"/>
      <c r="O628" s="200"/>
      <c r="P628" s="200"/>
      <c r="Q628" s="200"/>
      <c r="R628" s="200"/>
      <c r="S628" s="200"/>
      <c r="T628" s="201"/>
      <c r="AT628" s="202" t="s">
        <v>181</v>
      </c>
      <c r="AU628" s="202" t="s">
        <v>84</v>
      </c>
      <c r="AV628" s="13" t="s">
        <v>84</v>
      </c>
      <c r="AW628" s="13" t="s">
        <v>35</v>
      </c>
      <c r="AX628" s="13" t="s">
        <v>82</v>
      </c>
      <c r="AY628" s="202" t="s">
        <v>170</v>
      </c>
    </row>
    <row r="629" spans="1:65" s="2" customFormat="1" ht="24" x14ac:dyDescent="0.2">
      <c r="A629" s="35"/>
      <c r="B629" s="36"/>
      <c r="C629" s="174" t="s">
        <v>903</v>
      </c>
      <c r="D629" s="174" t="s">
        <v>172</v>
      </c>
      <c r="E629" s="175" t="s">
        <v>904</v>
      </c>
      <c r="F629" s="176" t="s">
        <v>905</v>
      </c>
      <c r="G629" s="177" t="s">
        <v>272</v>
      </c>
      <c r="H629" s="178">
        <v>242.42</v>
      </c>
      <c r="I629" s="179"/>
      <c r="J629" s="180">
        <f>ROUND(I629*H629,2)</f>
        <v>0</v>
      </c>
      <c r="K629" s="176" t="s">
        <v>176</v>
      </c>
      <c r="L629" s="40"/>
      <c r="M629" s="181" t="s">
        <v>19</v>
      </c>
      <c r="N629" s="182" t="s">
        <v>45</v>
      </c>
      <c r="O629" s="65"/>
      <c r="P629" s="183">
        <f>O629*H629</f>
        <v>0</v>
      </c>
      <c r="Q629" s="183">
        <v>2.0000000000000002E-5</v>
      </c>
      <c r="R629" s="183">
        <f>Q629*H629</f>
        <v>4.8484000000000001E-3</v>
      </c>
      <c r="S629" s="183">
        <v>0</v>
      </c>
      <c r="T629" s="184">
        <f>S629*H629</f>
        <v>0</v>
      </c>
      <c r="U629" s="35"/>
      <c r="V629" s="35"/>
      <c r="W629" s="35"/>
      <c r="X629" s="35"/>
      <c r="Y629" s="35"/>
      <c r="Z629" s="35"/>
      <c r="AA629" s="35"/>
      <c r="AB629" s="35"/>
      <c r="AC629" s="35"/>
      <c r="AD629" s="35"/>
      <c r="AE629" s="35"/>
      <c r="AR629" s="185" t="s">
        <v>177</v>
      </c>
      <c r="AT629" s="185" t="s">
        <v>172</v>
      </c>
      <c r="AU629" s="185" t="s">
        <v>84</v>
      </c>
      <c r="AY629" s="18" t="s">
        <v>170</v>
      </c>
      <c r="BE629" s="186">
        <f>IF(N629="základní",J629,0)</f>
        <v>0</v>
      </c>
      <c r="BF629" s="186">
        <f>IF(N629="snížená",J629,0)</f>
        <v>0</v>
      </c>
      <c r="BG629" s="186">
        <f>IF(N629="zákl. přenesená",J629,0)</f>
        <v>0</v>
      </c>
      <c r="BH629" s="186">
        <f>IF(N629="sníž. přenesená",J629,0)</f>
        <v>0</v>
      </c>
      <c r="BI629" s="186">
        <f>IF(N629="nulová",J629,0)</f>
        <v>0</v>
      </c>
      <c r="BJ629" s="18" t="s">
        <v>82</v>
      </c>
      <c r="BK629" s="186">
        <f>ROUND(I629*H629,2)</f>
        <v>0</v>
      </c>
      <c r="BL629" s="18" t="s">
        <v>177</v>
      </c>
      <c r="BM629" s="185" t="s">
        <v>906</v>
      </c>
    </row>
    <row r="630" spans="1:65" s="13" customFormat="1" x14ac:dyDescent="0.2">
      <c r="B630" s="192"/>
      <c r="C630" s="193"/>
      <c r="D630" s="187" t="s">
        <v>181</v>
      </c>
      <c r="E630" s="194" t="s">
        <v>19</v>
      </c>
      <c r="F630" s="195" t="s">
        <v>907</v>
      </c>
      <c r="G630" s="193"/>
      <c r="H630" s="196">
        <v>242.42</v>
      </c>
      <c r="I630" s="197"/>
      <c r="J630" s="193"/>
      <c r="K630" s="193"/>
      <c r="L630" s="198"/>
      <c r="M630" s="199"/>
      <c r="N630" s="200"/>
      <c r="O630" s="200"/>
      <c r="P630" s="200"/>
      <c r="Q630" s="200"/>
      <c r="R630" s="200"/>
      <c r="S630" s="200"/>
      <c r="T630" s="201"/>
      <c r="AT630" s="202" t="s">
        <v>181</v>
      </c>
      <c r="AU630" s="202" t="s">
        <v>84</v>
      </c>
      <c r="AV630" s="13" t="s">
        <v>84</v>
      </c>
      <c r="AW630" s="13" t="s">
        <v>35</v>
      </c>
      <c r="AX630" s="13" t="s">
        <v>82</v>
      </c>
      <c r="AY630" s="202" t="s">
        <v>170</v>
      </c>
    </row>
    <row r="631" spans="1:65" s="12" customFormat="1" ht="22.9" customHeight="1" x14ac:dyDescent="0.2">
      <c r="B631" s="158"/>
      <c r="C631" s="159"/>
      <c r="D631" s="160" t="s">
        <v>73</v>
      </c>
      <c r="E631" s="172" t="s">
        <v>227</v>
      </c>
      <c r="F631" s="172" t="s">
        <v>908</v>
      </c>
      <c r="G631" s="159"/>
      <c r="H631" s="159"/>
      <c r="I631" s="162"/>
      <c r="J631" s="173">
        <f>BK631</f>
        <v>0</v>
      </c>
      <c r="K631" s="159"/>
      <c r="L631" s="164"/>
      <c r="M631" s="165"/>
      <c r="N631" s="166"/>
      <c r="O631" s="166"/>
      <c r="P631" s="167">
        <f>SUM(P632:P634)</f>
        <v>0</v>
      </c>
      <c r="Q631" s="166"/>
      <c r="R631" s="167">
        <f>SUM(R632:R634)</f>
        <v>3.9396780000000007</v>
      </c>
      <c r="S631" s="166"/>
      <c r="T631" s="168">
        <f>SUM(T632:T634)</f>
        <v>0</v>
      </c>
      <c r="AR631" s="169" t="s">
        <v>82</v>
      </c>
      <c r="AT631" s="170" t="s">
        <v>73</v>
      </c>
      <c r="AU631" s="170" t="s">
        <v>82</v>
      </c>
      <c r="AY631" s="169" t="s">
        <v>170</v>
      </c>
      <c r="BK631" s="171">
        <f>SUM(BK632:BK634)</f>
        <v>0</v>
      </c>
    </row>
    <row r="632" spans="1:65" s="2" customFormat="1" ht="48" x14ac:dyDescent="0.2">
      <c r="A632" s="35"/>
      <c r="B632" s="36"/>
      <c r="C632" s="174" t="s">
        <v>909</v>
      </c>
      <c r="D632" s="174" t="s">
        <v>172</v>
      </c>
      <c r="E632" s="175" t="s">
        <v>910</v>
      </c>
      <c r="F632" s="176" t="s">
        <v>911</v>
      </c>
      <c r="G632" s="177" t="s">
        <v>175</v>
      </c>
      <c r="H632" s="178">
        <v>2.7</v>
      </c>
      <c r="I632" s="179"/>
      <c r="J632" s="180">
        <f>ROUND(I632*H632,2)</f>
        <v>0</v>
      </c>
      <c r="K632" s="176" t="s">
        <v>176</v>
      </c>
      <c r="L632" s="40"/>
      <c r="M632" s="181" t="s">
        <v>19</v>
      </c>
      <c r="N632" s="182" t="s">
        <v>45</v>
      </c>
      <c r="O632" s="65"/>
      <c r="P632" s="183">
        <f>O632*H632</f>
        <v>0</v>
      </c>
      <c r="Q632" s="183">
        <v>1.4591400000000001</v>
      </c>
      <c r="R632" s="183">
        <f>Q632*H632</f>
        <v>3.9396780000000007</v>
      </c>
      <c r="S632" s="183">
        <v>0</v>
      </c>
      <c r="T632" s="184">
        <f>S632*H632</f>
        <v>0</v>
      </c>
      <c r="U632" s="35"/>
      <c r="V632" s="35"/>
      <c r="W632" s="35"/>
      <c r="X632" s="35"/>
      <c r="Y632" s="35"/>
      <c r="Z632" s="35"/>
      <c r="AA632" s="35"/>
      <c r="AB632" s="35"/>
      <c r="AC632" s="35"/>
      <c r="AD632" s="35"/>
      <c r="AE632" s="35"/>
      <c r="AR632" s="185" t="s">
        <v>177</v>
      </c>
      <c r="AT632" s="185" t="s">
        <v>172</v>
      </c>
      <c r="AU632" s="185" t="s">
        <v>84</v>
      </c>
      <c r="AY632" s="18" t="s">
        <v>170</v>
      </c>
      <c r="BE632" s="186">
        <f>IF(N632="základní",J632,0)</f>
        <v>0</v>
      </c>
      <c r="BF632" s="186">
        <f>IF(N632="snížená",J632,0)</f>
        <v>0</v>
      </c>
      <c r="BG632" s="186">
        <f>IF(N632="zákl. přenesená",J632,0)</f>
        <v>0</v>
      </c>
      <c r="BH632" s="186">
        <f>IF(N632="sníž. přenesená",J632,0)</f>
        <v>0</v>
      </c>
      <c r="BI632" s="186">
        <f>IF(N632="nulová",J632,0)</f>
        <v>0</v>
      </c>
      <c r="BJ632" s="18" t="s">
        <v>82</v>
      </c>
      <c r="BK632" s="186">
        <f>ROUND(I632*H632,2)</f>
        <v>0</v>
      </c>
      <c r="BL632" s="18" t="s">
        <v>177</v>
      </c>
      <c r="BM632" s="185" t="s">
        <v>912</v>
      </c>
    </row>
    <row r="633" spans="1:65" s="2" customFormat="1" ht="58.5" x14ac:dyDescent="0.2">
      <c r="A633" s="35"/>
      <c r="B633" s="36"/>
      <c r="C633" s="37"/>
      <c r="D633" s="187" t="s">
        <v>179</v>
      </c>
      <c r="E633" s="37"/>
      <c r="F633" s="188" t="s">
        <v>913</v>
      </c>
      <c r="G633" s="37"/>
      <c r="H633" s="37"/>
      <c r="I633" s="189"/>
      <c r="J633" s="37"/>
      <c r="K633" s="37"/>
      <c r="L633" s="40"/>
      <c r="M633" s="190"/>
      <c r="N633" s="191"/>
      <c r="O633" s="65"/>
      <c r="P633" s="65"/>
      <c r="Q633" s="65"/>
      <c r="R633" s="65"/>
      <c r="S633" s="65"/>
      <c r="T633" s="66"/>
      <c r="U633" s="35"/>
      <c r="V633" s="35"/>
      <c r="W633" s="35"/>
      <c r="X633" s="35"/>
      <c r="Y633" s="35"/>
      <c r="Z633" s="35"/>
      <c r="AA633" s="35"/>
      <c r="AB633" s="35"/>
      <c r="AC633" s="35"/>
      <c r="AD633" s="35"/>
      <c r="AE633" s="35"/>
      <c r="AT633" s="18" t="s">
        <v>179</v>
      </c>
      <c r="AU633" s="18" t="s">
        <v>84</v>
      </c>
    </row>
    <row r="634" spans="1:65" s="13" customFormat="1" x14ac:dyDescent="0.2">
      <c r="B634" s="192"/>
      <c r="C634" s="193"/>
      <c r="D634" s="187" t="s">
        <v>181</v>
      </c>
      <c r="E634" s="194" t="s">
        <v>19</v>
      </c>
      <c r="F634" s="195" t="s">
        <v>914</v>
      </c>
      <c r="G634" s="193"/>
      <c r="H634" s="196">
        <v>2.7</v>
      </c>
      <c r="I634" s="197"/>
      <c r="J634" s="193"/>
      <c r="K634" s="193"/>
      <c r="L634" s="198"/>
      <c r="M634" s="199"/>
      <c r="N634" s="200"/>
      <c r="O634" s="200"/>
      <c r="P634" s="200"/>
      <c r="Q634" s="200"/>
      <c r="R634" s="200"/>
      <c r="S634" s="200"/>
      <c r="T634" s="201"/>
      <c r="AT634" s="202" t="s">
        <v>181</v>
      </c>
      <c r="AU634" s="202" t="s">
        <v>84</v>
      </c>
      <c r="AV634" s="13" t="s">
        <v>84</v>
      </c>
      <c r="AW634" s="13" t="s">
        <v>35</v>
      </c>
      <c r="AX634" s="13" t="s">
        <v>82</v>
      </c>
      <c r="AY634" s="202" t="s">
        <v>170</v>
      </c>
    </row>
    <row r="635" spans="1:65" s="12" customFormat="1" ht="22.9" customHeight="1" x14ac:dyDescent="0.2">
      <c r="B635" s="158"/>
      <c r="C635" s="159"/>
      <c r="D635" s="160" t="s">
        <v>73</v>
      </c>
      <c r="E635" s="172" t="s">
        <v>232</v>
      </c>
      <c r="F635" s="172" t="s">
        <v>915</v>
      </c>
      <c r="G635" s="159"/>
      <c r="H635" s="159"/>
      <c r="I635" s="162"/>
      <c r="J635" s="173">
        <f>BK635</f>
        <v>0</v>
      </c>
      <c r="K635" s="159"/>
      <c r="L635" s="164"/>
      <c r="M635" s="165"/>
      <c r="N635" s="166"/>
      <c r="O635" s="166"/>
      <c r="P635" s="167">
        <f>SUM(P636:P695)</f>
        <v>0</v>
      </c>
      <c r="Q635" s="166"/>
      <c r="R635" s="167">
        <f>SUM(R636:R695)</f>
        <v>0.232794</v>
      </c>
      <c r="S635" s="166"/>
      <c r="T635" s="168">
        <f>SUM(T636:T695)</f>
        <v>17.007999999999999</v>
      </c>
      <c r="AR635" s="169" t="s">
        <v>82</v>
      </c>
      <c r="AT635" s="170" t="s">
        <v>73</v>
      </c>
      <c r="AU635" s="170" t="s">
        <v>82</v>
      </c>
      <c r="AY635" s="169" t="s">
        <v>170</v>
      </c>
      <c r="BK635" s="171">
        <f>SUM(BK636:BK695)</f>
        <v>0</v>
      </c>
    </row>
    <row r="636" spans="1:65" s="2" customFormat="1" ht="24" x14ac:dyDescent="0.2">
      <c r="A636" s="35"/>
      <c r="B636" s="36"/>
      <c r="C636" s="174" t="s">
        <v>916</v>
      </c>
      <c r="D636" s="174" t="s">
        <v>172</v>
      </c>
      <c r="E636" s="175" t="s">
        <v>917</v>
      </c>
      <c r="F636" s="176" t="s">
        <v>918</v>
      </c>
      <c r="G636" s="177" t="s">
        <v>248</v>
      </c>
      <c r="H636" s="178">
        <v>827.54600000000005</v>
      </c>
      <c r="I636" s="179"/>
      <c r="J636" s="180">
        <f>ROUND(I636*H636,2)</f>
        <v>0</v>
      </c>
      <c r="K636" s="176" t="s">
        <v>176</v>
      </c>
      <c r="L636" s="40"/>
      <c r="M636" s="181" t="s">
        <v>19</v>
      </c>
      <c r="N636" s="182" t="s">
        <v>45</v>
      </c>
      <c r="O636" s="65"/>
      <c r="P636" s="183">
        <f>O636*H636</f>
        <v>0</v>
      </c>
      <c r="Q636" s="183">
        <v>0</v>
      </c>
      <c r="R636" s="183">
        <f>Q636*H636</f>
        <v>0</v>
      </c>
      <c r="S636" s="183">
        <v>0</v>
      </c>
      <c r="T636" s="184">
        <f>S636*H636</f>
        <v>0</v>
      </c>
      <c r="U636" s="35"/>
      <c r="V636" s="35"/>
      <c r="W636" s="35"/>
      <c r="X636" s="35"/>
      <c r="Y636" s="35"/>
      <c r="Z636" s="35"/>
      <c r="AA636" s="35"/>
      <c r="AB636" s="35"/>
      <c r="AC636" s="35"/>
      <c r="AD636" s="35"/>
      <c r="AE636" s="35"/>
      <c r="AR636" s="185" t="s">
        <v>177</v>
      </c>
      <c r="AT636" s="185" t="s">
        <v>172</v>
      </c>
      <c r="AU636" s="185" t="s">
        <v>84</v>
      </c>
      <c r="AY636" s="18" t="s">
        <v>170</v>
      </c>
      <c r="BE636" s="186">
        <f>IF(N636="základní",J636,0)</f>
        <v>0</v>
      </c>
      <c r="BF636" s="186">
        <f>IF(N636="snížená",J636,0)</f>
        <v>0</v>
      </c>
      <c r="BG636" s="186">
        <f>IF(N636="zákl. přenesená",J636,0)</f>
        <v>0</v>
      </c>
      <c r="BH636" s="186">
        <f>IF(N636="sníž. přenesená",J636,0)</f>
        <v>0</v>
      </c>
      <c r="BI636" s="186">
        <f>IF(N636="nulová",J636,0)</f>
        <v>0</v>
      </c>
      <c r="BJ636" s="18" t="s">
        <v>82</v>
      </c>
      <c r="BK636" s="186">
        <f>ROUND(I636*H636,2)</f>
        <v>0</v>
      </c>
      <c r="BL636" s="18" t="s">
        <v>177</v>
      </c>
      <c r="BM636" s="185" t="s">
        <v>919</v>
      </c>
    </row>
    <row r="637" spans="1:65" s="2" customFormat="1" ht="58.5" x14ac:dyDescent="0.2">
      <c r="A637" s="35"/>
      <c r="B637" s="36"/>
      <c r="C637" s="37"/>
      <c r="D637" s="187" t="s">
        <v>179</v>
      </c>
      <c r="E637" s="37"/>
      <c r="F637" s="188" t="s">
        <v>920</v>
      </c>
      <c r="G637" s="37"/>
      <c r="H637" s="37"/>
      <c r="I637" s="189"/>
      <c r="J637" s="37"/>
      <c r="K637" s="37"/>
      <c r="L637" s="40"/>
      <c r="M637" s="190"/>
      <c r="N637" s="191"/>
      <c r="O637" s="65"/>
      <c r="P637" s="65"/>
      <c r="Q637" s="65"/>
      <c r="R637" s="65"/>
      <c r="S637" s="65"/>
      <c r="T637" s="66"/>
      <c r="U637" s="35"/>
      <c r="V637" s="35"/>
      <c r="W637" s="35"/>
      <c r="X637" s="35"/>
      <c r="Y637" s="35"/>
      <c r="Z637" s="35"/>
      <c r="AA637" s="35"/>
      <c r="AB637" s="35"/>
      <c r="AC637" s="35"/>
      <c r="AD637" s="35"/>
      <c r="AE637" s="35"/>
      <c r="AT637" s="18" t="s">
        <v>179</v>
      </c>
      <c r="AU637" s="18" t="s">
        <v>84</v>
      </c>
    </row>
    <row r="638" spans="1:65" s="13" customFormat="1" x14ac:dyDescent="0.2">
      <c r="B638" s="192"/>
      <c r="C638" s="193"/>
      <c r="D638" s="187" t="s">
        <v>181</v>
      </c>
      <c r="E638" s="194" t="s">
        <v>19</v>
      </c>
      <c r="F638" s="195" t="s">
        <v>921</v>
      </c>
      <c r="G638" s="193"/>
      <c r="H638" s="196">
        <v>684.54600000000005</v>
      </c>
      <c r="I638" s="197"/>
      <c r="J638" s="193"/>
      <c r="K638" s="193"/>
      <c r="L638" s="198"/>
      <c r="M638" s="199"/>
      <c r="N638" s="200"/>
      <c r="O638" s="200"/>
      <c r="P638" s="200"/>
      <c r="Q638" s="200"/>
      <c r="R638" s="200"/>
      <c r="S638" s="200"/>
      <c r="T638" s="201"/>
      <c r="AT638" s="202" t="s">
        <v>181</v>
      </c>
      <c r="AU638" s="202" t="s">
        <v>84</v>
      </c>
      <c r="AV638" s="13" t="s">
        <v>84</v>
      </c>
      <c r="AW638" s="13" t="s">
        <v>35</v>
      </c>
      <c r="AX638" s="13" t="s">
        <v>74</v>
      </c>
      <c r="AY638" s="202" t="s">
        <v>170</v>
      </c>
    </row>
    <row r="639" spans="1:65" s="13" customFormat="1" x14ac:dyDescent="0.2">
      <c r="B639" s="192"/>
      <c r="C639" s="193"/>
      <c r="D639" s="187" t="s">
        <v>181</v>
      </c>
      <c r="E639" s="194" t="s">
        <v>19</v>
      </c>
      <c r="F639" s="195" t="s">
        <v>922</v>
      </c>
      <c r="G639" s="193"/>
      <c r="H639" s="196">
        <v>143</v>
      </c>
      <c r="I639" s="197"/>
      <c r="J639" s="193"/>
      <c r="K639" s="193"/>
      <c r="L639" s="198"/>
      <c r="M639" s="199"/>
      <c r="N639" s="200"/>
      <c r="O639" s="200"/>
      <c r="P639" s="200"/>
      <c r="Q639" s="200"/>
      <c r="R639" s="200"/>
      <c r="S639" s="200"/>
      <c r="T639" s="201"/>
      <c r="AT639" s="202" t="s">
        <v>181</v>
      </c>
      <c r="AU639" s="202" t="s">
        <v>84</v>
      </c>
      <c r="AV639" s="13" t="s">
        <v>84</v>
      </c>
      <c r="AW639" s="13" t="s">
        <v>35</v>
      </c>
      <c r="AX639" s="13" t="s">
        <v>74</v>
      </c>
      <c r="AY639" s="202" t="s">
        <v>170</v>
      </c>
    </row>
    <row r="640" spans="1:65" s="14" customFormat="1" x14ac:dyDescent="0.2">
      <c r="B640" s="203"/>
      <c r="C640" s="204"/>
      <c r="D640" s="187" t="s">
        <v>181</v>
      </c>
      <c r="E640" s="205" t="s">
        <v>19</v>
      </c>
      <c r="F640" s="206" t="s">
        <v>185</v>
      </c>
      <c r="G640" s="204"/>
      <c r="H640" s="207">
        <v>827.54600000000005</v>
      </c>
      <c r="I640" s="208"/>
      <c r="J640" s="204"/>
      <c r="K640" s="204"/>
      <c r="L640" s="209"/>
      <c r="M640" s="210"/>
      <c r="N640" s="211"/>
      <c r="O640" s="211"/>
      <c r="P640" s="211"/>
      <c r="Q640" s="211"/>
      <c r="R640" s="211"/>
      <c r="S640" s="211"/>
      <c r="T640" s="212"/>
      <c r="AT640" s="213" t="s">
        <v>181</v>
      </c>
      <c r="AU640" s="213" t="s">
        <v>84</v>
      </c>
      <c r="AV640" s="14" t="s">
        <v>177</v>
      </c>
      <c r="AW640" s="14" t="s">
        <v>35</v>
      </c>
      <c r="AX640" s="14" t="s">
        <v>82</v>
      </c>
      <c r="AY640" s="213" t="s">
        <v>170</v>
      </c>
    </row>
    <row r="641" spans="1:65" s="2" customFormat="1" ht="24" x14ac:dyDescent="0.2">
      <c r="A641" s="35"/>
      <c r="B641" s="36"/>
      <c r="C641" s="174" t="s">
        <v>923</v>
      </c>
      <c r="D641" s="174" t="s">
        <v>172</v>
      </c>
      <c r="E641" s="175" t="s">
        <v>924</v>
      </c>
      <c r="F641" s="176" t="s">
        <v>925</v>
      </c>
      <c r="G641" s="177" t="s">
        <v>248</v>
      </c>
      <c r="H641" s="178">
        <v>70341.41</v>
      </c>
      <c r="I641" s="179"/>
      <c r="J641" s="180">
        <f>ROUND(I641*H641,2)</f>
        <v>0</v>
      </c>
      <c r="K641" s="176" t="s">
        <v>176</v>
      </c>
      <c r="L641" s="40"/>
      <c r="M641" s="181" t="s">
        <v>19</v>
      </c>
      <c r="N641" s="182" t="s">
        <v>45</v>
      </c>
      <c r="O641" s="65"/>
      <c r="P641" s="183">
        <f>O641*H641</f>
        <v>0</v>
      </c>
      <c r="Q641" s="183">
        <v>0</v>
      </c>
      <c r="R641" s="183">
        <f>Q641*H641</f>
        <v>0</v>
      </c>
      <c r="S641" s="183">
        <v>0</v>
      </c>
      <c r="T641" s="184">
        <f>S641*H641</f>
        <v>0</v>
      </c>
      <c r="U641" s="35"/>
      <c r="V641" s="35"/>
      <c r="W641" s="35"/>
      <c r="X641" s="35"/>
      <c r="Y641" s="35"/>
      <c r="Z641" s="35"/>
      <c r="AA641" s="35"/>
      <c r="AB641" s="35"/>
      <c r="AC641" s="35"/>
      <c r="AD641" s="35"/>
      <c r="AE641" s="35"/>
      <c r="AR641" s="185" t="s">
        <v>177</v>
      </c>
      <c r="AT641" s="185" t="s">
        <v>172</v>
      </c>
      <c r="AU641" s="185" t="s">
        <v>84</v>
      </c>
      <c r="AY641" s="18" t="s">
        <v>170</v>
      </c>
      <c r="BE641" s="186">
        <f>IF(N641="základní",J641,0)</f>
        <v>0</v>
      </c>
      <c r="BF641" s="186">
        <f>IF(N641="snížená",J641,0)</f>
        <v>0</v>
      </c>
      <c r="BG641" s="186">
        <f>IF(N641="zákl. přenesená",J641,0)</f>
        <v>0</v>
      </c>
      <c r="BH641" s="186">
        <f>IF(N641="sníž. přenesená",J641,0)</f>
        <v>0</v>
      </c>
      <c r="BI641" s="186">
        <f>IF(N641="nulová",J641,0)</f>
        <v>0</v>
      </c>
      <c r="BJ641" s="18" t="s">
        <v>82</v>
      </c>
      <c r="BK641" s="186">
        <f>ROUND(I641*H641,2)</f>
        <v>0</v>
      </c>
      <c r="BL641" s="18" t="s">
        <v>177</v>
      </c>
      <c r="BM641" s="185" t="s">
        <v>926</v>
      </c>
    </row>
    <row r="642" spans="1:65" s="2" customFormat="1" ht="58.5" x14ac:dyDescent="0.2">
      <c r="A642" s="35"/>
      <c r="B642" s="36"/>
      <c r="C642" s="37"/>
      <c r="D642" s="187" t="s">
        <v>179</v>
      </c>
      <c r="E642" s="37"/>
      <c r="F642" s="188" t="s">
        <v>920</v>
      </c>
      <c r="G642" s="37"/>
      <c r="H642" s="37"/>
      <c r="I642" s="189"/>
      <c r="J642" s="37"/>
      <c r="K642" s="37"/>
      <c r="L642" s="40"/>
      <c r="M642" s="190"/>
      <c r="N642" s="191"/>
      <c r="O642" s="65"/>
      <c r="P642" s="65"/>
      <c r="Q642" s="65"/>
      <c r="R642" s="65"/>
      <c r="S642" s="65"/>
      <c r="T642" s="66"/>
      <c r="U642" s="35"/>
      <c r="V642" s="35"/>
      <c r="W642" s="35"/>
      <c r="X642" s="35"/>
      <c r="Y642" s="35"/>
      <c r="Z642" s="35"/>
      <c r="AA642" s="35"/>
      <c r="AB642" s="35"/>
      <c r="AC642" s="35"/>
      <c r="AD642" s="35"/>
      <c r="AE642" s="35"/>
      <c r="AT642" s="18" t="s">
        <v>179</v>
      </c>
      <c r="AU642" s="18" t="s">
        <v>84</v>
      </c>
    </row>
    <row r="643" spans="1:65" s="13" customFormat="1" x14ac:dyDescent="0.2">
      <c r="B643" s="192"/>
      <c r="C643" s="193"/>
      <c r="D643" s="187" t="s">
        <v>181</v>
      </c>
      <c r="E643" s="193"/>
      <c r="F643" s="195" t="s">
        <v>927</v>
      </c>
      <c r="G643" s="193"/>
      <c r="H643" s="196">
        <v>70341.41</v>
      </c>
      <c r="I643" s="197"/>
      <c r="J643" s="193"/>
      <c r="K643" s="193"/>
      <c r="L643" s="198"/>
      <c r="M643" s="199"/>
      <c r="N643" s="200"/>
      <c r="O643" s="200"/>
      <c r="P643" s="200"/>
      <c r="Q643" s="200"/>
      <c r="R643" s="200"/>
      <c r="S643" s="200"/>
      <c r="T643" s="201"/>
      <c r="AT643" s="202" t="s">
        <v>181</v>
      </c>
      <c r="AU643" s="202" t="s">
        <v>84</v>
      </c>
      <c r="AV643" s="13" t="s">
        <v>84</v>
      </c>
      <c r="AW643" s="13" t="s">
        <v>4</v>
      </c>
      <c r="AX643" s="13" t="s">
        <v>82</v>
      </c>
      <c r="AY643" s="202" t="s">
        <v>170</v>
      </c>
    </row>
    <row r="644" spans="1:65" s="2" customFormat="1" ht="24" x14ac:dyDescent="0.2">
      <c r="A644" s="35"/>
      <c r="B644" s="36"/>
      <c r="C644" s="174" t="s">
        <v>928</v>
      </c>
      <c r="D644" s="174" t="s">
        <v>172</v>
      </c>
      <c r="E644" s="175" t="s">
        <v>929</v>
      </c>
      <c r="F644" s="176" t="s">
        <v>930</v>
      </c>
      <c r="G644" s="177" t="s">
        <v>248</v>
      </c>
      <c r="H644" s="178">
        <v>827.54600000000005</v>
      </c>
      <c r="I644" s="179"/>
      <c r="J644" s="180">
        <f>ROUND(I644*H644,2)</f>
        <v>0</v>
      </c>
      <c r="K644" s="176" t="s">
        <v>176</v>
      </c>
      <c r="L644" s="40"/>
      <c r="M644" s="181" t="s">
        <v>19</v>
      </c>
      <c r="N644" s="182" t="s">
        <v>45</v>
      </c>
      <c r="O644" s="65"/>
      <c r="P644" s="183">
        <f>O644*H644</f>
        <v>0</v>
      </c>
      <c r="Q644" s="183">
        <v>0</v>
      </c>
      <c r="R644" s="183">
        <f>Q644*H644</f>
        <v>0</v>
      </c>
      <c r="S644" s="183">
        <v>0</v>
      </c>
      <c r="T644" s="184">
        <f>S644*H644</f>
        <v>0</v>
      </c>
      <c r="U644" s="35"/>
      <c r="V644" s="35"/>
      <c r="W644" s="35"/>
      <c r="X644" s="35"/>
      <c r="Y644" s="35"/>
      <c r="Z644" s="35"/>
      <c r="AA644" s="35"/>
      <c r="AB644" s="35"/>
      <c r="AC644" s="35"/>
      <c r="AD644" s="35"/>
      <c r="AE644" s="35"/>
      <c r="AR644" s="185" t="s">
        <v>177</v>
      </c>
      <c r="AT644" s="185" t="s">
        <v>172</v>
      </c>
      <c r="AU644" s="185" t="s">
        <v>84</v>
      </c>
      <c r="AY644" s="18" t="s">
        <v>170</v>
      </c>
      <c r="BE644" s="186">
        <f>IF(N644="základní",J644,0)</f>
        <v>0</v>
      </c>
      <c r="BF644" s="186">
        <f>IF(N644="snížená",J644,0)</f>
        <v>0</v>
      </c>
      <c r="BG644" s="186">
        <f>IF(N644="zákl. přenesená",J644,0)</f>
        <v>0</v>
      </c>
      <c r="BH644" s="186">
        <f>IF(N644="sníž. přenesená",J644,0)</f>
        <v>0</v>
      </c>
      <c r="BI644" s="186">
        <f>IF(N644="nulová",J644,0)</f>
        <v>0</v>
      </c>
      <c r="BJ644" s="18" t="s">
        <v>82</v>
      </c>
      <c r="BK644" s="186">
        <f>ROUND(I644*H644,2)</f>
        <v>0</v>
      </c>
      <c r="BL644" s="18" t="s">
        <v>177</v>
      </c>
      <c r="BM644" s="185" t="s">
        <v>931</v>
      </c>
    </row>
    <row r="645" spans="1:65" s="2" customFormat="1" ht="29.25" x14ac:dyDescent="0.2">
      <c r="A645" s="35"/>
      <c r="B645" s="36"/>
      <c r="C645" s="37"/>
      <c r="D645" s="187" t="s">
        <v>179</v>
      </c>
      <c r="E645" s="37"/>
      <c r="F645" s="188" t="s">
        <v>932</v>
      </c>
      <c r="G645" s="37"/>
      <c r="H645" s="37"/>
      <c r="I645" s="189"/>
      <c r="J645" s="37"/>
      <c r="K645" s="37"/>
      <c r="L645" s="40"/>
      <c r="M645" s="190"/>
      <c r="N645" s="191"/>
      <c r="O645" s="65"/>
      <c r="P645" s="65"/>
      <c r="Q645" s="65"/>
      <c r="R645" s="65"/>
      <c r="S645" s="65"/>
      <c r="T645" s="66"/>
      <c r="U645" s="35"/>
      <c r="V645" s="35"/>
      <c r="W645" s="35"/>
      <c r="X645" s="35"/>
      <c r="Y645" s="35"/>
      <c r="Z645" s="35"/>
      <c r="AA645" s="35"/>
      <c r="AB645" s="35"/>
      <c r="AC645" s="35"/>
      <c r="AD645" s="35"/>
      <c r="AE645" s="35"/>
      <c r="AT645" s="18" t="s">
        <v>179</v>
      </c>
      <c r="AU645" s="18" t="s">
        <v>84</v>
      </c>
    </row>
    <row r="646" spans="1:65" s="2" customFormat="1" ht="16.5" customHeight="1" x14ac:dyDescent="0.2">
      <c r="A646" s="35"/>
      <c r="B646" s="36"/>
      <c r="C646" s="174" t="s">
        <v>933</v>
      </c>
      <c r="D646" s="174" t="s">
        <v>172</v>
      </c>
      <c r="E646" s="175" t="s">
        <v>934</v>
      </c>
      <c r="F646" s="176" t="s">
        <v>935</v>
      </c>
      <c r="G646" s="177" t="s">
        <v>248</v>
      </c>
      <c r="H646" s="178">
        <v>827.54600000000005</v>
      </c>
      <c r="I646" s="179"/>
      <c r="J646" s="180">
        <f>ROUND(I646*H646,2)</f>
        <v>0</v>
      </c>
      <c r="K646" s="176" t="s">
        <v>176</v>
      </c>
      <c r="L646" s="40"/>
      <c r="M646" s="181" t="s">
        <v>19</v>
      </c>
      <c r="N646" s="182" t="s">
        <v>45</v>
      </c>
      <c r="O646" s="65"/>
      <c r="P646" s="183">
        <f>O646*H646</f>
        <v>0</v>
      </c>
      <c r="Q646" s="183">
        <v>0</v>
      </c>
      <c r="R646" s="183">
        <f>Q646*H646</f>
        <v>0</v>
      </c>
      <c r="S646" s="183">
        <v>0</v>
      </c>
      <c r="T646" s="184">
        <f>S646*H646</f>
        <v>0</v>
      </c>
      <c r="U646" s="35"/>
      <c r="V646" s="35"/>
      <c r="W646" s="35"/>
      <c r="X646" s="35"/>
      <c r="Y646" s="35"/>
      <c r="Z646" s="35"/>
      <c r="AA646" s="35"/>
      <c r="AB646" s="35"/>
      <c r="AC646" s="35"/>
      <c r="AD646" s="35"/>
      <c r="AE646" s="35"/>
      <c r="AR646" s="185" t="s">
        <v>177</v>
      </c>
      <c r="AT646" s="185" t="s">
        <v>172</v>
      </c>
      <c r="AU646" s="185" t="s">
        <v>84</v>
      </c>
      <c r="AY646" s="18" t="s">
        <v>170</v>
      </c>
      <c r="BE646" s="186">
        <f>IF(N646="základní",J646,0)</f>
        <v>0</v>
      </c>
      <c r="BF646" s="186">
        <f>IF(N646="snížená",J646,0)</f>
        <v>0</v>
      </c>
      <c r="BG646" s="186">
        <f>IF(N646="zákl. přenesená",J646,0)</f>
        <v>0</v>
      </c>
      <c r="BH646" s="186">
        <f>IF(N646="sníž. přenesená",J646,0)</f>
        <v>0</v>
      </c>
      <c r="BI646" s="186">
        <f>IF(N646="nulová",J646,0)</f>
        <v>0</v>
      </c>
      <c r="BJ646" s="18" t="s">
        <v>82</v>
      </c>
      <c r="BK646" s="186">
        <f>ROUND(I646*H646,2)</f>
        <v>0</v>
      </c>
      <c r="BL646" s="18" t="s">
        <v>177</v>
      </c>
      <c r="BM646" s="185" t="s">
        <v>936</v>
      </c>
    </row>
    <row r="647" spans="1:65" s="2" customFormat="1" ht="29.25" x14ac:dyDescent="0.2">
      <c r="A647" s="35"/>
      <c r="B647" s="36"/>
      <c r="C647" s="37"/>
      <c r="D647" s="187" t="s">
        <v>179</v>
      </c>
      <c r="E647" s="37"/>
      <c r="F647" s="188" t="s">
        <v>937</v>
      </c>
      <c r="G647" s="37"/>
      <c r="H647" s="37"/>
      <c r="I647" s="189"/>
      <c r="J647" s="37"/>
      <c r="K647" s="37"/>
      <c r="L647" s="40"/>
      <c r="M647" s="190"/>
      <c r="N647" s="191"/>
      <c r="O647" s="65"/>
      <c r="P647" s="65"/>
      <c r="Q647" s="65"/>
      <c r="R647" s="65"/>
      <c r="S647" s="65"/>
      <c r="T647" s="66"/>
      <c r="U647" s="35"/>
      <c r="V647" s="35"/>
      <c r="W647" s="35"/>
      <c r="X647" s="35"/>
      <c r="Y647" s="35"/>
      <c r="Z647" s="35"/>
      <c r="AA647" s="35"/>
      <c r="AB647" s="35"/>
      <c r="AC647" s="35"/>
      <c r="AD647" s="35"/>
      <c r="AE647" s="35"/>
      <c r="AT647" s="18" t="s">
        <v>179</v>
      </c>
      <c r="AU647" s="18" t="s">
        <v>84</v>
      </c>
    </row>
    <row r="648" spans="1:65" s="2" customFormat="1" ht="16.5" customHeight="1" x14ac:dyDescent="0.2">
      <c r="A648" s="35"/>
      <c r="B648" s="36"/>
      <c r="C648" s="174" t="s">
        <v>938</v>
      </c>
      <c r="D648" s="174" t="s">
        <v>172</v>
      </c>
      <c r="E648" s="175" t="s">
        <v>939</v>
      </c>
      <c r="F648" s="176" t="s">
        <v>940</v>
      </c>
      <c r="G648" s="177" t="s">
        <v>248</v>
      </c>
      <c r="H648" s="178">
        <v>70341.41</v>
      </c>
      <c r="I648" s="179"/>
      <c r="J648" s="180">
        <f>ROUND(I648*H648,2)</f>
        <v>0</v>
      </c>
      <c r="K648" s="176" t="s">
        <v>176</v>
      </c>
      <c r="L648" s="40"/>
      <c r="M648" s="181" t="s">
        <v>19</v>
      </c>
      <c r="N648" s="182" t="s">
        <v>45</v>
      </c>
      <c r="O648" s="65"/>
      <c r="P648" s="183">
        <f>O648*H648</f>
        <v>0</v>
      </c>
      <c r="Q648" s="183">
        <v>0</v>
      </c>
      <c r="R648" s="183">
        <f>Q648*H648</f>
        <v>0</v>
      </c>
      <c r="S648" s="183">
        <v>0</v>
      </c>
      <c r="T648" s="184">
        <f>S648*H648</f>
        <v>0</v>
      </c>
      <c r="U648" s="35"/>
      <c r="V648" s="35"/>
      <c r="W648" s="35"/>
      <c r="X648" s="35"/>
      <c r="Y648" s="35"/>
      <c r="Z648" s="35"/>
      <c r="AA648" s="35"/>
      <c r="AB648" s="35"/>
      <c r="AC648" s="35"/>
      <c r="AD648" s="35"/>
      <c r="AE648" s="35"/>
      <c r="AR648" s="185" t="s">
        <v>177</v>
      </c>
      <c r="AT648" s="185" t="s">
        <v>172</v>
      </c>
      <c r="AU648" s="185" t="s">
        <v>84</v>
      </c>
      <c r="AY648" s="18" t="s">
        <v>170</v>
      </c>
      <c r="BE648" s="186">
        <f>IF(N648="základní",J648,0)</f>
        <v>0</v>
      </c>
      <c r="BF648" s="186">
        <f>IF(N648="snížená",J648,0)</f>
        <v>0</v>
      </c>
      <c r="BG648" s="186">
        <f>IF(N648="zákl. přenesená",J648,0)</f>
        <v>0</v>
      </c>
      <c r="BH648" s="186">
        <f>IF(N648="sníž. přenesená",J648,0)</f>
        <v>0</v>
      </c>
      <c r="BI648" s="186">
        <f>IF(N648="nulová",J648,0)</f>
        <v>0</v>
      </c>
      <c r="BJ648" s="18" t="s">
        <v>82</v>
      </c>
      <c r="BK648" s="186">
        <f>ROUND(I648*H648,2)</f>
        <v>0</v>
      </c>
      <c r="BL648" s="18" t="s">
        <v>177</v>
      </c>
      <c r="BM648" s="185" t="s">
        <v>941</v>
      </c>
    </row>
    <row r="649" spans="1:65" s="2" customFormat="1" ht="29.25" x14ac:dyDescent="0.2">
      <c r="A649" s="35"/>
      <c r="B649" s="36"/>
      <c r="C649" s="37"/>
      <c r="D649" s="187" t="s">
        <v>179</v>
      </c>
      <c r="E649" s="37"/>
      <c r="F649" s="188" t="s">
        <v>937</v>
      </c>
      <c r="G649" s="37"/>
      <c r="H649" s="37"/>
      <c r="I649" s="189"/>
      <c r="J649" s="37"/>
      <c r="K649" s="37"/>
      <c r="L649" s="40"/>
      <c r="M649" s="190"/>
      <c r="N649" s="191"/>
      <c r="O649" s="65"/>
      <c r="P649" s="65"/>
      <c r="Q649" s="65"/>
      <c r="R649" s="65"/>
      <c r="S649" s="65"/>
      <c r="T649" s="66"/>
      <c r="U649" s="35"/>
      <c r="V649" s="35"/>
      <c r="W649" s="35"/>
      <c r="X649" s="35"/>
      <c r="Y649" s="35"/>
      <c r="Z649" s="35"/>
      <c r="AA649" s="35"/>
      <c r="AB649" s="35"/>
      <c r="AC649" s="35"/>
      <c r="AD649" s="35"/>
      <c r="AE649" s="35"/>
      <c r="AT649" s="18" t="s">
        <v>179</v>
      </c>
      <c r="AU649" s="18" t="s">
        <v>84</v>
      </c>
    </row>
    <row r="650" spans="1:65" s="13" customFormat="1" x14ac:dyDescent="0.2">
      <c r="B650" s="192"/>
      <c r="C650" s="193"/>
      <c r="D650" s="187" t="s">
        <v>181</v>
      </c>
      <c r="E650" s="193"/>
      <c r="F650" s="195" t="s">
        <v>927</v>
      </c>
      <c r="G650" s="193"/>
      <c r="H650" s="196">
        <v>70341.41</v>
      </c>
      <c r="I650" s="197"/>
      <c r="J650" s="193"/>
      <c r="K650" s="193"/>
      <c r="L650" s="198"/>
      <c r="M650" s="199"/>
      <c r="N650" s="200"/>
      <c r="O650" s="200"/>
      <c r="P650" s="200"/>
      <c r="Q650" s="200"/>
      <c r="R650" s="200"/>
      <c r="S650" s="200"/>
      <c r="T650" s="201"/>
      <c r="AT650" s="202" t="s">
        <v>181</v>
      </c>
      <c r="AU650" s="202" t="s">
        <v>84</v>
      </c>
      <c r="AV650" s="13" t="s">
        <v>84</v>
      </c>
      <c r="AW650" s="13" t="s">
        <v>4</v>
      </c>
      <c r="AX650" s="13" t="s">
        <v>82</v>
      </c>
      <c r="AY650" s="202" t="s">
        <v>170</v>
      </c>
    </row>
    <row r="651" spans="1:65" s="2" customFormat="1" ht="16.5" customHeight="1" x14ac:dyDescent="0.2">
      <c r="A651" s="35"/>
      <c r="B651" s="36"/>
      <c r="C651" s="174" t="s">
        <v>942</v>
      </c>
      <c r="D651" s="174" t="s">
        <v>172</v>
      </c>
      <c r="E651" s="175" t="s">
        <v>943</v>
      </c>
      <c r="F651" s="176" t="s">
        <v>944</v>
      </c>
      <c r="G651" s="177" t="s">
        <v>248</v>
      </c>
      <c r="H651" s="178">
        <v>827.54600000000005</v>
      </c>
      <c r="I651" s="179"/>
      <c r="J651" s="180">
        <f>ROUND(I651*H651,2)</f>
        <v>0</v>
      </c>
      <c r="K651" s="176" t="s">
        <v>176</v>
      </c>
      <c r="L651" s="40"/>
      <c r="M651" s="181" t="s">
        <v>19</v>
      </c>
      <c r="N651" s="182" t="s">
        <v>45</v>
      </c>
      <c r="O651" s="65"/>
      <c r="P651" s="183">
        <f>O651*H651</f>
        <v>0</v>
      </c>
      <c r="Q651" s="183">
        <v>0</v>
      </c>
      <c r="R651" s="183">
        <f>Q651*H651</f>
        <v>0</v>
      </c>
      <c r="S651" s="183">
        <v>0</v>
      </c>
      <c r="T651" s="184">
        <f>S651*H651</f>
        <v>0</v>
      </c>
      <c r="U651" s="35"/>
      <c r="V651" s="35"/>
      <c r="W651" s="35"/>
      <c r="X651" s="35"/>
      <c r="Y651" s="35"/>
      <c r="Z651" s="35"/>
      <c r="AA651" s="35"/>
      <c r="AB651" s="35"/>
      <c r="AC651" s="35"/>
      <c r="AD651" s="35"/>
      <c r="AE651" s="35"/>
      <c r="AR651" s="185" t="s">
        <v>177</v>
      </c>
      <c r="AT651" s="185" t="s">
        <v>172</v>
      </c>
      <c r="AU651" s="185" t="s">
        <v>84</v>
      </c>
      <c r="AY651" s="18" t="s">
        <v>170</v>
      </c>
      <c r="BE651" s="186">
        <f>IF(N651="základní",J651,0)</f>
        <v>0</v>
      </c>
      <c r="BF651" s="186">
        <f>IF(N651="snížená",J651,0)</f>
        <v>0</v>
      </c>
      <c r="BG651" s="186">
        <f>IF(N651="zákl. přenesená",J651,0)</f>
        <v>0</v>
      </c>
      <c r="BH651" s="186">
        <f>IF(N651="sníž. přenesená",J651,0)</f>
        <v>0</v>
      </c>
      <c r="BI651" s="186">
        <f>IF(N651="nulová",J651,0)</f>
        <v>0</v>
      </c>
      <c r="BJ651" s="18" t="s">
        <v>82</v>
      </c>
      <c r="BK651" s="186">
        <f>ROUND(I651*H651,2)</f>
        <v>0</v>
      </c>
      <c r="BL651" s="18" t="s">
        <v>177</v>
      </c>
      <c r="BM651" s="185" t="s">
        <v>945</v>
      </c>
    </row>
    <row r="652" spans="1:65" s="2" customFormat="1" ht="24" x14ac:dyDescent="0.2">
      <c r="A652" s="35"/>
      <c r="B652" s="36"/>
      <c r="C652" s="174" t="s">
        <v>946</v>
      </c>
      <c r="D652" s="174" t="s">
        <v>172</v>
      </c>
      <c r="E652" s="175" t="s">
        <v>947</v>
      </c>
      <c r="F652" s="176" t="s">
        <v>948</v>
      </c>
      <c r="G652" s="177" t="s">
        <v>248</v>
      </c>
      <c r="H652" s="178">
        <v>455</v>
      </c>
      <c r="I652" s="179"/>
      <c r="J652" s="180">
        <f>ROUND(I652*H652,2)</f>
        <v>0</v>
      </c>
      <c r="K652" s="176" t="s">
        <v>176</v>
      </c>
      <c r="L652" s="40"/>
      <c r="M652" s="181" t="s">
        <v>19</v>
      </c>
      <c r="N652" s="182" t="s">
        <v>45</v>
      </c>
      <c r="O652" s="65"/>
      <c r="P652" s="183">
        <f>O652*H652</f>
        <v>0</v>
      </c>
      <c r="Q652" s="183">
        <v>1.2999999999999999E-4</v>
      </c>
      <c r="R652" s="183">
        <f>Q652*H652</f>
        <v>5.9149999999999994E-2</v>
      </c>
      <c r="S652" s="183">
        <v>0</v>
      </c>
      <c r="T652" s="184">
        <f>S652*H652</f>
        <v>0</v>
      </c>
      <c r="U652" s="35"/>
      <c r="V652" s="35"/>
      <c r="W652" s="35"/>
      <c r="X652" s="35"/>
      <c r="Y652" s="35"/>
      <c r="Z652" s="35"/>
      <c r="AA652" s="35"/>
      <c r="AB652" s="35"/>
      <c r="AC652" s="35"/>
      <c r="AD652" s="35"/>
      <c r="AE652" s="35"/>
      <c r="AR652" s="185" t="s">
        <v>177</v>
      </c>
      <c r="AT652" s="185" t="s">
        <v>172</v>
      </c>
      <c r="AU652" s="185" t="s">
        <v>84</v>
      </c>
      <c r="AY652" s="18" t="s">
        <v>170</v>
      </c>
      <c r="BE652" s="186">
        <f>IF(N652="základní",J652,0)</f>
        <v>0</v>
      </c>
      <c r="BF652" s="186">
        <f>IF(N652="snížená",J652,0)</f>
        <v>0</v>
      </c>
      <c r="BG652" s="186">
        <f>IF(N652="zákl. přenesená",J652,0)</f>
        <v>0</v>
      </c>
      <c r="BH652" s="186">
        <f>IF(N652="sníž. přenesená",J652,0)</f>
        <v>0</v>
      </c>
      <c r="BI652" s="186">
        <f>IF(N652="nulová",J652,0)</f>
        <v>0</v>
      </c>
      <c r="BJ652" s="18" t="s">
        <v>82</v>
      </c>
      <c r="BK652" s="186">
        <f>ROUND(I652*H652,2)</f>
        <v>0</v>
      </c>
      <c r="BL652" s="18" t="s">
        <v>177</v>
      </c>
      <c r="BM652" s="185" t="s">
        <v>949</v>
      </c>
    </row>
    <row r="653" spans="1:65" s="2" customFormat="1" ht="48.75" x14ac:dyDescent="0.2">
      <c r="A653" s="35"/>
      <c r="B653" s="36"/>
      <c r="C653" s="37"/>
      <c r="D653" s="187" t="s">
        <v>179</v>
      </c>
      <c r="E653" s="37"/>
      <c r="F653" s="188" t="s">
        <v>950</v>
      </c>
      <c r="G653" s="37"/>
      <c r="H653" s="37"/>
      <c r="I653" s="189"/>
      <c r="J653" s="37"/>
      <c r="K653" s="37"/>
      <c r="L653" s="40"/>
      <c r="M653" s="190"/>
      <c r="N653" s="191"/>
      <c r="O653" s="65"/>
      <c r="P653" s="65"/>
      <c r="Q653" s="65"/>
      <c r="R653" s="65"/>
      <c r="S653" s="65"/>
      <c r="T653" s="66"/>
      <c r="U653" s="35"/>
      <c r="V653" s="35"/>
      <c r="W653" s="35"/>
      <c r="X653" s="35"/>
      <c r="Y653" s="35"/>
      <c r="Z653" s="35"/>
      <c r="AA653" s="35"/>
      <c r="AB653" s="35"/>
      <c r="AC653" s="35"/>
      <c r="AD653" s="35"/>
      <c r="AE653" s="35"/>
      <c r="AT653" s="18" t="s">
        <v>179</v>
      </c>
      <c r="AU653" s="18" t="s">
        <v>84</v>
      </c>
    </row>
    <row r="654" spans="1:65" s="2" customFormat="1" ht="16.5" customHeight="1" x14ac:dyDescent="0.2">
      <c r="A654" s="35"/>
      <c r="B654" s="36"/>
      <c r="C654" s="174" t="s">
        <v>951</v>
      </c>
      <c r="D654" s="174" t="s">
        <v>172</v>
      </c>
      <c r="E654" s="175" t="s">
        <v>952</v>
      </c>
      <c r="F654" s="176" t="s">
        <v>953</v>
      </c>
      <c r="G654" s="177" t="s">
        <v>954</v>
      </c>
      <c r="H654" s="178">
        <v>24</v>
      </c>
      <c r="I654" s="179"/>
      <c r="J654" s="180">
        <f>ROUND(I654*H654,2)</f>
        <v>0</v>
      </c>
      <c r="K654" s="176" t="s">
        <v>176</v>
      </c>
      <c r="L654" s="40"/>
      <c r="M654" s="181" t="s">
        <v>19</v>
      </c>
      <c r="N654" s="182" t="s">
        <v>45</v>
      </c>
      <c r="O654" s="65"/>
      <c r="P654" s="183">
        <f>O654*H654</f>
        <v>0</v>
      </c>
      <c r="Q654" s="183">
        <v>0</v>
      </c>
      <c r="R654" s="183">
        <f>Q654*H654</f>
        <v>0</v>
      </c>
      <c r="S654" s="183">
        <v>0</v>
      </c>
      <c r="T654" s="184">
        <f>S654*H654</f>
        <v>0</v>
      </c>
      <c r="U654" s="35"/>
      <c r="V654" s="35"/>
      <c r="W654" s="35"/>
      <c r="X654" s="35"/>
      <c r="Y654" s="35"/>
      <c r="Z654" s="35"/>
      <c r="AA654" s="35"/>
      <c r="AB654" s="35"/>
      <c r="AC654" s="35"/>
      <c r="AD654" s="35"/>
      <c r="AE654" s="35"/>
      <c r="AR654" s="185" t="s">
        <v>177</v>
      </c>
      <c r="AT654" s="185" t="s">
        <v>172</v>
      </c>
      <c r="AU654" s="185" t="s">
        <v>84</v>
      </c>
      <c r="AY654" s="18" t="s">
        <v>170</v>
      </c>
      <c r="BE654" s="186">
        <f>IF(N654="základní",J654,0)</f>
        <v>0</v>
      </c>
      <c r="BF654" s="186">
        <f>IF(N654="snížená",J654,0)</f>
        <v>0</v>
      </c>
      <c r="BG654" s="186">
        <f>IF(N654="zákl. přenesená",J654,0)</f>
        <v>0</v>
      </c>
      <c r="BH654" s="186">
        <f>IF(N654="sníž. přenesená",J654,0)</f>
        <v>0</v>
      </c>
      <c r="BI654" s="186">
        <f>IF(N654="nulová",J654,0)</f>
        <v>0</v>
      </c>
      <c r="BJ654" s="18" t="s">
        <v>82</v>
      </c>
      <c r="BK654" s="186">
        <f>ROUND(I654*H654,2)</f>
        <v>0</v>
      </c>
      <c r="BL654" s="18" t="s">
        <v>177</v>
      </c>
      <c r="BM654" s="185" t="s">
        <v>955</v>
      </c>
    </row>
    <row r="655" spans="1:65" s="2" customFormat="1" ht="39" x14ac:dyDescent="0.2">
      <c r="A655" s="35"/>
      <c r="B655" s="36"/>
      <c r="C655" s="37"/>
      <c r="D655" s="187" t="s">
        <v>179</v>
      </c>
      <c r="E655" s="37"/>
      <c r="F655" s="188" t="s">
        <v>956</v>
      </c>
      <c r="G655" s="37"/>
      <c r="H655" s="37"/>
      <c r="I655" s="189"/>
      <c r="J655" s="37"/>
      <c r="K655" s="37"/>
      <c r="L655" s="40"/>
      <c r="M655" s="190"/>
      <c r="N655" s="191"/>
      <c r="O655" s="65"/>
      <c r="P655" s="65"/>
      <c r="Q655" s="65"/>
      <c r="R655" s="65"/>
      <c r="S655" s="65"/>
      <c r="T655" s="66"/>
      <c r="U655" s="35"/>
      <c r="V655" s="35"/>
      <c r="W655" s="35"/>
      <c r="X655" s="35"/>
      <c r="Y655" s="35"/>
      <c r="Z655" s="35"/>
      <c r="AA655" s="35"/>
      <c r="AB655" s="35"/>
      <c r="AC655" s="35"/>
      <c r="AD655" s="35"/>
      <c r="AE655" s="35"/>
      <c r="AT655" s="18" t="s">
        <v>179</v>
      </c>
      <c r="AU655" s="18" t="s">
        <v>84</v>
      </c>
    </row>
    <row r="656" spans="1:65" s="2" customFormat="1" ht="21.75" customHeight="1" x14ac:dyDescent="0.2">
      <c r="A656" s="35"/>
      <c r="B656" s="36"/>
      <c r="C656" s="174" t="s">
        <v>957</v>
      </c>
      <c r="D656" s="174" t="s">
        <v>172</v>
      </c>
      <c r="E656" s="175" t="s">
        <v>958</v>
      </c>
      <c r="F656" s="176" t="s">
        <v>959</v>
      </c>
      <c r="G656" s="177" t="s">
        <v>954</v>
      </c>
      <c r="H656" s="178">
        <v>6</v>
      </c>
      <c r="I656" s="179"/>
      <c r="J656" s="180">
        <f>ROUND(I656*H656,2)</f>
        <v>0</v>
      </c>
      <c r="K656" s="176" t="s">
        <v>176</v>
      </c>
      <c r="L656" s="40"/>
      <c r="M656" s="181" t="s">
        <v>19</v>
      </c>
      <c r="N656" s="182" t="s">
        <v>45</v>
      </c>
      <c r="O656" s="65"/>
      <c r="P656" s="183">
        <f>O656*H656</f>
        <v>0</v>
      </c>
      <c r="Q656" s="183">
        <v>0</v>
      </c>
      <c r="R656" s="183">
        <f>Q656*H656</f>
        <v>0</v>
      </c>
      <c r="S656" s="183">
        <v>0</v>
      </c>
      <c r="T656" s="184">
        <f>S656*H656</f>
        <v>0</v>
      </c>
      <c r="U656" s="35"/>
      <c r="V656" s="35"/>
      <c r="W656" s="35"/>
      <c r="X656" s="35"/>
      <c r="Y656" s="35"/>
      <c r="Z656" s="35"/>
      <c r="AA656" s="35"/>
      <c r="AB656" s="35"/>
      <c r="AC656" s="35"/>
      <c r="AD656" s="35"/>
      <c r="AE656" s="35"/>
      <c r="AR656" s="185" t="s">
        <v>177</v>
      </c>
      <c r="AT656" s="185" t="s">
        <v>172</v>
      </c>
      <c r="AU656" s="185" t="s">
        <v>84</v>
      </c>
      <c r="AY656" s="18" t="s">
        <v>170</v>
      </c>
      <c r="BE656" s="186">
        <f>IF(N656="základní",J656,0)</f>
        <v>0</v>
      </c>
      <c r="BF656" s="186">
        <f>IF(N656="snížená",J656,0)</f>
        <v>0</v>
      </c>
      <c r="BG656" s="186">
        <f>IF(N656="zákl. přenesená",J656,0)</f>
        <v>0</v>
      </c>
      <c r="BH656" s="186">
        <f>IF(N656="sníž. přenesená",J656,0)</f>
        <v>0</v>
      </c>
      <c r="BI656" s="186">
        <f>IF(N656="nulová",J656,0)</f>
        <v>0</v>
      </c>
      <c r="BJ656" s="18" t="s">
        <v>82</v>
      </c>
      <c r="BK656" s="186">
        <f>ROUND(I656*H656,2)</f>
        <v>0</v>
      </c>
      <c r="BL656" s="18" t="s">
        <v>177</v>
      </c>
      <c r="BM656" s="185" t="s">
        <v>960</v>
      </c>
    </row>
    <row r="657" spans="1:65" s="2" customFormat="1" ht="39" x14ac:dyDescent="0.2">
      <c r="A657" s="35"/>
      <c r="B657" s="36"/>
      <c r="C657" s="37"/>
      <c r="D657" s="187" t="s">
        <v>179</v>
      </c>
      <c r="E657" s="37"/>
      <c r="F657" s="188" t="s">
        <v>956</v>
      </c>
      <c r="G657" s="37"/>
      <c r="H657" s="37"/>
      <c r="I657" s="189"/>
      <c r="J657" s="37"/>
      <c r="K657" s="37"/>
      <c r="L657" s="40"/>
      <c r="M657" s="190"/>
      <c r="N657" s="191"/>
      <c r="O657" s="65"/>
      <c r="P657" s="65"/>
      <c r="Q657" s="65"/>
      <c r="R657" s="65"/>
      <c r="S657" s="65"/>
      <c r="T657" s="66"/>
      <c r="U657" s="35"/>
      <c r="V657" s="35"/>
      <c r="W657" s="35"/>
      <c r="X657" s="35"/>
      <c r="Y657" s="35"/>
      <c r="Z657" s="35"/>
      <c r="AA657" s="35"/>
      <c r="AB657" s="35"/>
      <c r="AC657" s="35"/>
      <c r="AD657" s="35"/>
      <c r="AE657" s="35"/>
      <c r="AT657" s="18" t="s">
        <v>179</v>
      </c>
      <c r="AU657" s="18" t="s">
        <v>84</v>
      </c>
    </row>
    <row r="658" spans="1:65" s="2" customFormat="1" ht="21.75" customHeight="1" x14ac:dyDescent="0.2">
      <c r="A658" s="35"/>
      <c r="B658" s="36"/>
      <c r="C658" s="174" t="s">
        <v>961</v>
      </c>
      <c r="D658" s="174" t="s">
        <v>172</v>
      </c>
      <c r="E658" s="175" t="s">
        <v>962</v>
      </c>
      <c r="F658" s="176" t="s">
        <v>963</v>
      </c>
      <c r="G658" s="177" t="s">
        <v>954</v>
      </c>
      <c r="H658" s="178">
        <v>480</v>
      </c>
      <c r="I658" s="179"/>
      <c r="J658" s="180">
        <f>ROUND(I658*H658,2)</f>
        <v>0</v>
      </c>
      <c r="K658" s="176" t="s">
        <v>176</v>
      </c>
      <c r="L658" s="40"/>
      <c r="M658" s="181" t="s">
        <v>19</v>
      </c>
      <c r="N658" s="182" t="s">
        <v>45</v>
      </c>
      <c r="O658" s="65"/>
      <c r="P658" s="183">
        <f>O658*H658</f>
        <v>0</v>
      </c>
      <c r="Q658" s="183">
        <v>0</v>
      </c>
      <c r="R658" s="183">
        <f>Q658*H658</f>
        <v>0</v>
      </c>
      <c r="S658" s="183">
        <v>0</v>
      </c>
      <c r="T658" s="184">
        <f>S658*H658</f>
        <v>0</v>
      </c>
      <c r="U658" s="35"/>
      <c r="V658" s="35"/>
      <c r="W658" s="35"/>
      <c r="X658" s="35"/>
      <c r="Y658" s="35"/>
      <c r="Z658" s="35"/>
      <c r="AA658" s="35"/>
      <c r="AB658" s="35"/>
      <c r="AC658" s="35"/>
      <c r="AD658" s="35"/>
      <c r="AE658" s="35"/>
      <c r="AR658" s="185" t="s">
        <v>177</v>
      </c>
      <c r="AT658" s="185" t="s">
        <v>172</v>
      </c>
      <c r="AU658" s="185" t="s">
        <v>84</v>
      </c>
      <c r="AY658" s="18" t="s">
        <v>170</v>
      </c>
      <c r="BE658" s="186">
        <f>IF(N658="základní",J658,0)</f>
        <v>0</v>
      </c>
      <c r="BF658" s="186">
        <f>IF(N658="snížená",J658,0)</f>
        <v>0</v>
      </c>
      <c r="BG658" s="186">
        <f>IF(N658="zákl. přenesená",J658,0)</f>
        <v>0</v>
      </c>
      <c r="BH658" s="186">
        <f>IF(N658="sníž. přenesená",J658,0)</f>
        <v>0</v>
      </c>
      <c r="BI658" s="186">
        <f>IF(N658="nulová",J658,0)</f>
        <v>0</v>
      </c>
      <c r="BJ658" s="18" t="s">
        <v>82</v>
      </c>
      <c r="BK658" s="186">
        <f>ROUND(I658*H658,2)</f>
        <v>0</v>
      </c>
      <c r="BL658" s="18" t="s">
        <v>177</v>
      </c>
      <c r="BM658" s="185" t="s">
        <v>964</v>
      </c>
    </row>
    <row r="659" spans="1:65" s="2" customFormat="1" ht="39" x14ac:dyDescent="0.2">
      <c r="A659" s="35"/>
      <c r="B659" s="36"/>
      <c r="C659" s="37"/>
      <c r="D659" s="187" t="s">
        <v>179</v>
      </c>
      <c r="E659" s="37"/>
      <c r="F659" s="188" t="s">
        <v>956</v>
      </c>
      <c r="G659" s="37"/>
      <c r="H659" s="37"/>
      <c r="I659" s="189"/>
      <c r="J659" s="37"/>
      <c r="K659" s="37"/>
      <c r="L659" s="40"/>
      <c r="M659" s="190"/>
      <c r="N659" s="191"/>
      <c r="O659" s="65"/>
      <c r="P659" s="65"/>
      <c r="Q659" s="65"/>
      <c r="R659" s="65"/>
      <c r="S659" s="65"/>
      <c r="T659" s="66"/>
      <c r="U659" s="35"/>
      <c r="V659" s="35"/>
      <c r="W659" s="35"/>
      <c r="X659" s="35"/>
      <c r="Y659" s="35"/>
      <c r="Z659" s="35"/>
      <c r="AA659" s="35"/>
      <c r="AB659" s="35"/>
      <c r="AC659" s="35"/>
      <c r="AD659" s="35"/>
      <c r="AE659" s="35"/>
      <c r="AT659" s="18" t="s">
        <v>179</v>
      </c>
      <c r="AU659" s="18" t="s">
        <v>84</v>
      </c>
    </row>
    <row r="660" spans="1:65" s="13" customFormat="1" x14ac:dyDescent="0.2">
      <c r="B660" s="192"/>
      <c r="C660" s="193"/>
      <c r="D660" s="187" t="s">
        <v>181</v>
      </c>
      <c r="E660" s="193"/>
      <c r="F660" s="195" t="s">
        <v>965</v>
      </c>
      <c r="G660" s="193"/>
      <c r="H660" s="196">
        <v>480</v>
      </c>
      <c r="I660" s="197"/>
      <c r="J660" s="193"/>
      <c r="K660" s="193"/>
      <c r="L660" s="198"/>
      <c r="M660" s="199"/>
      <c r="N660" s="200"/>
      <c r="O660" s="200"/>
      <c r="P660" s="200"/>
      <c r="Q660" s="200"/>
      <c r="R660" s="200"/>
      <c r="S660" s="200"/>
      <c r="T660" s="201"/>
      <c r="AT660" s="202" t="s">
        <v>181</v>
      </c>
      <c r="AU660" s="202" t="s">
        <v>84</v>
      </c>
      <c r="AV660" s="13" t="s">
        <v>84</v>
      </c>
      <c r="AW660" s="13" t="s">
        <v>4</v>
      </c>
      <c r="AX660" s="13" t="s">
        <v>82</v>
      </c>
      <c r="AY660" s="202" t="s">
        <v>170</v>
      </c>
    </row>
    <row r="661" spans="1:65" s="2" customFormat="1" ht="21.75" customHeight="1" x14ac:dyDescent="0.2">
      <c r="A661" s="35"/>
      <c r="B661" s="36"/>
      <c r="C661" s="174" t="s">
        <v>966</v>
      </c>
      <c r="D661" s="174" t="s">
        <v>172</v>
      </c>
      <c r="E661" s="175" t="s">
        <v>967</v>
      </c>
      <c r="F661" s="176" t="s">
        <v>968</v>
      </c>
      <c r="G661" s="177" t="s">
        <v>954</v>
      </c>
      <c r="H661" s="178">
        <v>30</v>
      </c>
      <c r="I661" s="179"/>
      <c r="J661" s="180">
        <f>ROUND(I661*H661,2)</f>
        <v>0</v>
      </c>
      <c r="K661" s="176" t="s">
        <v>176</v>
      </c>
      <c r="L661" s="40"/>
      <c r="M661" s="181" t="s">
        <v>19</v>
      </c>
      <c r="N661" s="182" t="s">
        <v>45</v>
      </c>
      <c r="O661" s="65"/>
      <c r="P661" s="183">
        <f>O661*H661</f>
        <v>0</v>
      </c>
      <c r="Q661" s="183">
        <v>0</v>
      </c>
      <c r="R661" s="183">
        <f>Q661*H661</f>
        <v>0</v>
      </c>
      <c r="S661" s="183">
        <v>0</v>
      </c>
      <c r="T661" s="184">
        <f>S661*H661</f>
        <v>0</v>
      </c>
      <c r="U661" s="35"/>
      <c r="V661" s="35"/>
      <c r="W661" s="35"/>
      <c r="X661" s="35"/>
      <c r="Y661" s="35"/>
      <c r="Z661" s="35"/>
      <c r="AA661" s="35"/>
      <c r="AB661" s="35"/>
      <c r="AC661" s="35"/>
      <c r="AD661" s="35"/>
      <c r="AE661" s="35"/>
      <c r="AR661" s="185" t="s">
        <v>177</v>
      </c>
      <c r="AT661" s="185" t="s">
        <v>172</v>
      </c>
      <c r="AU661" s="185" t="s">
        <v>84</v>
      </c>
      <c r="AY661" s="18" t="s">
        <v>170</v>
      </c>
      <c r="BE661" s="186">
        <f>IF(N661="základní",J661,0)</f>
        <v>0</v>
      </c>
      <c r="BF661" s="186">
        <f>IF(N661="snížená",J661,0)</f>
        <v>0</v>
      </c>
      <c r="BG661" s="186">
        <f>IF(N661="zákl. přenesená",J661,0)</f>
        <v>0</v>
      </c>
      <c r="BH661" s="186">
        <f>IF(N661="sníž. přenesená",J661,0)</f>
        <v>0</v>
      </c>
      <c r="BI661" s="186">
        <f>IF(N661="nulová",J661,0)</f>
        <v>0</v>
      </c>
      <c r="BJ661" s="18" t="s">
        <v>82</v>
      </c>
      <c r="BK661" s="186">
        <f>ROUND(I661*H661,2)</f>
        <v>0</v>
      </c>
      <c r="BL661" s="18" t="s">
        <v>177</v>
      </c>
      <c r="BM661" s="185" t="s">
        <v>969</v>
      </c>
    </row>
    <row r="662" spans="1:65" s="2" customFormat="1" ht="39" x14ac:dyDescent="0.2">
      <c r="A662" s="35"/>
      <c r="B662" s="36"/>
      <c r="C662" s="37"/>
      <c r="D662" s="187" t="s">
        <v>179</v>
      </c>
      <c r="E662" s="37"/>
      <c r="F662" s="188" t="s">
        <v>956</v>
      </c>
      <c r="G662" s="37"/>
      <c r="H662" s="37"/>
      <c r="I662" s="189"/>
      <c r="J662" s="37"/>
      <c r="K662" s="37"/>
      <c r="L662" s="40"/>
      <c r="M662" s="190"/>
      <c r="N662" s="191"/>
      <c r="O662" s="65"/>
      <c r="P662" s="65"/>
      <c r="Q662" s="65"/>
      <c r="R662" s="65"/>
      <c r="S662" s="65"/>
      <c r="T662" s="66"/>
      <c r="U662" s="35"/>
      <c r="V662" s="35"/>
      <c r="W662" s="35"/>
      <c r="X662" s="35"/>
      <c r="Y662" s="35"/>
      <c r="Z662" s="35"/>
      <c r="AA662" s="35"/>
      <c r="AB662" s="35"/>
      <c r="AC662" s="35"/>
      <c r="AD662" s="35"/>
      <c r="AE662" s="35"/>
      <c r="AT662" s="18" t="s">
        <v>179</v>
      </c>
      <c r="AU662" s="18" t="s">
        <v>84</v>
      </c>
    </row>
    <row r="663" spans="1:65" s="13" customFormat="1" x14ac:dyDescent="0.2">
      <c r="B663" s="192"/>
      <c r="C663" s="193"/>
      <c r="D663" s="187" t="s">
        <v>181</v>
      </c>
      <c r="E663" s="193"/>
      <c r="F663" s="195" t="s">
        <v>970</v>
      </c>
      <c r="G663" s="193"/>
      <c r="H663" s="196">
        <v>30</v>
      </c>
      <c r="I663" s="197"/>
      <c r="J663" s="193"/>
      <c r="K663" s="193"/>
      <c r="L663" s="198"/>
      <c r="M663" s="199"/>
      <c r="N663" s="200"/>
      <c r="O663" s="200"/>
      <c r="P663" s="200"/>
      <c r="Q663" s="200"/>
      <c r="R663" s="200"/>
      <c r="S663" s="200"/>
      <c r="T663" s="201"/>
      <c r="AT663" s="202" t="s">
        <v>181</v>
      </c>
      <c r="AU663" s="202" t="s">
        <v>84</v>
      </c>
      <c r="AV663" s="13" t="s">
        <v>84</v>
      </c>
      <c r="AW663" s="13" t="s">
        <v>4</v>
      </c>
      <c r="AX663" s="13" t="s">
        <v>82</v>
      </c>
      <c r="AY663" s="202" t="s">
        <v>170</v>
      </c>
    </row>
    <row r="664" spans="1:65" s="2" customFormat="1" ht="16.5" customHeight="1" x14ac:dyDescent="0.2">
      <c r="A664" s="35"/>
      <c r="B664" s="36"/>
      <c r="C664" s="174" t="s">
        <v>971</v>
      </c>
      <c r="D664" s="174" t="s">
        <v>172</v>
      </c>
      <c r="E664" s="175" t="s">
        <v>972</v>
      </c>
      <c r="F664" s="176" t="s">
        <v>973</v>
      </c>
      <c r="G664" s="177" t="s">
        <v>954</v>
      </c>
      <c r="H664" s="178">
        <v>24</v>
      </c>
      <c r="I664" s="179"/>
      <c r="J664" s="180">
        <f>ROUND(I664*H664,2)</f>
        <v>0</v>
      </c>
      <c r="K664" s="176" t="s">
        <v>176</v>
      </c>
      <c r="L664" s="40"/>
      <c r="M664" s="181" t="s">
        <v>19</v>
      </c>
      <c r="N664" s="182" t="s">
        <v>45</v>
      </c>
      <c r="O664" s="65"/>
      <c r="P664" s="183">
        <f>O664*H664</f>
        <v>0</v>
      </c>
      <c r="Q664" s="183">
        <v>0</v>
      </c>
      <c r="R664" s="183">
        <f>Q664*H664</f>
        <v>0</v>
      </c>
      <c r="S664" s="183">
        <v>0</v>
      </c>
      <c r="T664" s="184">
        <f>S664*H664</f>
        <v>0</v>
      </c>
      <c r="U664" s="35"/>
      <c r="V664" s="35"/>
      <c r="W664" s="35"/>
      <c r="X664" s="35"/>
      <c r="Y664" s="35"/>
      <c r="Z664" s="35"/>
      <c r="AA664" s="35"/>
      <c r="AB664" s="35"/>
      <c r="AC664" s="35"/>
      <c r="AD664" s="35"/>
      <c r="AE664" s="35"/>
      <c r="AR664" s="185" t="s">
        <v>177</v>
      </c>
      <c r="AT664" s="185" t="s">
        <v>172</v>
      </c>
      <c r="AU664" s="185" t="s">
        <v>84</v>
      </c>
      <c r="AY664" s="18" t="s">
        <v>170</v>
      </c>
      <c r="BE664" s="186">
        <f>IF(N664="základní",J664,0)</f>
        <v>0</v>
      </c>
      <c r="BF664" s="186">
        <f>IF(N664="snížená",J664,0)</f>
        <v>0</v>
      </c>
      <c r="BG664" s="186">
        <f>IF(N664="zákl. přenesená",J664,0)</f>
        <v>0</v>
      </c>
      <c r="BH664" s="186">
        <f>IF(N664="sníž. přenesená",J664,0)</f>
        <v>0</v>
      </c>
      <c r="BI664" s="186">
        <f>IF(N664="nulová",J664,0)</f>
        <v>0</v>
      </c>
      <c r="BJ664" s="18" t="s">
        <v>82</v>
      </c>
      <c r="BK664" s="186">
        <f>ROUND(I664*H664,2)</f>
        <v>0</v>
      </c>
      <c r="BL664" s="18" t="s">
        <v>177</v>
      </c>
      <c r="BM664" s="185" t="s">
        <v>974</v>
      </c>
    </row>
    <row r="665" spans="1:65" s="2" customFormat="1" ht="29.25" x14ac:dyDescent="0.2">
      <c r="A665" s="35"/>
      <c r="B665" s="36"/>
      <c r="C665" s="37"/>
      <c r="D665" s="187" t="s">
        <v>179</v>
      </c>
      <c r="E665" s="37"/>
      <c r="F665" s="188" t="s">
        <v>975</v>
      </c>
      <c r="G665" s="37"/>
      <c r="H665" s="37"/>
      <c r="I665" s="189"/>
      <c r="J665" s="37"/>
      <c r="K665" s="37"/>
      <c r="L665" s="40"/>
      <c r="M665" s="190"/>
      <c r="N665" s="191"/>
      <c r="O665" s="65"/>
      <c r="P665" s="65"/>
      <c r="Q665" s="65"/>
      <c r="R665" s="65"/>
      <c r="S665" s="65"/>
      <c r="T665" s="66"/>
      <c r="U665" s="35"/>
      <c r="V665" s="35"/>
      <c r="W665" s="35"/>
      <c r="X665" s="35"/>
      <c r="Y665" s="35"/>
      <c r="Z665" s="35"/>
      <c r="AA665" s="35"/>
      <c r="AB665" s="35"/>
      <c r="AC665" s="35"/>
      <c r="AD665" s="35"/>
      <c r="AE665" s="35"/>
      <c r="AT665" s="18" t="s">
        <v>179</v>
      </c>
      <c r="AU665" s="18" t="s">
        <v>84</v>
      </c>
    </row>
    <row r="666" spans="1:65" s="2" customFormat="1" ht="21.75" customHeight="1" x14ac:dyDescent="0.2">
      <c r="A666" s="35"/>
      <c r="B666" s="36"/>
      <c r="C666" s="174" t="s">
        <v>976</v>
      </c>
      <c r="D666" s="174" t="s">
        <v>172</v>
      </c>
      <c r="E666" s="175" t="s">
        <v>977</v>
      </c>
      <c r="F666" s="176" t="s">
        <v>978</v>
      </c>
      <c r="G666" s="177" t="s">
        <v>954</v>
      </c>
      <c r="H666" s="178">
        <v>6</v>
      </c>
      <c r="I666" s="179"/>
      <c r="J666" s="180">
        <f>ROUND(I666*H666,2)</f>
        <v>0</v>
      </c>
      <c r="K666" s="176" t="s">
        <v>176</v>
      </c>
      <c r="L666" s="40"/>
      <c r="M666" s="181" t="s">
        <v>19</v>
      </c>
      <c r="N666" s="182" t="s">
        <v>45</v>
      </c>
      <c r="O666" s="65"/>
      <c r="P666" s="183">
        <f>O666*H666</f>
        <v>0</v>
      </c>
      <c r="Q666" s="183">
        <v>0</v>
      </c>
      <c r="R666" s="183">
        <f>Q666*H666</f>
        <v>0</v>
      </c>
      <c r="S666" s="183">
        <v>0</v>
      </c>
      <c r="T666" s="184">
        <f>S666*H666</f>
        <v>0</v>
      </c>
      <c r="U666" s="35"/>
      <c r="V666" s="35"/>
      <c r="W666" s="35"/>
      <c r="X666" s="35"/>
      <c r="Y666" s="35"/>
      <c r="Z666" s="35"/>
      <c r="AA666" s="35"/>
      <c r="AB666" s="35"/>
      <c r="AC666" s="35"/>
      <c r="AD666" s="35"/>
      <c r="AE666" s="35"/>
      <c r="AR666" s="185" t="s">
        <v>177</v>
      </c>
      <c r="AT666" s="185" t="s">
        <v>172</v>
      </c>
      <c r="AU666" s="185" t="s">
        <v>84</v>
      </c>
      <c r="AY666" s="18" t="s">
        <v>170</v>
      </c>
      <c r="BE666" s="186">
        <f>IF(N666="základní",J666,0)</f>
        <v>0</v>
      </c>
      <c r="BF666" s="186">
        <f>IF(N666="snížená",J666,0)</f>
        <v>0</v>
      </c>
      <c r="BG666" s="186">
        <f>IF(N666="zákl. přenesená",J666,0)</f>
        <v>0</v>
      </c>
      <c r="BH666" s="186">
        <f>IF(N666="sníž. přenesená",J666,0)</f>
        <v>0</v>
      </c>
      <c r="BI666" s="186">
        <f>IF(N666="nulová",J666,0)</f>
        <v>0</v>
      </c>
      <c r="BJ666" s="18" t="s">
        <v>82</v>
      </c>
      <c r="BK666" s="186">
        <f>ROUND(I666*H666,2)</f>
        <v>0</v>
      </c>
      <c r="BL666" s="18" t="s">
        <v>177</v>
      </c>
      <c r="BM666" s="185" t="s">
        <v>979</v>
      </c>
    </row>
    <row r="667" spans="1:65" s="2" customFormat="1" ht="29.25" x14ac:dyDescent="0.2">
      <c r="A667" s="35"/>
      <c r="B667" s="36"/>
      <c r="C667" s="37"/>
      <c r="D667" s="187" t="s">
        <v>179</v>
      </c>
      <c r="E667" s="37"/>
      <c r="F667" s="188" t="s">
        <v>975</v>
      </c>
      <c r="G667" s="37"/>
      <c r="H667" s="37"/>
      <c r="I667" s="189"/>
      <c r="J667" s="37"/>
      <c r="K667" s="37"/>
      <c r="L667" s="40"/>
      <c r="M667" s="190"/>
      <c r="N667" s="191"/>
      <c r="O667" s="65"/>
      <c r="P667" s="65"/>
      <c r="Q667" s="65"/>
      <c r="R667" s="65"/>
      <c r="S667" s="65"/>
      <c r="T667" s="66"/>
      <c r="U667" s="35"/>
      <c r="V667" s="35"/>
      <c r="W667" s="35"/>
      <c r="X667" s="35"/>
      <c r="Y667" s="35"/>
      <c r="Z667" s="35"/>
      <c r="AA667" s="35"/>
      <c r="AB667" s="35"/>
      <c r="AC667" s="35"/>
      <c r="AD667" s="35"/>
      <c r="AE667" s="35"/>
      <c r="AT667" s="18" t="s">
        <v>179</v>
      </c>
      <c r="AU667" s="18" t="s">
        <v>84</v>
      </c>
    </row>
    <row r="668" spans="1:65" s="2" customFormat="1" ht="24" x14ac:dyDescent="0.2">
      <c r="A668" s="35"/>
      <c r="B668" s="36"/>
      <c r="C668" s="174" t="s">
        <v>980</v>
      </c>
      <c r="D668" s="174" t="s">
        <v>172</v>
      </c>
      <c r="E668" s="175" t="s">
        <v>981</v>
      </c>
      <c r="F668" s="176" t="s">
        <v>982</v>
      </c>
      <c r="G668" s="177" t="s">
        <v>272</v>
      </c>
      <c r="H668" s="178">
        <v>2</v>
      </c>
      <c r="I668" s="179"/>
      <c r="J668" s="180">
        <f>ROUND(I668*H668,2)</f>
        <v>0</v>
      </c>
      <c r="K668" s="176" t="s">
        <v>176</v>
      </c>
      <c r="L668" s="40"/>
      <c r="M668" s="181" t="s">
        <v>19</v>
      </c>
      <c r="N668" s="182" t="s">
        <v>45</v>
      </c>
      <c r="O668" s="65"/>
      <c r="P668" s="183">
        <f>O668*H668</f>
        <v>0</v>
      </c>
      <c r="Q668" s="183">
        <v>0</v>
      </c>
      <c r="R668" s="183">
        <f>Q668*H668</f>
        <v>0</v>
      </c>
      <c r="S668" s="183">
        <v>0</v>
      </c>
      <c r="T668" s="184">
        <f>S668*H668</f>
        <v>0</v>
      </c>
      <c r="U668" s="35"/>
      <c r="V668" s="35"/>
      <c r="W668" s="35"/>
      <c r="X668" s="35"/>
      <c r="Y668" s="35"/>
      <c r="Z668" s="35"/>
      <c r="AA668" s="35"/>
      <c r="AB668" s="35"/>
      <c r="AC668" s="35"/>
      <c r="AD668" s="35"/>
      <c r="AE668" s="35"/>
      <c r="AR668" s="185" t="s">
        <v>177</v>
      </c>
      <c r="AT668" s="185" t="s">
        <v>172</v>
      </c>
      <c r="AU668" s="185" t="s">
        <v>84</v>
      </c>
      <c r="AY668" s="18" t="s">
        <v>170</v>
      </c>
      <c r="BE668" s="186">
        <f>IF(N668="základní",J668,0)</f>
        <v>0</v>
      </c>
      <c r="BF668" s="186">
        <f>IF(N668="snížená",J668,0)</f>
        <v>0</v>
      </c>
      <c r="BG668" s="186">
        <f>IF(N668="zákl. přenesená",J668,0)</f>
        <v>0</v>
      </c>
      <c r="BH668" s="186">
        <f>IF(N668="sníž. přenesená",J668,0)</f>
        <v>0</v>
      </c>
      <c r="BI668" s="186">
        <f>IF(N668="nulová",J668,0)</f>
        <v>0</v>
      </c>
      <c r="BJ668" s="18" t="s">
        <v>82</v>
      </c>
      <c r="BK668" s="186">
        <f>ROUND(I668*H668,2)</f>
        <v>0</v>
      </c>
      <c r="BL668" s="18" t="s">
        <v>177</v>
      </c>
      <c r="BM668" s="185" t="s">
        <v>983</v>
      </c>
    </row>
    <row r="669" spans="1:65" s="2" customFormat="1" ht="29.25" x14ac:dyDescent="0.2">
      <c r="A669" s="35"/>
      <c r="B669" s="36"/>
      <c r="C669" s="37"/>
      <c r="D669" s="187" t="s">
        <v>179</v>
      </c>
      <c r="E669" s="37"/>
      <c r="F669" s="188" t="s">
        <v>984</v>
      </c>
      <c r="G669" s="37"/>
      <c r="H669" s="37"/>
      <c r="I669" s="189"/>
      <c r="J669" s="37"/>
      <c r="K669" s="37"/>
      <c r="L669" s="40"/>
      <c r="M669" s="190"/>
      <c r="N669" s="191"/>
      <c r="O669" s="65"/>
      <c r="P669" s="65"/>
      <c r="Q669" s="65"/>
      <c r="R669" s="65"/>
      <c r="S669" s="65"/>
      <c r="T669" s="66"/>
      <c r="U669" s="35"/>
      <c r="V669" s="35"/>
      <c r="W669" s="35"/>
      <c r="X669" s="35"/>
      <c r="Y669" s="35"/>
      <c r="Z669" s="35"/>
      <c r="AA669" s="35"/>
      <c r="AB669" s="35"/>
      <c r="AC669" s="35"/>
      <c r="AD669" s="35"/>
      <c r="AE669" s="35"/>
      <c r="AT669" s="18" t="s">
        <v>179</v>
      </c>
      <c r="AU669" s="18" t="s">
        <v>84</v>
      </c>
    </row>
    <row r="670" spans="1:65" s="2" customFormat="1" ht="21.75" customHeight="1" x14ac:dyDescent="0.2">
      <c r="A670" s="35"/>
      <c r="B670" s="36"/>
      <c r="C670" s="174" t="s">
        <v>985</v>
      </c>
      <c r="D670" s="174" t="s">
        <v>172</v>
      </c>
      <c r="E670" s="175" t="s">
        <v>986</v>
      </c>
      <c r="F670" s="176" t="s">
        <v>987</v>
      </c>
      <c r="G670" s="177" t="s">
        <v>272</v>
      </c>
      <c r="H670" s="178">
        <v>170</v>
      </c>
      <c r="I670" s="179"/>
      <c r="J670" s="180">
        <f>ROUND(I670*H670,2)</f>
        <v>0</v>
      </c>
      <c r="K670" s="176" t="s">
        <v>176</v>
      </c>
      <c r="L670" s="40"/>
      <c r="M670" s="181" t="s">
        <v>19</v>
      </c>
      <c r="N670" s="182" t="s">
        <v>45</v>
      </c>
      <c r="O670" s="65"/>
      <c r="P670" s="183">
        <f>O670*H670</f>
        <v>0</v>
      </c>
      <c r="Q670" s="183">
        <v>0</v>
      </c>
      <c r="R670" s="183">
        <f>Q670*H670</f>
        <v>0</v>
      </c>
      <c r="S670" s="183">
        <v>0</v>
      </c>
      <c r="T670" s="184">
        <f>S670*H670</f>
        <v>0</v>
      </c>
      <c r="U670" s="35"/>
      <c r="V670" s="35"/>
      <c r="W670" s="35"/>
      <c r="X670" s="35"/>
      <c r="Y670" s="35"/>
      <c r="Z670" s="35"/>
      <c r="AA670" s="35"/>
      <c r="AB670" s="35"/>
      <c r="AC670" s="35"/>
      <c r="AD670" s="35"/>
      <c r="AE670" s="35"/>
      <c r="AR670" s="185" t="s">
        <v>177</v>
      </c>
      <c r="AT670" s="185" t="s">
        <v>172</v>
      </c>
      <c r="AU670" s="185" t="s">
        <v>84</v>
      </c>
      <c r="AY670" s="18" t="s">
        <v>170</v>
      </c>
      <c r="BE670" s="186">
        <f>IF(N670="základní",J670,0)</f>
        <v>0</v>
      </c>
      <c r="BF670" s="186">
        <f>IF(N670="snížená",J670,0)</f>
        <v>0</v>
      </c>
      <c r="BG670" s="186">
        <f>IF(N670="zákl. přenesená",J670,0)</f>
        <v>0</v>
      </c>
      <c r="BH670" s="186">
        <f>IF(N670="sníž. přenesená",J670,0)</f>
        <v>0</v>
      </c>
      <c r="BI670" s="186">
        <f>IF(N670="nulová",J670,0)</f>
        <v>0</v>
      </c>
      <c r="BJ670" s="18" t="s">
        <v>82</v>
      </c>
      <c r="BK670" s="186">
        <f>ROUND(I670*H670,2)</f>
        <v>0</v>
      </c>
      <c r="BL670" s="18" t="s">
        <v>177</v>
      </c>
      <c r="BM670" s="185" t="s">
        <v>988</v>
      </c>
    </row>
    <row r="671" spans="1:65" s="2" customFormat="1" ht="29.25" x14ac:dyDescent="0.2">
      <c r="A671" s="35"/>
      <c r="B671" s="36"/>
      <c r="C671" s="37"/>
      <c r="D671" s="187" t="s">
        <v>179</v>
      </c>
      <c r="E671" s="37"/>
      <c r="F671" s="188" t="s">
        <v>984</v>
      </c>
      <c r="G671" s="37"/>
      <c r="H671" s="37"/>
      <c r="I671" s="189"/>
      <c r="J671" s="37"/>
      <c r="K671" s="37"/>
      <c r="L671" s="40"/>
      <c r="M671" s="190"/>
      <c r="N671" s="191"/>
      <c r="O671" s="65"/>
      <c r="P671" s="65"/>
      <c r="Q671" s="65"/>
      <c r="R671" s="65"/>
      <c r="S671" s="65"/>
      <c r="T671" s="66"/>
      <c r="U671" s="35"/>
      <c r="V671" s="35"/>
      <c r="W671" s="35"/>
      <c r="X671" s="35"/>
      <c r="Y671" s="35"/>
      <c r="Z671" s="35"/>
      <c r="AA671" s="35"/>
      <c r="AB671" s="35"/>
      <c r="AC671" s="35"/>
      <c r="AD671" s="35"/>
      <c r="AE671" s="35"/>
      <c r="AT671" s="18" t="s">
        <v>179</v>
      </c>
      <c r="AU671" s="18" t="s">
        <v>84</v>
      </c>
    </row>
    <row r="672" spans="1:65" s="13" customFormat="1" x14ac:dyDescent="0.2">
      <c r="B672" s="192"/>
      <c r="C672" s="193"/>
      <c r="D672" s="187" t="s">
        <v>181</v>
      </c>
      <c r="E672" s="193"/>
      <c r="F672" s="195" t="s">
        <v>989</v>
      </c>
      <c r="G672" s="193"/>
      <c r="H672" s="196">
        <v>170</v>
      </c>
      <c r="I672" s="197"/>
      <c r="J672" s="193"/>
      <c r="K672" s="193"/>
      <c r="L672" s="198"/>
      <c r="M672" s="199"/>
      <c r="N672" s="200"/>
      <c r="O672" s="200"/>
      <c r="P672" s="200"/>
      <c r="Q672" s="200"/>
      <c r="R672" s="200"/>
      <c r="S672" s="200"/>
      <c r="T672" s="201"/>
      <c r="AT672" s="202" t="s">
        <v>181</v>
      </c>
      <c r="AU672" s="202" t="s">
        <v>84</v>
      </c>
      <c r="AV672" s="13" t="s">
        <v>84</v>
      </c>
      <c r="AW672" s="13" t="s">
        <v>4</v>
      </c>
      <c r="AX672" s="13" t="s">
        <v>82</v>
      </c>
      <c r="AY672" s="202" t="s">
        <v>170</v>
      </c>
    </row>
    <row r="673" spans="1:65" s="2" customFormat="1" ht="24" x14ac:dyDescent="0.2">
      <c r="A673" s="35"/>
      <c r="B673" s="36"/>
      <c r="C673" s="174" t="s">
        <v>990</v>
      </c>
      <c r="D673" s="174" t="s">
        <v>172</v>
      </c>
      <c r="E673" s="175" t="s">
        <v>991</v>
      </c>
      <c r="F673" s="176" t="s">
        <v>992</v>
      </c>
      <c r="G673" s="177" t="s">
        <v>272</v>
      </c>
      <c r="H673" s="178">
        <v>2</v>
      </c>
      <c r="I673" s="179"/>
      <c r="J673" s="180">
        <f>ROUND(I673*H673,2)</f>
        <v>0</v>
      </c>
      <c r="K673" s="176" t="s">
        <v>176</v>
      </c>
      <c r="L673" s="40"/>
      <c r="M673" s="181" t="s">
        <v>19</v>
      </c>
      <c r="N673" s="182" t="s">
        <v>45</v>
      </c>
      <c r="O673" s="65"/>
      <c r="P673" s="183">
        <f>O673*H673</f>
        <v>0</v>
      </c>
      <c r="Q673" s="183">
        <v>0</v>
      </c>
      <c r="R673" s="183">
        <f>Q673*H673</f>
        <v>0</v>
      </c>
      <c r="S673" s="183">
        <v>0</v>
      </c>
      <c r="T673" s="184">
        <f>S673*H673</f>
        <v>0</v>
      </c>
      <c r="U673" s="35"/>
      <c r="V673" s="35"/>
      <c r="W673" s="35"/>
      <c r="X673" s="35"/>
      <c r="Y673" s="35"/>
      <c r="Z673" s="35"/>
      <c r="AA673" s="35"/>
      <c r="AB673" s="35"/>
      <c r="AC673" s="35"/>
      <c r="AD673" s="35"/>
      <c r="AE673" s="35"/>
      <c r="AR673" s="185" t="s">
        <v>177</v>
      </c>
      <c r="AT673" s="185" t="s">
        <v>172</v>
      </c>
      <c r="AU673" s="185" t="s">
        <v>84</v>
      </c>
      <c r="AY673" s="18" t="s">
        <v>170</v>
      </c>
      <c r="BE673" s="186">
        <f>IF(N673="základní",J673,0)</f>
        <v>0</v>
      </c>
      <c r="BF673" s="186">
        <f>IF(N673="snížená",J673,0)</f>
        <v>0</v>
      </c>
      <c r="BG673" s="186">
        <f>IF(N673="zákl. přenesená",J673,0)</f>
        <v>0</v>
      </c>
      <c r="BH673" s="186">
        <f>IF(N673="sníž. přenesená",J673,0)</f>
        <v>0</v>
      </c>
      <c r="BI673" s="186">
        <f>IF(N673="nulová",J673,0)</f>
        <v>0</v>
      </c>
      <c r="BJ673" s="18" t="s">
        <v>82</v>
      </c>
      <c r="BK673" s="186">
        <f>ROUND(I673*H673,2)</f>
        <v>0</v>
      </c>
      <c r="BL673" s="18" t="s">
        <v>177</v>
      </c>
      <c r="BM673" s="185" t="s">
        <v>993</v>
      </c>
    </row>
    <row r="674" spans="1:65" s="2" customFormat="1" ht="24" x14ac:dyDescent="0.2">
      <c r="A674" s="35"/>
      <c r="B674" s="36"/>
      <c r="C674" s="174" t="s">
        <v>994</v>
      </c>
      <c r="D674" s="174" t="s">
        <v>172</v>
      </c>
      <c r="E674" s="175" t="s">
        <v>995</v>
      </c>
      <c r="F674" s="176" t="s">
        <v>996</v>
      </c>
      <c r="G674" s="177" t="s">
        <v>248</v>
      </c>
      <c r="H674" s="178">
        <v>759.6</v>
      </c>
      <c r="I674" s="179"/>
      <c r="J674" s="180">
        <f>ROUND(I674*H674,2)</f>
        <v>0</v>
      </c>
      <c r="K674" s="176" t="s">
        <v>176</v>
      </c>
      <c r="L674" s="40"/>
      <c r="M674" s="181" t="s">
        <v>19</v>
      </c>
      <c r="N674" s="182" t="s">
        <v>45</v>
      </c>
      <c r="O674" s="65"/>
      <c r="P674" s="183">
        <f>O674*H674</f>
        <v>0</v>
      </c>
      <c r="Q674" s="183">
        <v>4.0000000000000003E-5</v>
      </c>
      <c r="R674" s="183">
        <f>Q674*H674</f>
        <v>3.0384000000000005E-2</v>
      </c>
      <c r="S674" s="183">
        <v>0</v>
      </c>
      <c r="T674" s="184">
        <f>S674*H674</f>
        <v>0</v>
      </c>
      <c r="U674" s="35"/>
      <c r="V674" s="35"/>
      <c r="W674" s="35"/>
      <c r="X674" s="35"/>
      <c r="Y674" s="35"/>
      <c r="Z674" s="35"/>
      <c r="AA674" s="35"/>
      <c r="AB674" s="35"/>
      <c r="AC674" s="35"/>
      <c r="AD674" s="35"/>
      <c r="AE674" s="35"/>
      <c r="AR674" s="185" t="s">
        <v>177</v>
      </c>
      <c r="AT674" s="185" t="s">
        <v>172</v>
      </c>
      <c r="AU674" s="185" t="s">
        <v>84</v>
      </c>
      <c r="AY674" s="18" t="s">
        <v>170</v>
      </c>
      <c r="BE674" s="186">
        <f>IF(N674="základní",J674,0)</f>
        <v>0</v>
      </c>
      <c r="BF674" s="186">
        <f>IF(N674="snížená",J674,0)</f>
        <v>0</v>
      </c>
      <c r="BG674" s="186">
        <f>IF(N674="zákl. přenesená",J674,0)</f>
        <v>0</v>
      </c>
      <c r="BH674" s="186">
        <f>IF(N674="sníž. přenesená",J674,0)</f>
        <v>0</v>
      </c>
      <c r="BI674" s="186">
        <f>IF(N674="nulová",J674,0)</f>
        <v>0</v>
      </c>
      <c r="BJ674" s="18" t="s">
        <v>82</v>
      </c>
      <c r="BK674" s="186">
        <f>ROUND(I674*H674,2)</f>
        <v>0</v>
      </c>
      <c r="BL674" s="18" t="s">
        <v>177</v>
      </c>
      <c r="BM674" s="185" t="s">
        <v>997</v>
      </c>
    </row>
    <row r="675" spans="1:65" s="2" customFormat="1" ht="165.75" x14ac:dyDescent="0.2">
      <c r="A675" s="35"/>
      <c r="B675" s="36"/>
      <c r="C675" s="37"/>
      <c r="D675" s="187" t="s">
        <v>179</v>
      </c>
      <c r="E675" s="37"/>
      <c r="F675" s="188" t="s">
        <v>998</v>
      </c>
      <c r="G675" s="37"/>
      <c r="H675" s="37"/>
      <c r="I675" s="189"/>
      <c r="J675" s="37"/>
      <c r="K675" s="37"/>
      <c r="L675" s="40"/>
      <c r="M675" s="190"/>
      <c r="N675" s="191"/>
      <c r="O675" s="65"/>
      <c r="P675" s="65"/>
      <c r="Q675" s="65"/>
      <c r="R675" s="65"/>
      <c r="S675" s="65"/>
      <c r="T675" s="66"/>
      <c r="U675" s="35"/>
      <c r="V675" s="35"/>
      <c r="W675" s="35"/>
      <c r="X675" s="35"/>
      <c r="Y675" s="35"/>
      <c r="Z675" s="35"/>
      <c r="AA675" s="35"/>
      <c r="AB675" s="35"/>
      <c r="AC675" s="35"/>
      <c r="AD675" s="35"/>
      <c r="AE675" s="35"/>
      <c r="AT675" s="18" t="s">
        <v>179</v>
      </c>
      <c r="AU675" s="18" t="s">
        <v>84</v>
      </c>
    </row>
    <row r="676" spans="1:65" s="13" customFormat="1" x14ac:dyDescent="0.2">
      <c r="B676" s="192"/>
      <c r="C676" s="193"/>
      <c r="D676" s="187" t="s">
        <v>181</v>
      </c>
      <c r="E676" s="194" t="s">
        <v>19</v>
      </c>
      <c r="F676" s="195" t="s">
        <v>999</v>
      </c>
      <c r="G676" s="193"/>
      <c r="H676" s="196">
        <v>759.6</v>
      </c>
      <c r="I676" s="197"/>
      <c r="J676" s="193"/>
      <c r="K676" s="193"/>
      <c r="L676" s="198"/>
      <c r="M676" s="199"/>
      <c r="N676" s="200"/>
      <c r="O676" s="200"/>
      <c r="P676" s="200"/>
      <c r="Q676" s="200"/>
      <c r="R676" s="200"/>
      <c r="S676" s="200"/>
      <c r="T676" s="201"/>
      <c r="AT676" s="202" t="s">
        <v>181</v>
      </c>
      <c r="AU676" s="202" t="s">
        <v>84</v>
      </c>
      <c r="AV676" s="13" t="s">
        <v>84</v>
      </c>
      <c r="AW676" s="13" t="s">
        <v>35</v>
      </c>
      <c r="AX676" s="13" t="s">
        <v>82</v>
      </c>
      <c r="AY676" s="202" t="s">
        <v>170</v>
      </c>
    </row>
    <row r="677" spans="1:65" s="2" customFormat="1" ht="16.5" customHeight="1" x14ac:dyDescent="0.2">
      <c r="A677" s="35"/>
      <c r="B677" s="36"/>
      <c r="C677" s="174" t="s">
        <v>1000</v>
      </c>
      <c r="D677" s="174" t="s">
        <v>172</v>
      </c>
      <c r="E677" s="175" t="s">
        <v>1001</v>
      </c>
      <c r="F677" s="176" t="s">
        <v>1002</v>
      </c>
      <c r="G677" s="177" t="s">
        <v>439</v>
      </c>
      <c r="H677" s="178">
        <v>11</v>
      </c>
      <c r="I677" s="179"/>
      <c r="J677" s="180">
        <f>ROUND(I677*H677,2)</f>
        <v>0</v>
      </c>
      <c r="K677" s="176" t="s">
        <v>176</v>
      </c>
      <c r="L677" s="40"/>
      <c r="M677" s="181" t="s">
        <v>19</v>
      </c>
      <c r="N677" s="182" t="s">
        <v>45</v>
      </c>
      <c r="O677" s="65"/>
      <c r="P677" s="183">
        <f>O677*H677</f>
        <v>0</v>
      </c>
      <c r="Q677" s="183">
        <v>1.8000000000000001E-4</v>
      </c>
      <c r="R677" s="183">
        <f>Q677*H677</f>
        <v>1.98E-3</v>
      </c>
      <c r="S677" s="183">
        <v>0</v>
      </c>
      <c r="T677" s="184">
        <f>S677*H677</f>
        <v>0</v>
      </c>
      <c r="U677" s="35"/>
      <c r="V677" s="35"/>
      <c r="W677" s="35"/>
      <c r="X677" s="35"/>
      <c r="Y677" s="35"/>
      <c r="Z677" s="35"/>
      <c r="AA677" s="35"/>
      <c r="AB677" s="35"/>
      <c r="AC677" s="35"/>
      <c r="AD677" s="35"/>
      <c r="AE677" s="35"/>
      <c r="AR677" s="185" t="s">
        <v>177</v>
      </c>
      <c r="AT677" s="185" t="s">
        <v>172</v>
      </c>
      <c r="AU677" s="185" t="s">
        <v>84</v>
      </c>
      <c r="AY677" s="18" t="s">
        <v>170</v>
      </c>
      <c r="BE677" s="186">
        <f>IF(N677="základní",J677,0)</f>
        <v>0</v>
      </c>
      <c r="BF677" s="186">
        <f>IF(N677="snížená",J677,0)</f>
        <v>0</v>
      </c>
      <c r="BG677" s="186">
        <f>IF(N677="zákl. přenesená",J677,0)</f>
        <v>0</v>
      </c>
      <c r="BH677" s="186">
        <f>IF(N677="sníž. přenesená",J677,0)</f>
        <v>0</v>
      </c>
      <c r="BI677" s="186">
        <f>IF(N677="nulová",J677,0)</f>
        <v>0</v>
      </c>
      <c r="BJ677" s="18" t="s">
        <v>82</v>
      </c>
      <c r="BK677" s="186">
        <f>ROUND(I677*H677,2)</f>
        <v>0</v>
      </c>
      <c r="BL677" s="18" t="s">
        <v>177</v>
      </c>
      <c r="BM677" s="185" t="s">
        <v>1003</v>
      </c>
    </row>
    <row r="678" spans="1:65" s="2" customFormat="1" ht="68.25" x14ac:dyDescent="0.2">
      <c r="A678" s="35"/>
      <c r="B678" s="36"/>
      <c r="C678" s="37"/>
      <c r="D678" s="187" t="s">
        <v>179</v>
      </c>
      <c r="E678" s="37"/>
      <c r="F678" s="188" t="s">
        <v>1004</v>
      </c>
      <c r="G678" s="37"/>
      <c r="H678" s="37"/>
      <c r="I678" s="189"/>
      <c r="J678" s="37"/>
      <c r="K678" s="37"/>
      <c r="L678" s="40"/>
      <c r="M678" s="190"/>
      <c r="N678" s="191"/>
      <c r="O678" s="65"/>
      <c r="P678" s="65"/>
      <c r="Q678" s="65"/>
      <c r="R678" s="65"/>
      <c r="S678" s="65"/>
      <c r="T678" s="66"/>
      <c r="U678" s="35"/>
      <c r="V678" s="35"/>
      <c r="W678" s="35"/>
      <c r="X678" s="35"/>
      <c r="Y678" s="35"/>
      <c r="Z678" s="35"/>
      <c r="AA678" s="35"/>
      <c r="AB678" s="35"/>
      <c r="AC678" s="35"/>
      <c r="AD678" s="35"/>
      <c r="AE678" s="35"/>
      <c r="AT678" s="18" t="s">
        <v>179</v>
      </c>
      <c r="AU678" s="18" t="s">
        <v>84</v>
      </c>
    </row>
    <row r="679" spans="1:65" s="2" customFormat="1" ht="16.5" customHeight="1" x14ac:dyDescent="0.2">
      <c r="A679" s="35"/>
      <c r="B679" s="36"/>
      <c r="C679" s="214" t="s">
        <v>1005</v>
      </c>
      <c r="D679" s="214" t="s">
        <v>239</v>
      </c>
      <c r="E679" s="215" t="s">
        <v>1006</v>
      </c>
      <c r="F679" s="216" t="s">
        <v>1007</v>
      </c>
      <c r="G679" s="217" t="s">
        <v>439</v>
      </c>
      <c r="H679" s="218">
        <v>11</v>
      </c>
      <c r="I679" s="219"/>
      <c r="J679" s="220">
        <f>ROUND(I679*H679,2)</f>
        <v>0</v>
      </c>
      <c r="K679" s="216" t="s">
        <v>176</v>
      </c>
      <c r="L679" s="221"/>
      <c r="M679" s="222" t="s">
        <v>19</v>
      </c>
      <c r="N679" s="223" t="s">
        <v>45</v>
      </c>
      <c r="O679" s="65"/>
      <c r="P679" s="183">
        <f>O679*H679</f>
        <v>0</v>
      </c>
      <c r="Q679" s="183">
        <v>1.2E-2</v>
      </c>
      <c r="R679" s="183">
        <f>Q679*H679</f>
        <v>0.13200000000000001</v>
      </c>
      <c r="S679" s="183">
        <v>0</v>
      </c>
      <c r="T679" s="184">
        <f>S679*H679</f>
        <v>0</v>
      </c>
      <c r="U679" s="35"/>
      <c r="V679" s="35"/>
      <c r="W679" s="35"/>
      <c r="X679" s="35"/>
      <c r="Y679" s="35"/>
      <c r="Z679" s="35"/>
      <c r="AA679" s="35"/>
      <c r="AB679" s="35"/>
      <c r="AC679" s="35"/>
      <c r="AD679" s="35"/>
      <c r="AE679" s="35"/>
      <c r="AR679" s="185" t="s">
        <v>227</v>
      </c>
      <c r="AT679" s="185" t="s">
        <v>239</v>
      </c>
      <c r="AU679" s="185" t="s">
        <v>84</v>
      </c>
      <c r="AY679" s="18" t="s">
        <v>170</v>
      </c>
      <c r="BE679" s="186">
        <f>IF(N679="základní",J679,0)</f>
        <v>0</v>
      </c>
      <c r="BF679" s="186">
        <f>IF(N679="snížená",J679,0)</f>
        <v>0</v>
      </c>
      <c r="BG679" s="186">
        <f>IF(N679="zákl. přenesená",J679,0)</f>
        <v>0</v>
      </c>
      <c r="BH679" s="186">
        <f>IF(N679="sníž. přenesená",J679,0)</f>
        <v>0</v>
      </c>
      <c r="BI679" s="186">
        <f>IF(N679="nulová",J679,0)</f>
        <v>0</v>
      </c>
      <c r="BJ679" s="18" t="s">
        <v>82</v>
      </c>
      <c r="BK679" s="186">
        <f>ROUND(I679*H679,2)</f>
        <v>0</v>
      </c>
      <c r="BL679" s="18" t="s">
        <v>177</v>
      </c>
      <c r="BM679" s="185" t="s">
        <v>1008</v>
      </c>
    </row>
    <row r="680" spans="1:65" s="2" customFormat="1" ht="24" x14ac:dyDescent="0.2">
      <c r="A680" s="35"/>
      <c r="B680" s="36"/>
      <c r="C680" s="174" t="s">
        <v>1009</v>
      </c>
      <c r="D680" s="174" t="s">
        <v>172</v>
      </c>
      <c r="E680" s="175" t="s">
        <v>1010</v>
      </c>
      <c r="F680" s="176" t="s">
        <v>1011</v>
      </c>
      <c r="G680" s="177" t="s">
        <v>439</v>
      </c>
      <c r="H680" s="178">
        <v>232</v>
      </c>
      <c r="I680" s="179"/>
      <c r="J680" s="180">
        <f>ROUND(I680*H680,2)</f>
        <v>0</v>
      </c>
      <c r="K680" s="176" t="s">
        <v>176</v>
      </c>
      <c r="L680" s="40"/>
      <c r="M680" s="181" t="s">
        <v>19</v>
      </c>
      <c r="N680" s="182" t="s">
        <v>45</v>
      </c>
      <c r="O680" s="65"/>
      <c r="P680" s="183">
        <f>O680*H680</f>
        <v>0</v>
      </c>
      <c r="Q680" s="183">
        <v>4.0000000000000003E-5</v>
      </c>
      <c r="R680" s="183">
        <f>Q680*H680</f>
        <v>9.2800000000000001E-3</v>
      </c>
      <c r="S680" s="183">
        <v>0</v>
      </c>
      <c r="T680" s="184">
        <f>S680*H680</f>
        <v>0</v>
      </c>
      <c r="U680" s="35"/>
      <c r="V680" s="35"/>
      <c r="W680" s="35"/>
      <c r="X680" s="35"/>
      <c r="Y680" s="35"/>
      <c r="Z680" s="35"/>
      <c r="AA680" s="35"/>
      <c r="AB680" s="35"/>
      <c r="AC680" s="35"/>
      <c r="AD680" s="35"/>
      <c r="AE680" s="35"/>
      <c r="AR680" s="185" t="s">
        <v>177</v>
      </c>
      <c r="AT680" s="185" t="s">
        <v>172</v>
      </c>
      <c r="AU680" s="185" t="s">
        <v>84</v>
      </c>
      <c r="AY680" s="18" t="s">
        <v>170</v>
      </c>
      <c r="BE680" s="186">
        <f>IF(N680="základní",J680,0)</f>
        <v>0</v>
      </c>
      <c r="BF680" s="186">
        <f>IF(N680="snížená",J680,0)</f>
        <v>0</v>
      </c>
      <c r="BG680" s="186">
        <f>IF(N680="zákl. přenesená",J680,0)</f>
        <v>0</v>
      </c>
      <c r="BH680" s="186">
        <f>IF(N680="sníž. přenesená",J680,0)</f>
        <v>0</v>
      </c>
      <c r="BI680" s="186">
        <f>IF(N680="nulová",J680,0)</f>
        <v>0</v>
      </c>
      <c r="BJ680" s="18" t="s">
        <v>82</v>
      </c>
      <c r="BK680" s="186">
        <f>ROUND(I680*H680,2)</f>
        <v>0</v>
      </c>
      <c r="BL680" s="18" t="s">
        <v>177</v>
      </c>
      <c r="BM680" s="185" t="s">
        <v>1012</v>
      </c>
    </row>
    <row r="681" spans="1:65" s="2" customFormat="1" ht="87.75" x14ac:dyDescent="0.2">
      <c r="A681" s="35"/>
      <c r="B681" s="36"/>
      <c r="C681" s="37"/>
      <c r="D681" s="187" t="s">
        <v>179</v>
      </c>
      <c r="E681" s="37"/>
      <c r="F681" s="188" t="s">
        <v>1013</v>
      </c>
      <c r="G681" s="37"/>
      <c r="H681" s="37"/>
      <c r="I681" s="189"/>
      <c r="J681" s="37"/>
      <c r="K681" s="37"/>
      <c r="L681" s="40"/>
      <c r="M681" s="190"/>
      <c r="N681" s="191"/>
      <c r="O681" s="65"/>
      <c r="P681" s="65"/>
      <c r="Q681" s="65"/>
      <c r="R681" s="65"/>
      <c r="S681" s="65"/>
      <c r="T681" s="66"/>
      <c r="U681" s="35"/>
      <c r="V681" s="35"/>
      <c r="W681" s="35"/>
      <c r="X681" s="35"/>
      <c r="Y681" s="35"/>
      <c r="Z681" s="35"/>
      <c r="AA681" s="35"/>
      <c r="AB681" s="35"/>
      <c r="AC681" s="35"/>
      <c r="AD681" s="35"/>
      <c r="AE681" s="35"/>
      <c r="AT681" s="18" t="s">
        <v>179</v>
      </c>
      <c r="AU681" s="18" t="s">
        <v>84</v>
      </c>
    </row>
    <row r="682" spans="1:65" s="13" customFormat="1" x14ac:dyDescent="0.2">
      <c r="B682" s="192"/>
      <c r="C682" s="193"/>
      <c r="D682" s="187" t="s">
        <v>181</v>
      </c>
      <c r="E682" s="194" t="s">
        <v>19</v>
      </c>
      <c r="F682" s="195" t="s">
        <v>1014</v>
      </c>
      <c r="G682" s="193"/>
      <c r="H682" s="196">
        <v>60</v>
      </c>
      <c r="I682" s="197"/>
      <c r="J682" s="193"/>
      <c r="K682" s="193"/>
      <c r="L682" s="198"/>
      <c r="M682" s="199"/>
      <c r="N682" s="200"/>
      <c r="O682" s="200"/>
      <c r="P682" s="200"/>
      <c r="Q682" s="200"/>
      <c r="R682" s="200"/>
      <c r="S682" s="200"/>
      <c r="T682" s="201"/>
      <c r="AT682" s="202" t="s">
        <v>181</v>
      </c>
      <c r="AU682" s="202" t="s">
        <v>84</v>
      </c>
      <c r="AV682" s="13" t="s">
        <v>84</v>
      </c>
      <c r="AW682" s="13" t="s">
        <v>35</v>
      </c>
      <c r="AX682" s="13" t="s">
        <v>74</v>
      </c>
      <c r="AY682" s="202" t="s">
        <v>170</v>
      </c>
    </row>
    <row r="683" spans="1:65" s="13" customFormat="1" x14ac:dyDescent="0.2">
      <c r="B683" s="192"/>
      <c r="C683" s="193"/>
      <c r="D683" s="187" t="s">
        <v>181</v>
      </c>
      <c r="E683" s="194" t="s">
        <v>19</v>
      </c>
      <c r="F683" s="195" t="s">
        <v>1015</v>
      </c>
      <c r="G683" s="193"/>
      <c r="H683" s="196">
        <v>150</v>
      </c>
      <c r="I683" s="197"/>
      <c r="J683" s="193"/>
      <c r="K683" s="193"/>
      <c r="L683" s="198"/>
      <c r="M683" s="199"/>
      <c r="N683" s="200"/>
      <c r="O683" s="200"/>
      <c r="P683" s="200"/>
      <c r="Q683" s="200"/>
      <c r="R683" s="200"/>
      <c r="S683" s="200"/>
      <c r="T683" s="201"/>
      <c r="AT683" s="202" t="s">
        <v>181</v>
      </c>
      <c r="AU683" s="202" t="s">
        <v>84</v>
      </c>
      <c r="AV683" s="13" t="s">
        <v>84</v>
      </c>
      <c r="AW683" s="13" t="s">
        <v>35</v>
      </c>
      <c r="AX683" s="13" t="s">
        <v>74</v>
      </c>
      <c r="AY683" s="202" t="s">
        <v>170</v>
      </c>
    </row>
    <row r="684" spans="1:65" s="13" customFormat="1" x14ac:dyDescent="0.2">
      <c r="B684" s="192"/>
      <c r="C684" s="193"/>
      <c r="D684" s="187" t="s">
        <v>181</v>
      </c>
      <c r="E684" s="194" t="s">
        <v>19</v>
      </c>
      <c r="F684" s="195" t="s">
        <v>1016</v>
      </c>
      <c r="G684" s="193"/>
      <c r="H684" s="196">
        <v>22</v>
      </c>
      <c r="I684" s="197"/>
      <c r="J684" s="193"/>
      <c r="K684" s="193"/>
      <c r="L684" s="198"/>
      <c r="M684" s="199"/>
      <c r="N684" s="200"/>
      <c r="O684" s="200"/>
      <c r="P684" s="200"/>
      <c r="Q684" s="200"/>
      <c r="R684" s="200"/>
      <c r="S684" s="200"/>
      <c r="T684" s="201"/>
      <c r="AT684" s="202" t="s">
        <v>181</v>
      </c>
      <c r="AU684" s="202" t="s">
        <v>84</v>
      </c>
      <c r="AV684" s="13" t="s">
        <v>84</v>
      </c>
      <c r="AW684" s="13" t="s">
        <v>35</v>
      </c>
      <c r="AX684" s="13" t="s">
        <v>74</v>
      </c>
      <c r="AY684" s="202" t="s">
        <v>170</v>
      </c>
    </row>
    <row r="685" spans="1:65" s="14" customFormat="1" x14ac:dyDescent="0.2">
      <c r="B685" s="203"/>
      <c r="C685" s="204"/>
      <c r="D685" s="187" t="s">
        <v>181</v>
      </c>
      <c r="E685" s="205" t="s">
        <v>19</v>
      </c>
      <c r="F685" s="206" t="s">
        <v>185</v>
      </c>
      <c r="G685" s="204"/>
      <c r="H685" s="207">
        <v>232</v>
      </c>
      <c r="I685" s="208"/>
      <c r="J685" s="204"/>
      <c r="K685" s="204"/>
      <c r="L685" s="209"/>
      <c r="M685" s="210"/>
      <c r="N685" s="211"/>
      <c r="O685" s="211"/>
      <c r="P685" s="211"/>
      <c r="Q685" s="211"/>
      <c r="R685" s="211"/>
      <c r="S685" s="211"/>
      <c r="T685" s="212"/>
      <c r="AT685" s="213" t="s">
        <v>181</v>
      </c>
      <c r="AU685" s="213" t="s">
        <v>84</v>
      </c>
      <c r="AV685" s="14" t="s">
        <v>177</v>
      </c>
      <c r="AW685" s="14" t="s">
        <v>35</v>
      </c>
      <c r="AX685" s="14" t="s">
        <v>82</v>
      </c>
      <c r="AY685" s="213" t="s">
        <v>170</v>
      </c>
    </row>
    <row r="686" spans="1:65" s="2" customFormat="1" ht="33" customHeight="1" x14ac:dyDescent="0.2">
      <c r="A686" s="35"/>
      <c r="B686" s="36"/>
      <c r="C686" s="174" t="s">
        <v>1017</v>
      </c>
      <c r="D686" s="174" t="s">
        <v>172</v>
      </c>
      <c r="E686" s="175" t="s">
        <v>1018</v>
      </c>
      <c r="F686" s="176" t="s">
        <v>1019</v>
      </c>
      <c r="G686" s="177" t="s">
        <v>439</v>
      </c>
      <c r="H686" s="178">
        <v>36</v>
      </c>
      <c r="I686" s="179"/>
      <c r="J686" s="180">
        <f t="shared" ref="J686:J695" si="0">ROUND(I686*H686,2)</f>
        <v>0</v>
      </c>
      <c r="K686" s="176" t="s">
        <v>176</v>
      </c>
      <c r="L686" s="40"/>
      <c r="M686" s="181" t="s">
        <v>19</v>
      </c>
      <c r="N686" s="182" t="s">
        <v>45</v>
      </c>
      <c r="O686" s="65"/>
      <c r="P686" s="183">
        <f t="shared" ref="P686:P695" si="1">O686*H686</f>
        <v>0</v>
      </c>
      <c r="Q686" s="183">
        <v>0</v>
      </c>
      <c r="R686" s="183">
        <f t="shared" ref="R686:R695" si="2">Q686*H686</f>
        <v>0</v>
      </c>
      <c r="S686" s="183">
        <v>1E-3</v>
      </c>
      <c r="T686" s="184">
        <f t="shared" ref="T686:T695" si="3">S686*H686</f>
        <v>3.6000000000000004E-2</v>
      </c>
      <c r="U686" s="35"/>
      <c r="V686" s="35"/>
      <c r="W686" s="35"/>
      <c r="X686" s="35"/>
      <c r="Y686" s="35"/>
      <c r="Z686" s="35"/>
      <c r="AA686" s="35"/>
      <c r="AB686" s="35"/>
      <c r="AC686" s="35"/>
      <c r="AD686" s="35"/>
      <c r="AE686" s="35"/>
      <c r="AR686" s="185" t="s">
        <v>177</v>
      </c>
      <c r="AT686" s="185" t="s">
        <v>172</v>
      </c>
      <c r="AU686" s="185" t="s">
        <v>84</v>
      </c>
      <c r="AY686" s="18" t="s">
        <v>170</v>
      </c>
      <c r="BE686" s="186">
        <f t="shared" ref="BE686:BE695" si="4">IF(N686="základní",J686,0)</f>
        <v>0</v>
      </c>
      <c r="BF686" s="186">
        <f t="shared" ref="BF686:BF695" si="5">IF(N686="snížená",J686,0)</f>
        <v>0</v>
      </c>
      <c r="BG686" s="186">
        <f t="shared" ref="BG686:BG695" si="6">IF(N686="zákl. přenesená",J686,0)</f>
        <v>0</v>
      </c>
      <c r="BH686" s="186">
        <f t="shared" ref="BH686:BH695" si="7">IF(N686="sníž. přenesená",J686,0)</f>
        <v>0</v>
      </c>
      <c r="BI686" s="186">
        <f t="shared" ref="BI686:BI695" si="8">IF(N686="nulová",J686,0)</f>
        <v>0</v>
      </c>
      <c r="BJ686" s="18" t="s">
        <v>82</v>
      </c>
      <c r="BK686" s="186">
        <f t="shared" ref="BK686:BK695" si="9">ROUND(I686*H686,2)</f>
        <v>0</v>
      </c>
      <c r="BL686" s="18" t="s">
        <v>177</v>
      </c>
      <c r="BM686" s="185" t="s">
        <v>1020</v>
      </c>
    </row>
    <row r="687" spans="1:65" s="2" customFormat="1" ht="33" customHeight="1" x14ac:dyDescent="0.2">
      <c r="A687" s="35"/>
      <c r="B687" s="36"/>
      <c r="C687" s="174" t="s">
        <v>1021</v>
      </c>
      <c r="D687" s="174" t="s">
        <v>172</v>
      </c>
      <c r="E687" s="175" t="s">
        <v>1022</v>
      </c>
      <c r="F687" s="176" t="s">
        <v>1023</v>
      </c>
      <c r="G687" s="177" t="s">
        <v>439</v>
      </c>
      <c r="H687" s="178">
        <v>33</v>
      </c>
      <c r="I687" s="179"/>
      <c r="J687" s="180">
        <f t="shared" si="0"/>
        <v>0</v>
      </c>
      <c r="K687" s="176" t="s">
        <v>176</v>
      </c>
      <c r="L687" s="40"/>
      <c r="M687" s="181" t="s">
        <v>19</v>
      </c>
      <c r="N687" s="182" t="s">
        <v>45</v>
      </c>
      <c r="O687" s="65"/>
      <c r="P687" s="183">
        <f t="shared" si="1"/>
        <v>0</v>
      </c>
      <c r="Q687" s="183">
        <v>0</v>
      </c>
      <c r="R687" s="183">
        <f t="shared" si="2"/>
        <v>0</v>
      </c>
      <c r="S687" s="183">
        <v>1E-3</v>
      </c>
      <c r="T687" s="184">
        <f t="shared" si="3"/>
        <v>3.3000000000000002E-2</v>
      </c>
      <c r="U687" s="35"/>
      <c r="V687" s="35"/>
      <c r="W687" s="35"/>
      <c r="X687" s="35"/>
      <c r="Y687" s="35"/>
      <c r="Z687" s="35"/>
      <c r="AA687" s="35"/>
      <c r="AB687" s="35"/>
      <c r="AC687" s="35"/>
      <c r="AD687" s="35"/>
      <c r="AE687" s="35"/>
      <c r="AR687" s="185" t="s">
        <v>177</v>
      </c>
      <c r="AT687" s="185" t="s">
        <v>172</v>
      </c>
      <c r="AU687" s="185" t="s">
        <v>84</v>
      </c>
      <c r="AY687" s="18" t="s">
        <v>170</v>
      </c>
      <c r="BE687" s="186">
        <f t="shared" si="4"/>
        <v>0</v>
      </c>
      <c r="BF687" s="186">
        <f t="shared" si="5"/>
        <v>0</v>
      </c>
      <c r="BG687" s="186">
        <f t="shared" si="6"/>
        <v>0</v>
      </c>
      <c r="BH687" s="186">
        <f t="shared" si="7"/>
        <v>0</v>
      </c>
      <c r="BI687" s="186">
        <f t="shared" si="8"/>
        <v>0</v>
      </c>
      <c r="BJ687" s="18" t="s">
        <v>82</v>
      </c>
      <c r="BK687" s="186">
        <f t="shared" si="9"/>
        <v>0</v>
      </c>
      <c r="BL687" s="18" t="s">
        <v>177</v>
      </c>
      <c r="BM687" s="185" t="s">
        <v>1024</v>
      </c>
    </row>
    <row r="688" spans="1:65" s="2" customFormat="1" ht="24" x14ac:dyDescent="0.2">
      <c r="A688" s="35"/>
      <c r="B688" s="36"/>
      <c r="C688" s="174" t="s">
        <v>1025</v>
      </c>
      <c r="D688" s="174" t="s">
        <v>172</v>
      </c>
      <c r="E688" s="175" t="s">
        <v>1026</v>
      </c>
      <c r="F688" s="176" t="s">
        <v>1027</v>
      </c>
      <c r="G688" s="177" t="s">
        <v>439</v>
      </c>
      <c r="H688" s="178">
        <v>18</v>
      </c>
      <c r="I688" s="179"/>
      <c r="J688" s="180">
        <f t="shared" si="0"/>
        <v>0</v>
      </c>
      <c r="K688" s="176" t="s">
        <v>176</v>
      </c>
      <c r="L688" s="40"/>
      <c r="M688" s="181" t="s">
        <v>19</v>
      </c>
      <c r="N688" s="182" t="s">
        <v>45</v>
      </c>
      <c r="O688" s="65"/>
      <c r="P688" s="183">
        <f t="shared" si="1"/>
        <v>0</v>
      </c>
      <c r="Q688" s="183">
        <v>0</v>
      </c>
      <c r="R688" s="183">
        <f t="shared" si="2"/>
        <v>0</v>
      </c>
      <c r="S688" s="183">
        <v>5.3999999999999999E-2</v>
      </c>
      <c r="T688" s="184">
        <f t="shared" si="3"/>
        <v>0.97199999999999998</v>
      </c>
      <c r="U688" s="35"/>
      <c r="V688" s="35"/>
      <c r="W688" s="35"/>
      <c r="X688" s="35"/>
      <c r="Y688" s="35"/>
      <c r="Z688" s="35"/>
      <c r="AA688" s="35"/>
      <c r="AB688" s="35"/>
      <c r="AC688" s="35"/>
      <c r="AD688" s="35"/>
      <c r="AE688" s="35"/>
      <c r="AR688" s="185" t="s">
        <v>177</v>
      </c>
      <c r="AT688" s="185" t="s">
        <v>172</v>
      </c>
      <c r="AU688" s="185" t="s">
        <v>84</v>
      </c>
      <c r="AY688" s="18" t="s">
        <v>170</v>
      </c>
      <c r="BE688" s="186">
        <f t="shared" si="4"/>
        <v>0</v>
      </c>
      <c r="BF688" s="186">
        <f t="shared" si="5"/>
        <v>0</v>
      </c>
      <c r="BG688" s="186">
        <f t="shared" si="6"/>
        <v>0</v>
      </c>
      <c r="BH688" s="186">
        <f t="shared" si="7"/>
        <v>0</v>
      </c>
      <c r="BI688" s="186">
        <f t="shared" si="8"/>
        <v>0</v>
      </c>
      <c r="BJ688" s="18" t="s">
        <v>82</v>
      </c>
      <c r="BK688" s="186">
        <f t="shared" si="9"/>
        <v>0</v>
      </c>
      <c r="BL688" s="18" t="s">
        <v>177</v>
      </c>
      <c r="BM688" s="185" t="s">
        <v>1028</v>
      </c>
    </row>
    <row r="689" spans="1:65" s="2" customFormat="1" ht="24" x14ac:dyDescent="0.2">
      <c r="A689" s="35"/>
      <c r="B689" s="36"/>
      <c r="C689" s="174" t="s">
        <v>1029</v>
      </c>
      <c r="D689" s="174" t="s">
        <v>172</v>
      </c>
      <c r="E689" s="175" t="s">
        <v>1030</v>
      </c>
      <c r="F689" s="176" t="s">
        <v>1031</v>
      </c>
      <c r="G689" s="177" t="s">
        <v>439</v>
      </c>
      <c r="H689" s="178">
        <v>14</v>
      </c>
      <c r="I689" s="179"/>
      <c r="J689" s="180">
        <f t="shared" si="0"/>
        <v>0</v>
      </c>
      <c r="K689" s="176" t="s">
        <v>176</v>
      </c>
      <c r="L689" s="40"/>
      <c r="M689" s="181" t="s">
        <v>19</v>
      </c>
      <c r="N689" s="182" t="s">
        <v>45</v>
      </c>
      <c r="O689" s="65"/>
      <c r="P689" s="183">
        <f t="shared" si="1"/>
        <v>0</v>
      </c>
      <c r="Q689" s="183">
        <v>0</v>
      </c>
      <c r="R689" s="183">
        <f t="shared" si="2"/>
        <v>0</v>
      </c>
      <c r="S689" s="183">
        <v>0.13800000000000001</v>
      </c>
      <c r="T689" s="184">
        <f t="shared" si="3"/>
        <v>1.9320000000000002</v>
      </c>
      <c r="U689" s="35"/>
      <c r="V689" s="35"/>
      <c r="W689" s="35"/>
      <c r="X689" s="35"/>
      <c r="Y689" s="35"/>
      <c r="Z689" s="35"/>
      <c r="AA689" s="35"/>
      <c r="AB689" s="35"/>
      <c r="AC689" s="35"/>
      <c r="AD689" s="35"/>
      <c r="AE689" s="35"/>
      <c r="AR689" s="185" t="s">
        <v>177</v>
      </c>
      <c r="AT689" s="185" t="s">
        <v>172</v>
      </c>
      <c r="AU689" s="185" t="s">
        <v>84</v>
      </c>
      <c r="AY689" s="18" t="s">
        <v>170</v>
      </c>
      <c r="BE689" s="186">
        <f t="shared" si="4"/>
        <v>0</v>
      </c>
      <c r="BF689" s="186">
        <f t="shared" si="5"/>
        <v>0</v>
      </c>
      <c r="BG689" s="186">
        <f t="shared" si="6"/>
        <v>0</v>
      </c>
      <c r="BH689" s="186">
        <f t="shared" si="7"/>
        <v>0</v>
      </c>
      <c r="BI689" s="186">
        <f t="shared" si="8"/>
        <v>0</v>
      </c>
      <c r="BJ689" s="18" t="s">
        <v>82</v>
      </c>
      <c r="BK689" s="186">
        <f t="shared" si="9"/>
        <v>0</v>
      </c>
      <c r="BL689" s="18" t="s">
        <v>177</v>
      </c>
      <c r="BM689" s="185" t="s">
        <v>1032</v>
      </c>
    </row>
    <row r="690" spans="1:65" s="2" customFormat="1" ht="24" x14ac:dyDescent="0.2">
      <c r="A690" s="35"/>
      <c r="B690" s="36"/>
      <c r="C690" s="174" t="s">
        <v>1033</v>
      </c>
      <c r="D690" s="174" t="s">
        <v>172</v>
      </c>
      <c r="E690" s="175" t="s">
        <v>1034</v>
      </c>
      <c r="F690" s="176" t="s">
        <v>1035</v>
      </c>
      <c r="G690" s="177" t="s">
        <v>439</v>
      </c>
      <c r="H690" s="178">
        <v>36</v>
      </c>
      <c r="I690" s="179"/>
      <c r="J690" s="180">
        <f t="shared" si="0"/>
        <v>0</v>
      </c>
      <c r="K690" s="176" t="s">
        <v>176</v>
      </c>
      <c r="L690" s="40"/>
      <c r="M690" s="181" t="s">
        <v>19</v>
      </c>
      <c r="N690" s="182" t="s">
        <v>45</v>
      </c>
      <c r="O690" s="65"/>
      <c r="P690" s="183">
        <f t="shared" si="1"/>
        <v>0</v>
      </c>
      <c r="Q690" s="183">
        <v>0</v>
      </c>
      <c r="R690" s="183">
        <f t="shared" si="2"/>
        <v>0</v>
      </c>
      <c r="S690" s="183">
        <v>0.01</v>
      </c>
      <c r="T690" s="184">
        <f t="shared" si="3"/>
        <v>0.36</v>
      </c>
      <c r="U690" s="35"/>
      <c r="V690" s="35"/>
      <c r="W690" s="35"/>
      <c r="X690" s="35"/>
      <c r="Y690" s="35"/>
      <c r="Z690" s="35"/>
      <c r="AA690" s="35"/>
      <c r="AB690" s="35"/>
      <c r="AC690" s="35"/>
      <c r="AD690" s="35"/>
      <c r="AE690" s="35"/>
      <c r="AR690" s="185" t="s">
        <v>177</v>
      </c>
      <c r="AT690" s="185" t="s">
        <v>172</v>
      </c>
      <c r="AU690" s="185" t="s">
        <v>84</v>
      </c>
      <c r="AY690" s="18" t="s">
        <v>170</v>
      </c>
      <c r="BE690" s="186">
        <f t="shared" si="4"/>
        <v>0</v>
      </c>
      <c r="BF690" s="186">
        <f t="shared" si="5"/>
        <v>0</v>
      </c>
      <c r="BG690" s="186">
        <f t="shared" si="6"/>
        <v>0</v>
      </c>
      <c r="BH690" s="186">
        <f t="shared" si="7"/>
        <v>0</v>
      </c>
      <c r="BI690" s="186">
        <f t="shared" si="8"/>
        <v>0</v>
      </c>
      <c r="BJ690" s="18" t="s">
        <v>82</v>
      </c>
      <c r="BK690" s="186">
        <f t="shared" si="9"/>
        <v>0</v>
      </c>
      <c r="BL690" s="18" t="s">
        <v>177</v>
      </c>
      <c r="BM690" s="185" t="s">
        <v>1036</v>
      </c>
    </row>
    <row r="691" spans="1:65" s="2" customFormat="1" ht="24" x14ac:dyDescent="0.2">
      <c r="A691" s="35"/>
      <c r="B691" s="36"/>
      <c r="C691" s="174" t="s">
        <v>1037</v>
      </c>
      <c r="D691" s="174" t="s">
        <v>172</v>
      </c>
      <c r="E691" s="175" t="s">
        <v>1038</v>
      </c>
      <c r="F691" s="176" t="s">
        <v>1039</v>
      </c>
      <c r="G691" s="177" t="s">
        <v>439</v>
      </c>
      <c r="H691" s="178">
        <v>16</v>
      </c>
      <c r="I691" s="179"/>
      <c r="J691" s="180">
        <f t="shared" si="0"/>
        <v>0</v>
      </c>
      <c r="K691" s="176" t="s">
        <v>176</v>
      </c>
      <c r="L691" s="40"/>
      <c r="M691" s="181" t="s">
        <v>19</v>
      </c>
      <c r="N691" s="182" t="s">
        <v>45</v>
      </c>
      <c r="O691" s="65"/>
      <c r="P691" s="183">
        <f t="shared" si="1"/>
        <v>0</v>
      </c>
      <c r="Q691" s="183">
        <v>0</v>
      </c>
      <c r="R691" s="183">
        <f t="shared" si="2"/>
        <v>0</v>
      </c>
      <c r="S691" s="183">
        <v>2.5000000000000001E-2</v>
      </c>
      <c r="T691" s="184">
        <f t="shared" si="3"/>
        <v>0.4</v>
      </c>
      <c r="U691" s="35"/>
      <c r="V691" s="35"/>
      <c r="W691" s="35"/>
      <c r="X691" s="35"/>
      <c r="Y691" s="35"/>
      <c r="Z691" s="35"/>
      <c r="AA691" s="35"/>
      <c r="AB691" s="35"/>
      <c r="AC691" s="35"/>
      <c r="AD691" s="35"/>
      <c r="AE691" s="35"/>
      <c r="AR691" s="185" t="s">
        <v>177</v>
      </c>
      <c r="AT691" s="185" t="s">
        <v>172</v>
      </c>
      <c r="AU691" s="185" t="s">
        <v>84</v>
      </c>
      <c r="AY691" s="18" t="s">
        <v>170</v>
      </c>
      <c r="BE691" s="186">
        <f t="shared" si="4"/>
        <v>0</v>
      </c>
      <c r="BF691" s="186">
        <f t="shared" si="5"/>
        <v>0</v>
      </c>
      <c r="BG691" s="186">
        <f t="shared" si="6"/>
        <v>0</v>
      </c>
      <c r="BH691" s="186">
        <f t="shared" si="7"/>
        <v>0</v>
      </c>
      <c r="BI691" s="186">
        <f t="shared" si="8"/>
        <v>0</v>
      </c>
      <c r="BJ691" s="18" t="s">
        <v>82</v>
      </c>
      <c r="BK691" s="186">
        <f t="shared" si="9"/>
        <v>0</v>
      </c>
      <c r="BL691" s="18" t="s">
        <v>177</v>
      </c>
      <c r="BM691" s="185" t="s">
        <v>1040</v>
      </c>
    </row>
    <row r="692" spans="1:65" s="2" customFormat="1" ht="24" x14ac:dyDescent="0.2">
      <c r="A692" s="35"/>
      <c r="B692" s="36"/>
      <c r="C692" s="174" t="s">
        <v>1041</v>
      </c>
      <c r="D692" s="174" t="s">
        <v>172</v>
      </c>
      <c r="E692" s="175" t="s">
        <v>1042</v>
      </c>
      <c r="F692" s="176" t="s">
        <v>1043</v>
      </c>
      <c r="G692" s="177" t="s">
        <v>439</v>
      </c>
      <c r="H692" s="178">
        <v>8</v>
      </c>
      <c r="I692" s="179"/>
      <c r="J692" s="180">
        <f t="shared" si="0"/>
        <v>0</v>
      </c>
      <c r="K692" s="176" t="s">
        <v>176</v>
      </c>
      <c r="L692" s="40"/>
      <c r="M692" s="181" t="s">
        <v>19</v>
      </c>
      <c r="N692" s="182" t="s">
        <v>45</v>
      </c>
      <c r="O692" s="65"/>
      <c r="P692" s="183">
        <f t="shared" si="1"/>
        <v>0</v>
      </c>
      <c r="Q692" s="183">
        <v>0</v>
      </c>
      <c r="R692" s="183">
        <f t="shared" si="2"/>
        <v>0</v>
      </c>
      <c r="S692" s="183">
        <v>7.4999999999999997E-2</v>
      </c>
      <c r="T692" s="184">
        <f t="shared" si="3"/>
        <v>0.6</v>
      </c>
      <c r="U692" s="35"/>
      <c r="V692" s="35"/>
      <c r="W692" s="35"/>
      <c r="X692" s="35"/>
      <c r="Y692" s="35"/>
      <c r="Z692" s="35"/>
      <c r="AA692" s="35"/>
      <c r="AB692" s="35"/>
      <c r="AC692" s="35"/>
      <c r="AD692" s="35"/>
      <c r="AE692" s="35"/>
      <c r="AR692" s="185" t="s">
        <v>177</v>
      </c>
      <c r="AT692" s="185" t="s">
        <v>172</v>
      </c>
      <c r="AU692" s="185" t="s">
        <v>84</v>
      </c>
      <c r="AY692" s="18" t="s">
        <v>170</v>
      </c>
      <c r="BE692" s="186">
        <f t="shared" si="4"/>
        <v>0</v>
      </c>
      <c r="BF692" s="186">
        <f t="shared" si="5"/>
        <v>0</v>
      </c>
      <c r="BG692" s="186">
        <f t="shared" si="6"/>
        <v>0</v>
      </c>
      <c r="BH692" s="186">
        <f t="shared" si="7"/>
        <v>0</v>
      </c>
      <c r="BI692" s="186">
        <f t="shared" si="8"/>
        <v>0</v>
      </c>
      <c r="BJ692" s="18" t="s">
        <v>82</v>
      </c>
      <c r="BK692" s="186">
        <f t="shared" si="9"/>
        <v>0</v>
      </c>
      <c r="BL692" s="18" t="s">
        <v>177</v>
      </c>
      <c r="BM692" s="185" t="s">
        <v>1044</v>
      </c>
    </row>
    <row r="693" spans="1:65" s="2" customFormat="1" ht="21.75" customHeight="1" x14ac:dyDescent="0.2">
      <c r="A693" s="35"/>
      <c r="B693" s="36"/>
      <c r="C693" s="174" t="s">
        <v>1045</v>
      </c>
      <c r="D693" s="174" t="s">
        <v>172</v>
      </c>
      <c r="E693" s="175" t="s">
        <v>1046</v>
      </c>
      <c r="F693" s="176" t="s">
        <v>1047</v>
      </c>
      <c r="G693" s="177" t="s">
        <v>272</v>
      </c>
      <c r="H693" s="178">
        <v>255</v>
      </c>
      <c r="I693" s="179"/>
      <c r="J693" s="180">
        <f t="shared" si="0"/>
        <v>0</v>
      </c>
      <c r="K693" s="176" t="s">
        <v>176</v>
      </c>
      <c r="L693" s="40"/>
      <c r="M693" s="181" t="s">
        <v>19</v>
      </c>
      <c r="N693" s="182" t="s">
        <v>45</v>
      </c>
      <c r="O693" s="65"/>
      <c r="P693" s="183">
        <f t="shared" si="1"/>
        <v>0</v>
      </c>
      <c r="Q693" s="183">
        <v>0</v>
      </c>
      <c r="R693" s="183">
        <f t="shared" si="2"/>
        <v>0</v>
      </c>
      <c r="S693" s="183">
        <v>1.2999999999999999E-2</v>
      </c>
      <c r="T693" s="184">
        <f t="shared" si="3"/>
        <v>3.3149999999999999</v>
      </c>
      <c r="U693" s="35"/>
      <c r="V693" s="35"/>
      <c r="W693" s="35"/>
      <c r="X693" s="35"/>
      <c r="Y693" s="35"/>
      <c r="Z693" s="35"/>
      <c r="AA693" s="35"/>
      <c r="AB693" s="35"/>
      <c r="AC693" s="35"/>
      <c r="AD693" s="35"/>
      <c r="AE693" s="35"/>
      <c r="AR693" s="185" t="s">
        <v>177</v>
      </c>
      <c r="AT693" s="185" t="s">
        <v>172</v>
      </c>
      <c r="AU693" s="185" t="s">
        <v>84</v>
      </c>
      <c r="AY693" s="18" t="s">
        <v>170</v>
      </c>
      <c r="BE693" s="186">
        <f t="shared" si="4"/>
        <v>0</v>
      </c>
      <c r="BF693" s="186">
        <f t="shared" si="5"/>
        <v>0</v>
      </c>
      <c r="BG693" s="186">
        <f t="shared" si="6"/>
        <v>0</v>
      </c>
      <c r="BH693" s="186">
        <f t="shared" si="7"/>
        <v>0</v>
      </c>
      <c r="BI693" s="186">
        <f t="shared" si="8"/>
        <v>0</v>
      </c>
      <c r="BJ693" s="18" t="s">
        <v>82</v>
      </c>
      <c r="BK693" s="186">
        <f t="shared" si="9"/>
        <v>0</v>
      </c>
      <c r="BL693" s="18" t="s">
        <v>177</v>
      </c>
      <c r="BM693" s="185" t="s">
        <v>1048</v>
      </c>
    </row>
    <row r="694" spans="1:65" s="2" customFormat="1" ht="21.75" customHeight="1" x14ac:dyDescent="0.2">
      <c r="A694" s="35"/>
      <c r="B694" s="36"/>
      <c r="C694" s="174" t="s">
        <v>1049</v>
      </c>
      <c r="D694" s="174" t="s">
        <v>172</v>
      </c>
      <c r="E694" s="175" t="s">
        <v>1050</v>
      </c>
      <c r="F694" s="176" t="s">
        <v>1051</v>
      </c>
      <c r="G694" s="177" t="s">
        <v>272</v>
      </c>
      <c r="H694" s="178">
        <v>148</v>
      </c>
      <c r="I694" s="179"/>
      <c r="J694" s="180">
        <f t="shared" si="0"/>
        <v>0</v>
      </c>
      <c r="K694" s="176" t="s">
        <v>176</v>
      </c>
      <c r="L694" s="40"/>
      <c r="M694" s="181" t="s">
        <v>19</v>
      </c>
      <c r="N694" s="182" t="s">
        <v>45</v>
      </c>
      <c r="O694" s="65"/>
      <c r="P694" s="183">
        <f t="shared" si="1"/>
        <v>0</v>
      </c>
      <c r="Q694" s="183">
        <v>0</v>
      </c>
      <c r="R694" s="183">
        <f t="shared" si="2"/>
        <v>0</v>
      </c>
      <c r="S694" s="183">
        <v>1.7999999999999999E-2</v>
      </c>
      <c r="T694" s="184">
        <f t="shared" si="3"/>
        <v>2.6639999999999997</v>
      </c>
      <c r="U694" s="35"/>
      <c r="V694" s="35"/>
      <c r="W694" s="35"/>
      <c r="X694" s="35"/>
      <c r="Y694" s="35"/>
      <c r="Z694" s="35"/>
      <c r="AA694" s="35"/>
      <c r="AB694" s="35"/>
      <c r="AC694" s="35"/>
      <c r="AD694" s="35"/>
      <c r="AE694" s="35"/>
      <c r="AR694" s="185" t="s">
        <v>177</v>
      </c>
      <c r="AT694" s="185" t="s">
        <v>172</v>
      </c>
      <c r="AU694" s="185" t="s">
        <v>84</v>
      </c>
      <c r="AY694" s="18" t="s">
        <v>170</v>
      </c>
      <c r="BE694" s="186">
        <f t="shared" si="4"/>
        <v>0</v>
      </c>
      <c r="BF694" s="186">
        <f t="shared" si="5"/>
        <v>0</v>
      </c>
      <c r="BG694" s="186">
        <f t="shared" si="6"/>
        <v>0</v>
      </c>
      <c r="BH694" s="186">
        <f t="shared" si="7"/>
        <v>0</v>
      </c>
      <c r="BI694" s="186">
        <f t="shared" si="8"/>
        <v>0</v>
      </c>
      <c r="BJ694" s="18" t="s">
        <v>82</v>
      </c>
      <c r="BK694" s="186">
        <f t="shared" si="9"/>
        <v>0</v>
      </c>
      <c r="BL694" s="18" t="s">
        <v>177</v>
      </c>
      <c r="BM694" s="185" t="s">
        <v>1052</v>
      </c>
    </row>
    <row r="695" spans="1:65" s="2" customFormat="1" ht="24" x14ac:dyDescent="0.2">
      <c r="A695" s="35"/>
      <c r="B695" s="36"/>
      <c r="C695" s="174" t="s">
        <v>1053</v>
      </c>
      <c r="D695" s="174" t="s">
        <v>172</v>
      </c>
      <c r="E695" s="175" t="s">
        <v>1054</v>
      </c>
      <c r="F695" s="176" t="s">
        <v>1055</v>
      </c>
      <c r="G695" s="177" t="s">
        <v>272</v>
      </c>
      <c r="H695" s="178">
        <v>124</v>
      </c>
      <c r="I695" s="179"/>
      <c r="J695" s="180">
        <f t="shared" si="0"/>
        <v>0</v>
      </c>
      <c r="K695" s="176" t="s">
        <v>176</v>
      </c>
      <c r="L695" s="40"/>
      <c r="M695" s="181" t="s">
        <v>19</v>
      </c>
      <c r="N695" s="182" t="s">
        <v>45</v>
      </c>
      <c r="O695" s="65"/>
      <c r="P695" s="183">
        <f t="shared" si="1"/>
        <v>0</v>
      </c>
      <c r="Q695" s="183">
        <v>0</v>
      </c>
      <c r="R695" s="183">
        <f t="shared" si="2"/>
        <v>0</v>
      </c>
      <c r="S695" s="183">
        <v>5.3999999999999999E-2</v>
      </c>
      <c r="T695" s="184">
        <f t="shared" si="3"/>
        <v>6.6959999999999997</v>
      </c>
      <c r="U695" s="35"/>
      <c r="V695" s="35"/>
      <c r="W695" s="35"/>
      <c r="X695" s="35"/>
      <c r="Y695" s="35"/>
      <c r="Z695" s="35"/>
      <c r="AA695" s="35"/>
      <c r="AB695" s="35"/>
      <c r="AC695" s="35"/>
      <c r="AD695" s="35"/>
      <c r="AE695" s="35"/>
      <c r="AR695" s="185" t="s">
        <v>177</v>
      </c>
      <c r="AT695" s="185" t="s">
        <v>172</v>
      </c>
      <c r="AU695" s="185" t="s">
        <v>84</v>
      </c>
      <c r="AY695" s="18" t="s">
        <v>170</v>
      </c>
      <c r="BE695" s="186">
        <f t="shared" si="4"/>
        <v>0</v>
      </c>
      <c r="BF695" s="186">
        <f t="shared" si="5"/>
        <v>0</v>
      </c>
      <c r="BG695" s="186">
        <f t="shared" si="6"/>
        <v>0</v>
      </c>
      <c r="BH695" s="186">
        <f t="shared" si="7"/>
        <v>0</v>
      </c>
      <c r="BI695" s="186">
        <f t="shared" si="8"/>
        <v>0</v>
      </c>
      <c r="BJ695" s="18" t="s">
        <v>82</v>
      </c>
      <c r="BK695" s="186">
        <f t="shared" si="9"/>
        <v>0</v>
      </c>
      <c r="BL695" s="18" t="s">
        <v>177</v>
      </c>
      <c r="BM695" s="185" t="s">
        <v>1056</v>
      </c>
    </row>
    <row r="696" spans="1:65" s="12" customFormat="1" ht="22.9" customHeight="1" x14ac:dyDescent="0.2">
      <c r="B696" s="158"/>
      <c r="C696" s="159"/>
      <c r="D696" s="160" t="s">
        <v>73</v>
      </c>
      <c r="E696" s="172" t="s">
        <v>1057</v>
      </c>
      <c r="F696" s="172" t="s">
        <v>1058</v>
      </c>
      <c r="G696" s="159"/>
      <c r="H696" s="159"/>
      <c r="I696" s="162"/>
      <c r="J696" s="173">
        <f>BK696</f>
        <v>0</v>
      </c>
      <c r="K696" s="159"/>
      <c r="L696" s="164"/>
      <c r="M696" s="165"/>
      <c r="N696" s="166"/>
      <c r="O696" s="166"/>
      <c r="P696" s="167">
        <f>SUM(P697:P705)</f>
        <v>0</v>
      </c>
      <c r="Q696" s="166"/>
      <c r="R696" s="167">
        <f>SUM(R697:R705)</f>
        <v>0</v>
      </c>
      <c r="S696" s="166"/>
      <c r="T696" s="168">
        <f>SUM(T697:T705)</f>
        <v>0</v>
      </c>
      <c r="AR696" s="169" t="s">
        <v>82</v>
      </c>
      <c r="AT696" s="170" t="s">
        <v>73</v>
      </c>
      <c r="AU696" s="170" t="s">
        <v>82</v>
      </c>
      <c r="AY696" s="169" t="s">
        <v>170</v>
      </c>
      <c r="BK696" s="171">
        <f>SUM(BK697:BK705)</f>
        <v>0</v>
      </c>
    </row>
    <row r="697" spans="1:65" s="2" customFormat="1" ht="24" x14ac:dyDescent="0.2">
      <c r="A697" s="35"/>
      <c r="B697" s="36"/>
      <c r="C697" s="174" t="s">
        <v>1059</v>
      </c>
      <c r="D697" s="174" t="s">
        <v>172</v>
      </c>
      <c r="E697" s="175" t="s">
        <v>1060</v>
      </c>
      <c r="F697" s="176" t="s">
        <v>1061</v>
      </c>
      <c r="G697" s="177" t="s">
        <v>242</v>
      </c>
      <c r="H697" s="178">
        <v>17.007999999999999</v>
      </c>
      <c r="I697" s="179"/>
      <c r="J697" s="180">
        <f>ROUND(I697*H697,2)</f>
        <v>0</v>
      </c>
      <c r="K697" s="176" t="s">
        <v>176</v>
      </c>
      <c r="L697" s="40"/>
      <c r="M697" s="181" t="s">
        <v>19</v>
      </c>
      <c r="N697" s="182" t="s">
        <v>45</v>
      </c>
      <c r="O697" s="65"/>
      <c r="P697" s="183">
        <f>O697*H697</f>
        <v>0</v>
      </c>
      <c r="Q697" s="183">
        <v>0</v>
      </c>
      <c r="R697" s="183">
        <f>Q697*H697</f>
        <v>0</v>
      </c>
      <c r="S697" s="183">
        <v>0</v>
      </c>
      <c r="T697" s="184">
        <f>S697*H697</f>
        <v>0</v>
      </c>
      <c r="U697" s="35"/>
      <c r="V697" s="35"/>
      <c r="W697" s="35"/>
      <c r="X697" s="35"/>
      <c r="Y697" s="35"/>
      <c r="Z697" s="35"/>
      <c r="AA697" s="35"/>
      <c r="AB697" s="35"/>
      <c r="AC697" s="35"/>
      <c r="AD697" s="35"/>
      <c r="AE697" s="35"/>
      <c r="AR697" s="185" t="s">
        <v>177</v>
      </c>
      <c r="AT697" s="185" t="s">
        <v>172</v>
      </c>
      <c r="AU697" s="185" t="s">
        <v>84</v>
      </c>
      <c r="AY697" s="18" t="s">
        <v>170</v>
      </c>
      <c r="BE697" s="186">
        <f>IF(N697="základní",J697,0)</f>
        <v>0</v>
      </c>
      <c r="BF697" s="186">
        <f>IF(N697="snížená",J697,0)</f>
        <v>0</v>
      </c>
      <c r="BG697" s="186">
        <f>IF(N697="zákl. přenesená",J697,0)</f>
        <v>0</v>
      </c>
      <c r="BH697" s="186">
        <f>IF(N697="sníž. přenesená",J697,0)</f>
        <v>0</v>
      </c>
      <c r="BI697" s="186">
        <f>IF(N697="nulová",J697,0)</f>
        <v>0</v>
      </c>
      <c r="BJ697" s="18" t="s">
        <v>82</v>
      </c>
      <c r="BK697" s="186">
        <f>ROUND(I697*H697,2)</f>
        <v>0</v>
      </c>
      <c r="BL697" s="18" t="s">
        <v>177</v>
      </c>
      <c r="BM697" s="185" t="s">
        <v>1062</v>
      </c>
    </row>
    <row r="698" spans="1:65" s="2" customFormat="1" ht="107.25" x14ac:dyDescent="0.2">
      <c r="A698" s="35"/>
      <c r="B698" s="36"/>
      <c r="C698" s="37"/>
      <c r="D698" s="187" t="s">
        <v>179</v>
      </c>
      <c r="E698" s="37"/>
      <c r="F698" s="188" t="s">
        <v>1063</v>
      </c>
      <c r="G698" s="37"/>
      <c r="H698" s="37"/>
      <c r="I698" s="189"/>
      <c r="J698" s="37"/>
      <c r="K698" s="37"/>
      <c r="L698" s="40"/>
      <c r="M698" s="190"/>
      <c r="N698" s="191"/>
      <c r="O698" s="65"/>
      <c r="P698" s="65"/>
      <c r="Q698" s="65"/>
      <c r="R698" s="65"/>
      <c r="S698" s="65"/>
      <c r="T698" s="66"/>
      <c r="U698" s="35"/>
      <c r="V698" s="35"/>
      <c r="W698" s="35"/>
      <c r="X698" s="35"/>
      <c r="Y698" s="35"/>
      <c r="Z698" s="35"/>
      <c r="AA698" s="35"/>
      <c r="AB698" s="35"/>
      <c r="AC698" s="35"/>
      <c r="AD698" s="35"/>
      <c r="AE698" s="35"/>
      <c r="AT698" s="18" t="s">
        <v>179</v>
      </c>
      <c r="AU698" s="18" t="s">
        <v>84</v>
      </c>
    </row>
    <row r="699" spans="1:65" s="2" customFormat="1" ht="21.75" customHeight="1" x14ac:dyDescent="0.2">
      <c r="A699" s="35"/>
      <c r="B699" s="36"/>
      <c r="C699" s="174" t="s">
        <v>1064</v>
      </c>
      <c r="D699" s="174" t="s">
        <v>172</v>
      </c>
      <c r="E699" s="175" t="s">
        <v>1065</v>
      </c>
      <c r="F699" s="176" t="s">
        <v>1066</v>
      </c>
      <c r="G699" s="177" t="s">
        <v>242</v>
      </c>
      <c r="H699" s="178">
        <v>17.007999999999999</v>
      </c>
      <c r="I699" s="179"/>
      <c r="J699" s="180">
        <f>ROUND(I699*H699,2)</f>
        <v>0</v>
      </c>
      <c r="K699" s="176" t="s">
        <v>176</v>
      </c>
      <c r="L699" s="40"/>
      <c r="M699" s="181" t="s">
        <v>19</v>
      </c>
      <c r="N699" s="182" t="s">
        <v>45</v>
      </c>
      <c r="O699" s="65"/>
      <c r="P699" s="183">
        <f>O699*H699</f>
        <v>0</v>
      </c>
      <c r="Q699" s="183">
        <v>0</v>
      </c>
      <c r="R699" s="183">
        <f>Q699*H699</f>
        <v>0</v>
      </c>
      <c r="S699" s="183">
        <v>0</v>
      </c>
      <c r="T699" s="184">
        <f>S699*H699</f>
        <v>0</v>
      </c>
      <c r="U699" s="35"/>
      <c r="V699" s="35"/>
      <c r="W699" s="35"/>
      <c r="X699" s="35"/>
      <c r="Y699" s="35"/>
      <c r="Z699" s="35"/>
      <c r="AA699" s="35"/>
      <c r="AB699" s="35"/>
      <c r="AC699" s="35"/>
      <c r="AD699" s="35"/>
      <c r="AE699" s="35"/>
      <c r="AR699" s="185" t="s">
        <v>177</v>
      </c>
      <c r="AT699" s="185" t="s">
        <v>172</v>
      </c>
      <c r="AU699" s="185" t="s">
        <v>84</v>
      </c>
      <c r="AY699" s="18" t="s">
        <v>170</v>
      </c>
      <c r="BE699" s="186">
        <f>IF(N699="základní",J699,0)</f>
        <v>0</v>
      </c>
      <c r="BF699" s="186">
        <f>IF(N699="snížená",J699,0)</f>
        <v>0</v>
      </c>
      <c r="BG699" s="186">
        <f>IF(N699="zákl. přenesená",J699,0)</f>
        <v>0</v>
      </c>
      <c r="BH699" s="186">
        <f>IF(N699="sníž. přenesená",J699,0)</f>
        <v>0</v>
      </c>
      <c r="BI699" s="186">
        <f>IF(N699="nulová",J699,0)</f>
        <v>0</v>
      </c>
      <c r="BJ699" s="18" t="s">
        <v>82</v>
      </c>
      <c r="BK699" s="186">
        <f>ROUND(I699*H699,2)</f>
        <v>0</v>
      </c>
      <c r="BL699" s="18" t="s">
        <v>177</v>
      </c>
      <c r="BM699" s="185" t="s">
        <v>1067</v>
      </c>
    </row>
    <row r="700" spans="1:65" s="2" customFormat="1" ht="58.5" x14ac:dyDescent="0.2">
      <c r="A700" s="35"/>
      <c r="B700" s="36"/>
      <c r="C700" s="37"/>
      <c r="D700" s="187" t="s">
        <v>179</v>
      </c>
      <c r="E700" s="37"/>
      <c r="F700" s="188" t="s">
        <v>1068</v>
      </c>
      <c r="G700" s="37"/>
      <c r="H700" s="37"/>
      <c r="I700" s="189"/>
      <c r="J700" s="37"/>
      <c r="K700" s="37"/>
      <c r="L700" s="40"/>
      <c r="M700" s="190"/>
      <c r="N700" s="191"/>
      <c r="O700" s="65"/>
      <c r="P700" s="65"/>
      <c r="Q700" s="65"/>
      <c r="R700" s="65"/>
      <c r="S700" s="65"/>
      <c r="T700" s="66"/>
      <c r="U700" s="35"/>
      <c r="V700" s="35"/>
      <c r="W700" s="35"/>
      <c r="X700" s="35"/>
      <c r="Y700" s="35"/>
      <c r="Z700" s="35"/>
      <c r="AA700" s="35"/>
      <c r="AB700" s="35"/>
      <c r="AC700" s="35"/>
      <c r="AD700" s="35"/>
      <c r="AE700" s="35"/>
      <c r="AT700" s="18" t="s">
        <v>179</v>
      </c>
      <c r="AU700" s="18" t="s">
        <v>84</v>
      </c>
    </row>
    <row r="701" spans="1:65" s="2" customFormat="1" ht="24" x14ac:dyDescent="0.2">
      <c r="A701" s="35"/>
      <c r="B701" s="36"/>
      <c r="C701" s="174" t="s">
        <v>1069</v>
      </c>
      <c r="D701" s="174" t="s">
        <v>172</v>
      </c>
      <c r="E701" s="175" t="s">
        <v>1070</v>
      </c>
      <c r="F701" s="176" t="s">
        <v>1071</v>
      </c>
      <c r="G701" s="177" t="s">
        <v>242</v>
      </c>
      <c r="H701" s="178">
        <v>323.15199999999999</v>
      </c>
      <c r="I701" s="179"/>
      <c r="J701" s="180">
        <f>ROUND(I701*H701,2)</f>
        <v>0</v>
      </c>
      <c r="K701" s="176" t="s">
        <v>176</v>
      </c>
      <c r="L701" s="40"/>
      <c r="M701" s="181" t="s">
        <v>19</v>
      </c>
      <c r="N701" s="182" t="s">
        <v>45</v>
      </c>
      <c r="O701" s="65"/>
      <c r="P701" s="183">
        <f>O701*H701</f>
        <v>0</v>
      </c>
      <c r="Q701" s="183">
        <v>0</v>
      </c>
      <c r="R701" s="183">
        <f>Q701*H701</f>
        <v>0</v>
      </c>
      <c r="S701" s="183">
        <v>0</v>
      </c>
      <c r="T701" s="184">
        <f>S701*H701</f>
        <v>0</v>
      </c>
      <c r="U701" s="35"/>
      <c r="V701" s="35"/>
      <c r="W701" s="35"/>
      <c r="X701" s="35"/>
      <c r="Y701" s="35"/>
      <c r="Z701" s="35"/>
      <c r="AA701" s="35"/>
      <c r="AB701" s="35"/>
      <c r="AC701" s="35"/>
      <c r="AD701" s="35"/>
      <c r="AE701" s="35"/>
      <c r="AR701" s="185" t="s">
        <v>177</v>
      </c>
      <c r="AT701" s="185" t="s">
        <v>172</v>
      </c>
      <c r="AU701" s="185" t="s">
        <v>84</v>
      </c>
      <c r="AY701" s="18" t="s">
        <v>170</v>
      </c>
      <c r="BE701" s="186">
        <f>IF(N701="základní",J701,0)</f>
        <v>0</v>
      </c>
      <c r="BF701" s="186">
        <f>IF(N701="snížená",J701,0)</f>
        <v>0</v>
      </c>
      <c r="BG701" s="186">
        <f>IF(N701="zákl. přenesená",J701,0)</f>
        <v>0</v>
      </c>
      <c r="BH701" s="186">
        <f>IF(N701="sníž. přenesená",J701,0)</f>
        <v>0</v>
      </c>
      <c r="BI701" s="186">
        <f>IF(N701="nulová",J701,0)</f>
        <v>0</v>
      </c>
      <c r="BJ701" s="18" t="s">
        <v>82</v>
      </c>
      <c r="BK701" s="186">
        <f>ROUND(I701*H701,2)</f>
        <v>0</v>
      </c>
      <c r="BL701" s="18" t="s">
        <v>177</v>
      </c>
      <c r="BM701" s="185" t="s">
        <v>1072</v>
      </c>
    </row>
    <row r="702" spans="1:65" s="2" customFormat="1" ht="58.5" x14ac:dyDescent="0.2">
      <c r="A702" s="35"/>
      <c r="B702" s="36"/>
      <c r="C702" s="37"/>
      <c r="D702" s="187" t="s">
        <v>179</v>
      </c>
      <c r="E702" s="37"/>
      <c r="F702" s="188" t="s">
        <v>1068</v>
      </c>
      <c r="G702" s="37"/>
      <c r="H702" s="37"/>
      <c r="I702" s="189"/>
      <c r="J702" s="37"/>
      <c r="K702" s="37"/>
      <c r="L702" s="40"/>
      <c r="M702" s="190"/>
      <c r="N702" s="191"/>
      <c r="O702" s="65"/>
      <c r="P702" s="65"/>
      <c r="Q702" s="65"/>
      <c r="R702" s="65"/>
      <c r="S702" s="65"/>
      <c r="T702" s="66"/>
      <c r="U702" s="35"/>
      <c r="V702" s="35"/>
      <c r="W702" s="35"/>
      <c r="X702" s="35"/>
      <c r="Y702" s="35"/>
      <c r="Z702" s="35"/>
      <c r="AA702" s="35"/>
      <c r="AB702" s="35"/>
      <c r="AC702" s="35"/>
      <c r="AD702" s="35"/>
      <c r="AE702" s="35"/>
      <c r="AT702" s="18" t="s">
        <v>179</v>
      </c>
      <c r="AU702" s="18" t="s">
        <v>84</v>
      </c>
    </row>
    <row r="703" spans="1:65" s="13" customFormat="1" x14ac:dyDescent="0.2">
      <c r="B703" s="192"/>
      <c r="C703" s="193"/>
      <c r="D703" s="187" t="s">
        <v>181</v>
      </c>
      <c r="E703" s="193"/>
      <c r="F703" s="195" t="s">
        <v>1073</v>
      </c>
      <c r="G703" s="193"/>
      <c r="H703" s="196">
        <v>323.15199999999999</v>
      </c>
      <c r="I703" s="197"/>
      <c r="J703" s="193"/>
      <c r="K703" s="193"/>
      <c r="L703" s="198"/>
      <c r="M703" s="199"/>
      <c r="N703" s="200"/>
      <c r="O703" s="200"/>
      <c r="P703" s="200"/>
      <c r="Q703" s="200"/>
      <c r="R703" s="200"/>
      <c r="S703" s="200"/>
      <c r="T703" s="201"/>
      <c r="AT703" s="202" t="s">
        <v>181</v>
      </c>
      <c r="AU703" s="202" t="s">
        <v>84</v>
      </c>
      <c r="AV703" s="13" t="s">
        <v>84</v>
      </c>
      <c r="AW703" s="13" t="s">
        <v>4</v>
      </c>
      <c r="AX703" s="13" t="s">
        <v>82</v>
      </c>
      <c r="AY703" s="202" t="s">
        <v>170</v>
      </c>
    </row>
    <row r="704" spans="1:65" s="2" customFormat="1" ht="24" x14ac:dyDescent="0.2">
      <c r="A704" s="35"/>
      <c r="B704" s="36"/>
      <c r="C704" s="174" t="s">
        <v>1074</v>
      </c>
      <c r="D704" s="174" t="s">
        <v>172</v>
      </c>
      <c r="E704" s="175" t="s">
        <v>1075</v>
      </c>
      <c r="F704" s="176" t="s">
        <v>1076</v>
      </c>
      <c r="G704" s="177" t="s">
        <v>242</v>
      </c>
      <c r="H704" s="178">
        <v>9.4030000000000005</v>
      </c>
      <c r="I704" s="179"/>
      <c r="J704" s="180">
        <f>ROUND(I704*H704,2)</f>
        <v>0</v>
      </c>
      <c r="K704" s="176" t="s">
        <v>176</v>
      </c>
      <c r="L704" s="40"/>
      <c r="M704" s="181" t="s">
        <v>19</v>
      </c>
      <c r="N704" s="182" t="s">
        <v>45</v>
      </c>
      <c r="O704" s="65"/>
      <c r="P704" s="183">
        <f>O704*H704</f>
        <v>0</v>
      </c>
      <c r="Q704" s="183">
        <v>0</v>
      </c>
      <c r="R704" s="183">
        <f>Q704*H704</f>
        <v>0</v>
      </c>
      <c r="S704" s="183">
        <v>0</v>
      </c>
      <c r="T704" s="184">
        <f>S704*H704</f>
        <v>0</v>
      </c>
      <c r="U704" s="35"/>
      <c r="V704" s="35"/>
      <c r="W704" s="35"/>
      <c r="X704" s="35"/>
      <c r="Y704" s="35"/>
      <c r="Z704" s="35"/>
      <c r="AA704" s="35"/>
      <c r="AB704" s="35"/>
      <c r="AC704" s="35"/>
      <c r="AD704" s="35"/>
      <c r="AE704" s="35"/>
      <c r="AR704" s="185" t="s">
        <v>177</v>
      </c>
      <c r="AT704" s="185" t="s">
        <v>172</v>
      </c>
      <c r="AU704" s="185" t="s">
        <v>84</v>
      </c>
      <c r="AY704" s="18" t="s">
        <v>170</v>
      </c>
      <c r="BE704" s="186">
        <f>IF(N704="základní",J704,0)</f>
        <v>0</v>
      </c>
      <c r="BF704" s="186">
        <f>IF(N704="snížená",J704,0)</f>
        <v>0</v>
      </c>
      <c r="BG704" s="186">
        <f>IF(N704="zákl. přenesená",J704,0)</f>
        <v>0</v>
      </c>
      <c r="BH704" s="186">
        <f>IF(N704="sníž. přenesená",J704,0)</f>
        <v>0</v>
      </c>
      <c r="BI704" s="186">
        <f>IF(N704="nulová",J704,0)</f>
        <v>0</v>
      </c>
      <c r="BJ704" s="18" t="s">
        <v>82</v>
      </c>
      <c r="BK704" s="186">
        <f>ROUND(I704*H704,2)</f>
        <v>0</v>
      </c>
      <c r="BL704" s="18" t="s">
        <v>177</v>
      </c>
      <c r="BM704" s="185" t="s">
        <v>1077</v>
      </c>
    </row>
    <row r="705" spans="1:65" s="2" customFormat="1" ht="58.5" x14ac:dyDescent="0.2">
      <c r="A705" s="35"/>
      <c r="B705" s="36"/>
      <c r="C705" s="37"/>
      <c r="D705" s="187" t="s">
        <v>179</v>
      </c>
      <c r="E705" s="37"/>
      <c r="F705" s="188" t="s">
        <v>1078</v>
      </c>
      <c r="G705" s="37"/>
      <c r="H705" s="37"/>
      <c r="I705" s="189"/>
      <c r="J705" s="37"/>
      <c r="K705" s="37"/>
      <c r="L705" s="40"/>
      <c r="M705" s="190"/>
      <c r="N705" s="191"/>
      <c r="O705" s="65"/>
      <c r="P705" s="65"/>
      <c r="Q705" s="65"/>
      <c r="R705" s="65"/>
      <c r="S705" s="65"/>
      <c r="T705" s="66"/>
      <c r="U705" s="35"/>
      <c r="V705" s="35"/>
      <c r="W705" s="35"/>
      <c r="X705" s="35"/>
      <c r="Y705" s="35"/>
      <c r="Z705" s="35"/>
      <c r="AA705" s="35"/>
      <c r="AB705" s="35"/>
      <c r="AC705" s="35"/>
      <c r="AD705" s="35"/>
      <c r="AE705" s="35"/>
      <c r="AT705" s="18" t="s">
        <v>179</v>
      </c>
      <c r="AU705" s="18" t="s">
        <v>84</v>
      </c>
    </row>
    <row r="706" spans="1:65" s="12" customFormat="1" ht="22.9" customHeight="1" x14ac:dyDescent="0.2">
      <c r="B706" s="158"/>
      <c r="C706" s="159"/>
      <c r="D706" s="160" t="s">
        <v>73</v>
      </c>
      <c r="E706" s="172" t="s">
        <v>1079</v>
      </c>
      <c r="F706" s="172" t="s">
        <v>1080</v>
      </c>
      <c r="G706" s="159"/>
      <c r="H706" s="159"/>
      <c r="I706" s="162"/>
      <c r="J706" s="173">
        <f>BK706</f>
        <v>0</v>
      </c>
      <c r="K706" s="159"/>
      <c r="L706" s="164"/>
      <c r="M706" s="165"/>
      <c r="N706" s="166"/>
      <c r="O706" s="166"/>
      <c r="P706" s="167">
        <f>SUM(P707:P708)</f>
        <v>0</v>
      </c>
      <c r="Q706" s="166"/>
      <c r="R706" s="167">
        <f>SUM(R707:R708)</f>
        <v>0</v>
      </c>
      <c r="S706" s="166"/>
      <c r="T706" s="168">
        <f>SUM(T707:T708)</f>
        <v>0</v>
      </c>
      <c r="AR706" s="169" t="s">
        <v>82</v>
      </c>
      <c r="AT706" s="170" t="s">
        <v>73</v>
      </c>
      <c r="AU706" s="170" t="s">
        <v>82</v>
      </c>
      <c r="AY706" s="169" t="s">
        <v>170</v>
      </c>
      <c r="BK706" s="171">
        <f>SUM(BK707:BK708)</f>
        <v>0</v>
      </c>
    </row>
    <row r="707" spans="1:65" s="2" customFormat="1" ht="33" customHeight="1" x14ac:dyDescent="0.2">
      <c r="A707" s="35"/>
      <c r="B707" s="36"/>
      <c r="C707" s="174" t="s">
        <v>1081</v>
      </c>
      <c r="D707" s="174" t="s">
        <v>172</v>
      </c>
      <c r="E707" s="175" t="s">
        <v>1082</v>
      </c>
      <c r="F707" s="176" t="s">
        <v>1083</v>
      </c>
      <c r="G707" s="177" t="s">
        <v>242</v>
      </c>
      <c r="H707" s="178">
        <v>1340.74</v>
      </c>
      <c r="I707" s="179"/>
      <c r="J707" s="180">
        <f>ROUND(I707*H707,2)</f>
        <v>0</v>
      </c>
      <c r="K707" s="176" t="s">
        <v>176</v>
      </c>
      <c r="L707" s="40"/>
      <c r="M707" s="181" t="s">
        <v>19</v>
      </c>
      <c r="N707" s="182" t="s">
        <v>45</v>
      </c>
      <c r="O707" s="65"/>
      <c r="P707" s="183">
        <f>O707*H707</f>
        <v>0</v>
      </c>
      <c r="Q707" s="183">
        <v>0</v>
      </c>
      <c r="R707" s="183">
        <f>Q707*H707</f>
        <v>0</v>
      </c>
      <c r="S707" s="183">
        <v>0</v>
      </c>
      <c r="T707" s="184">
        <f>S707*H707</f>
        <v>0</v>
      </c>
      <c r="U707" s="35"/>
      <c r="V707" s="35"/>
      <c r="W707" s="35"/>
      <c r="X707" s="35"/>
      <c r="Y707" s="35"/>
      <c r="Z707" s="35"/>
      <c r="AA707" s="35"/>
      <c r="AB707" s="35"/>
      <c r="AC707" s="35"/>
      <c r="AD707" s="35"/>
      <c r="AE707" s="35"/>
      <c r="AR707" s="185" t="s">
        <v>177</v>
      </c>
      <c r="AT707" s="185" t="s">
        <v>172</v>
      </c>
      <c r="AU707" s="185" t="s">
        <v>84</v>
      </c>
      <c r="AY707" s="18" t="s">
        <v>170</v>
      </c>
      <c r="BE707" s="186">
        <f>IF(N707="základní",J707,0)</f>
        <v>0</v>
      </c>
      <c r="BF707" s="186">
        <f>IF(N707="snížená",J707,0)</f>
        <v>0</v>
      </c>
      <c r="BG707" s="186">
        <f>IF(N707="zákl. přenesená",J707,0)</f>
        <v>0</v>
      </c>
      <c r="BH707" s="186">
        <f>IF(N707="sníž. přenesená",J707,0)</f>
        <v>0</v>
      </c>
      <c r="BI707" s="186">
        <f>IF(N707="nulová",J707,0)</f>
        <v>0</v>
      </c>
      <c r="BJ707" s="18" t="s">
        <v>82</v>
      </c>
      <c r="BK707" s="186">
        <f>ROUND(I707*H707,2)</f>
        <v>0</v>
      </c>
      <c r="BL707" s="18" t="s">
        <v>177</v>
      </c>
      <c r="BM707" s="185" t="s">
        <v>1084</v>
      </c>
    </row>
    <row r="708" spans="1:65" s="2" customFormat="1" ht="58.5" x14ac:dyDescent="0.2">
      <c r="A708" s="35"/>
      <c r="B708" s="36"/>
      <c r="C708" s="37"/>
      <c r="D708" s="187" t="s">
        <v>179</v>
      </c>
      <c r="E708" s="37"/>
      <c r="F708" s="188" t="s">
        <v>1085</v>
      </c>
      <c r="G708" s="37"/>
      <c r="H708" s="37"/>
      <c r="I708" s="189"/>
      <c r="J708" s="37"/>
      <c r="K708" s="37"/>
      <c r="L708" s="40"/>
      <c r="M708" s="190"/>
      <c r="N708" s="191"/>
      <c r="O708" s="65"/>
      <c r="P708" s="65"/>
      <c r="Q708" s="65"/>
      <c r="R708" s="65"/>
      <c r="S708" s="65"/>
      <c r="T708" s="66"/>
      <c r="U708" s="35"/>
      <c r="V708" s="35"/>
      <c r="W708" s="35"/>
      <c r="X708" s="35"/>
      <c r="Y708" s="35"/>
      <c r="Z708" s="35"/>
      <c r="AA708" s="35"/>
      <c r="AB708" s="35"/>
      <c r="AC708" s="35"/>
      <c r="AD708" s="35"/>
      <c r="AE708" s="35"/>
      <c r="AT708" s="18" t="s">
        <v>179</v>
      </c>
      <c r="AU708" s="18" t="s">
        <v>84</v>
      </c>
    </row>
    <row r="709" spans="1:65" s="12" customFormat="1" ht="25.9" customHeight="1" x14ac:dyDescent="0.2">
      <c r="B709" s="158"/>
      <c r="C709" s="159"/>
      <c r="D709" s="160" t="s">
        <v>73</v>
      </c>
      <c r="E709" s="161" t="s">
        <v>1086</v>
      </c>
      <c r="F709" s="161" t="s">
        <v>1087</v>
      </c>
      <c r="G709" s="159"/>
      <c r="H709" s="159"/>
      <c r="I709" s="162"/>
      <c r="J709" s="163">
        <f>BK709</f>
        <v>0</v>
      </c>
      <c r="K709" s="159"/>
      <c r="L709" s="164"/>
      <c r="M709" s="165"/>
      <c r="N709" s="166"/>
      <c r="O709" s="166"/>
      <c r="P709" s="167">
        <f>P710+P753+P775+P830+P902+P984+P986+P1042+P1053+P1067+P1070+P1072+P1074+P1168+P1253+P1321+P1460+P1576+P1676+P1712+P1776+P1801+P1807</f>
        <v>0</v>
      </c>
      <c r="Q709" s="166"/>
      <c r="R709" s="167">
        <f>R710+R753+R775+R830+R902+R984+R986+R1042+R1053+R1067+R1070+R1072+R1074+R1168+R1253+R1321+R1460+R1576+R1676+R1712+R1776+R1801+R1807</f>
        <v>184.41400533000001</v>
      </c>
      <c r="S709" s="166"/>
      <c r="T709" s="168">
        <f>T710+T753+T775+T830+T902+T984+T986+T1042+T1053+T1067+T1070+T1072+T1074+T1168+T1253+T1321+T1460+T1576+T1676+T1712+T1776+T1801+T1807</f>
        <v>0</v>
      </c>
      <c r="AR709" s="169" t="s">
        <v>84</v>
      </c>
      <c r="AT709" s="170" t="s">
        <v>73</v>
      </c>
      <c r="AU709" s="170" t="s">
        <v>74</v>
      </c>
      <c r="AY709" s="169" t="s">
        <v>170</v>
      </c>
      <c r="BK709" s="171">
        <f>BK710+BK753+BK775+BK830+BK902+BK984+BK986+BK1042+BK1053+BK1067+BK1070+BK1072+BK1074+BK1168+BK1253+BK1321+BK1460+BK1576+BK1676+BK1712+BK1776+BK1801+BK1807</f>
        <v>0</v>
      </c>
    </row>
    <row r="710" spans="1:65" s="12" customFormat="1" ht="22.9" customHeight="1" x14ac:dyDescent="0.2">
      <c r="B710" s="158"/>
      <c r="C710" s="159"/>
      <c r="D710" s="160" t="s">
        <v>73</v>
      </c>
      <c r="E710" s="172" t="s">
        <v>1088</v>
      </c>
      <c r="F710" s="172" t="s">
        <v>1089</v>
      </c>
      <c r="G710" s="159"/>
      <c r="H710" s="159"/>
      <c r="I710" s="162"/>
      <c r="J710" s="173">
        <f>BK710</f>
        <v>0</v>
      </c>
      <c r="K710" s="159"/>
      <c r="L710" s="164"/>
      <c r="M710" s="165"/>
      <c r="N710" s="166"/>
      <c r="O710" s="166"/>
      <c r="P710" s="167">
        <f>SUM(P711:P752)</f>
        <v>0</v>
      </c>
      <c r="Q710" s="166"/>
      <c r="R710" s="167">
        <f>SUM(R711:R752)</f>
        <v>3.3412571</v>
      </c>
      <c r="S710" s="166"/>
      <c r="T710" s="168">
        <f>SUM(T711:T752)</f>
        <v>0</v>
      </c>
      <c r="AR710" s="169" t="s">
        <v>84</v>
      </c>
      <c r="AT710" s="170" t="s">
        <v>73</v>
      </c>
      <c r="AU710" s="170" t="s">
        <v>82</v>
      </c>
      <c r="AY710" s="169" t="s">
        <v>170</v>
      </c>
      <c r="BK710" s="171">
        <f>SUM(BK711:BK752)</f>
        <v>0</v>
      </c>
    </row>
    <row r="711" spans="1:65" s="2" customFormat="1" ht="21.75" customHeight="1" x14ac:dyDescent="0.2">
      <c r="A711" s="35"/>
      <c r="B711" s="36"/>
      <c r="C711" s="174" t="s">
        <v>1090</v>
      </c>
      <c r="D711" s="174" t="s">
        <v>172</v>
      </c>
      <c r="E711" s="175" t="s">
        <v>1091</v>
      </c>
      <c r="F711" s="176" t="s">
        <v>1092</v>
      </c>
      <c r="G711" s="177" t="s">
        <v>248</v>
      </c>
      <c r="H711" s="178">
        <v>967.97699999999998</v>
      </c>
      <c r="I711" s="179"/>
      <c r="J711" s="180">
        <f>ROUND(I711*H711,2)</f>
        <v>0</v>
      </c>
      <c r="K711" s="176" t="s">
        <v>176</v>
      </c>
      <c r="L711" s="40"/>
      <c r="M711" s="181" t="s">
        <v>19</v>
      </c>
      <c r="N711" s="182" t="s">
        <v>45</v>
      </c>
      <c r="O711" s="65"/>
      <c r="P711" s="183">
        <f>O711*H711</f>
        <v>0</v>
      </c>
      <c r="Q711" s="183">
        <v>0</v>
      </c>
      <c r="R711" s="183">
        <f>Q711*H711</f>
        <v>0</v>
      </c>
      <c r="S711" s="183">
        <v>0</v>
      </c>
      <c r="T711" s="184">
        <f>S711*H711</f>
        <v>0</v>
      </c>
      <c r="U711" s="35"/>
      <c r="V711" s="35"/>
      <c r="W711" s="35"/>
      <c r="X711" s="35"/>
      <c r="Y711" s="35"/>
      <c r="Z711" s="35"/>
      <c r="AA711" s="35"/>
      <c r="AB711" s="35"/>
      <c r="AC711" s="35"/>
      <c r="AD711" s="35"/>
      <c r="AE711" s="35"/>
      <c r="AR711" s="185" t="s">
        <v>276</v>
      </c>
      <c r="AT711" s="185" t="s">
        <v>172</v>
      </c>
      <c r="AU711" s="185" t="s">
        <v>84</v>
      </c>
      <c r="AY711" s="18" t="s">
        <v>170</v>
      </c>
      <c r="BE711" s="186">
        <f>IF(N711="základní",J711,0)</f>
        <v>0</v>
      </c>
      <c r="BF711" s="186">
        <f>IF(N711="snížená",J711,0)</f>
        <v>0</v>
      </c>
      <c r="BG711" s="186">
        <f>IF(N711="zákl. přenesená",J711,0)</f>
        <v>0</v>
      </c>
      <c r="BH711" s="186">
        <f>IF(N711="sníž. přenesená",J711,0)</f>
        <v>0</v>
      </c>
      <c r="BI711" s="186">
        <f>IF(N711="nulová",J711,0)</f>
        <v>0</v>
      </c>
      <c r="BJ711" s="18" t="s">
        <v>82</v>
      </c>
      <c r="BK711" s="186">
        <f>ROUND(I711*H711,2)</f>
        <v>0</v>
      </c>
      <c r="BL711" s="18" t="s">
        <v>276</v>
      </c>
      <c r="BM711" s="185" t="s">
        <v>1093</v>
      </c>
    </row>
    <row r="712" spans="1:65" s="2" customFormat="1" ht="29.25" x14ac:dyDescent="0.2">
      <c r="A712" s="35"/>
      <c r="B712" s="36"/>
      <c r="C712" s="37"/>
      <c r="D712" s="187" t="s">
        <v>179</v>
      </c>
      <c r="E712" s="37"/>
      <c r="F712" s="188" t="s">
        <v>1094</v>
      </c>
      <c r="G712" s="37"/>
      <c r="H712" s="37"/>
      <c r="I712" s="189"/>
      <c r="J712" s="37"/>
      <c r="K712" s="37"/>
      <c r="L712" s="40"/>
      <c r="M712" s="190"/>
      <c r="N712" s="191"/>
      <c r="O712" s="65"/>
      <c r="P712" s="65"/>
      <c r="Q712" s="65"/>
      <c r="R712" s="65"/>
      <c r="S712" s="65"/>
      <c r="T712" s="66"/>
      <c r="U712" s="35"/>
      <c r="V712" s="35"/>
      <c r="W712" s="35"/>
      <c r="X712" s="35"/>
      <c r="Y712" s="35"/>
      <c r="Z712" s="35"/>
      <c r="AA712" s="35"/>
      <c r="AB712" s="35"/>
      <c r="AC712" s="35"/>
      <c r="AD712" s="35"/>
      <c r="AE712" s="35"/>
      <c r="AT712" s="18" t="s">
        <v>179</v>
      </c>
      <c r="AU712" s="18" t="s">
        <v>84</v>
      </c>
    </row>
    <row r="713" spans="1:65" s="13" customFormat="1" x14ac:dyDescent="0.2">
      <c r="B713" s="192"/>
      <c r="C713" s="193"/>
      <c r="D713" s="187" t="s">
        <v>181</v>
      </c>
      <c r="E713" s="194" t="s">
        <v>19</v>
      </c>
      <c r="F713" s="195" t="s">
        <v>1095</v>
      </c>
      <c r="G713" s="193"/>
      <c r="H713" s="196">
        <v>738.76300000000003</v>
      </c>
      <c r="I713" s="197"/>
      <c r="J713" s="193"/>
      <c r="K713" s="193"/>
      <c r="L713" s="198"/>
      <c r="M713" s="199"/>
      <c r="N713" s="200"/>
      <c r="O713" s="200"/>
      <c r="P713" s="200"/>
      <c r="Q713" s="200"/>
      <c r="R713" s="200"/>
      <c r="S713" s="200"/>
      <c r="T713" s="201"/>
      <c r="AT713" s="202" t="s">
        <v>181</v>
      </c>
      <c r="AU713" s="202" t="s">
        <v>84</v>
      </c>
      <c r="AV713" s="13" t="s">
        <v>84</v>
      </c>
      <c r="AW713" s="13" t="s">
        <v>35</v>
      </c>
      <c r="AX713" s="13" t="s">
        <v>74</v>
      </c>
      <c r="AY713" s="202" t="s">
        <v>170</v>
      </c>
    </row>
    <row r="714" spans="1:65" s="13" customFormat="1" x14ac:dyDescent="0.2">
      <c r="B714" s="192"/>
      <c r="C714" s="193"/>
      <c r="D714" s="187" t="s">
        <v>181</v>
      </c>
      <c r="E714" s="194" t="s">
        <v>19</v>
      </c>
      <c r="F714" s="195" t="s">
        <v>1096</v>
      </c>
      <c r="G714" s="193"/>
      <c r="H714" s="196">
        <v>229.214</v>
      </c>
      <c r="I714" s="197"/>
      <c r="J714" s="193"/>
      <c r="K714" s="193"/>
      <c r="L714" s="198"/>
      <c r="M714" s="199"/>
      <c r="N714" s="200"/>
      <c r="O714" s="200"/>
      <c r="P714" s="200"/>
      <c r="Q714" s="200"/>
      <c r="R714" s="200"/>
      <c r="S714" s="200"/>
      <c r="T714" s="201"/>
      <c r="AT714" s="202" t="s">
        <v>181</v>
      </c>
      <c r="AU714" s="202" t="s">
        <v>84</v>
      </c>
      <c r="AV714" s="13" t="s">
        <v>84</v>
      </c>
      <c r="AW714" s="13" t="s">
        <v>35</v>
      </c>
      <c r="AX714" s="13" t="s">
        <v>74</v>
      </c>
      <c r="AY714" s="202" t="s">
        <v>170</v>
      </c>
    </row>
    <row r="715" spans="1:65" s="14" customFormat="1" x14ac:dyDescent="0.2">
      <c r="B715" s="203"/>
      <c r="C715" s="204"/>
      <c r="D715" s="187" t="s">
        <v>181</v>
      </c>
      <c r="E715" s="205" t="s">
        <v>19</v>
      </c>
      <c r="F715" s="206" t="s">
        <v>185</v>
      </c>
      <c r="G715" s="204"/>
      <c r="H715" s="207">
        <v>967.97699999999998</v>
      </c>
      <c r="I715" s="208"/>
      <c r="J715" s="204"/>
      <c r="K715" s="204"/>
      <c r="L715" s="209"/>
      <c r="M715" s="210"/>
      <c r="N715" s="211"/>
      <c r="O715" s="211"/>
      <c r="P715" s="211"/>
      <c r="Q715" s="211"/>
      <c r="R715" s="211"/>
      <c r="S715" s="211"/>
      <c r="T715" s="212"/>
      <c r="AT715" s="213" t="s">
        <v>181</v>
      </c>
      <c r="AU715" s="213" t="s">
        <v>84</v>
      </c>
      <c r="AV715" s="14" t="s">
        <v>177</v>
      </c>
      <c r="AW715" s="14" t="s">
        <v>35</v>
      </c>
      <c r="AX715" s="14" t="s">
        <v>82</v>
      </c>
      <c r="AY715" s="213" t="s">
        <v>170</v>
      </c>
    </row>
    <row r="716" spans="1:65" s="2" customFormat="1" ht="16.5" customHeight="1" x14ac:dyDescent="0.2">
      <c r="A716" s="35"/>
      <c r="B716" s="36"/>
      <c r="C716" s="214" t="s">
        <v>1097</v>
      </c>
      <c r="D716" s="214" t="s">
        <v>239</v>
      </c>
      <c r="E716" s="215" t="s">
        <v>1098</v>
      </c>
      <c r="F716" s="216" t="s">
        <v>1099</v>
      </c>
      <c r="G716" s="217" t="s">
        <v>242</v>
      </c>
      <c r="H716" s="218">
        <v>0.28999999999999998</v>
      </c>
      <c r="I716" s="219"/>
      <c r="J716" s="220">
        <f>ROUND(I716*H716,2)</f>
        <v>0</v>
      </c>
      <c r="K716" s="216" t="s">
        <v>176</v>
      </c>
      <c r="L716" s="221"/>
      <c r="M716" s="222" t="s">
        <v>19</v>
      </c>
      <c r="N716" s="223" t="s">
        <v>45</v>
      </c>
      <c r="O716" s="65"/>
      <c r="P716" s="183">
        <f>O716*H716</f>
        <v>0</v>
      </c>
      <c r="Q716" s="183">
        <v>1</v>
      </c>
      <c r="R716" s="183">
        <f>Q716*H716</f>
        <v>0.28999999999999998</v>
      </c>
      <c r="S716" s="183">
        <v>0</v>
      </c>
      <c r="T716" s="184">
        <f>S716*H716</f>
        <v>0</v>
      </c>
      <c r="U716" s="35"/>
      <c r="V716" s="35"/>
      <c r="W716" s="35"/>
      <c r="X716" s="35"/>
      <c r="Y716" s="35"/>
      <c r="Z716" s="35"/>
      <c r="AA716" s="35"/>
      <c r="AB716" s="35"/>
      <c r="AC716" s="35"/>
      <c r="AD716" s="35"/>
      <c r="AE716" s="35"/>
      <c r="AR716" s="185" t="s">
        <v>426</v>
      </c>
      <c r="AT716" s="185" t="s">
        <v>239</v>
      </c>
      <c r="AU716" s="185" t="s">
        <v>84</v>
      </c>
      <c r="AY716" s="18" t="s">
        <v>170</v>
      </c>
      <c r="BE716" s="186">
        <f>IF(N716="základní",J716,0)</f>
        <v>0</v>
      </c>
      <c r="BF716" s="186">
        <f>IF(N716="snížená",J716,0)</f>
        <v>0</v>
      </c>
      <c r="BG716" s="186">
        <f>IF(N716="zákl. přenesená",J716,0)</f>
        <v>0</v>
      </c>
      <c r="BH716" s="186">
        <f>IF(N716="sníž. přenesená",J716,0)</f>
        <v>0</v>
      </c>
      <c r="BI716" s="186">
        <f>IF(N716="nulová",J716,0)</f>
        <v>0</v>
      </c>
      <c r="BJ716" s="18" t="s">
        <v>82</v>
      </c>
      <c r="BK716" s="186">
        <f>ROUND(I716*H716,2)</f>
        <v>0</v>
      </c>
      <c r="BL716" s="18" t="s">
        <v>276</v>
      </c>
      <c r="BM716" s="185" t="s">
        <v>1100</v>
      </c>
    </row>
    <row r="717" spans="1:65" s="13" customFormat="1" x14ac:dyDescent="0.2">
      <c r="B717" s="192"/>
      <c r="C717" s="193"/>
      <c r="D717" s="187" t="s">
        <v>181</v>
      </c>
      <c r="E717" s="193"/>
      <c r="F717" s="195" t="s">
        <v>1101</v>
      </c>
      <c r="G717" s="193"/>
      <c r="H717" s="196">
        <v>0.28999999999999998</v>
      </c>
      <c r="I717" s="197"/>
      <c r="J717" s="193"/>
      <c r="K717" s="193"/>
      <c r="L717" s="198"/>
      <c r="M717" s="199"/>
      <c r="N717" s="200"/>
      <c r="O717" s="200"/>
      <c r="P717" s="200"/>
      <c r="Q717" s="200"/>
      <c r="R717" s="200"/>
      <c r="S717" s="200"/>
      <c r="T717" s="201"/>
      <c r="AT717" s="202" t="s">
        <v>181</v>
      </c>
      <c r="AU717" s="202" t="s">
        <v>84</v>
      </c>
      <c r="AV717" s="13" t="s">
        <v>84</v>
      </c>
      <c r="AW717" s="13" t="s">
        <v>4</v>
      </c>
      <c r="AX717" s="13" t="s">
        <v>82</v>
      </c>
      <c r="AY717" s="202" t="s">
        <v>170</v>
      </c>
    </row>
    <row r="718" spans="1:65" s="2" customFormat="1" ht="21.75" customHeight="1" x14ac:dyDescent="0.2">
      <c r="A718" s="35"/>
      <c r="B718" s="36"/>
      <c r="C718" s="174" t="s">
        <v>1102</v>
      </c>
      <c r="D718" s="174" t="s">
        <v>172</v>
      </c>
      <c r="E718" s="175" t="s">
        <v>1103</v>
      </c>
      <c r="F718" s="176" t="s">
        <v>1104</v>
      </c>
      <c r="G718" s="177" t="s">
        <v>248</v>
      </c>
      <c r="H718" s="178">
        <v>104.60899999999999</v>
      </c>
      <c r="I718" s="179"/>
      <c r="J718" s="180">
        <f>ROUND(I718*H718,2)</f>
        <v>0</v>
      </c>
      <c r="K718" s="176" t="s">
        <v>176</v>
      </c>
      <c r="L718" s="40"/>
      <c r="M718" s="181" t="s">
        <v>19</v>
      </c>
      <c r="N718" s="182" t="s">
        <v>45</v>
      </c>
      <c r="O718" s="65"/>
      <c r="P718" s="183">
        <f>O718*H718</f>
        <v>0</v>
      </c>
      <c r="Q718" s="183">
        <v>0</v>
      </c>
      <c r="R718" s="183">
        <f>Q718*H718</f>
        <v>0</v>
      </c>
      <c r="S718" s="183">
        <v>0</v>
      </c>
      <c r="T718" s="184">
        <f>S718*H718</f>
        <v>0</v>
      </c>
      <c r="U718" s="35"/>
      <c r="V718" s="35"/>
      <c r="W718" s="35"/>
      <c r="X718" s="35"/>
      <c r="Y718" s="35"/>
      <c r="Z718" s="35"/>
      <c r="AA718" s="35"/>
      <c r="AB718" s="35"/>
      <c r="AC718" s="35"/>
      <c r="AD718" s="35"/>
      <c r="AE718" s="35"/>
      <c r="AR718" s="185" t="s">
        <v>276</v>
      </c>
      <c r="AT718" s="185" t="s">
        <v>172</v>
      </c>
      <c r="AU718" s="185" t="s">
        <v>84</v>
      </c>
      <c r="AY718" s="18" t="s">
        <v>170</v>
      </c>
      <c r="BE718" s="186">
        <f>IF(N718="základní",J718,0)</f>
        <v>0</v>
      </c>
      <c r="BF718" s="186">
        <f>IF(N718="snížená",J718,0)</f>
        <v>0</v>
      </c>
      <c r="BG718" s="186">
        <f>IF(N718="zákl. přenesená",J718,0)</f>
        <v>0</v>
      </c>
      <c r="BH718" s="186">
        <f>IF(N718="sníž. přenesená",J718,0)</f>
        <v>0</v>
      </c>
      <c r="BI718" s="186">
        <f>IF(N718="nulová",J718,0)</f>
        <v>0</v>
      </c>
      <c r="BJ718" s="18" t="s">
        <v>82</v>
      </c>
      <c r="BK718" s="186">
        <f>ROUND(I718*H718,2)</f>
        <v>0</v>
      </c>
      <c r="BL718" s="18" t="s">
        <v>276</v>
      </c>
      <c r="BM718" s="185" t="s">
        <v>1105</v>
      </c>
    </row>
    <row r="719" spans="1:65" s="2" customFormat="1" ht="29.25" x14ac:dyDescent="0.2">
      <c r="A719" s="35"/>
      <c r="B719" s="36"/>
      <c r="C719" s="37"/>
      <c r="D719" s="187" t="s">
        <v>179</v>
      </c>
      <c r="E719" s="37"/>
      <c r="F719" s="188" t="s">
        <v>1094</v>
      </c>
      <c r="G719" s="37"/>
      <c r="H719" s="37"/>
      <c r="I719" s="189"/>
      <c r="J719" s="37"/>
      <c r="K719" s="37"/>
      <c r="L719" s="40"/>
      <c r="M719" s="190"/>
      <c r="N719" s="191"/>
      <c r="O719" s="65"/>
      <c r="P719" s="65"/>
      <c r="Q719" s="65"/>
      <c r="R719" s="65"/>
      <c r="S719" s="65"/>
      <c r="T719" s="66"/>
      <c r="U719" s="35"/>
      <c r="V719" s="35"/>
      <c r="W719" s="35"/>
      <c r="X719" s="35"/>
      <c r="Y719" s="35"/>
      <c r="Z719" s="35"/>
      <c r="AA719" s="35"/>
      <c r="AB719" s="35"/>
      <c r="AC719" s="35"/>
      <c r="AD719" s="35"/>
      <c r="AE719" s="35"/>
      <c r="AT719" s="18" t="s">
        <v>179</v>
      </c>
      <c r="AU719" s="18" t="s">
        <v>84</v>
      </c>
    </row>
    <row r="720" spans="1:65" s="13" customFormat="1" x14ac:dyDescent="0.2">
      <c r="B720" s="192"/>
      <c r="C720" s="193"/>
      <c r="D720" s="187" t="s">
        <v>181</v>
      </c>
      <c r="E720" s="194" t="s">
        <v>19</v>
      </c>
      <c r="F720" s="195" t="s">
        <v>1106</v>
      </c>
      <c r="G720" s="193"/>
      <c r="H720" s="196">
        <v>63.915999999999997</v>
      </c>
      <c r="I720" s="197"/>
      <c r="J720" s="193"/>
      <c r="K720" s="193"/>
      <c r="L720" s="198"/>
      <c r="M720" s="199"/>
      <c r="N720" s="200"/>
      <c r="O720" s="200"/>
      <c r="P720" s="200"/>
      <c r="Q720" s="200"/>
      <c r="R720" s="200"/>
      <c r="S720" s="200"/>
      <c r="T720" s="201"/>
      <c r="AT720" s="202" t="s">
        <v>181</v>
      </c>
      <c r="AU720" s="202" t="s">
        <v>84</v>
      </c>
      <c r="AV720" s="13" t="s">
        <v>84</v>
      </c>
      <c r="AW720" s="13" t="s">
        <v>35</v>
      </c>
      <c r="AX720" s="13" t="s">
        <v>74</v>
      </c>
      <c r="AY720" s="202" t="s">
        <v>170</v>
      </c>
    </row>
    <row r="721" spans="1:65" s="13" customFormat="1" x14ac:dyDescent="0.2">
      <c r="B721" s="192"/>
      <c r="C721" s="193"/>
      <c r="D721" s="187" t="s">
        <v>181</v>
      </c>
      <c r="E721" s="194" t="s">
        <v>19</v>
      </c>
      <c r="F721" s="195" t="s">
        <v>1107</v>
      </c>
      <c r="G721" s="193"/>
      <c r="H721" s="196">
        <v>27.759</v>
      </c>
      <c r="I721" s="197"/>
      <c r="J721" s="193"/>
      <c r="K721" s="193"/>
      <c r="L721" s="198"/>
      <c r="M721" s="199"/>
      <c r="N721" s="200"/>
      <c r="O721" s="200"/>
      <c r="P721" s="200"/>
      <c r="Q721" s="200"/>
      <c r="R721" s="200"/>
      <c r="S721" s="200"/>
      <c r="T721" s="201"/>
      <c r="AT721" s="202" t="s">
        <v>181</v>
      </c>
      <c r="AU721" s="202" t="s">
        <v>84</v>
      </c>
      <c r="AV721" s="13" t="s">
        <v>84</v>
      </c>
      <c r="AW721" s="13" t="s">
        <v>35</v>
      </c>
      <c r="AX721" s="13" t="s">
        <v>74</v>
      </c>
      <c r="AY721" s="202" t="s">
        <v>170</v>
      </c>
    </row>
    <row r="722" spans="1:65" s="13" customFormat="1" x14ac:dyDescent="0.2">
      <c r="B722" s="192"/>
      <c r="C722" s="193"/>
      <c r="D722" s="187" t="s">
        <v>181</v>
      </c>
      <c r="E722" s="194" t="s">
        <v>19</v>
      </c>
      <c r="F722" s="195" t="s">
        <v>1108</v>
      </c>
      <c r="G722" s="193"/>
      <c r="H722" s="196">
        <v>12.933999999999999</v>
      </c>
      <c r="I722" s="197"/>
      <c r="J722" s="193"/>
      <c r="K722" s="193"/>
      <c r="L722" s="198"/>
      <c r="M722" s="199"/>
      <c r="N722" s="200"/>
      <c r="O722" s="200"/>
      <c r="P722" s="200"/>
      <c r="Q722" s="200"/>
      <c r="R722" s="200"/>
      <c r="S722" s="200"/>
      <c r="T722" s="201"/>
      <c r="AT722" s="202" t="s">
        <v>181</v>
      </c>
      <c r="AU722" s="202" t="s">
        <v>84</v>
      </c>
      <c r="AV722" s="13" t="s">
        <v>84</v>
      </c>
      <c r="AW722" s="13" t="s">
        <v>35</v>
      </c>
      <c r="AX722" s="13" t="s">
        <v>74</v>
      </c>
      <c r="AY722" s="202" t="s">
        <v>170</v>
      </c>
    </row>
    <row r="723" spans="1:65" s="14" customFormat="1" x14ac:dyDescent="0.2">
      <c r="B723" s="203"/>
      <c r="C723" s="204"/>
      <c r="D723" s="187" t="s">
        <v>181</v>
      </c>
      <c r="E723" s="205" t="s">
        <v>19</v>
      </c>
      <c r="F723" s="206" t="s">
        <v>185</v>
      </c>
      <c r="G723" s="204"/>
      <c r="H723" s="207">
        <v>104.60899999999999</v>
      </c>
      <c r="I723" s="208"/>
      <c r="J723" s="204"/>
      <c r="K723" s="204"/>
      <c r="L723" s="209"/>
      <c r="M723" s="210"/>
      <c r="N723" s="211"/>
      <c r="O723" s="211"/>
      <c r="P723" s="211"/>
      <c r="Q723" s="211"/>
      <c r="R723" s="211"/>
      <c r="S723" s="211"/>
      <c r="T723" s="212"/>
      <c r="AT723" s="213" t="s">
        <v>181</v>
      </c>
      <c r="AU723" s="213" t="s">
        <v>84</v>
      </c>
      <c r="AV723" s="14" t="s">
        <v>177</v>
      </c>
      <c r="AW723" s="14" t="s">
        <v>35</v>
      </c>
      <c r="AX723" s="14" t="s">
        <v>82</v>
      </c>
      <c r="AY723" s="213" t="s">
        <v>170</v>
      </c>
    </row>
    <row r="724" spans="1:65" s="2" customFormat="1" ht="16.5" customHeight="1" x14ac:dyDescent="0.2">
      <c r="A724" s="35"/>
      <c r="B724" s="36"/>
      <c r="C724" s="214" t="s">
        <v>1109</v>
      </c>
      <c r="D724" s="214" t="s">
        <v>239</v>
      </c>
      <c r="E724" s="215" t="s">
        <v>1098</v>
      </c>
      <c r="F724" s="216" t="s">
        <v>1099</v>
      </c>
      <c r="G724" s="217" t="s">
        <v>242</v>
      </c>
      <c r="H724" s="218">
        <v>3.6999999999999998E-2</v>
      </c>
      <c r="I724" s="219"/>
      <c r="J724" s="220">
        <f>ROUND(I724*H724,2)</f>
        <v>0</v>
      </c>
      <c r="K724" s="216" t="s">
        <v>176</v>
      </c>
      <c r="L724" s="221"/>
      <c r="M724" s="222" t="s">
        <v>19</v>
      </c>
      <c r="N724" s="223" t="s">
        <v>45</v>
      </c>
      <c r="O724" s="65"/>
      <c r="P724" s="183">
        <f>O724*H724</f>
        <v>0</v>
      </c>
      <c r="Q724" s="183">
        <v>1</v>
      </c>
      <c r="R724" s="183">
        <f>Q724*H724</f>
        <v>3.6999999999999998E-2</v>
      </c>
      <c r="S724" s="183">
        <v>0</v>
      </c>
      <c r="T724" s="184">
        <f>S724*H724</f>
        <v>0</v>
      </c>
      <c r="U724" s="35"/>
      <c r="V724" s="35"/>
      <c r="W724" s="35"/>
      <c r="X724" s="35"/>
      <c r="Y724" s="35"/>
      <c r="Z724" s="35"/>
      <c r="AA724" s="35"/>
      <c r="AB724" s="35"/>
      <c r="AC724" s="35"/>
      <c r="AD724" s="35"/>
      <c r="AE724" s="35"/>
      <c r="AR724" s="185" t="s">
        <v>426</v>
      </c>
      <c r="AT724" s="185" t="s">
        <v>239</v>
      </c>
      <c r="AU724" s="185" t="s">
        <v>84</v>
      </c>
      <c r="AY724" s="18" t="s">
        <v>170</v>
      </c>
      <c r="BE724" s="186">
        <f>IF(N724="základní",J724,0)</f>
        <v>0</v>
      </c>
      <c r="BF724" s="186">
        <f>IF(N724="snížená",J724,0)</f>
        <v>0</v>
      </c>
      <c r="BG724" s="186">
        <f>IF(N724="zákl. přenesená",J724,0)</f>
        <v>0</v>
      </c>
      <c r="BH724" s="186">
        <f>IF(N724="sníž. přenesená",J724,0)</f>
        <v>0</v>
      </c>
      <c r="BI724" s="186">
        <f>IF(N724="nulová",J724,0)</f>
        <v>0</v>
      </c>
      <c r="BJ724" s="18" t="s">
        <v>82</v>
      </c>
      <c r="BK724" s="186">
        <f>ROUND(I724*H724,2)</f>
        <v>0</v>
      </c>
      <c r="BL724" s="18" t="s">
        <v>276</v>
      </c>
      <c r="BM724" s="185" t="s">
        <v>1110</v>
      </c>
    </row>
    <row r="725" spans="1:65" s="13" customFormat="1" x14ac:dyDescent="0.2">
      <c r="B725" s="192"/>
      <c r="C725" s="193"/>
      <c r="D725" s="187" t="s">
        <v>181</v>
      </c>
      <c r="E725" s="193"/>
      <c r="F725" s="195" t="s">
        <v>1111</v>
      </c>
      <c r="G725" s="193"/>
      <c r="H725" s="196">
        <v>3.6999999999999998E-2</v>
      </c>
      <c r="I725" s="197"/>
      <c r="J725" s="193"/>
      <c r="K725" s="193"/>
      <c r="L725" s="198"/>
      <c r="M725" s="199"/>
      <c r="N725" s="200"/>
      <c r="O725" s="200"/>
      <c r="P725" s="200"/>
      <c r="Q725" s="200"/>
      <c r="R725" s="200"/>
      <c r="S725" s="200"/>
      <c r="T725" s="201"/>
      <c r="AT725" s="202" t="s">
        <v>181</v>
      </c>
      <c r="AU725" s="202" t="s">
        <v>84</v>
      </c>
      <c r="AV725" s="13" t="s">
        <v>84</v>
      </c>
      <c r="AW725" s="13" t="s">
        <v>4</v>
      </c>
      <c r="AX725" s="13" t="s">
        <v>82</v>
      </c>
      <c r="AY725" s="202" t="s">
        <v>170</v>
      </c>
    </row>
    <row r="726" spans="1:65" s="2" customFormat="1" ht="24" x14ac:dyDescent="0.2">
      <c r="A726" s="35"/>
      <c r="B726" s="36"/>
      <c r="C726" s="174" t="s">
        <v>1112</v>
      </c>
      <c r="D726" s="174" t="s">
        <v>172</v>
      </c>
      <c r="E726" s="175" t="s">
        <v>1113</v>
      </c>
      <c r="F726" s="176" t="s">
        <v>1114</v>
      </c>
      <c r="G726" s="177" t="s">
        <v>248</v>
      </c>
      <c r="H726" s="178">
        <v>24.254000000000001</v>
      </c>
      <c r="I726" s="179"/>
      <c r="J726" s="180">
        <f>ROUND(I726*H726,2)</f>
        <v>0</v>
      </c>
      <c r="K726" s="176" t="s">
        <v>176</v>
      </c>
      <c r="L726" s="40"/>
      <c r="M726" s="181" t="s">
        <v>19</v>
      </c>
      <c r="N726" s="182" t="s">
        <v>45</v>
      </c>
      <c r="O726" s="65"/>
      <c r="P726" s="183">
        <f>O726*H726</f>
        <v>0</v>
      </c>
      <c r="Q726" s="183">
        <v>0</v>
      </c>
      <c r="R726" s="183">
        <f>Q726*H726</f>
        <v>0</v>
      </c>
      <c r="S726" s="183">
        <v>0</v>
      </c>
      <c r="T726" s="184">
        <f>S726*H726</f>
        <v>0</v>
      </c>
      <c r="U726" s="35"/>
      <c r="V726" s="35"/>
      <c r="W726" s="35"/>
      <c r="X726" s="35"/>
      <c r="Y726" s="35"/>
      <c r="Z726" s="35"/>
      <c r="AA726" s="35"/>
      <c r="AB726" s="35"/>
      <c r="AC726" s="35"/>
      <c r="AD726" s="35"/>
      <c r="AE726" s="35"/>
      <c r="AR726" s="185" t="s">
        <v>276</v>
      </c>
      <c r="AT726" s="185" t="s">
        <v>172</v>
      </c>
      <c r="AU726" s="185" t="s">
        <v>84</v>
      </c>
      <c r="AY726" s="18" t="s">
        <v>170</v>
      </c>
      <c r="BE726" s="186">
        <f>IF(N726="základní",J726,0)</f>
        <v>0</v>
      </c>
      <c r="BF726" s="186">
        <f>IF(N726="snížená",J726,0)</f>
        <v>0</v>
      </c>
      <c r="BG726" s="186">
        <f>IF(N726="zákl. přenesená",J726,0)</f>
        <v>0</v>
      </c>
      <c r="BH726" s="186">
        <f>IF(N726="sníž. přenesená",J726,0)</f>
        <v>0</v>
      </c>
      <c r="BI726" s="186">
        <f>IF(N726="nulová",J726,0)</f>
        <v>0</v>
      </c>
      <c r="BJ726" s="18" t="s">
        <v>82</v>
      </c>
      <c r="BK726" s="186">
        <f>ROUND(I726*H726,2)</f>
        <v>0</v>
      </c>
      <c r="BL726" s="18" t="s">
        <v>276</v>
      </c>
      <c r="BM726" s="185" t="s">
        <v>1115</v>
      </c>
    </row>
    <row r="727" spans="1:65" s="2" customFormat="1" ht="29.25" x14ac:dyDescent="0.2">
      <c r="A727" s="35"/>
      <c r="B727" s="36"/>
      <c r="C727" s="37"/>
      <c r="D727" s="187" t="s">
        <v>179</v>
      </c>
      <c r="E727" s="37"/>
      <c r="F727" s="188" t="s">
        <v>1094</v>
      </c>
      <c r="G727" s="37"/>
      <c r="H727" s="37"/>
      <c r="I727" s="189"/>
      <c r="J727" s="37"/>
      <c r="K727" s="37"/>
      <c r="L727" s="40"/>
      <c r="M727" s="190"/>
      <c r="N727" s="191"/>
      <c r="O727" s="65"/>
      <c r="P727" s="65"/>
      <c r="Q727" s="65"/>
      <c r="R727" s="65"/>
      <c r="S727" s="65"/>
      <c r="T727" s="66"/>
      <c r="U727" s="35"/>
      <c r="V727" s="35"/>
      <c r="W727" s="35"/>
      <c r="X727" s="35"/>
      <c r="Y727" s="35"/>
      <c r="Z727" s="35"/>
      <c r="AA727" s="35"/>
      <c r="AB727" s="35"/>
      <c r="AC727" s="35"/>
      <c r="AD727" s="35"/>
      <c r="AE727" s="35"/>
      <c r="AT727" s="18" t="s">
        <v>179</v>
      </c>
      <c r="AU727" s="18" t="s">
        <v>84</v>
      </c>
    </row>
    <row r="728" spans="1:65" s="13" customFormat="1" x14ac:dyDescent="0.2">
      <c r="B728" s="192"/>
      <c r="C728" s="193"/>
      <c r="D728" s="187" t="s">
        <v>181</v>
      </c>
      <c r="E728" s="194" t="s">
        <v>19</v>
      </c>
      <c r="F728" s="195" t="s">
        <v>1116</v>
      </c>
      <c r="G728" s="193"/>
      <c r="H728" s="196">
        <v>6.2640000000000002</v>
      </c>
      <c r="I728" s="197"/>
      <c r="J728" s="193"/>
      <c r="K728" s="193"/>
      <c r="L728" s="198"/>
      <c r="M728" s="199"/>
      <c r="N728" s="200"/>
      <c r="O728" s="200"/>
      <c r="P728" s="200"/>
      <c r="Q728" s="200"/>
      <c r="R728" s="200"/>
      <c r="S728" s="200"/>
      <c r="T728" s="201"/>
      <c r="AT728" s="202" t="s">
        <v>181</v>
      </c>
      <c r="AU728" s="202" t="s">
        <v>84</v>
      </c>
      <c r="AV728" s="13" t="s">
        <v>84</v>
      </c>
      <c r="AW728" s="13" t="s">
        <v>35</v>
      </c>
      <c r="AX728" s="13" t="s">
        <v>74</v>
      </c>
      <c r="AY728" s="202" t="s">
        <v>170</v>
      </c>
    </row>
    <row r="729" spans="1:65" s="13" customFormat="1" x14ac:dyDescent="0.2">
      <c r="B729" s="192"/>
      <c r="C729" s="193"/>
      <c r="D729" s="187" t="s">
        <v>181</v>
      </c>
      <c r="E729" s="194" t="s">
        <v>19</v>
      </c>
      <c r="F729" s="195" t="s">
        <v>1117</v>
      </c>
      <c r="G729" s="193"/>
      <c r="H729" s="196">
        <v>17.989999999999998</v>
      </c>
      <c r="I729" s="197"/>
      <c r="J729" s="193"/>
      <c r="K729" s="193"/>
      <c r="L729" s="198"/>
      <c r="M729" s="199"/>
      <c r="N729" s="200"/>
      <c r="O729" s="200"/>
      <c r="P729" s="200"/>
      <c r="Q729" s="200"/>
      <c r="R729" s="200"/>
      <c r="S729" s="200"/>
      <c r="T729" s="201"/>
      <c r="AT729" s="202" t="s">
        <v>181</v>
      </c>
      <c r="AU729" s="202" t="s">
        <v>84</v>
      </c>
      <c r="AV729" s="13" t="s">
        <v>84</v>
      </c>
      <c r="AW729" s="13" t="s">
        <v>35</v>
      </c>
      <c r="AX729" s="13" t="s">
        <v>74</v>
      </c>
      <c r="AY729" s="202" t="s">
        <v>170</v>
      </c>
    </row>
    <row r="730" spans="1:65" s="14" customFormat="1" x14ac:dyDescent="0.2">
      <c r="B730" s="203"/>
      <c r="C730" s="204"/>
      <c r="D730" s="187" t="s">
        <v>181</v>
      </c>
      <c r="E730" s="205" t="s">
        <v>19</v>
      </c>
      <c r="F730" s="206" t="s">
        <v>185</v>
      </c>
      <c r="G730" s="204"/>
      <c r="H730" s="207">
        <v>24.254000000000001</v>
      </c>
      <c r="I730" s="208"/>
      <c r="J730" s="204"/>
      <c r="K730" s="204"/>
      <c r="L730" s="209"/>
      <c r="M730" s="210"/>
      <c r="N730" s="211"/>
      <c r="O730" s="211"/>
      <c r="P730" s="211"/>
      <c r="Q730" s="211"/>
      <c r="R730" s="211"/>
      <c r="S730" s="211"/>
      <c r="T730" s="212"/>
      <c r="AT730" s="213" t="s">
        <v>181</v>
      </c>
      <c r="AU730" s="213" t="s">
        <v>84</v>
      </c>
      <c r="AV730" s="14" t="s">
        <v>177</v>
      </c>
      <c r="AW730" s="14" t="s">
        <v>35</v>
      </c>
      <c r="AX730" s="14" t="s">
        <v>82</v>
      </c>
      <c r="AY730" s="213" t="s">
        <v>170</v>
      </c>
    </row>
    <row r="731" spans="1:65" s="2" customFormat="1" ht="16.5" customHeight="1" x14ac:dyDescent="0.2">
      <c r="A731" s="35"/>
      <c r="B731" s="36"/>
      <c r="C731" s="214" t="s">
        <v>1118</v>
      </c>
      <c r="D731" s="214" t="s">
        <v>239</v>
      </c>
      <c r="E731" s="215" t="s">
        <v>1119</v>
      </c>
      <c r="F731" s="216" t="s">
        <v>1120</v>
      </c>
      <c r="G731" s="217" t="s">
        <v>1121</v>
      </c>
      <c r="H731" s="218">
        <v>40.018999999999998</v>
      </c>
      <c r="I731" s="219"/>
      <c r="J731" s="220">
        <f>ROUND(I731*H731,2)</f>
        <v>0</v>
      </c>
      <c r="K731" s="216" t="s">
        <v>176</v>
      </c>
      <c r="L731" s="221"/>
      <c r="M731" s="222" t="s">
        <v>19</v>
      </c>
      <c r="N731" s="223" t="s">
        <v>45</v>
      </c>
      <c r="O731" s="65"/>
      <c r="P731" s="183">
        <f>O731*H731</f>
        <v>0</v>
      </c>
      <c r="Q731" s="183">
        <v>1E-3</v>
      </c>
      <c r="R731" s="183">
        <f>Q731*H731</f>
        <v>4.0018999999999999E-2</v>
      </c>
      <c r="S731" s="183">
        <v>0</v>
      </c>
      <c r="T731" s="184">
        <f>S731*H731</f>
        <v>0</v>
      </c>
      <c r="U731" s="35"/>
      <c r="V731" s="35"/>
      <c r="W731" s="35"/>
      <c r="X731" s="35"/>
      <c r="Y731" s="35"/>
      <c r="Z731" s="35"/>
      <c r="AA731" s="35"/>
      <c r="AB731" s="35"/>
      <c r="AC731" s="35"/>
      <c r="AD731" s="35"/>
      <c r="AE731" s="35"/>
      <c r="AR731" s="185" t="s">
        <v>426</v>
      </c>
      <c r="AT731" s="185" t="s">
        <v>239</v>
      </c>
      <c r="AU731" s="185" t="s">
        <v>84</v>
      </c>
      <c r="AY731" s="18" t="s">
        <v>170</v>
      </c>
      <c r="BE731" s="186">
        <f>IF(N731="základní",J731,0)</f>
        <v>0</v>
      </c>
      <c r="BF731" s="186">
        <f>IF(N731="snížená",J731,0)</f>
        <v>0</v>
      </c>
      <c r="BG731" s="186">
        <f>IF(N731="zákl. přenesená",J731,0)</f>
        <v>0</v>
      </c>
      <c r="BH731" s="186">
        <f>IF(N731="sníž. přenesená",J731,0)</f>
        <v>0</v>
      </c>
      <c r="BI731" s="186">
        <f>IF(N731="nulová",J731,0)</f>
        <v>0</v>
      </c>
      <c r="BJ731" s="18" t="s">
        <v>82</v>
      </c>
      <c r="BK731" s="186">
        <f>ROUND(I731*H731,2)</f>
        <v>0</v>
      </c>
      <c r="BL731" s="18" t="s">
        <v>276</v>
      </c>
      <c r="BM731" s="185" t="s">
        <v>1122</v>
      </c>
    </row>
    <row r="732" spans="1:65" s="13" customFormat="1" x14ac:dyDescent="0.2">
      <c r="B732" s="192"/>
      <c r="C732" s="193"/>
      <c r="D732" s="187" t="s">
        <v>181</v>
      </c>
      <c r="E732" s="193"/>
      <c r="F732" s="195" t="s">
        <v>1123</v>
      </c>
      <c r="G732" s="193"/>
      <c r="H732" s="196">
        <v>40.018999999999998</v>
      </c>
      <c r="I732" s="197"/>
      <c r="J732" s="193"/>
      <c r="K732" s="193"/>
      <c r="L732" s="198"/>
      <c r="M732" s="199"/>
      <c r="N732" s="200"/>
      <c r="O732" s="200"/>
      <c r="P732" s="200"/>
      <c r="Q732" s="200"/>
      <c r="R732" s="200"/>
      <c r="S732" s="200"/>
      <c r="T732" s="201"/>
      <c r="AT732" s="202" t="s">
        <v>181</v>
      </c>
      <c r="AU732" s="202" t="s">
        <v>84</v>
      </c>
      <c r="AV732" s="13" t="s">
        <v>84</v>
      </c>
      <c r="AW732" s="13" t="s">
        <v>4</v>
      </c>
      <c r="AX732" s="13" t="s">
        <v>82</v>
      </c>
      <c r="AY732" s="202" t="s">
        <v>170</v>
      </c>
    </row>
    <row r="733" spans="1:65" s="2" customFormat="1" ht="16.5" customHeight="1" x14ac:dyDescent="0.2">
      <c r="A733" s="35"/>
      <c r="B733" s="36"/>
      <c r="C733" s="174" t="s">
        <v>1124</v>
      </c>
      <c r="D733" s="174" t="s">
        <v>172</v>
      </c>
      <c r="E733" s="175" t="s">
        <v>1125</v>
      </c>
      <c r="F733" s="176" t="s">
        <v>1126</v>
      </c>
      <c r="G733" s="177" t="s">
        <v>248</v>
      </c>
      <c r="H733" s="178">
        <v>493.98899999999998</v>
      </c>
      <c r="I733" s="179"/>
      <c r="J733" s="180">
        <f>ROUND(I733*H733,2)</f>
        <v>0</v>
      </c>
      <c r="K733" s="176" t="s">
        <v>176</v>
      </c>
      <c r="L733" s="40"/>
      <c r="M733" s="181" t="s">
        <v>19</v>
      </c>
      <c r="N733" s="182" t="s">
        <v>45</v>
      </c>
      <c r="O733" s="65"/>
      <c r="P733" s="183">
        <f>O733*H733</f>
        <v>0</v>
      </c>
      <c r="Q733" s="183">
        <v>4.0000000000000002E-4</v>
      </c>
      <c r="R733" s="183">
        <f>Q733*H733</f>
        <v>0.19759560000000001</v>
      </c>
      <c r="S733" s="183">
        <v>0</v>
      </c>
      <c r="T733" s="184">
        <f>S733*H733</f>
        <v>0</v>
      </c>
      <c r="U733" s="35"/>
      <c r="V733" s="35"/>
      <c r="W733" s="35"/>
      <c r="X733" s="35"/>
      <c r="Y733" s="35"/>
      <c r="Z733" s="35"/>
      <c r="AA733" s="35"/>
      <c r="AB733" s="35"/>
      <c r="AC733" s="35"/>
      <c r="AD733" s="35"/>
      <c r="AE733" s="35"/>
      <c r="AR733" s="185" t="s">
        <v>276</v>
      </c>
      <c r="AT733" s="185" t="s">
        <v>172</v>
      </c>
      <c r="AU733" s="185" t="s">
        <v>84</v>
      </c>
      <c r="AY733" s="18" t="s">
        <v>170</v>
      </c>
      <c r="BE733" s="186">
        <f>IF(N733="základní",J733,0)</f>
        <v>0</v>
      </c>
      <c r="BF733" s="186">
        <f>IF(N733="snížená",J733,0)</f>
        <v>0</v>
      </c>
      <c r="BG733" s="186">
        <f>IF(N733="zákl. přenesená",J733,0)</f>
        <v>0</v>
      </c>
      <c r="BH733" s="186">
        <f>IF(N733="sníž. přenesená",J733,0)</f>
        <v>0</v>
      </c>
      <c r="BI733" s="186">
        <f>IF(N733="nulová",J733,0)</f>
        <v>0</v>
      </c>
      <c r="BJ733" s="18" t="s">
        <v>82</v>
      </c>
      <c r="BK733" s="186">
        <f>ROUND(I733*H733,2)</f>
        <v>0</v>
      </c>
      <c r="BL733" s="18" t="s">
        <v>276</v>
      </c>
      <c r="BM733" s="185" t="s">
        <v>1127</v>
      </c>
    </row>
    <row r="734" spans="1:65" s="2" customFormat="1" ht="29.25" x14ac:dyDescent="0.2">
      <c r="A734" s="35"/>
      <c r="B734" s="36"/>
      <c r="C734" s="37"/>
      <c r="D734" s="187" t="s">
        <v>179</v>
      </c>
      <c r="E734" s="37"/>
      <c r="F734" s="188" t="s">
        <v>1128</v>
      </c>
      <c r="G734" s="37"/>
      <c r="H734" s="37"/>
      <c r="I734" s="189"/>
      <c r="J734" s="37"/>
      <c r="K734" s="37"/>
      <c r="L734" s="40"/>
      <c r="M734" s="190"/>
      <c r="N734" s="191"/>
      <c r="O734" s="65"/>
      <c r="P734" s="65"/>
      <c r="Q734" s="65"/>
      <c r="R734" s="65"/>
      <c r="S734" s="65"/>
      <c r="T734" s="66"/>
      <c r="U734" s="35"/>
      <c r="V734" s="35"/>
      <c r="W734" s="35"/>
      <c r="X734" s="35"/>
      <c r="Y734" s="35"/>
      <c r="Z734" s="35"/>
      <c r="AA734" s="35"/>
      <c r="AB734" s="35"/>
      <c r="AC734" s="35"/>
      <c r="AD734" s="35"/>
      <c r="AE734" s="35"/>
      <c r="AT734" s="18" t="s">
        <v>179</v>
      </c>
      <c r="AU734" s="18" t="s">
        <v>84</v>
      </c>
    </row>
    <row r="735" spans="1:65" s="13" customFormat="1" x14ac:dyDescent="0.2">
      <c r="B735" s="192"/>
      <c r="C735" s="193"/>
      <c r="D735" s="187" t="s">
        <v>181</v>
      </c>
      <c r="E735" s="194" t="s">
        <v>19</v>
      </c>
      <c r="F735" s="195" t="s">
        <v>1129</v>
      </c>
      <c r="G735" s="193"/>
      <c r="H735" s="196">
        <v>369.38200000000001</v>
      </c>
      <c r="I735" s="197"/>
      <c r="J735" s="193"/>
      <c r="K735" s="193"/>
      <c r="L735" s="198"/>
      <c r="M735" s="199"/>
      <c r="N735" s="200"/>
      <c r="O735" s="200"/>
      <c r="P735" s="200"/>
      <c r="Q735" s="200"/>
      <c r="R735" s="200"/>
      <c r="S735" s="200"/>
      <c r="T735" s="201"/>
      <c r="AT735" s="202" t="s">
        <v>181</v>
      </c>
      <c r="AU735" s="202" t="s">
        <v>84</v>
      </c>
      <c r="AV735" s="13" t="s">
        <v>84</v>
      </c>
      <c r="AW735" s="13" t="s">
        <v>35</v>
      </c>
      <c r="AX735" s="13" t="s">
        <v>74</v>
      </c>
      <c r="AY735" s="202" t="s">
        <v>170</v>
      </c>
    </row>
    <row r="736" spans="1:65" s="13" customFormat="1" x14ac:dyDescent="0.2">
      <c r="B736" s="192"/>
      <c r="C736" s="193"/>
      <c r="D736" s="187" t="s">
        <v>181</v>
      </c>
      <c r="E736" s="194" t="s">
        <v>19</v>
      </c>
      <c r="F736" s="195" t="s">
        <v>1130</v>
      </c>
      <c r="G736" s="193"/>
      <c r="H736" s="196">
        <v>114.607</v>
      </c>
      <c r="I736" s="197"/>
      <c r="J736" s="193"/>
      <c r="K736" s="193"/>
      <c r="L736" s="198"/>
      <c r="M736" s="199"/>
      <c r="N736" s="200"/>
      <c r="O736" s="200"/>
      <c r="P736" s="200"/>
      <c r="Q736" s="200"/>
      <c r="R736" s="200"/>
      <c r="S736" s="200"/>
      <c r="T736" s="201"/>
      <c r="AT736" s="202" t="s">
        <v>181</v>
      </c>
      <c r="AU736" s="202" t="s">
        <v>84</v>
      </c>
      <c r="AV736" s="13" t="s">
        <v>84</v>
      </c>
      <c r="AW736" s="13" t="s">
        <v>35</v>
      </c>
      <c r="AX736" s="13" t="s">
        <v>74</v>
      </c>
      <c r="AY736" s="202" t="s">
        <v>170</v>
      </c>
    </row>
    <row r="737" spans="1:65" s="13" customFormat="1" x14ac:dyDescent="0.2">
      <c r="B737" s="192"/>
      <c r="C737" s="193"/>
      <c r="D737" s="187" t="s">
        <v>181</v>
      </c>
      <c r="E737" s="194" t="s">
        <v>19</v>
      </c>
      <c r="F737" s="195" t="s">
        <v>238</v>
      </c>
      <c r="G737" s="193"/>
      <c r="H737" s="196">
        <v>10</v>
      </c>
      <c r="I737" s="197"/>
      <c r="J737" s="193"/>
      <c r="K737" s="193"/>
      <c r="L737" s="198"/>
      <c r="M737" s="199"/>
      <c r="N737" s="200"/>
      <c r="O737" s="200"/>
      <c r="P737" s="200"/>
      <c r="Q737" s="200"/>
      <c r="R737" s="200"/>
      <c r="S737" s="200"/>
      <c r="T737" s="201"/>
      <c r="AT737" s="202" t="s">
        <v>181</v>
      </c>
      <c r="AU737" s="202" t="s">
        <v>84</v>
      </c>
      <c r="AV737" s="13" t="s">
        <v>84</v>
      </c>
      <c r="AW737" s="13" t="s">
        <v>35</v>
      </c>
      <c r="AX737" s="13" t="s">
        <v>74</v>
      </c>
      <c r="AY737" s="202" t="s">
        <v>170</v>
      </c>
    </row>
    <row r="738" spans="1:65" s="14" customFormat="1" x14ac:dyDescent="0.2">
      <c r="B738" s="203"/>
      <c r="C738" s="204"/>
      <c r="D738" s="187" t="s">
        <v>181</v>
      </c>
      <c r="E738" s="205" t="s">
        <v>19</v>
      </c>
      <c r="F738" s="206" t="s">
        <v>185</v>
      </c>
      <c r="G738" s="204"/>
      <c r="H738" s="207">
        <v>493.98899999999998</v>
      </c>
      <c r="I738" s="208"/>
      <c r="J738" s="204"/>
      <c r="K738" s="204"/>
      <c r="L738" s="209"/>
      <c r="M738" s="210"/>
      <c r="N738" s="211"/>
      <c r="O738" s="211"/>
      <c r="P738" s="211"/>
      <c r="Q738" s="211"/>
      <c r="R738" s="211"/>
      <c r="S738" s="211"/>
      <c r="T738" s="212"/>
      <c r="AT738" s="213" t="s">
        <v>181</v>
      </c>
      <c r="AU738" s="213" t="s">
        <v>84</v>
      </c>
      <c r="AV738" s="14" t="s">
        <v>177</v>
      </c>
      <c r="AW738" s="14" t="s">
        <v>35</v>
      </c>
      <c r="AX738" s="14" t="s">
        <v>82</v>
      </c>
      <c r="AY738" s="213" t="s">
        <v>170</v>
      </c>
    </row>
    <row r="739" spans="1:65" s="2" customFormat="1" ht="24" x14ac:dyDescent="0.2">
      <c r="A739" s="35"/>
      <c r="B739" s="36"/>
      <c r="C739" s="214" t="s">
        <v>1131</v>
      </c>
      <c r="D739" s="214" t="s">
        <v>239</v>
      </c>
      <c r="E739" s="215" t="s">
        <v>1132</v>
      </c>
      <c r="F739" s="216" t="s">
        <v>1133</v>
      </c>
      <c r="G739" s="217" t="s">
        <v>248</v>
      </c>
      <c r="H739" s="218">
        <v>568.08699999999999</v>
      </c>
      <c r="I739" s="219"/>
      <c r="J739" s="220">
        <f>ROUND(I739*H739,2)</f>
        <v>0</v>
      </c>
      <c r="K739" s="216" t="s">
        <v>176</v>
      </c>
      <c r="L739" s="221"/>
      <c r="M739" s="222" t="s">
        <v>19</v>
      </c>
      <c r="N739" s="223" t="s">
        <v>45</v>
      </c>
      <c r="O739" s="65"/>
      <c r="P739" s="183">
        <f>O739*H739</f>
        <v>0</v>
      </c>
      <c r="Q739" s="183">
        <v>4.7000000000000002E-3</v>
      </c>
      <c r="R739" s="183">
        <f>Q739*H739</f>
        <v>2.6700089</v>
      </c>
      <c r="S739" s="183">
        <v>0</v>
      </c>
      <c r="T739" s="184">
        <f>S739*H739</f>
        <v>0</v>
      </c>
      <c r="U739" s="35"/>
      <c r="V739" s="35"/>
      <c r="W739" s="35"/>
      <c r="X739" s="35"/>
      <c r="Y739" s="35"/>
      <c r="Z739" s="35"/>
      <c r="AA739" s="35"/>
      <c r="AB739" s="35"/>
      <c r="AC739" s="35"/>
      <c r="AD739" s="35"/>
      <c r="AE739" s="35"/>
      <c r="AR739" s="185" t="s">
        <v>426</v>
      </c>
      <c r="AT739" s="185" t="s">
        <v>239</v>
      </c>
      <c r="AU739" s="185" t="s">
        <v>84</v>
      </c>
      <c r="AY739" s="18" t="s">
        <v>170</v>
      </c>
      <c r="BE739" s="186">
        <f>IF(N739="základní",J739,0)</f>
        <v>0</v>
      </c>
      <c r="BF739" s="186">
        <f>IF(N739="snížená",J739,0)</f>
        <v>0</v>
      </c>
      <c r="BG739" s="186">
        <f>IF(N739="zákl. přenesená",J739,0)</f>
        <v>0</v>
      </c>
      <c r="BH739" s="186">
        <f>IF(N739="sníž. přenesená",J739,0)</f>
        <v>0</v>
      </c>
      <c r="BI739" s="186">
        <f>IF(N739="nulová",J739,0)</f>
        <v>0</v>
      </c>
      <c r="BJ739" s="18" t="s">
        <v>82</v>
      </c>
      <c r="BK739" s="186">
        <f>ROUND(I739*H739,2)</f>
        <v>0</v>
      </c>
      <c r="BL739" s="18" t="s">
        <v>276</v>
      </c>
      <c r="BM739" s="185" t="s">
        <v>1134</v>
      </c>
    </row>
    <row r="740" spans="1:65" s="13" customFormat="1" x14ac:dyDescent="0.2">
      <c r="B740" s="192"/>
      <c r="C740" s="193"/>
      <c r="D740" s="187" t="s">
        <v>181</v>
      </c>
      <c r="E740" s="193"/>
      <c r="F740" s="195" t="s">
        <v>1135</v>
      </c>
      <c r="G740" s="193"/>
      <c r="H740" s="196">
        <v>568.08699999999999</v>
      </c>
      <c r="I740" s="197"/>
      <c r="J740" s="193"/>
      <c r="K740" s="193"/>
      <c r="L740" s="198"/>
      <c r="M740" s="199"/>
      <c r="N740" s="200"/>
      <c r="O740" s="200"/>
      <c r="P740" s="200"/>
      <c r="Q740" s="200"/>
      <c r="R740" s="200"/>
      <c r="S740" s="200"/>
      <c r="T740" s="201"/>
      <c r="AT740" s="202" t="s">
        <v>181</v>
      </c>
      <c r="AU740" s="202" t="s">
        <v>84</v>
      </c>
      <c r="AV740" s="13" t="s">
        <v>84</v>
      </c>
      <c r="AW740" s="13" t="s">
        <v>4</v>
      </c>
      <c r="AX740" s="13" t="s">
        <v>82</v>
      </c>
      <c r="AY740" s="202" t="s">
        <v>170</v>
      </c>
    </row>
    <row r="741" spans="1:65" s="2" customFormat="1" ht="16.5" customHeight="1" x14ac:dyDescent="0.2">
      <c r="A741" s="35"/>
      <c r="B741" s="36"/>
      <c r="C741" s="174" t="s">
        <v>1136</v>
      </c>
      <c r="D741" s="174" t="s">
        <v>172</v>
      </c>
      <c r="E741" s="175" t="s">
        <v>1137</v>
      </c>
      <c r="F741" s="176" t="s">
        <v>1138</v>
      </c>
      <c r="G741" s="177" t="s">
        <v>248</v>
      </c>
      <c r="H741" s="178">
        <v>104.60899999999999</v>
      </c>
      <c r="I741" s="179"/>
      <c r="J741" s="180">
        <f>ROUND(I741*H741,2)</f>
        <v>0</v>
      </c>
      <c r="K741" s="176" t="s">
        <v>176</v>
      </c>
      <c r="L741" s="40"/>
      <c r="M741" s="181" t="s">
        <v>19</v>
      </c>
      <c r="N741" s="182" t="s">
        <v>45</v>
      </c>
      <c r="O741" s="65"/>
      <c r="P741" s="183">
        <f>O741*H741</f>
        <v>0</v>
      </c>
      <c r="Q741" s="183">
        <v>4.0000000000000002E-4</v>
      </c>
      <c r="R741" s="183">
        <f>Q741*H741</f>
        <v>4.1843600000000002E-2</v>
      </c>
      <c r="S741" s="183">
        <v>0</v>
      </c>
      <c r="T741" s="184">
        <f>S741*H741</f>
        <v>0</v>
      </c>
      <c r="U741" s="35"/>
      <c r="V741" s="35"/>
      <c r="W741" s="35"/>
      <c r="X741" s="35"/>
      <c r="Y741" s="35"/>
      <c r="Z741" s="35"/>
      <c r="AA741" s="35"/>
      <c r="AB741" s="35"/>
      <c r="AC741" s="35"/>
      <c r="AD741" s="35"/>
      <c r="AE741" s="35"/>
      <c r="AR741" s="185" t="s">
        <v>276</v>
      </c>
      <c r="AT741" s="185" t="s">
        <v>172</v>
      </c>
      <c r="AU741" s="185" t="s">
        <v>84</v>
      </c>
      <c r="AY741" s="18" t="s">
        <v>170</v>
      </c>
      <c r="BE741" s="186">
        <f>IF(N741="základní",J741,0)</f>
        <v>0</v>
      </c>
      <c r="BF741" s="186">
        <f>IF(N741="snížená",J741,0)</f>
        <v>0</v>
      </c>
      <c r="BG741" s="186">
        <f>IF(N741="zákl. přenesená",J741,0)</f>
        <v>0</v>
      </c>
      <c r="BH741" s="186">
        <f>IF(N741="sníž. přenesená",J741,0)</f>
        <v>0</v>
      </c>
      <c r="BI741" s="186">
        <f>IF(N741="nulová",J741,0)</f>
        <v>0</v>
      </c>
      <c r="BJ741" s="18" t="s">
        <v>82</v>
      </c>
      <c r="BK741" s="186">
        <f>ROUND(I741*H741,2)</f>
        <v>0</v>
      </c>
      <c r="BL741" s="18" t="s">
        <v>276</v>
      </c>
      <c r="BM741" s="185" t="s">
        <v>1139</v>
      </c>
    </row>
    <row r="742" spans="1:65" s="2" customFormat="1" ht="29.25" x14ac:dyDescent="0.2">
      <c r="A742" s="35"/>
      <c r="B742" s="36"/>
      <c r="C742" s="37"/>
      <c r="D742" s="187" t="s">
        <v>179</v>
      </c>
      <c r="E742" s="37"/>
      <c r="F742" s="188" t="s">
        <v>1128</v>
      </c>
      <c r="G742" s="37"/>
      <c r="H742" s="37"/>
      <c r="I742" s="189"/>
      <c r="J742" s="37"/>
      <c r="K742" s="37"/>
      <c r="L742" s="40"/>
      <c r="M742" s="190"/>
      <c r="N742" s="191"/>
      <c r="O742" s="65"/>
      <c r="P742" s="65"/>
      <c r="Q742" s="65"/>
      <c r="R742" s="65"/>
      <c r="S742" s="65"/>
      <c r="T742" s="66"/>
      <c r="U742" s="35"/>
      <c r="V742" s="35"/>
      <c r="W742" s="35"/>
      <c r="X742" s="35"/>
      <c r="Y742" s="35"/>
      <c r="Z742" s="35"/>
      <c r="AA742" s="35"/>
      <c r="AB742" s="35"/>
      <c r="AC742" s="35"/>
      <c r="AD742" s="35"/>
      <c r="AE742" s="35"/>
      <c r="AT742" s="18" t="s">
        <v>179</v>
      </c>
      <c r="AU742" s="18" t="s">
        <v>84</v>
      </c>
    </row>
    <row r="743" spans="1:65" s="13" customFormat="1" x14ac:dyDescent="0.2">
      <c r="B743" s="192"/>
      <c r="C743" s="193"/>
      <c r="D743" s="187" t="s">
        <v>181</v>
      </c>
      <c r="E743" s="194" t="s">
        <v>19</v>
      </c>
      <c r="F743" s="195" t="s">
        <v>1106</v>
      </c>
      <c r="G743" s="193"/>
      <c r="H743" s="196">
        <v>63.915999999999997</v>
      </c>
      <c r="I743" s="197"/>
      <c r="J743" s="193"/>
      <c r="K743" s="193"/>
      <c r="L743" s="198"/>
      <c r="M743" s="199"/>
      <c r="N743" s="200"/>
      <c r="O743" s="200"/>
      <c r="P743" s="200"/>
      <c r="Q743" s="200"/>
      <c r="R743" s="200"/>
      <c r="S743" s="200"/>
      <c r="T743" s="201"/>
      <c r="AT743" s="202" t="s">
        <v>181</v>
      </c>
      <c r="AU743" s="202" t="s">
        <v>84</v>
      </c>
      <c r="AV743" s="13" t="s">
        <v>84</v>
      </c>
      <c r="AW743" s="13" t="s">
        <v>35</v>
      </c>
      <c r="AX743" s="13" t="s">
        <v>74</v>
      </c>
      <c r="AY743" s="202" t="s">
        <v>170</v>
      </c>
    </row>
    <row r="744" spans="1:65" s="13" customFormat="1" x14ac:dyDescent="0.2">
      <c r="B744" s="192"/>
      <c r="C744" s="193"/>
      <c r="D744" s="187" t="s">
        <v>181</v>
      </c>
      <c r="E744" s="194" t="s">
        <v>19</v>
      </c>
      <c r="F744" s="195" t="s">
        <v>1107</v>
      </c>
      <c r="G744" s="193"/>
      <c r="H744" s="196">
        <v>27.759</v>
      </c>
      <c r="I744" s="197"/>
      <c r="J744" s="193"/>
      <c r="K744" s="193"/>
      <c r="L744" s="198"/>
      <c r="M744" s="199"/>
      <c r="N744" s="200"/>
      <c r="O744" s="200"/>
      <c r="P744" s="200"/>
      <c r="Q744" s="200"/>
      <c r="R744" s="200"/>
      <c r="S744" s="200"/>
      <c r="T744" s="201"/>
      <c r="AT744" s="202" t="s">
        <v>181</v>
      </c>
      <c r="AU744" s="202" t="s">
        <v>84</v>
      </c>
      <c r="AV744" s="13" t="s">
        <v>84</v>
      </c>
      <c r="AW744" s="13" t="s">
        <v>35</v>
      </c>
      <c r="AX744" s="13" t="s">
        <v>74</v>
      </c>
      <c r="AY744" s="202" t="s">
        <v>170</v>
      </c>
    </row>
    <row r="745" spans="1:65" s="13" customFormat="1" x14ac:dyDescent="0.2">
      <c r="B745" s="192"/>
      <c r="C745" s="193"/>
      <c r="D745" s="187" t="s">
        <v>181</v>
      </c>
      <c r="E745" s="194" t="s">
        <v>19</v>
      </c>
      <c r="F745" s="195" t="s">
        <v>1108</v>
      </c>
      <c r="G745" s="193"/>
      <c r="H745" s="196">
        <v>12.933999999999999</v>
      </c>
      <c r="I745" s="197"/>
      <c r="J745" s="193"/>
      <c r="K745" s="193"/>
      <c r="L745" s="198"/>
      <c r="M745" s="199"/>
      <c r="N745" s="200"/>
      <c r="O745" s="200"/>
      <c r="P745" s="200"/>
      <c r="Q745" s="200"/>
      <c r="R745" s="200"/>
      <c r="S745" s="200"/>
      <c r="T745" s="201"/>
      <c r="AT745" s="202" t="s">
        <v>181</v>
      </c>
      <c r="AU745" s="202" t="s">
        <v>84</v>
      </c>
      <c r="AV745" s="13" t="s">
        <v>84</v>
      </c>
      <c r="AW745" s="13" t="s">
        <v>35</v>
      </c>
      <c r="AX745" s="13" t="s">
        <v>74</v>
      </c>
      <c r="AY745" s="202" t="s">
        <v>170</v>
      </c>
    </row>
    <row r="746" spans="1:65" s="14" customFormat="1" x14ac:dyDescent="0.2">
      <c r="B746" s="203"/>
      <c r="C746" s="204"/>
      <c r="D746" s="187" t="s">
        <v>181</v>
      </c>
      <c r="E746" s="205" t="s">
        <v>19</v>
      </c>
      <c r="F746" s="206" t="s">
        <v>185</v>
      </c>
      <c r="G746" s="204"/>
      <c r="H746" s="207">
        <v>104.60899999999999</v>
      </c>
      <c r="I746" s="208"/>
      <c r="J746" s="204"/>
      <c r="K746" s="204"/>
      <c r="L746" s="209"/>
      <c r="M746" s="210"/>
      <c r="N746" s="211"/>
      <c r="O746" s="211"/>
      <c r="P746" s="211"/>
      <c r="Q746" s="211"/>
      <c r="R746" s="211"/>
      <c r="S746" s="211"/>
      <c r="T746" s="212"/>
      <c r="AT746" s="213" t="s">
        <v>181</v>
      </c>
      <c r="AU746" s="213" t="s">
        <v>84</v>
      </c>
      <c r="AV746" s="14" t="s">
        <v>177</v>
      </c>
      <c r="AW746" s="14" t="s">
        <v>35</v>
      </c>
      <c r="AX746" s="14" t="s">
        <v>82</v>
      </c>
      <c r="AY746" s="213" t="s">
        <v>170</v>
      </c>
    </row>
    <row r="747" spans="1:65" s="2" customFormat="1" ht="16.5" customHeight="1" x14ac:dyDescent="0.2">
      <c r="A747" s="35"/>
      <c r="B747" s="36"/>
      <c r="C747" s="174" t="s">
        <v>1140</v>
      </c>
      <c r="D747" s="174" t="s">
        <v>172</v>
      </c>
      <c r="E747" s="175" t="s">
        <v>1141</v>
      </c>
      <c r="F747" s="176" t="s">
        <v>1142</v>
      </c>
      <c r="G747" s="177" t="s">
        <v>439</v>
      </c>
      <c r="H747" s="178">
        <v>19</v>
      </c>
      <c r="I747" s="179"/>
      <c r="J747" s="180">
        <f>ROUND(I747*H747,2)</f>
        <v>0</v>
      </c>
      <c r="K747" s="176" t="s">
        <v>176</v>
      </c>
      <c r="L747" s="40"/>
      <c r="M747" s="181" t="s">
        <v>19</v>
      </c>
      <c r="N747" s="182" t="s">
        <v>45</v>
      </c>
      <c r="O747" s="65"/>
      <c r="P747" s="183">
        <f>O747*H747</f>
        <v>0</v>
      </c>
      <c r="Q747" s="183">
        <v>1.7000000000000001E-4</v>
      </c>
      <c r="R747" s="183">
        <f>Q747*H747</f>
        <v>3.2300000000000002E-3</v>
      </c>
      <c r="S747" s="183">
        <v>0</v>
      </c>
      <c r="T747" s="184">
        <f>S747*H747</f>
        <v>0</v>
      </c>
      <c r="U747" s="35"/>
      <c r="V747" s="35"/>
      <c r="W747" s="35"/>
      <c r="X747" s="35"/>
      <c r="Y747" s="35"/>
      <c r="Z747" s="35"/>
      <c r="AA747" s="35"/>
      <c r="AB747" s="35"/>
      <c r="AC747" s="35"/>
      <c r="AD747" s="35"/>
      <c r="AE747" s="35"/>
      <c r="AR747" s="185" t="s">
        <v>276</v>
      </c>
      <c r="AT747" s="185" t="s">
        <v>172</v>
      </c>
      <c r="AU747" s="185" t="s">
        <v>84</v>
      </c>
      <c r="AY747" s="18" t="s">
        <v>170</v>
      </c>
      <c r="BE747" s="186">
        <f>IF(N747="základní",J747,0)</f>
        <v>0</v>
      </c>
      <c r="BF747" s="186">
        <f>IF(N747="snížená",J747,0)</f>
        <v>0</v>
      </c>
      <c r="BG747" s="186">
        <f>IF(N747="zákl. přenesená",J747,0)</f>
        <v>0</v>
      </c>
      <c r="BH747" s="186">
        <f>IF(N747="sníž. přenesená",J747,0)</f>
        <v>0</v>
      </c>
      <c r="BI747" s="186">
        <f>IF(N747="nulová",J747,0)</f>
        <v>0</v>
      </c>
      <c r="BJ747" s="18" t="s">
        <v>82</v>
      </c>
      <c r="BK747" s="186">
        <f>ROUND(I747*H747,2)</f>
        <v>0</v>
      </c>
      <c r="BL747" s="18" t="s">
        <v>276</v>
      </c>
      <c r="BM747" s="185" t="s">
        <v>1143</v>
      </c>
    </row>
    <row r="748" spans="1:65" s="13" customFormat="1" x14ac:dyDescent="0.2">
      <c r="B748" s="192"/>
      <c r="C748" s="193"/>
      <c r="D748" s="187" t="s">
        <v>181</v>
      </c>
      <c r="E748" s="194" t="s">
        <v>19</v>
      </c>
      <c r="F748" s="195" t="s">
        <v>1144</v>
      </c>
      <c r="G748" s="193"/>
      <c r="H748" s="196">
        <v>19</v>
      </c>
      <c r="I748" s="197"/>
      <c r="J748" s="193"/>
      <c r="K748" s="193"/>
      <c r="L748" s="198"/>
      <c r="M748" s="199"/>
      <c r="N748" s="200"/>
      <c r="O748" s="200"/>
      <c r="P748" s="200"/>
      <c r="Q748" s="200"/>
      <c r="R748" s="200"/>
      <c r="S748" s="200"/>
      <c r="T748" s="201"/>
      <c r="AT748" s="202" t="s">
        <v>181</v>
      </c>
      <c r="AU748" s="202" t="s">
        <v>84</v>
      </c>
      <c r="AV748" s="13" t="s">
        <v>84</v>
      </c>
      <c r="AW748" s="13" t="s">
        <v>35</v>
      </c>
      <c r="AX748" s="13" t="s">
        <v>82</v>
      </c>
      <c r="AY748" s="202" t="s">
        <v>170</v>
      </c>
    </row>
    <row r="749" spans="1:65" s="2" customFormat="1" ht="24" x14ac:dyDescent="0.2">
      <c r="A749" s="35"/>
      <c r="B749" s="36"/>
      <c r="C749" s="214" t="s">
        <v>1145</v>
      </c>
      <c r="D749" s="214" t="s">
        <v>239</v>
      </c>
      <c r="E749" s="215" t="s">
        <v>1146</v>
      </c>
      <c r="F749" s="216" t="s">
        <v>1147</v>
      </c>
      <c r="G749" s="217" t="s">
        <v>248</v>
      </c>
      <c r="H749" s="218">
        <v>11.4</v>
      </c>
      <c r="I749" s="219"/>
      <c r="J749" s="220">
        <f>ROUND(I749*H749,2)</f>
        <v>0</v>
      </c>
      <c r="K749" s="216" t="s">
        <v>176</v>
      </c>
      <c r="L749" s="221"/>
      <c r="M749" s="222" t="s">
        <v>19</v>
      </c>
      <c r="N749" s="223" t="s">
        <v>45</v>
      </c>
      <c r="O749" s="65"/>
      <c r="P749" s="183">
        <f>O749*H749</f>
        <v>0</v>
      </c>
      <c r="Q749" s="183">
        <v>5.4000000000000003E-3</v>
      </c>
      <c r="R749" s="183">
        <f>Q749*H749</f>
        <v>6.1560000000000004E-2</v>
      </c>
      <c r="S749" s="183">
        <v>0</v>
      </c>
      <c r="T749" s="184">
        <f>S749*H749</f>
        <v>0</v>
      </c>
      <c r="U749" s="35"/>
      <c r="V749" s="35"/>
      <c r="W749" s="35"/>
      <c r="X749" s="35"/>
      <c r="Y749" s="35"/>
      <c r="Z749" s="35"/>
      <c r="AA749" s="35"/>
      <c r="AB749" s="35"/>
      <c r="AC749" s="35"/>
      <c r="AD749" s="35"/>
      <c r="AE749" s="35"/>
      <c r="AR749" s="185" t="s">
        <v>426</v>
      </c>
      <c r="AT749" s="185" t="s">
        <v>239</v>
      </c>
      <c r="AU749" s="185" t="s">
        <v>84</v>
      </c>
      <c r="AY749" s="18" t="s">
        <v>170</v>
      </c>
      <c r="BE749" s="186">
        <f>IF(N749="základní",J749,0)</f>
        <v>0</v>
      </c>
      <c r="BF749" s="186">
        <f>IF(N749="snížená",J749,0)</f>
        <v>0</v>
      </c>
      <c r="BG749" s="186">
        <f>IF(N749="zákl. přenesená",J749,0)</f>
        <v>0</v>
      </c>
      <c r="BH749" s="186">
        <f>IF(N749="sníž. přenesená",J749,0)</f>
        <v>0</v>
      </c>
      <c r="BI749" s="186">
        <f>IF(N749="nulová",J749,0)</f>
        <v>0</v>
      </c>
      <c r="BJ749" s="18" t="s">
        <v>82</v>
      </c>
      <c r="BK749" s="186">
        <f>ROUND(I749*H749,2)</f>
        <v>0</v>
      </c>
      <c r="BL749" s="18" t="s">
        <v>276</v>
      </c>
      <c r="BM749" s="185" t="s">
        <v>1148</v>
      </c>
    </row>
    <row r="750" spans="1:65" s="13" customFormat="1" x14ac:dyDescent="0.2">
      <c r="B750" s="192"/>
      <c r="C750" s="193"/>
      <c r="D750" s="187" t="s">
        <v>181</v>
      </c>
      <c r="E750" s="193"/>
      <c r="F750" s="195" t="s">
        <v>1149</v>
      </c>
      <c r="G750" s="193"/>
      <c r="H750" s="196">
        <v>11.4</v>
      </c>
      <c r="I750" s="197"/>
      <c r="J750" s="193"/>
      <c r="K750" s="193"/>
      <c r="L750" s="198"/>
      <c r="M750" s="199"/>
      <c r="N750" s="200"/>
      <c r="O750" s="200"/>
      <c r="P750" s="200"/>
      <c r="Q750" s="200"/>
      <c r="R750" s="200"/>
      <c r="S750" s="200"/>
      <c r="T750" s="201"/>
      <c r="AT750" s="202" t="s">
        <v>181</v>
      </c>
      <c r="AU750" s="202" t="s">
        <v>84</v>
      </c>
      <c r="AV750" s="13" t="s">
        <v>84</v>
      </c>
      <c r="AW750" s="13" t="s">
        <v>4</v>
      </c>
      <c r="AX750" s="13" t="s">
        <v>82</v>
      </c>
      <c r="AY750" s="202" t="s">
        <v>170</v>
      </c>
    </row>
    <row r="751" spans="1:65" s="2" customFormat="1" ht="24" x14ac:dyDescent="0.2">
      <c r="A751" s="35"/>
      <c r="B751" s="36"/>
      <c r="C751" s="174" t="s">
        <v>1150</v>
      </c>
      <c r="D751" s="174" t="s">
        <v>172</v>
      </c>
      <c r="E751" s="175" t="s">
        <v>1151</v>
      </c>
      <c r="F751" s="176" t="s">
        <v>1152</v>
      </c>
      <c r="G751" s="177" t="s">
        <v>1153</v>
      </c>
      <c r="H751" s="224"/>
      <c r="I751" s="179"/>
      <c r="J751" s="180">
        <f>ROUND(I751*H751,2)</f>
        <v>0</v>
      </c>
      <c r="K751" s="176" t="s">
        <v>176</v>
      </c>
      <c r="L751" s="40"/>
      <c r="M751" s="181" t="s">
        <v>19</v>
      </c>
      <c r="N751" s="182" t="s">
        <v>45</v>
      </c>
      <c r="O751" s="65"/>
      <c r="P751" s="183">
        <f>O751*H751</f>
        <v>0</v>
      </c>
      <c r="Q751" s="183">
        <v>0</v>
      </c>
      <c r="R751" s="183">
        <f>Q751*H751</f>
        <v>0</v>
      </c>
      <c r="S751" s="183">
        <v>0</v>
      </c>
      <c r="T751" s="184">
        <f>S751*H751</f>
        <v>0</v>
      </c>
      <c r="U751" s="35"/>
      <c r="V751" s="35"/>
      <c r="W751" s="35"/>
      <c r="X751" s="35"/>
      <c r="Y751" s="35"/>
      <c r="Z751" s="35"/>
      <c r="AA751" s="35"/>
      <c r="AB751" s="35"/>
      <c r="AC751" s="35"/>
      <c r="AD751" s="35"/>
      <c r="AE751" s="35"/>
      <c r="AR751" s="185" t="s">
        <v>276</v>
      </c>
      <c r="AT751" s="185" t="s">
        <v>172</v>
      </c>
      <c r="AU751" s="185" t="s">
        <v>84</v>
      </c>
      <c r="AY751" s="18" t="s">
        <v>170</v>
      </c>
      <c r="BE751" s="186">
        <f>IF(N751="základní",J751,0)</f>
        <v>0</v>
      </c>
      <c r="BF751" s="186">
        <f>IF(N751="snížená",J751,0)</f>
        <v>0</v>
      </c>
      <c r="BG751" s="186">
        <f>IF(N751="zákl. přenesená",J751,0)</f>
        <v>0</v>
      </c>
      <c r="BH751" s="186">
        <f>IF(N751="sníž. přenesená",J751,0)</f>
        <v>0</v>
      </c>
      <c r="BI751" s="186">
        <f>IF(N751="nulová",J751,0)</f>
        <v>0</v>
      </c>
      <c r="BJ751" s="18" t="s">
        <v>82</v>
      </c>
      <c r="BK751" s="186">
        <f>ROUND(I751*H751,2)</f>
        <v>0</v>
      </c>
      <c r="BL751" s="18" t="s">
        <v>276</v>
      </c>
      <c r="BM751" s="185" t="s">
        <v>1154</v>
      </c>
    </row>
    <row r="752" spans="1:65" s="2" customFormat="1" ht="78" x14ac:dyDescent="0.2">
      <c r="A752" s="35"/>
      <c r="B752" s="36"/>
      <c r="C752" s="37"/>
      <c r="D752" s="187" t="s">
        <v>179</v>
      </c>
      <c r="E752" s="37"/>
      <c r="F752" s="188" t="s">
        <v>1155</v>
      </c>
      <c r="G752" s="37"/>
      <c r="H752" s="37"/>
      <c r="I752" s="189"/>
      <c r="J752" s="37"/>
      <c r="K752" s="37"/>
      <c r="L752" s="40"/>
      <c r="M752" s="190"/>
      <c r="N752" s="191"/>
      <c r="O752" s="65"/>
      <c r="P752" s="65"/>
      <c r="Q752" s="65"/>
      <c r="R752" s="65"/>
      <c r="S752" s="65"/>
      <c r="T752" s="66"/>
      <c r="U752" s="35"/>
      <c r="V752" s="35"/>
      <c r="W752" s="35"/>
      <c r="X752" s="35"/>
      <c r="Y752" s="35"/>
      <c r="Z752" s="35"/>
      <c r="AA752" s="35"/>
      <c r="AB752" s="35"/>
      <c r="AC752" s="35"/>
      <c r="AD752" s="35"/>
      <c r="AE752" s="35"/>
      <c r="AT752" s="18" t="s">
        <v>179</v>
      </c>
      <c r="AU752" s="18" t="s">
        <v>84</v>
      </c>
    </row>
    <row r="753" spans="1:65" s="12" customFormat="1" ht="22.9" customHeight="1" x14ac:dyDescent="0.2">
      <c r="B753" s="158"/>
      <c r="C753" s="159"/>
      <c r="D753" s="160" t="s">
        <v>73</v>
      </c>
      <c r="E753" s="172" t="s">
        <v>1156</v>
      </c>
      <c r="F753" s="172" t="s">
        <v>1157</v>
      </c>
      <c r="G753" s="159"/>
      <c r="H753" s="159"/>
      <c r="I753" s="162"/>
      <c r="J753" s="173">
        <f>BK753</f>
        <v>0</v>
      </c>
      <c r="K753" s="159"/>
      <c r="L753" s="164"/>
      <c r="M753" s="165"/>
      <c r="N753" s="166"/>
      <c r="O753" s="166"/>
      <c r="P753" s="167">
        <f>SUM(P754:P774)</f>
        <v>0</v>
      </c>
      <c r="Q753" s="166"/>
      <c r="R753" s="167">
        <f>SUM(R754:R774)</f>
        <v>0.45889458000000005</v>
      </c>
      <c r="S753" s="166"/>
      <c r="T753" s="168">
        <f>SUM(T754:T774)</f>
        <v>0</v>
      </c>
      <c r="AR753" s="169" t="s">
        <v>84</v>
      </c>
      <c r="AT753" s="170" t="s">
        <v>73</v>
      </c>
      <c r="AU753" s="170" t="s">
        <v>82</v>
      </c>
      <c r="AY753" s="169" t="s">
        <v>170</v>
      </c>
      <c r="BK753" s="171">
        <f>SUM(BK754:BK774)</f>
        <v>0</v>
      </c>
    </row>
    <row r="754" spans="1:65" s="2" customFormat="1" ht="16.5" customHeight="1" x14ac:dyDescent="0.2">
      <c r="A754" s="35"/>
      <c r="B754" s="36"/>
      <c r="C754" s="174" t="s">
        <v>1158</v>
      </c>
      <c r="D754" s="174" t="s">
        <v>172</v>
      </c>
      <c r="E754" s="175" t="s">
        <v>1159</v>
      </c>
      <c r="F754" s="176" t="s">
        <v>1160</v>
      </c>
      <c r="G754" s="177" t="s">
        <v>248</v>
      </c>
      <c r="H754" s="178">
        <v>134.12100000000001</v>
      </c>
      <c r="I754" s="179"/>
      <c r="J754" s="180">
        <f>ROUND(I754*H754,2)</f>
        <v>0</v>
      </c>
      <c r="K754" s="176" t="s">
        <v>176</v>
      </c>
      <c r="L754" s="40"/>
      <c r="M754" s="181" t="s">
        <v>19</v>
      </c>
      <c r="N754" s="182" t="s">
        <v>45</v>
      </c>
      <c r="O754" s="65"/>
      <c r="P754" s="183">
        <f>O754*H754</f>
        <v>0</v>
      </c>
      <c r="Q754" s="183">
        <v>1.9000000000000001E-4</v>
      </c>
      <c r="R754" s="183">
        <f>Q754*H754</f>
        <v>2.5482990000000004E-2</v>
      </c>
      <c r="S754" s="183">
        <v>0</v>
      </c>
      <c r="T754" s="184">
        <f>S754*H754</f>
        <v>0</v>
      </c>
      <c r="U754" s="35"/>
      <c r="V754" s="35"/>
      <c r="W754" s="35"/>
      <c r="X754" s="35"/>
      <c r="Y754" s="35"/>
      <c r="Z754" s="35"/>
      <c r="AA754" s="35"/>
      <c r="AB754" s="35"/>
      <c r="AC754" s="35"/>
      <c r="AD754" s="35"/>
      <c r="AE754" s="35"/>
      <c r="AR754" s="185" t="s">
        <v>276</v>
      </c>
      <c r="AT754" s="185" t="s">
        <v>172</v>
      </c>
      <c r="AU754" s="185" t="s">
        <v>84</v>
      </c>
      <c r="AY754" s="18" t="s">
        <v>170</v>
      </c>
      <c r="BE754" s="186">
        <f>IF(N754="základní",J754,0)</f>
        <v>0</v>
      </c>
      <c r="BF754" s="186">
        <f>IF(N754="snížená",J754,0)</f>
        <v>0</v>
      </c>
      <c r="BG754" s="186">
        <f>IF(N754="zákl. přenesená",J754,0)</f>
        <v>0</v>
      </c>
      <c r="BH754" s="186">
        <f>IF(N754="sníž. přenesená",J754,0)</f>
        <v>0</v>
      </c>
      <c r="BI754" s="186">
        <f>IF(N754="nulová",J754,0)</f>
        <v>0</v>
      </c>
      <c r="BJ754" s="18" t="s">
        <v>82</v>
      </c>
      <c r="BK754" s="186">
        <f>ROUND(I754*H754,2)</f>
        <v>0</v>
      </c>
      <c r="BL754" s="18" t="s">
        <v>276</v>
      </c>
      <c r="BM754" s="185" t="s">
        <v>1161</v>
      </c>
    </row>
    <row r="755" spans="1:65" s="2" customFormat="1" ht="39" x14ac:dyDescent="0.2">
      <c r="A755" s="35"/>
      <c r="B755" s="36"/>
      <c r="C755" s="37"/>
      <c r="D755" s="187" t="s">
        <v>179</v>
      </c>
      <c r="E755" s="37"/>
      <c r="F755" s="188" t="s">
        <v>1162</v>
      </c>
      <c r="G755" s="37"/>
      <c r="H755" s="37"/>
      <c r="I755" s="189"/>
      <c r="J755" s="37"/>
      <c r="K755" s="37"/>
      <c r="L755" s="40"/>
      <c r="M755" s="190"/>
      <c r="N755" s="191"/>
      <c r="O755" s="65"/>
      <c r="P755" s="65"/>
      <c r="Q755" s="65"/>
      <c r="R755" s="65"/>
      <c r="S755" s="65"/>
      <c r="T755" s="66"/>
      <c r="U755" s="35"/>
      <c r="V755" s="35"/>
      <c r="W755" s="35"/>
      <c r="X755" s="35"/>
      <c r="Y755" s="35"/>
      <c r="Z755" s="35"/>
      <c r="AA755" s="35"/>
      <c r="AB755" s="35"/>
      <c r="AC755" s="35"/>
      <c r="AD755" s="35"/>
      <c r="AE755" s="35"/>
      <c r="AT755" s="18" t="s">
        <v>179</v>
      </c>
      <c r="AU755" s="18" t="s">
        <v>84</v>
      </c>
    </row>
    <row r="756" spans="1:65" s="13" customFormat="1" x14ac:dyDescent="0.2">
      <c r="B756" s="192"/>
      <c r="C756" s="193"/>
      <c r="D756" s="187" t="s">
        <v>181</v>
      </c>
      <c r="E756" s="194" t="s">
        <v>19</v>
      </c>
      <c r="F756" s="195" t="s">
        <v>1163</v>
      </c>
      <c r="G756" s="193"/>
      <c r="H756" s="196">
        <v>27.696999999999999</v>
      </c>
      <c r="I756" s="197"/>
      <c r="J756" s="193"/>
      <c r="K756" s="193"/>
      <c r="L756" s="198"/>
      <c r="M756" s="199"/>
      <c r="N756" s="200"/>
      <c r="O756" s="200"/>
      <c r="P756" s="200"/>
      <c r="Q756" s="200"/>
      <c r="R756" s="200"/>
      <c r="S756" s="200"/>
      <c r="T756" s="201"/>
      <c r="AT756" s="202" t="s">
        <v>181</v>
      </c>
      <c r="AU756" s="202" t="s">
        <v>84</v>
      </c>
      <c r="AV756" s="13" t="s">
        <v>84</v>
      </c>
      <c r="AW756" s="13" t="s">
        <v>35</v>
      </c>
      <c r="AX756" s="13" t="s">
        <v>74</v>
      </c>
      <c r="AY756" s="202" t="s">
        <v>170</v>
      </c>
    </row>
    <row r="757" spans="1:65" s="13" customFormat="1" x14ac:dyDescent="0.2">
      <c r="B757" s="192"/>
      <c r="C757" s="193"/>
      <c r="D757" s="187" t="s">
        <v>181</v>
      </c>
      <c r="E757" s="194" t="s">
        <v>19</v>
      </c>
      <c r="F757" s="195" t="s">
        <v>1164</v>
      </c>
      <c r="G757" s="193"/>
      <c r="H757" s="196">
        <v>106.42400000000001</v>
      </c>
      <c r="I757" s="197"/>
      <c r="J757" s="193"/>
      <c r="K757" s="193"/>
      <c r="L757" s="198"/>
      <c r="M757" s="199"/>
      <c r="N757" s="200"/>
      <c r="O757" s="200"/>
      <c r="P757" s="200"/>
      <c r="Q757" s="200"/>
      <c r="R757" s="200"/>
      <c r="S757" s="200"/>
      <c r="T757" s="201"/>
      <c r="AT757" s="202" t="s">
        <v>181</v>
      </c>
      <c r="AU757" s="202" t="s">
        <v>84</v>
      </c>
      <c r="AV757" s="13" t="s">
        <v>84</v>
      </c>
      <c r="AW757" s="13" t="s">
        <v>35</v>
      </c>
      <c r="AX757" s="13" t="s">
        <v>74</v>
      </c>
      <c r="AY757" s="202" t="s">
        <v>170</v>
      </c>
    </row>
    <row r="758" spans="1:65" s="14" customFormat="1" x14ac:dyDescent="0.2">
      <c r="B758" s="203"/>
      <c r="C758" s="204"/>
      <c r="D758" s="187" t="s">
        <v>181</v>
      </c>
      <c r="E758" s="205" t="s">
        <v>19</v>
      </c>
      <c r="F758" s="206" t="s">
        <v>185</v>
      </c>
      <c r="G758" s="204"/>
      <c r="H758" s="207">
        <v>134.12100000000001</v>
      </c>
      <c r="I758" s="208"/>
      <c r="J758" s="204"/>
      <c r="K758" s="204"/>
      <c r="L758" s="209"/>
      <c r="M758" s="210"/>
      <c r="N758" s="211"/>
      <c r="O758" s="211"/>
      <c r="P758" s="211"/>
      <c r="Q758" s="211"/>
      <c r="R758" s="211"/>
      <c r="S758" s="211"/>
      <c r="T758" s="212"/>
      <c r="AT758" s="213" t="s">
        <v>181</v>
      </c>
      <c r="AU758" s="213" t="s">
        <v>84</v>
      </c>
      <c r="AV758" s="14" t="s">
        <v>177</v>
      </c>
      <c r="AW758" s="14" t="s">
        <v>35</v>
      </c>
      <c r="AX758" s="14" t="s">
        <v>82</v>
      </c>
      <c r="AY758" s="213" t="s">
        <v>170</v>
      </c>
    </row>
    <row r="759" spans="1:65" s="2" customFormat="1" ht="16.5" customHeight="1" x14ac:dyDescent="0.2">
      <c r="A759" s="35"/>
      <c r="B759" s="36"/>
      <c r="C759" s="214" t="s">
        <v>1165</v>
      </c>
      <c r="D759" s="214" t="s">
        <v>239</v>
      </c>
      <c r="E759" s="215" t="s">
        <v>1166</v>
      </c>
      <c r="F759" s="216" t="s">
        <v>1167</v>
      </c>
      <c r="G759" s="217" t="s">
        <v>248</v>
      </c>
      <c r="H759" s="218">
        <v>154.239</v>
      </c>
      <c r="I759" s="219"/>
      <c r="J759" s="220">
        <f>ROUND(I759*H759,2)</f>
        <v>0</v>
      </c>
      <c r="K759" s="216" t="s">
        <v>176</v>
      </c>
      <c r="L759" s="221"/>
      <c r="M759" s="222" t="s">
        <v>19</v>
      </c>
      <c r="N759" s="223" t="s">
        <v>45</v>
      </c>
      <c r="O759" s="65"/>
      <c r="P759" s="183">
        <f>O759*H759</f>
        <v>0</v>
      </c>
      <c r="Q759" s="183">
        <v>2.5000000000000001E-3</v>
      </c>
      <c r="R759" s="183">
        <f>Q759*H759</f>
        <v>0.38559750000000004</v>
      </c>
      <c r="S759" s="183">
        <v>0</v>
      </c>
      <c r="T759" s="184">
        <f>S759*H759</f>
        <v>0</v>
      </c>
      <c r="U759" s="35"/>
      <c r="V759" s="35"/>
      <c r="W759" s="35"/>
      <c r="X759" s="35"/>
      <c r="Y759" s="35"/>
      <c r="Z759" s="35"/>
      <c r="AA759" s="35"/>
      <c r="AB759" s="35"/>
      <c r="AC759" s="35"/>
      <c r="AD759" s="35"/>
      <c r="AE759" s="35"/>
      <c r="AR759" s="185" t="s">
        <v>426</v>
      </c>
      <c r="AT759" s="185" t="s">
        <v>239</v>
      </c>
      <c r="AU759" s="185" t="s">
        <v>84</v>
      </c>
      <c r="AY759" s="18" t="s">
        <v>170</v>
      </c>
      <c r="BE759" s="186">
        <f>IF(N759="základní",J759,0)</f>
        <v>0</v>
      </c>
      <c r="BF759" s="186">
        <f>IF(N759="snížená",J759,0)</f>
        <v>0</v>
      </c>
      <c r="BG759" s="186">
        <f>IF(N759="zákl. přenesená",J759,0)</f>
        <v>0</v>
      </c>
      <c r="BH759" s="186">
        <f>IF(N759="sníž. přenesená",J759,0)</f>
        <v>0</v>
      </c>
      <c r="BI759" s="186">
        <f>IF(N759="nulová",J759,0)</f>
        <v>0</v>
      </c>
      <c r="BJ759" s="18" t="s">
        <v>82</v>
      </c>
      <c r="BK759" s="186">
        <f>ROUND(I759*H759,2)</f>
        <v>0</v>
      </c>
      <c r="BL759" s="18" t="s">
        <v>276</v>
      </c>
      <c r="BM759" s="185" t="s">
        <v>1168</v>
      </c>
    </row>
    <row r="760" spans="1:65" s="13" customFormat="1" x14ac:dyDescent="0.2">
      <c r="B760" s="192"/>
      <c r="C760" s="193"/>
      <c r="D760" s="187" t="s">
        <v>181</v>
      </c>
      <c r="E760" s="193"/>
      <c r="F760" s="195" t="s">
        <v>1169</v>
      </c>
      <c r="G760" s="193"/>
      <c r="H760" s="196">
        <v>154.239</v>
      </c>
      <c r="I760" s="197"/>
      <c r="J760" s="193"/>
      <c r="K760" s="193"/>
      <c r="L760" s="198"/>
      <c r="M760" s="199"/>
      <c r="N760" s="200"/>
      <c r="O760" s="200"/>
      <c r="P760" s="200"/>
      <c r="Q760" s="200"/>
      <c r="R760" s="200"/>
      <c r="S760" s="200"/>
      <c r="T760" s="201"/>
      <c r="AT760" s="202" t="s">
        <v>181</v>
      </c>
      <c r="AU760" s="202" t="s">
        <v>84</v>
      </c>
      <c r="AV760" s="13" t="s">
        <v>84</v>
      </c>
      <c r="AW760" s="13" t="s">
        <v>4</v>
      </c>
      <c r="AX760" s="13" t="s">
        <v>82</v>
      </c>
      <c r="AY760" s="202" t="s">
        <v>170</v>
      </c>
    </row>
    <row r="761" spans="1:65" s="2" customFormat="1" ht="21.75" customHeight="1" x14ac:dyDescent="0.2">
      <c r="A761" s="35"/>
      <c r="B761" s="36"/>
      <c r="C761" s="174" t="s">
        <v>1170</v>
      </c>
      <c r="D761" s="174" t="s">
        <v>172</v>
      </c>
      <c r="E761" s="175" t="s">
        <v>1171</v>
      </c>
      <c r="F761" s="176" t="s">
        <v>1172</v>
      </c>
      <c r="G761" s="177" t="s">
        <v>248</v>
      </c>
      <c r="H761" s="178">
        <v>134.12100000000001</v>
      </c>
      <c r="I761" s="179"/>
      <c r="J761" s="180">
        <f>ROUND(I761*H761,2)</f>
        <v>0</v>
      </c>
      <c r="K761" s="176" t="s">
        <v>176</v>
      </c>
      <c r="L761" s="40"/>
      <c r="M761" s="181" t="s">
        <v>19</v>
      </c>
      <c r="N761" s="182" t="s">
        <v>45</v>
      </c>
      <c r="O761" s="65"/>
      <c r="P761" s="183">
        <f>O761*H761</f>
        <v>0</v>
      </c>
      <c r="Q761" s="183">
        <v>0</v>
      </c>
      <c r="R761" s="183">
        <f>Q761*H761</f>
        <v>0</v>
      </c>
      <c r="S761" s="183">
        <v>0</v>
      </c>
      <c r="T761" s="184">
        <f>S761*H761</f>
        <v>0</v>
      </c>
      <c r="U761" s="35"/>
      <c r="V761" s="35"/>
      <c r="W761" s="35"/>
      <c r="X761" s="35"/>
      <c r="Y761" s="35"/>
      <c r="Z761" s="35"/>
      <c r="AA761" s="35"/>
      <c r="AB761" s="35"/>
      <c r="AC761" s="35"/>
      <c r="AD761" s="35"/>
      <c r="AE761" s="35"/>
      <c r="AR761" s="185" t="s">
        <v>276</v>
      </c>
      <c r="AT761" s="185" t="s">
        <v>172</v>
      </c>
      <c r="AU761" s="185" t="s">
        <v>84</v>
      </c>
      <c r="AY761" s="18" t="s">
        <v>170</v>
      </c>
      <c r="BE761" s="186">
        <f>IF(N761="základní",J761,0)</f>
        <v>0</v>
      </c>
      <c r="BF761" s="186">
        <f>IF(N761="snížená",J761,0)</f>
        <v>0</v>
      </c>
      <c r="BG761" s="186">
        <f>IF(N761="zákl. přenesená",J761,0)</f>
        <v>0</v>
      </c>
      <c r="BH761" s="186">
        <f>IF(N761="sníž. přenesená",J761,0)</f>
        <v>0</v>
      </c>
      <c r="BI761" s="186">
        <f>IF(N761="nulová",J761,0)</f>
        <v>0</v>
      </c>
      <c r="BJ761" s="18" t="s">
        <v>82</v>
      </c>
      <c r="BK761" s="186">
        <f>ROUND(I761*H761,2)</f>
        <v>0</v>
      </c>
      <c r="BL761" s="18" t="s">
        <v>276</v>
      </c>
      <c r="BM761" s="185" t="s">
        <v>1173</v>
      </c>
    </row>
    <row r="762" spans="1:65" s="2" customFormat="1" ht="39" x14ac:dyDescent="0.2">
      <c r="A762" s="35"/>
      <c r="B762" s="36"/>
      <c r="C762" s="37"/>
      <c r="D762" s="187" t="s">
        <v>179</v>
      </c>
      <c r="E762" s="37"/>
      <c r="F762" s="188" t="s">
        <v>1174</v>
      </c>
      <c r="G762" s="37"/>
      <c r="H762" s="37"/>
      <c r="I762" s="189"/>
      <c r="J762" s="37"/>
      <c r="K762" s="37"/>
      <c r="L762" s="40"/>
      <c r="M762" s="190"/>
      <c r="N762" s="191"/>
      <c r="O762" s="65"/>
      <c r="P762" s="65"/>
      <c r="Q762" s="65"/>
      <c r="R762" s="65"/>
      <c r="S762" s="65"/>
      <c r="T762" s="66"/>
      <c r="U762" s="35"/>
      <c r="V762" s="35"/>
      <c r="W762" s="35"/>
      <c r="X762" s="35"/>
      <c r="Y762" s="35"/>
      <c r="Z762" s="35"/>
      <c r="AA762" s="35"/>
      <c r="AB762" s="35"/>
      <c r="AC762" s="35"/>
      <c r="AD762" s="35"/>
      <c r="AE762" s="35"/>
      <c r="AT762" s="18" t="s">
        <v>179</v>
      </c>
      <c r="AU762" s="18" t="s">
        <v>84</v>
      </c>
    </row>
    <row r="763" spans="1:65" s="13" customFormat="1" x14ac:dyDescent="0.2">
      <c r="B763" s="192"/>
      <c r="C763" s="193"/>
      <c r="D763" s="187" t="s">
        <v>181</v>
      </c>
      <c r="E763" s="194" t="s">
        <v>19</v>
      </c>
      <c r="F763" s="195" t="s">
        <v>1163</v>
      </c>
      <c r="G763" s="193"/>
      <c r="H763" s="196">
        <v>27.696999999999999</v>
      </c>
      <c r="I763" s="197"/>
      <c r="J763" s="193"/>
      <c r="K763" s="193"/>
      <c r="L763" s="198"/>
      <c r="M763" s="199"/>
      <c r="N763" s="200"/>
      <c r="O763" s="200"/>
      <c r="P763" s="200"/>
      <c r="Q763" s="200"/>
      <c r="R763" s="200"/>
      <c r="S763" s="200"/>
      <c r="T763" s="201"/>
      <c r="AT763" s="202" t="s">
        <v>181</v>
      </c>
      <c r="AU763" s="202" t="s">
        <v>84</v>
      </c>
      <c r="AV763" s="13" t="s">
        <v>84</v>
      </c>
      <c r="AW763" s="13" t="s">
        <v>35</v>
      </c>
      <c r="AX763" s="13" t="s">
        <v>74</v>
      </c>
      <c r="AY763" s="202" t="s">
        <v>170</v>
      </c>
    </row>
    <row r="764" spans="1:65" s="13" customFormat="1" x14ac:dyDescent="0.2">
      <c r="B764" s="192"/>
      <c r="C764" s="193"/>
      <c r="D764" s="187" t="s">
        <v>181</v>
      </c>
      <c r="E764" s="194" t="s">
        <v>19</v>
      </c>
      <c r="F764" s="195" t="s">
        <v>1164</v>
      </c>
      <c r="G764" s="193"/>
      <c r="H764" s="196">
        <v>106.42400000000001</v>
      </c>
      <c r="I764" s="197"/>
      <c r="J764" s="193"/>
      <c r="K764" s="193"/>
      <c r="L764" s="198"/>
      <c r="M764" s="199"/>
      <c r="N764" s="200"/>
      <c r="O764" s="200"/>
      <c r="P764" s="200"/>
      <c r="Q764" s="200"/>
      <c r="R764" s="200"/>
      <c r="S764" s="200"/>
      <c r="T764" s="201"/>
      <c r="AT764" s="202" t="s">
        <v>181</v>
      </c>
      <c r="AU764" s="202" t="s">
        <v>84</v>
      </c>
      <c r="AV764" s="13" t="s">
        <v>84</v>
      </c>
      <c r="AW764" s="13" t="s">
        <v>35</v>
      </c>
      <c r="AX764" s="13" t="s">
        <v>74</v>
      </c>
      <c r="AY764" s="202" t="s">
        <v>170</v>
      </c>
    </row>
    <row r="765" spans="1:65" s="14" customFormat="1" x14ac:dyDescent="0.2">
      <c r="B765" s="203"/>
      <c r="C765" s="204"/>
      <c r="D765" s="187" t="s">
        <v>181</v>
      </c>
      <c r="E765" s="205" t="s">
        <v>19</v>
      </c>
      <c r="F765" s="206" t="s">
        <v>185</v>
      </c>
      <c r="G765" s="204"/>
      <c r="H765" s="207">
        <v>134.12100000000001</v>
      </c>
      <c r="I765" s="208"/>
      <c r="J765" s="204"/>
      <c r="K765" s="204"/>
      <c r="L765" s="209"/>
      <c r="M765" s="210"/>
      <c r="N765" s="211"/>
      <c r="O765" s="211"/>
      <c r="P765" s="211"/>
      <c r="Q765" s="211"/>
      <c r="R765" s="211"/>
      <c r="S765" s="211"/>
      <c r="T765" s="212"/>
      <c r="AT765" s="213" t="s">
        <v>181</v>
      </c>
      <c r="AU765" s="213" t="s">
        <v>84</v>
      </c>
      <c r="AV765" s="14" t="s">
        <v>177</v>
      </c>
      <c r="AW765" s="14" t="s">
        <v>35</v>
      </c>
      <c r="AX765" s="14" t="s">
        <v>82</v>
      </c>
      <c r="AY765" s="213" t="s">
        <v>170</v>
      </c>
    </row>
    <row r="766" spans="1:65" s="2" customFormat="1" ht="16.5" customHeight="1" x14ac:dyDescent="0.2">
      <c r="A766" s="35"/>
      <c r="B766" s="36"/>
      <c r="C766" s="214" t="s">
        <v>1175</v>
      </c>
      <c r="D766" s="214" t="s">
        <v>239</v>
      </c>
      <c r="E766" s="215" t="s">
        <v>1176</v>
      </c>
      <c r="F766" s="216" t="s">
        <v>1177</v>
      </c>
      <c r="G766" s="217" t="s">
        <v>248</v>
      </c>
      <c r="H766" s="218">
        <v>154.239</v>
      </c>
      <c r="I766" s="219"/>
      <c r="J766" s="220">
        <f>ROUND(I766*H766,2)</f>
        <v>0</v>
      </c>
      <c r="K766" s="216" t="s">
        <v>176</v>
      </c>
      <c r="L766" s="221"/>
      <c r="M766" s="222" t="s">
        <v>19</v>
      </c>
      <c r="N766" s="223" t="s">
        <v>45</v>
      </c>
      <c r="O766" s="65"/>
      <c r="P766" s="183">
        <f>O766*H766</f>
        <v>0</v>
      </c>
      <c r="Q766" s="183">
        <v>3.1E-4</v>
      </c>
      <c r="R766" s="183">
        <f>Q766*H766</f>
        <v>4.7814090000000004E-2</v>
      </c>
      <c r="S766" s="183">
        <v>0</v>
      </c>
      <c r="T766" s="184">
        <f>S766*H766</f>
        <v>0</v>
      </c>
      <c r="U766" s="35"/>
      <c r="V766" s="35"/>
      <c r="W766" s="35"/>
      <c r="X766" s="35"/>
      <c r="Y766" s="35"/>
      <c r="Z766" s="35"/>
      <c r="AA766" s="35"/>
      <c r="AB766" s="35"/>
      <c r="AC766" s="35"/>
      <c r="AD766" s="35"/>
      <c r="AE766" s="35"/>
      <c r="AR766" s="185" t="s">
        <v>426</v>
      </c>
      <c r="AT766" s="185" t="s">
        <v>239</v>
      </c>
      <c r="AU766" s="185" t="s">
        <v>84</v>
      </c>
      <c r="AY766" s="18" t="s">
        <v>170</v>
      </c>
      <c r="BE766" s="186">
        <f>IF(N766="základní",J766,0)</f>
        <v>0</v>
      </c>
      <c r="BF766" s="186">
        <f>IF(N766="snížená",J766,0)</f>
        <v>0</v>
      </c>
      <c r="BG766" s="186">
        <f>IF(N766="zákl. přenesená",J766,0)</f>
        <v>0</v>
      </c>
      <c r="BH766" s="186">
        <f>IF(N766="sníž. přenesená",J766,0)</f>
        <v>0</v>
      </c>
      <c r="BI766" s="186">
        <f>IF(N766="nulová",J766,0)</f>
        <v>0</v>
      </c>
      <c r="BJ766" s="18" t="s">
        <v>82</v>
      </c>
      <c r="BK766" s="186">
        <f>ROUND(I766*H766,2)</f>
        <v>0</v>
      </c>
      <c r="BL766" s="18" t="s">
        <v>276</v>
      </c>
      <c r="BM766" s="185" t="s">
        <v>1178</v>
      </c>
    </row>
    <row r="767" spans="1:65" s="13" customFormat="1" x14ac:dyDescent="0.2">
      <c r="B767" s="192"/>
      <c r="C767" s="193"/>
      <c r="D767" s="187" t="s">
        <v>181</v>
      </c>
      <c r="E767" s="193"/>
      <c r="F767" s="195" t="s">
        <v>1169</v>
      </c>
      <c r="G767" s="193"/>
      <c r="H767" s="196">
        <v>154.239</v>
      </c>
      <c r="I767" s="197"/>
      <c r="J767" s="193"/>
      <c r="K767" s="193"/>
      <c r="L767" s="198"/>
      <c r="M767" s="199"/>
      <c r="N767" s="200"/>
      <c r="O767" s="200"/>
      <c r="P767" s="200"/>
      <c r="Q767" s="200"/>
      <c r="R767" s="200"/>
      <c r="S767" s="200"/>
      <c r="T767" s="201"/>
      <c r="AT767" s="202" t="s">
        <v>181</v>
      </c>
      <c r="AU767" s="202" t="s">
        <v>84</v>
      </c>
      <c r="AV767" s="13" t="s">
        <v>84</v>
      </c>
      <c r="AW767" s="13" t="s">
        <v>4</v>
      </c>
      <c r="AX767" s="13" t="s">
        <v>82</v>
      </c>
      <c r="AY767" s="202" t="s">
        <v>170</v>
      </c>
    </row>
    <row r="768" spans="1:65" s="2" customFormat="1" ht="21.75" customHeight="1" x14ac:dyDescent="0.2">
      <c r="A768" s="35"/>
      <c r="B768" s="36"/>
      <c r="C768" s="174" t="s">
        <v>1179</v>
      </c>
      <c r="D768" s="174" t="s">
        <v>172</v>
      </c>
      <c r="E768" s="175" t="s">
        <v>1180</v>
      </c>
      <c r="F768" s="176" t="s">
        <v>1181</v>
      </c>
      <c r="G768" s="177" t="s">
        <v>439</v>
      </c>
      <c r="H768" s="178">
        <v>804.726</v>
      </c>
      <c r="I768" s="179"/>
      <c r="J768" s="180">
        <f>ROUND(I768*H768,2)</f>
        <v>0</v>
      </c>
      <c r="K768" s="176" t="s">
        <v>176</v>
      </c>
      <c r="L768" s="40"/>
      <c r="M768" s="181" t="s">
        <v>19</v>
      </c>
      <c r="N768" s="182" t="s">
        <v>45</v>
      </c>
      <c r="O768" s="65"/>
      <c r="P768" s="183">
        <f>O768*H768</f>
        <v>0</v>
      </c>
      <c r="Q768" s="183">
        <v>0</v>
      </c>
      <c r="R768" s="183">
        <f>Q768*H768</f>
        <v>0</v>
      </c>
      <c r="S768" s="183">
        <v>0</v>
      </c>
      <c r="T768" s="184">
        <f>S768*H768</f>
        <v>0</v>
      </c>
      <c r="U768" s="35"/>
      <c r="V768" s="35"/>
      <c r="W768" s="35"/>
      <c r="X768" s="35"/>
      <c r="Y768" s="35"/>
      <c r="Z768" s="35"/>
      <c r="AA768" s="35"/>
      <c r="AB768" s="35"/>
      <c r="AC768" s="35"/>
      <c r="AD768" s="35"/>
      <c r="AE768" s="35"/>
      <c r="AR768" s="185" t="s">
        <v>276</v>
      </c>
      <c r="AT768" s="185" t="s">
        <v>172</v>
      </c>
      <c r="AU768" s="185" t="s">
        <v>84</v>
      </c>
      <c r="AY768" s="18" t="s">
        <v>170</v>
      </c>
      <c r="BE768" s="186">
        <f>IF(N768="základní",J768,0)</f>
        <v>0</v>
      </c>
      <c r="BF768" s="186">
        <f>IF(N768="snížená",J768,0)</f>
        <v>0</v>
      </c>
      <c r="BG768" s="186">
        <f>IF(N768="zákl. přenesená",J768,0)</f>
        <v>0</v>
      </c>
      <c r="BH768" s="186">
        <f>IF(N768="sníž. přenesená",J768,0)</f>
        <v>0</v>
      </c>
      <c r="BI768" s="186">
        <f>IF(N768="nulová",J768,0)</f>
        <v>0</v>
      </c>
      <c r="BJ768" s="18" t="s">
        <v>82</v>
      </c>
      <c r="BK768" s="186">
        <f>ROUND(I768*H768,2)</f>
        <v>0</v>
      </c>
      <c r="BL768" s="18" t="s">
        <v>276</v>
      </c>
      <c r="BM768" s="185" t="s">
        <v>1182</v>
      </c>
    </row>
    <row r="769" spans="1:65" s="2" customFormat="1" ht="39" x14ac:dyDescent="0.2">
      <c r="A769" s="35"/>
      <c r="B769" s="36"/>
      <c r="C769" s="37"/>
      <c r="D769" s="187" t="s">
        <v>179</v>
      </c>
      <c r="E769" s="37"/>
      <c r="F769" s="188" t="s">
        <v>1174</v>
      </c>
      <c r="G769" s="37"/>
      <c r="H769" s="37"/>
      <c r="I769" s="189"/>
      <c r="J769" s="37"/>
      <c r="K769" s="37"/>
      <c r="L769" s="40"/>
      <c r="M769" s="190"/>
      <c r="N769" s="191"/>
      <c r="O769" s="65"/>
      <c r="P769" s="65"/>
      <c r="Q769" s="65"/>
      <c r="R769" s="65"/>
      <c r="S769" s="65"/>
      <c r="T769" s="66"/>
      <c r="U769" s="35"/>
      <c r="V769" s="35"/>
      <c r="W769" s="35"/>
      <c r="X769" s="35"/>
      <c r="Y769" s="35"/>
      <c r="Z769" s="35"/>
      <c r="AA769" s="35"/>
      <c r="AB769" s="35"/>
      <c r="AC769" s="35"/>
      <c r="AD769" s="35"/>
      <c r="AE769" s="35"/>
      <c r="AT769" s="18" t="s">
        <v>179</v>
      </c>
      <c r="AU769" s="18" t="s">
        <v>84</v>
      </c>
    </row>
    <row r="770" spans="1:65" s="13" customFormat="1" x14ac:dyDescent="0.2">
      <c r="B770" s="192"/>
      <c r="C770" s="193"/>
      <c r="D770" s="187" t="s">
        <v>181</v>
      </c>
      <c r="E770" s="193"/>
      <c r="F770" s="195" t="s">
        <v>1183</v>
      </c>
      <c r="G770" s="193"/>
      <c r="H770" s="196">
        <v>804.726</v>
      </c>
      <c r="I770" s="197"/>
      <c r="J770" s="193"/>
      <c r="K770" s="193"/>
      <c r="L770" s="198"/>
      <c r="M770" s="199"/>
      <c r="N770" s="200"/>
      <c r="O770" s="200"/>
      <c r="P770" s="200"/>
      <c r="Q770" s="200"/>
      <c r="R770" s="200"/>
      <c r="S770" s="200"/>
      <c r="T770" s="201"/>
      <c r="AT770" s="202" t="s">
        <v>181</v>
      </c>
      <c r="AU770" s="202" t="s">
        <v>84</v>
      </c>
      <c r="AV770" s="13" t="s">
        <v>84</v>
      </c>
      <c r="AW770" s="13" t="s">
        <v>4</v>
      </c>
      <c r="AX770" s="13" t="s">
        <v>82</v>
      </c>
      <c r="AY770" s="202" t="s">
        <v>170</v>
      </c>
    </row>
    <row r="771" spans="1:65" s="2" customFormat="1" ht="16.5" customHeight="1" x14ac:dyDescent="0.2">
      <c r="A771" s="35"/>
      <c r="B771" s="36"/>
      <c r="C771" s="214" t="s">
        <v>1184</v>
      </c>
      <c r="D771" s="214" t="s">
        <v>239</v>
      </c>
      <c r="E771" s="215" t="s">
        <v>1185</v>
      </c>
      <c r="F771" s="216" t="s">
        <v>1186</v>
      </c>
      <c r="G771" s="217" t="s">
        <v>954</v>
      </c>
      <c r="H771" s="218">
        <v>804.726</v>
      </c>
      <c r="I771" s="219"/>
      <c r="J771" s="220">
        <f>ROUND(I771*H771,2)</f>
        <v>0</v>
      </c>
      <c r="K771" s="216" t="s">
        <v>176</v>
      </c>
      <c r="L771" s="221"/>
      <c r="M771" s="222" t="s">
        <v>19</v>
      </c>
      <c r="N771" s="223" t="s">
        <v>45</v>
      </c>
      <c r="O771" s="65"/>
      <c r="P771" s="183">
        <f>O771*H771</f>
        <v>0</v>
      </c>
      <c r="Q771" s="183">
        <v>0</v>
      </c>
      <c r="R771" s="183">
        <f>Q771*H771</f>
        <v>0</v>
      </c>
      <c r="S771" s="183">
        <v>0</v>
      </c>
      <c r="T771" s="184">
        <f>S771*H771</f>
        <v>0</v>
      </c>
      <c r="U771" s="35"/>
      <c r="V771" s="35"/>
      <c r="W771" s="35"/>
      <c r="X771" s="35"/>
      <c r="Y771" s="35"/>
      <c r="Z771" s="35"/>
      <c r="AA771" s="35"/>
      <c r="AB771" s="35"/>
      <c r="AC771" s="35"/>
      <c r="AD771" s="35"/>
      <c r="AE771" s="35"/>
      <c r="AR771" s="185" t="s">
        <v>426</v>
      </c>
      <c r="AT771" s="185" t="s">
        <v>239</v>
      </c>
      <c r="AU771" s="185" t="s">
        <v>84</v>
      </c>
      <c r="AY771" s="18" t="s">
        <v>170</v>
      </c>
      <c r="BE771" s="186">
        <f>IF(N771="základní",J771,0)</f>
        <v>0</v>
      </c>
      <c r="BF771" s="186">
        <f>IF(N771="snížená",J771,0)</f>
        <v>0</v>
      </c>
      <c r="BG771" s="186">
        <f>IF(N771="zákl. přenesená",J771,0)</f>
        <v>0</v>
      </c>
      <c r="BH771" s="186">
        <f>IF(N771="sníž. přenesená",J771,0)</f>
        <v>0</v>
      </c>
      <c r="BI771" s="186">
        <f>IF(N771="nulová",J771,0)</f>
        <v>0</v>
      </c>
      <c r="BJ771" s="18" t="s">
        <v>82</v>
      </c>
      <c r="BK771" s="186">
        <f>ROUND(I771*H771,2)</f>
        <v>0</v>
      </c>
      <c r="BL771" s="18" t="s">
        <v>276</v>
      </c>
      <c r="BM771" s="185" t="s">
        <v>1187</v>
      </c>
    </row>
    <row r="772" spans="1:65" s="13" customFormat="1" x14ac:dyDescent="0.2">
      <c r="B772" s="192"/>
      <c r="C772" s="193"/>
      <c r="D772" s="187" t="s">
        <v>181</v>
      </c>
      <c r="E772" s="193"/>
      <c r="F772" s="195" t="s">
        <v>1183</v>
      </c>
      <c r="G772" s="193"/>
      <c r="H772" s="196">
        <v>804.726</v>
      </c>
      <c r="I772" s="197"/>
      <c r="J772" s="193"/>
      <c r="K772" s="193"/>
      <c r="L772" s="198"/>
      <c r="M772" s="199"/>
      <c r="N772" s="200"/>
      <c r="O772" s="200"/>
      <c r="P772" s="200"/>
      <c r="Q772" s="200"/>
      <c r="R772" s="200"/>
      <c r="S772" s="200"/>
      <c r="T772" s="201"/>
      <c r="AT772" s="202" t="s">
        <v>181</v>
      </c>
      <c r="AU772" s="202" t="s">
        <v>84</v>
      </c>
      <c r="AV772" s="13" t="s">
        <v>84</v>
      </c>
      <c r="AW772" s="13" t="s">
        <v>4</v>
      </c>
      <c r="AX772" s="13" t="s">
        <v>82</v>
      </c>
      <c r="AY772" s="202" t="s">
        <v>170</v>
      </c>
    </row>
    <row r="773" spans="1:65" s="2" customFormat="1" ht="24" x14ac:dyDescent="0.2">
      <c r="A773" s="35"/>
      <c r="B773" s="36"/>
      <c r="C773" s="174" t="s">
        <v>1188</v>
      </c>
      <c r="D773" s="174" t="s">
        <v>172</v>
      </c>
      <c r="E773" s="175" t="s">
        <v>1189</v>
      </c>
      <c r="F773" s="176" t="s">
        <v>1190</v>
      </c>
      <c r="G773" s="177" t="s">
        <v>1153</v>
      </c>
      <c r="H773" s="224"/>
      <c r="I773" s="179"/>
      <c r="J773" s="180">
        <f>ROUND(I773*H773,2)</f>
        <v>0</v>
      </c>
      <c r="K773" s="176" t="s">
        <v>176</v>
      </c>
      <c r="L773" s="40"/>
      <c r="M773" s="181" t="s">
        <v>19</v>
      </c>
      <c r="N773" s="182" t="s">
        <v>45</v>
      </c>
      <c r="O773" s="65"/>
      <c r="P773" s="183">
        <f>O773*H773</f>
        <v>0</v>
      </c>
      <c r="Q773" s="183">
        <v>0</v>
      </c>
      <c r="R773" s="183">
        <f>Q773*H773</f>
        <v>0</v>
      </c>
      <c r="S773" s="183">
        <v>0</v>
      </c>
      <c r="T773" s="184">
        <f>S773*H773</f>
        <v>0</v>
      </c>
      <c r="U773" s="35"/>
      <c r="V773" s="35"/>
      <c r="W773" s="35"/>
      <c r="X773" s="35"/>
      <c r="Y773" s="35"/>
      <c r="Z773" s="35"/>
      <c r="AA773" s="35"/>
      <c r="AB773" s="35"/>
      <c r="AC773" s="35"/>
      <c r="AD773" s="35"/>
      <c r="AE773" s="35"/>
      <c r="AR773" s="185" t="s">
        <v>276</v>
      </c>
      <c r="AT773" s="185" t="s">
        <v>172</v>
      </c>
      <c r="AU773" s="185" t="s">
        <v>84</v>
      </c>
      <c r="AY773" s="18" t="s">
        <v>170</v>
      </c>
      <c r="BE773" s="186">
        <f>IF(N773="základní",J773,0)</f>
        <v>0</v>
      </c>
      <c r="BF773" s="186">
        <f>IF(N773="snížená",J773,0)</f>
        <v>0</v>
      </c>
      <c r="BG773" s="186">
        <f>IF(N773="zákl. přenesená",J773,0)</f>
        <v>0</v>
      </c>
      <c r="BH773" s="186">
        <f>IF(N773="sníž. přenesená",J773,0)</f>
        <v>0</v>
      </c>
      <c r="BI773" s="186">
        <f>IF(N773="nulová",J773,0)</f>
        <v>0</v>
      </c>
      <c r="BJ773" s="18" t="s">
        <v>82</v>
      </c>
      <c r="BK773" s="186">
        <f>ROUND(I773*H773,2)</f>
        <v>0</v>
      </c>
      <c r="BL773" s="18" t="s">
        <v>276</v>
      </c>
      <c r="BM773" s="185" t="s">
        <v>1191</v>
      </c>
    </row>
    <row r="774" spans="1:65" s="2" customFormat="1" ht="78" x14ac:dyDescent="0.2">
      <c r="A774" s="35"/>
      <c r="B774" s="36"/>
      <c r="C774" s="37"/>
      <c r="D774" s="187" t="s">
        <v>179</v>
      </c>
      <c r="E774" s="37"/>
      <c r="F774" s="188" t="s">
        <v>1192</v>
      </c>
      <c r="G774" s="37"/>
      <c r="H774" s="37"/>
      <c r="I774" s="189"/>
      <c r="J774" s="37"/>
      <c r="K774" s="37"/>
      <c r="L774" s="40"/>
      <c r="M774" s="190"/>
      <c r="N774" s="191"/>
      <c r="O774" s="65"/>
      <c r="P774" s="65"/>
      <c r="Q774" s="65"/>
      <c r="R774" s="65"/>
      <c r="S774" s="65"/>
      <c r="T774" s="66"/>
      <c r="U774" s="35"/>
      <c r="V774" s="35"/>
      <c r="W774" s="35"/>
      <c r="X774" s="35"/>
      <c r="Y774" s="35"/>
      <c r="Z774" s="35"/>
      <c r="AA774" s="35"/>
      <c r="AB774" s="35"/>
      <c r="AC774" s="35"/>
      <c r="AD774" s="35"/>
      <c r="AE774" s="35"/>
      <c r="AT774" s="18" t="s">
        <v>179</v>
      </c>
      <c r="AU774" s="18" t="s">
        <v>84</v>
      </c>
    </row>
    <row r="775" spans="1:65" s="12" customFormat="1" ht="22.9" customHeight="1" x14ac:dyDescent="0.2">
      <c r="B775" s="158"/>
      <c r="C775" s="159"/>
      <c r="D775" s="160" t="s">
        <v>73</v>
      </c>
      <c r="E775" s="172" t="s">
        <v>1193</v>
      </c>
      <c r="F775" s="172" t="s">
        <v>1194</v>
      </c>
      <c r="G775" s="159"/>
      <c r="H775" s="159"/>
      <c r="I775" s="162"/>
      <c r="J775" s="173">
        <f>BK775</f>
        <v>0</v>
      </c>
      <c r="K775" s="159"/>
      <c r="L775" s="164"/>
      <c r="M775" s="165"/>
      <c r="N775" s="166"/>
      <c r="O775" s="166"/>
      <c r="P775" s="167">
        <f>SUM(P776:P829)</f>
        <v>0</v>
      </c>
      <c r="Q775" s="166"/>
      <c r="R775" s="167">
        <f>SUM(R776:R829)</f>
        <v>16.660890479999999</v>
      </c>
      <c r="S775" s="166"/>
      <c r="T775" s="168">
        <f>SUM(T776:T829)</f>
        <v>0</v>
      </c>
      <c r="AR775" s="169" t="s">
        <v>84</v>
      </c>
      <c r="AT775" s="170" t="s">
        <v>73</v>
      </c>
      <c r="AU775" s="170" t="s">
        <v>82</v>
      </c>
      <c r="AY775" s="169" t="s">
        <v>170</v>
      </c>
      <c r="BK775" s="171">
        <f>SUM(BK776:BK829)</f>
        <v>0</v>
      </c>
    </row>
    <row r="776" spans="1:65" s="2" customFormat="1" ht="24" x14ac:dyDescent="0.2">
      <c r="A776" s="35"/>
      <c r="B776" s="36"/>
      <c r="C776" s="174" t="s">
        <v>1195</v>
      </c>
      <c r="D776" s="174" t="s">
        <v>172</v>
      </c>
      <c r="E776" s="175" t="s">
        <v>1196</v>
      </c>
      <c r="F776" s="176" t="s">
        <v>1197</v>
      </c>
      <c r="G776" s="177" t="s">
        <v>248</v>
      </c>
      <c r="H776" s="178">
        <v>593.274</v>
      </c>
      <c r="I776" s="179"/>
      <c r="J776" s="180">
        <f>ROUND(I776*H776,2)</f>
        <v>0</v>
      </c>
      <c r="K776" s="176" t="s">
        <v>176</v>
      </c>
      <c r="L776" s="40"/>
      <c r="M776" s="181" t="s">
        <v>19</v>
      </c>
      <c r="N776" s="182" t="s">
        <v>45</v>
      </c>
      <c r="O776" s="65"/>
      <c r="P776" s="183">
        <f>O776*H776</f>
        <v>0</v>
      </c>
      <c r="Q776" s="183">
        <v>2.9999999999999997E-4</v>
      </c>
      <c r="R776" s="183">
        <f>Q776*H776</f>
        <v>0.17798219999999998</v>
      </c>
      <c r="S776" s="183">
        <v>0</v>
      </c>
      <c r="T776" s="184">
        <f>S776*H776</f>
        <v>0</v>
      </c>
      <c r="U776" s="35"/>
      <c r="V776" s="35"/>
      <c r="W776" s="35"/>
      <c r="X776" s="35"/>
      <c r="Y776" s="35"/>
      <c r="Z776" s="35"/>
      <c r="AA776" s="35"/>
      <c r="AB776" s="35"/>
      <c r="AC776" s="35"/>
      <c r="AD776" s="35"/>
      <c r="AE776" s="35"/>
      <c r="AR776" s="185" t="s">
        <v>276</v>
      </c>
      <c r="AT776" s="185" t="s">
        <v>172</v>
      </c>
      <c r="AU776" s="185" t="s">
        <v>84</v>
      </c>
      <c r="AY776" s="18" t="s">
        <v>170</v>
      </c>
      <c r="BE776" s="186">
        <f>IF(N776="základní",J776,0)</f>
        <v>0</v>
      </c>
      <c r="BF776" s="186">
        <f>IF(N776="snížená",J776,0)</f>
        <v>0</v>
      </c>
      <c r="BG776" s="186">
        <f>IF(N776="zákl. přenesená",J776,0)</f>
        <v>0</v>
      </c>
      <c r="BH776" s="186">
        <f>IF(N776="sníž. přenesená",J776,0)</f>
        <v>0</v>
      </c>
      <c r="BI776" s="186">
        <f>IF(N776="nulová",J776,0)</f>
        <v>0</v>
      </c>
      <c r="BJ776" s="18" t="s">
        <v>82</v>
      </c>
      <c r="BK776" s="186">
        <f>ROUND(I776*H776,2)</f>
        <v>0</v>
      </c>
      <c r="BL776" s="18" t="s">
        <v>276</v>
      </c>
      <c r="BM776" s="185" t="s">
        <v>1198</v>
      </c>
    </row>
    <row r="777" spans="1:65" s="13" customFormat="1" x14ac:dyDescent="0.2">
      <c r="B777" s="192"/>
      <c r="C777" s="193"/>
      <c r="D777" s="187" t="s">
        <v>181</v>
      </c>
      <c r="E777" s="194" t="s">
        <v>19</v>
      </c>
      <c r="F777" s="195" t="s">
        <v>1199</v>
      </c>
      <c r="G777" s="193"/>
      <c r="H777" s="196">
        <v>593.274</v>
      </c>
      <c r="I777" s="197"/>
      <c r="J777" s="193"/>
      <c r="K777" s="193"/>
      <c r="L777" s="198"/>
      <c r="M777" s="199"/>
      <c r="N777" s="200"/>
      <c r="O777" s="200"/>
      <c r="P777" s="200"/>
      <c r="Q777" s="200"/>
      <c r="R777" s="200"/>
      <c r="S777" s="200"/>
      <c r="T777" s="201"/>
      <c r="AT777" s="202" t="s">
        <v>181</v>
      </c>
      <c r="AU777" s="202" t="s">
        <v>84</v>
      </c>
      <c r="AV777" s="13" t="s">
        <v>84</v>
      </c>
      <c r="AW777" s="13" t="s">
        <v>35</v>
      </c>
      <c r="AX777" s="13" t="s">
        <v>82</v>
      </c>
      <c r="AY777" s="202" t="s">
        <v>170</v>
      </c>
    </row>
    <row r="778" spans="1:65" s="2" customFormat="1" ht="16.5" customHeight="1" x14ac:dyDescent="0.2">
      <c r="A778" s="35"/>
      <c r="B778" s="36"/>
      <c r="C778" s="214" t="s">
        <v>1200</v>
      </c>
      <c r="D778" s="214" t="s">
        <v>239</v>
      </c>
      <c r="E778" s="215" t="s">
        <v>1201</v>
      </c>
      <c r="F778" s="216" t="s">
        <v>1202</v>
      </c>
      <c r="G778" s="217" t="s">
        <v>248</v>
      </c>
      <c r="H778" s="218">
        <v>605.13900000000001</v>
      </c>
      <c r="I778" s="219"/>
      <c r="J778" s="220">
        <f>ROUND(I778*H778,2)</f>
        <v>0</v>
      </c>
      <c r="K778" s="216" t="s">
        <v>176</v>
      </c>
      <c r="L778" s="221"/>
      <c r="M778" s="222" t="s">
        <v>19</v>
      </c>
      <c r="N778" s="223" t="s">
        <v>45</v>
      </c>
      <c r="O778" s="65"/>
      <c r="P778" s="183">
        <f>O778*H778</f>
        <v>0</v>
      </c>
      <c r="Q778" s="183">
        <v>1.0699999999999999E-2</v>
      </c>
      <c r="R778" s="183">
        <f>Q778*H778</f>
        <v>6.4749872999999996</v>
      </c>
      <c r="S778" s="183">
        <v>0</v>
      </c>
      <c r="T778" s="184">
        <f>S778*H778</f>
        <v>0</v>
      </c>
      <c r="U778" s="35"/>
      <c r="V778" s="35"/>
      <c r="W778" s="35"/>
      <c r="X778" s="35"/>
      <c r="Y778" s="35"/>
      <c r="Z778" s="35"/>
      <c r="AA778" s="35"/>
      <c r="AB778" s="35"/>
      <c r="AC778" s="35"/>
      <c r="AD778" s="35"/>
      <c r="AE778" s="35"/>
      <c r="AR778" s="185" t="s">
        <v>426</v>
      </c>
      <c r="AT778" s="185" t="s">
        <v>239</v>
      </c>
      <c r="AU778" s="185" t="s">
        <v>84</v>
      </c>
      <c r="AY778" s="18" t="s">
        <v>170</v>
      </c>
      <c r="BE778" s="186">
        <f>IF(N778="základní",J778,0)</f>
        <v>0</v>
      </c>
      <c r="BF778" s="186">
        <f>IF(N778="snížená",J778,0)</f>
        <v>0</v>
      </c>
      <c r="BG778" s="186">
        <f>IF(N778="zákl. přenesená",J778,0)</f>
        <v>0</v>
      </c>
      <c r="BH778" s="186">
        <f>IF(N778="sníž. přenesená",J778,0)</f>
        <v>0</v>
      </c>
      <c r="BI778" s="186">
        <f>IF(N778="nulová",J778,0)</f>
        <v>0</v>
      </c>
      <c r="BJ778" s="18" t="s">
        <v>82</v>
      </c>
      <c r="BK778" s="186">
        <f>ROUND(I778*H778,2)</f>
        <v>0</v>
      </c>
      <c r="BL778" s="18" t="s">
        <v>276</v>
      </c>
      <c r="BM778" s="185" t="s">
        <v>1203</v>
      </c>
    </row>
    <row r="779" spans="1:65" s="13" customFormat="1" x14ac:dyDescent="0.2">
      <c r="B779" s="192"/>
      <c r="C779" s="193"/>
      <c r="D779" s="187" t="s">
        <v>181</v>
      </c>
      <c r="E779" s="193"/>
      <c r="F779" s="195" t="s">
        <v>1204</v>
      </c>
      <c r="G779" s="193"/>
      <c r="H779" s="196">
        <v>605.13900000000001</v>
      </c>
      <c r="I779" s="197"/>
      <c r="J779" s="193"/>
      <c r="K779" s="193"/>
      <c r="L779" s="198"/>
      <c r="M779" s="199"/>
      <c r="N779" s="200"/>
      <c r="O779" s="200"/>
      <c r="P779" s="200"/>
      <c r="Q779" s="200"/>
      <c r="R779" s="200"/>
      <c r="S779" s="200"/>
      <c r="T779" s="201"/>
      <c r="AT779" s="202" t="s">
        <v>181</v>
      </c>
      <c r="AU779" s="202" t="s">
        <v>84</v>
      </c>
      <c r="AV779" s="13" t="s">
        <v>84</v>
      </c>
      <c r="AW779" s="13" t="s">
        <v>4</v>
      </c>
      <c r="AX779" s="13" t="s">
        <v>82</v>
      </c>
      <c r="AY779" s="202" t="s">
        <v>170</v>
      </c>
    </row>
    <row r="780" spans="1:65" s="2" customFormat="1" ht="24" x14ac:dyDescent="0.2">
      <c r="A780" s="35"/>
      <c r="B780" s="36"/>
      <c r="C780" s="174" t="s">
        <v>1205</v>
      </c>
      <c r="D780" s="174" t="s">
        <v>172</v>
      </c>
      <c r="E780" s="175" t="s">
        <v>1206</v>
      </c>
      <c r="F780" s="176" t="s">
        <v>1207</v>
      </c>
      <c r="G780" s="177" t="s">
        <v>248</v>
      </c>
      <c r="H780" s="178">
        <v>19.920000000000002</v>
      </c>
      <c r="I780" s="179"/>
      <c r="J780" s="180">
        <f>ROUND(I780*H780,2)</f>
        <v>0</v>
      </c>
      <c r="K780" s="176" t="s">
        <v>176</v>
      </c>
      <c r="L780" s="40"/>
      <c r="M780" s="181" t="s">
        <v>19</v>
      </c>
      <c r="N780" s="182" t="s">
        <v>45</v>
      </c>
      <c r="O780" s="65"/>
      <c r="P780" s="183">
        <f>O780*H780</f>
        <v>0</v>
      </c>
      <c r="Q780" s="183">
        <v>6.0000000000000001E-3</v>
      </c>
      <c r="R780" s="183">
        <f>Q780*H780</f>
        <v>0.11952000000000002</v>
      </c>
      <c r="S780" s="183">
        <v>0</v>
      </c>
      <c r="T780" s="184">
        <f>S780*H780</f>
        <v>0</v>
      </c>
      <c r="U780" s="35"/>
      <c r="V780" s="35"/>
      <c r="W780" s="35"/>
      <c r="X780" s="35"/>
      <c r="Y780" s="35"/>
      <c r="Z780" s="35"/>
      <c r="AA780" s="35"/>
      <c r="AB780" s="35"/>
      <c r="AC780" s="35"/>
      <c r="AD780" s="35"/>
      <c r="AE780" s="35"/>
      <c r="AR780" s="185" t="s">
        <v>276</v>
      </c>
      <c r="AT780" s="185" t="s">
        <v>172</v>
      </c>
      <c r="AU780" s="185" t="s">
        <v>84</v>
      </c>
      <c r="AY780" s="18" t="s">
        <v>170</v>
      </c>
      <c r="BE780" s="186">
        <f>IF(N780="základní",J780,0)</f>
        <v>0</v>
      </c>
      <c r="BF780" s="186">
        <f>IF(N780="snížená",J780,0)</f>
        <v>0</v>
      </c>
      <c r="BG780" s="186">
        <f>IF(N780="zákl. přenesená",J780,0)</f>
        <v>0</v>
      </c>
      <c r="BH780" s="186">
        <f>IF(N780="sníž. přenesená",J780,0)</f>
        <v>0</v>
      </c>
      <c r="BI780" s="186">
        <f>IF(N780="nulová",J780,0)</f>
        <v>0</v>
      </c>
      <c r="BJ780" s="18" t="s">
        <v>82</v>
      </c>
      <c r="BK780" s="186">
        <f>ROUND(I780*H780,2)</f>
        <v>0</v>
      </c>
      <c r="BL780" s="18" t="s">
        <v>276</v>
      </c>
      <c r="BM780" s="185" t="s">
        <v>1208</v>
      </c>
    </row>
    <row r="781" spans="1:65" s="13" customFormat="1" x14ac:dyDescent="0.2">
      <c r="B781" s="192"/>
      <c r="C781" s="193"/>
      <c r="D781" s="187" t="s">
        <v>181</v>
      </c>
      <c r="E781" s="194" t="s">
        <v>19</v>
      </c>
      <c r="F781" s="195" t="s">
        <v>1209</v>
      </c>
      <c r="G781" s="193"/>
      <c r="H781" s="196">
        <v>19.920000000000002</v>
      </c>
      <c r="I781" s="197"/>
      <c r="J781" s="193"/>
      <c r="K781" s="193"/>
      <c r="L781" s="198"/>
      <c r="M781" s="199"/>
      <c r="N781" s="200"/>
      <c r="O781" s="200"/>
      <c r="P781" s="200"/>
      <c r="Q781" s="200"/>
      <c r="R781" s="200"/>
      <c r="S781" s="200"/>
      <c r="T781" s="201"/>
      <c r="AT781" s="202" t="s">
        <v>181</v>
      </c>
      <c r="AU781" s="202" t="s">
        <v>84</v>
      </c>
      <c r="AV781" s="13" t="s">
        <v>84</v>
      </c>
      <c r="AW781" s="13" t="s">
        <v>35</v>
      </c>
      <c r="AX781" s="13" t="s">
        <v>82</v>
      </c>
      <c r="AY781" s="202" t="s">
        <v>170</v>
      </c>
    </row>
    <row r="782" spans="1:65" s="2" customFormat="1" ht="16.5" customHeight="1" x14ac:dyDescent="0.2">
      <c r="A782" s="35"/>
      <c r="B782" s="36"/>
      <c r="C782" s="214" t="s">
        <v>1210</v>
      </c>
      <c r="D782" s="214" t="s">
        <v>239</v>
      </c>
      <c r="E782" s="215" t="s">
        <v>1211</v>
      </c>
      <c r="F782" s="216" t="s">
        <v>1212</v>
      </c>
      <c r="G782" s="217" t="s">
        <v>248</v>
      </c>
      <c r="H782" s="218">
        <v>20.318000000000001</v>
      </c>
      <c r="I782" s="219"/>
      <c r="J782" s="220">
        <f>ROUND(I782*H782,2)</f>
        <v>0</v>
      </c>
      <c r="K782" s="216" t="s">
        <v>176</v>
      </c>
      <c r="L782" s="221"/>
      <c r="M782" s="222" t="s">
        <v>19</v>
      </c>
      <c r="N782" s="223" t="s">
        <v>45</v>
      </c>
      <c r="O782" s="65"/>
      <c r="P782" s="183">
        <f>O782*H782</f>
        <v>0</v>
      </c>
      <c r="Q782" s="183">
        <v>1.1999999999999999E-3</v>
      </c>
      <c r="R782" s="183">
        <f>Q782*H782</f>
        <v>2.43816E-2</v>
      </c>
      <c r="S782" s="183">
        <v>0</v>
      </c>
      <c r="T782" s="184">
        <f>S782*H782</f>
        <v>0</v>
      </c>
      <c r="U782" s="35"/>
      <c r="V782" s="35"/>
      <c r="W782" s="35"/>
      <c r="X782" s="35"/>
      <c r="Y782" s="35"/>
      <c r="Z782" s="35"/>
      <c r="AA782" s="35"/>
      <c r="AB782" s="35"/>
      <c r="AC782" s="35"/>
      <c r="AD782" s="35"/>
      <c r="AE782" s="35"/>
      <c r="AR782" s="185" t="s">
        <v>426</v>
      </c>
      <c r="AT782" s="185" t="s">
        <v>239</v>
      </c>
      <c r="AU782" s="185" t="s">
        <v>84</v>
      </c>
      <c r="AY782" s="18" t="s">
        <v>170</v>
      </c>
      <c r="BE782" s="186">
        <f>IF(N782="základní",J782,0)</f>
        <v>0</v>
      </c>
      <c r="BF782" s="186">
        <f>IF(N782="snížená",J782,0)</f>
        <v>0</v>
      </c>
      <c r="BG782" s="186">
        <f>IF(N782="zákl. přenesená",J782,0)</f>
        <v>0</v>
      </c>
      <c r="BH782" s="186">
        <f>IF(N782="sníž. přenesená",J782,0)</f>
        <v>0</v>
      </c>
      <c r="BI782" s="186">
        <f>IF(N782="nulová",J782,0)</f>
        <v>0</v>
      </c>
      <c r="BJ782" s="18" t="s">
        <v>82</v>
      </c>
      <c r="BK782" s="186">
        <f>ROUND(I782*H782,2)</f>
        <v>0</v>
      </c>
      <c r="BL782" s="18" t="s">
        <v>276</v>
      </c>
      <c r="BM782" s="185" t="s">
        <v>1213</v>
      </c>
    </row>
    <row r="783" spans="1:65" s="13" customFormat="1" x14ac:dyDescent="0.2">
      <c r="B783" s="192"/>
      <c r="C783" s="193"/>
      <c r="D783" s="187" t="s">
        <v>181</v>
      </c>
      <c r="E783" s="193"/>
      <c r="F783" s="195" t="s">
        <v>1214</v>
      </c>
      <c r="G783" s="193"/>
      <c r="H783" s="196">
        <v>20.318000000000001</v>
      </c>
      <c r="I783" s="197"/>
      <c r="J783" s="193"/>
      <c r="K783" s="193"/>
      <c r="L783" s="198"/>
      <c r="M783" s="199"/>
      <c r="N783" s="200"/>
      <c r="O783" s="200"/>
      <c r="P783" s="200"/>
      <c r="Q783" s="200"/>
      <c r="R783" s="200"/>
      <c r="S783" s="200"/>
      <c r="T783" s="201"/>
      <c r="AT783" s="202" t="s">
        <v>181</v>
      </c>
      <c r="AU783" s="202" t="s">
        <v>84</v>
      </c>
      <c r="AV783" s="13" t="s">
        <v>84</v>
      </c>
      <c r="AW783" s="13" t="s">
        <v>4</v>
      </c>
      <c r="AX783" s="13" t="s">
        <v>82</v>
      </c>
      <c r="AY783" s="202" t="s">
        <v>170</v>
      </c>
    </row>
    <row r="784" spans="1:65" s="2" customFormat="1" ht="24" x14ac:dyDescent="0.2">
      <c r="A784" s="35"/>
      <c r="B784" s="36"/>
      <c r="C784" s="174" t="s">
        <v>1215</v>
      </c>
      <c r="D784" s="174" t="s">
        <v>172</v>
      </c>
      <c r="E784" s="175" t="s">
        <v>1216</v>
      </c>
      <c r="F784" s="176" t="s">
        <v>1217</v>
      </c>
      <c r="G784" s="177" t="s">
        <v>248</v>
      </c>
      <c r="H784" s="178">
        <v>296.43</v>
      </c>
      <c r="I784" s="179"/>
      <c r="J784" s="180">
        <f>ROUND(I784*H784,2)</f>
        <v>0</v>
      </c>
      <c r="K784" s="176" t="s">
        <v>176</v>
      </c>
      <c r="L784" s="40"/>
      <c r="M784" s="181" t="s">
        <v>19</v>
      </c>
      <c r="N784" s="182" t="s">
        <v>45</v>
      </c>
      <c r="O784" s="65"/>
      <c r="P784" s="183">
        <f>O784*H784</f>
        <v>0</v>
      </c>
      <c r="Q784" s="183">
        <v>0</v>
      </c>
      <c r="R784" s="183">
        <f>Q784*H784</f>
        <v>0</v>
      </c>
      <c r="S784" s="183">
        <v>0</v>
      </c>
      <c r="T784" s="184">
        <f>S784*H784</f>
        <v>0</v>
      </c>
      <c r="U784" s="35"/>
      <c r="V784" s="35"/>
      <c r="W784" s="35"/>
      <c r="X784" s="35"/>
      <c r="Y784" s="35"/>
      <c r="Z784" s="35"/>
      <c r="AA784" s="35"/>
      <c r="AB784" s="35"/>
      <c r="AC784" s="35"/>
      <c r="AD784" s="35"/>
      <c r="AE784" s="35"/>
      <c r="AR784" s="185" t="s">
        <v>276</v>
      </c>
      <c r="AT784" s="185" t="s">
        <v>172</v>
      </c>
      <c r="AU784" s="185" t="s">
        <v>84</v>
      </c>
      <c r="AY784" s="18" t="s">
        <v>170</v>
      </c>
      <c r="BE784" s="186">
        <f>IF(N784="základní",J784,0)</f>
        <v>0</v>
      </c>
      <c r="BF784" s="186">
        <f>IF(N784="snížená",J784,0)</f>
        <v>0</v>
      </c>
      <c r="BG784" s="186">
        <f>IF(N784="zákl. přenesená",J784,0)</f>
        <v>0</v>
      </c>
      <c r="BH784" s="186">
        <f>IF(N784="sníž. přenesená",J784,0)</f>
        <v>0</v>
      </c>
      <c r="BI784" s="186">
        <f>IF(N784="nulová",J784,0)</f>
        <v>0</v>
      </c>
      <c r="BJ784" s="18" t="s">
        <v>82</v>
      </c>
      <c r="BK784" s="186">
        <f>ROUND(I784*H784,2)</f>
        <v>0</v>
      </c>
      <c r="BL784" s="18" t="s">
        <v>276</v>
      </c>
      <c r="BM784" s="185" t="s">
        <v>1218</v>
      </c>
    </row>
    <row r="785" spans="1:65" s="2" customFormat="1" ht="39" x14ac:dyDescent="0.2">
      <c r="A785" s="35"/>
      <c r="B785" s="36"/>
      <c r="C785" s="37"/>
      <c r="D785" s="187" t="s">
        <v>179</v>
      </c>
      <c r="E785" s="37"/>
      <c r="F785" s="188" t="s">
        <v>1219</v>
      </c>
      <c r="G785" s="37"/>
      <c r="H785" s="37"/>
      <c r="I785" s="189"/>
      <c r="J785" s="37"/>
      <c r="K785" s="37"/>
      <c r="L785" s="40"/>
      <c r="M785" s="190"/>
      <c r="N785" s="191"/>
      <c r="O785" s="65"/>
      <c r="P785" s="65"/>
      <c r="Q785" s="65"/>
      <c r="R785" s="65"/>
      <c r="S785" s="65"/>
      <c r="T785" s="66"/>
      <c r="U785" s="35"/>
      <c r="V785" s="35"/>
      <c r="W785" s="35"/>
      <c r="X785" s="35"/>
      <c r="Y785" s="35"/>
      <c r="Z785" s="35"/>
      <c r="AA785" s="35"/>
      <c r="AB785" s="35"/>
      <c r="AC785" s="35"/>
      <c r="AD785" s="35"/>
      <c r="AE785" s="35"/>
      <c r="AT785" s="18" t="s">
        <v>179</v>
      </c>
      <c r="AU785" s="18" t="s">
        <v>84</v>
      </c>
    </row>
    <row r="786" spans="1:65" s="13" customFormat="1" x14ac:dyDescent="0.2">
      <c r="B786" s="192"/>
      <c r="C786" s="193"/>
      <c r="D786" s="187" t="s">
        <v>181</v>
      </c>
      <c r="E786" s="194" t="s">
        <v>19</v>
      </c>
      <c r="F786" s="195" t="s">
        <v>1220</v>
      </c>
      <c r="G786" s="193"/>
      <c r="H786" s="196">
        <v>296.43</v>
      </c>
      <c r="I786" s="197"/>
      <c r="J786" s="193"/>
      <c r="K786" s="193"/>
      <c r="L786" s="198"/>
      <c r="M786" s="199"/>
      <c r="N786" s="200"/>
      <c r="O786" s="200"/>
      <c r="P786" s="200"/>
      <c r="Q786" s="200"/>
      <c r="R786" s="200"/>
      <c r="S786" s="200"/>
      <c r="T786" s="201"/>
      <c r="AT786" s="202" t="s">
        <v>181</v>
      </c>
      <c r="AU786" s="202" t="s">
        <v>84</v>
      </c>
      <c r="AV786" s="13" t="s">
        <v>84</v>
      </c>
      <c r="AW786" s="13" t="s">
        <v>35</v>
      </c>
      <c r="AX786" s="13" t="s">
        <v>82</v>
      </c>
      <c r="AY786" s="202" t="s">
        <v>170</v>
      </c>
    </row>
    <row r="787" spans="1:65" s="2" customFormat="1" ht="16.5" customHeight="1" x14ac:dyDescent="0.2">
      <c r="A787" s="35"/>
      <c r="B787" s="36"/>
      <c r="C787" s="214" t="s">
        <v>1221</v>
      </c>
      <c r="D787" s="214" t="s">
        <v>239</v>
      </c>
      <c r="E787" s="215" t="s">
        <v>1222</v>
      </c>
      <c r="F787" s="216" t="s">
        <v>1223</v>
      </c>
      <c r="G787" s="217" t="s">
        <v>248</v>
      </c>
      <c r="H787" s="218">
        <v>302.35899999999998</v>
      </c>
      <c r="I787" s="219"/>
      <c r="J787" s="220">
        <f>ROUND(I787*H787,2)</f>
        <v>0</v>
      </c>
      <c r="K787" s="216" t="s">
        <v>176</v>
      </c>
      <c r="L787" s="221"/>
      <c r="M787" s="222" t="s">
        <v>19</v>
      </c>
      <c r="N787" s="223" t="s">
        <v>45</v>
      </c>
      <c r="O787" s="65"/>
      <c r="P787" s="183">
        <f>O787*H787</f>
        <v>0</v>
      </c>
      <c r="Q787" s="183">
        <v>1.4E-2</v>
      </c>
      <c r="R787" s="183">
        <f>Q787*H787</f>
        <v>4.2330259999999997</v>
      </c>
      <c r="S787" s="183">
        <v>0</v>
      </c>
      <c r="T787" s="184">
        <f>S787*H787</f>
        <v>0</v>
      </c>
      <c r="U787" s="35"/>
      <c r="V787" s="35"/>
      <c r="W787" s="35"/>
      <c r="X787" s="35"/>
      <c r="Y787" s="35"/>
      <c r="Z787" s="35"/>
      <c r="AA787" s="35"/>
      <c r="AB787" s="35"/>
      <c r="AC787" s="35"/>
      <c r="AD787" s="35"/>
      <c r="AE787" s="35"/>
      <c r="AR787" s="185" t="s">
        <v>426</v>
      </c>
      <c r="AT787" s="185" t="s">
        <v>239</v>
      </c>
      <c r="AU787" s="185" t="s">
        <v>84</v>
      </c>
      <c r="AY787" s="18" t="s">
        <v>170</v>
      </c>
      <c r="BE787" s="186">
        <f>IF(N787="základní",J787,0)</f>
        <v>0</v>
      </c>
      <c r="BF787" s="186">
        <f>IF(N787="snížená",J787,0)</f>
        <v>0</v>
      </c>
      <c r="BG787" s="186">
        <f>IF(N787="zákl. přenesená",J787,0)</f>
        <v>0</v>
      </c>
      <c r="BH787" s="186">
        <f>IF(N787="sníž. přenesená",J787,0)</f>
        <v>0</v>
      </c>
      <c r="BI787" s="186">
        <f>IF(N787="nulová",J787,0)</f>
        <v>0</v>
      </c>
      <c r="BJ787" s="18" t="s">
        <v>82</v>
      </c>
      <c r="BK787" s="186">
        <f>ROUND(I787*H787,2)</f>
        <v>0</v>
      </c>
      <c r="BL787" s="18" t="s">
        <v>276</v>
      </c>
      <c r="BM787" s="185" t="s">
        <v>1224</v>
      </c>
    </row>
    <row r="788" spans="1:65" s="13" customFormat="1" x14ac:dyDescent="0.2">
      <c r="B788" s="192"/>
      <c r="C788" s="193"/>
      <c r="D788" s="187" t="s">
        <v>181</v>
      </c>
      <c r="E788" s="193"/>
      <c r="F788" s="195" t="s">
        <v>1225</v>
      </c>
      <c r="G788" s="193"/>
      <c r="H788" s="196">
        <v>302.35899999999998</v>
      </c>
      <c r="I788" s="197"/>
      <c r="J788" s="193"/>
      <c r="K788" s="193"/>
      <c r="L788" s="198"/>
      <c r="M788" s="199"/>
      <c r="N788" s="200"/>
      <c r="O788" s="200"/>
      <c r="P788" s="200"/>
      <c r="Q788" s="200"/>
      <c r="R788" s="200"/>
      <c r="S788" s="200"/>
      <c r="T788" s="201"/>
      <c r="AT788" s="202" t="s">
        <v>181</v>
      </c>
      <c r="AU788" s="202" t="s">
        <v>84</v>
      </c>
      <c r="AV788" s="13" t="s">
        <v>84</v>
      </c>
      <c r="AW788" s="13" t="s">
        <v>4</v>
      </c>
      <c r="AX788" s="13" t="s">
        <v>82</v>
      </c>
      <c r="AY788" s="202" t="s">
        <v>170</v>
      </c>
    </row>
    <row r="789" spans="1:65" s="2" customFormat="1" ht="24" x14ac:dyDescent="0.2">
      <c r="A789" s="35"/>
      <c r="B789" s="36"/>
      <c r="C789" s="174" t="s">
        <v>1226</v>
      </c>
      <c r="D789" s="174" t="s">
        <v>172</v>
      </c>
      <c r="E789" s="175" t="s">
        <v>1227</v>
      </c>
      <c r="F789" s="176" t="s">
        <v>1228</v>
      </c>
      <c r="G789" s="177" t="s">
        <v>248</v>
      </c>
      <c r="H789" s="178">
        <v>333.267</v>
      </c>
      <c r="I789" s="179"/>
      <c r="J789" s="180">
        <f>ROUND(I789*H789,2)</f>
        <v>0</v>
      </c>
      <c r="K789" s="176" t="s">
        <v>176</v>
      </c>
      <c r="L789" s="40"/>
      <c r="M789" s="181" t="s">
        <v>19</v>
      </c>
      <c r="N789" s="182" t="s">
        <v>45</v>
      </c>
      <c r="O789" s="65"/>
      <c r="P789" s="183">
        <f>O789*H789</f>
        <v>0</v>
      </c>
      <c r="Q789" s="183">
        <v>0</v>
      </c>
      <c r="R789" s="183">
        <f>Q789*H789</f>
        <v>0</v>
      </c>
      <c r="S789" s="183">
        <v>0</v>
      </c>
      <c r="T789" s="184">
        <f>S789*H789</f>
        <v>0</v>
      </c>
      <c r="U789" s="35"/>
      <c r="V789" s="35"/>
      <c r="W789" s="35"/>
      <c r="X789" s="35"/>
      <c r="Y789" s="35"/>
      <c r="Z789" s="35"/>
      <c r="AA789" s="35"/>
      <c r="AB789" s="35"/>
      <c r="AC789" s="35"/>
      <c r="AD789" s="35"/>
      <c r="AE789" s="35"/>
      <c r="AR789" s="185" t="s">
        <v>276</v>
      </c>
      <c r="AT789" s="185" t="s">
        <v>172</v>
      </c>
      <c r="AU789" s="185" t="s">
        <v>84</v>
      </c>
      <c r="AY789" s="18" t="s">
        <v>170</v>
      </c>
      <c r="BE789" s="186">
        <f>IF(N789="základní",J789,0)</f>
        <v>0</v>
      </c>
      <c r="BF789" s="186">
        <f>IF(N789="snížená",J789,0)</f>
        <v>0</v>
      </c>
      <c r="BG789" s="186">
        <f>IF(N789="zákl. přenesená",J789,0)</f>
        <v>0</v>
      </c>
      <c r="BH789" s="186">
        <f>IF(N789="sníž. přenesená",J789,0)</f>
        <v>0</v>
      </c>
      <c r="BI789" s="186">
        <f>IF(N789="nulová",J789,0)</f>
        <v>0</v>
      </c>
      <c r="BJ789" s="18" t="s">
        <v>82</v>
      </c>
      <c r="BK789" s="186">
        <f>ROUND(I789*H789,2)</f>
        <v>0</v>
      </c>
      <c r="BL789" s="18" t="s">
        <v>276</v>
      </c>
      <c r="BM789" s="185" t="s">
        <v>1229</v>
      </c>
    </row>
    <row r="790" spans="1:65" s="2" customFormat="1" ht="39" x14ac:dyDescent="0.2">
      <c r="A790" s="35"/>
      <c r="B790" s="36"/>
      <c r="C790" s="37"/>
      <c r="D790" s="187" t="s">
        <v>179</v>
      </c>
      <c r="E790" s="37"/>
      <c r="F790" s="188" t="s">
        <v>1219</v>
      </c>
      <c r="G790" s="37"/>
      <c r="H790" s="37"/>
      <c r="I790" s="189"/>
      <c r="J790" s="37"/>
      <c r="K790" s="37"/>
      <c r="L790" s="40"/>
      <c r="M790" s="190"/>
      <c r="N790" s="191"/>
      <c r="O790" s="65"/>
      <c r="P790" s="65"/>
      <c r="Q790" s="65"/>
      <c r="R790" s="65"/>
      <c r="S790" s="65"/>
      <c r="T790" s="66"/>
      <c r="U790" s="35"/>
      <c r="V790" s="35"/>
      <c r="W790" s="35"/>
      <c r="X790" s="35"/>
      <c r="Y790" s="35"/>
      <c r="Z790" s="35"/>
      <c r="AA790" s="35"/>
      <c r="AB790" s="35"/>
      <c r="AC790" s="35"/>
      <c r="AD790" s="35"/>
      <c r="AE790" s="35"/>
      <c r="AT790" s="18" t="s">
        <v>179</v>
      </c>
      <c r="AU790" s="18" t="s">
        <v>84</v>
      </c>
    </row>
    <row r="791" spans="1:65" s="13" customFormat="1" ht="22.5" x14ac:dyDescent="0.2">
      <c r="B791" s="192"/>
      <c r="C791" s="193"/>
      <c r="D791" s="187" t="s">
        <v>181</v>
      </c>
      <c r="E791" s="194" t="s">
        <v>19</v>
      </c>
      <c r="F791" s="195" t="s">
        <v>1230</v>
      </c>
      <c r="G791" s="193"/>
      <c r="H791" s="196">
        <v>323.73</v>
      </c>
      <c r="I791" s="197"/>
      <c r="J791" s="193"/>
      <c r="K791" s="193"/>
      <c r="L791" s="198"/>
      <c r="M791" s="199"/>
      <c r="N791" s="200"/>
      <c r="O791" s="200"/>
      <c r="P791" s="200"/>
      <c r="Q791" s="200"/>
      <c r="R791" s="200"/>
      <c r="S791" s="200"/>
      <c r="T791" s="201"/>
      <c r="AT791" s="202" t="s">
        <v>181</v>
      </c>
      <c r="AU791" s="202" t="s">
        <v>84</v>
      </c>
      <c r="AV791" s="13" t="s">
        <v>84</v>
      </c>
      <c r="AW791" s="13" t="s">
        <v>35</v>
      </c>
      <c r="AX791" s="13" t="s">
        <v>74</v>
      </c>
      <c r="AY791" s="202" t="s">
        <v>170</v>
      </c>
    </row>
    <row r="792" spans="1:65" s="13" customFormat="1" x14ac:dyDescent="0.2">
      <c r="B792" s="192"/>
      <c r="C792" s="193"/>
      <c r="D792" s="187" t="s">
        <v>181</v>
      </c>
      <c r="E792" s="194" t="s">
        <v>19</v>
      </c>
      <c r="F792" s="195" t="s">
        <v>1231</v>
      </c>
      <c r="G792" s="193"/>
      <c r="H792" s="196">
        <v>9.5370000000000008</v>
      </c>
      <c r="I792" s="197"/>
      <c r="J792" s="193"/>
      <c r="K792" s="193"/>
      <c r="L792" s="198"/>
      <c r="M792" s="199"/>
      <c r="N792" s="200"/>
      <c r="O792" s="200"/>
      <c r="P792" s="200"/>
      <c r="Q792" s="200"/>
      <c r="R792" s="200"/>
      <c r="S792" s="200"/>
      <c r="T792" s="201"/>
      <c r="AT792" s="202" t="s">
        <v>181</v>
      </c>
      <c r="AU792" s="202" t="s">
        <v>84</v>
      </c>
      <c r="AV792" s="13" t="s">
        <v>84</v>
      </c>
      <c r="AW792" s="13" t="s">
        <v>35</v>
      </c>
      <c r="AX792" s="13" t="s">
        <v>74</v>
      </c>
      <c r="AY792" s="202" t="s">
        <v>170</v>
      </c>
    </row>
    <row r="793" spans="1:65" s="14" customFormat="1" x14ac:dyDescent="0.2">
      <c r="B793" s="203"/>
      <c r="C793" s="204"/>
      <c r="D793" s="187" t="s">
        <v>181</v>
      </c>
      <c r="E793" s="205" t="s">
        <v>19</v>
      </c>
      <c r="F793" s="206" t="s">
        <v>185</v>
      </c>
      <c r="G793" s="204"/>
      <c r="H793" s="207">
        <v>333.267</v>
      </c>
      <c r="I793" s="208"/>
      <c r="J793" s="204"/>
      <c r="K793" s="204"/>
      <c r="L793" s="209"/>
      <c r="M793" s="210"/>
      <c r="N793" s="211"/>
      <c r="O793" s="211"/>
      <c r="P793" s="211"/>
      <c r="Q793" s="211"/>
      <c r="R793" s="211"/>
      <c r="S793" s="211"/>
      <c r="T793" s="212"/>
      <c r="AT793" s="213" t="s">
        <v>181</v>
      </c>
      <c r="AU793" s="213" t="s">
        <v>84</v>
      </c>
      <c r="AV793" s="14" t="s">
        <v>177</v>
      </c>
      <c r="AW793" s="14" t="s">
        <v>35</v>
      </c>
      <c r="AX793" s="14" t="s">
        <v>82</v>
      </c>
      <c r="AY793" s="213" t="s">
        <v>170</v>
      </c>
    </row>
    <row r="794" spans="1:65" s="2" customFormat="1" ht="16.5" customHeight="1" x14ac:dyDescent="0.2">
      <c r="A794" s="35"/>
      <c r="B794" s="36"/>
      <c r="C794" s="214" t="s">
        <v>1232</v>
      </c>
      <c r="D794" s="214" t="s">
        <v>239</v>
      </c>
      <c r="E794" s="215" t="s">
        <v>1233</v>
      </c>
      <c r="F794" s="216" t="s">
        <v>1234</v>
      </c>
      <c r="G794" s="217" t="s">
        <v>248</v>
      </c>
      <c r="H794" s="218">
        <v>1340.5989999999999</v>
      </c>
      <c r="I794" s="219"/>
      <c r="J794" s="220">
        <f>ROUND(I794*H794,2)</f>
        <v>0</v>
      </c>
      <c r="K794" s="216" t="s">
        <v>176</v>
      </c>
      <c r="L794" s="221"/>
      <c r="M794" s="222" t="s">
        <v>19</v>
      </c>
      <c r="N794" s="223" t="s">
        <v>45</v>
      </c>
      <c r="O794" s="65"/>
      <c r="P794" s="183">
        <f>O794*H794</f>
        <v>0</v>
      </c>
      <c r="Q794" s="183">
        <v>2.3999999999999998E-3</v>
      </c>
      <c r="R794" s="183">
        <f>Q794*H794</f>
        <v>3.2174375999999993</v>
      </c>
      <c r="S794" s="183">
        <v>0</v>
      </c>
      <c r="T794" s="184">
        <f>S794*H794</f>
        <v>0</v>
      </c>
      <c r="U794" s="35"/>
      <c r="V794" s="35"/>
      <c r="W794" s="35"/>
      <c r="X794" s="35"/>
      <c r="Y794" s="35"/>
      <c r="Z794" s="35"/>
      <c r="AA794" s="35"/>
      <c r="AB794" s="35"/>
      <c r="AC794" s="35"/>
      <c r="AD794" s="35"/>
      <c r="AE794" s="35"/>
      <c r="AR794" s="185" t="s">
        <v>426</v>
      </c>
      <c r="AT794" s="185" t="s">
        <v>239</v>
      </c>
      <c r="AU794" s="185" t="s">
        <v>84</v>
      </c>
      <c r="AY794" s="18" t="s">
        <v>170</v>
      </c>
      <c r="BE794" s="186">
        <f>IF(N794="základní",J794,0)</f>
        <v>0</v>
      </c>
      <c r="BF794" s="186">
        <f>IF(N794="snížená",J794,0)</f>
        <v>0</v>
      </c>
      <c r="BG794" s="186">
        <f>IF(N794="zákl. přenesená",J794,0)</f>
        <v>0</v>
      </c>
      <c r="BH794" s="186">
        <f>IF(N794="sníž. přenesená",J794,0)</f>
        <v>0</v>
      </c>
      <c r="BI794" s="186">
        <f>IF(N794="nulová",J794,0)</f>
        <v>0</v>
      </c>
      <c r="BJ794" s="18" t="s">
        <v>82</v>
      </c>
      <c r="BK794" s="186">
        <f>ROUND(I794*H794,2)</f>
        <v>0</v>
      </c>
      <c r="BL794" s="18" t="s">
        <v>276</v>
      </c>
      <c r="BM794" s="185" t="s">
        <v>1235</v>
      </c>
    </row>
    <row r="795" spans="1:65" s="13" customFormat="1" x14ac:dyDescent="0.2">
      <c r="B795" s="192"/>
      <c r="C795" s="193"/>
      <c r="D795" s="187" t="s">
        <v>181</v>
      </c>
      <c r="E795" s="194" t="s">
        <v>19</v>
      </c>
      <c r="F795" s="195" t="s">
        <v>1236</v>
      </c>
      <c r="G795" s="193"/>
      <c r="H795" s="196">
        <v>653.93499999999995</v>
      </c>
      <c r="I795" s="197"/>
      <c r="J795" s="193"/>
      <c r="K795" s="193"/>
      <c r="L795" s="198"/>
      <c r="M795" s="199"/>
      <c r="N795" s="200"/>
      <c r="O795" s="200"/>
      <c r="P795" s="200"/>
      <c r="Q795" s="200"/>
      <c r="R795" s="200"/>
      <c r="S795" s="200"/>
      <c r="T795" s="201"/>
      <c r="AT795" s="202" t="s">
        <v>181</v>
      </c>
      <c r="AU795" s="202" t="s">
        <v>84</v>
      </c>
      <c r="AV795" s="13" t="s">
        <v>84</v>
      </c>
      <c r="AW795" s="13" t="s">
        <v>35</v>
      </c>
      <c r="AX795" s="13" t="s">
        <v>74</v>
      </c>
      <c r="AY795" s="202" t="s">
        <v>170</v>
      </c>
    </row>
    <row r="796" spans="1:65" s="13" customFormat="1" x14ac:dyDescent="0.2">
      <c r="B796" s="192"/>
      <c r="C796" s="193"/>
      <c r="D796" s="187" t="s">
        <v>181</v>
      </c>
      <c r="E796" s="194" t="s">
        <v>19</v>
      </c>
      <c r="F796" s="195" t="s">
        <v>1237</v>
      </c>
      <c r="G796" s="193"/>
      <c r="H796" s="196">
        <v>9.7279999999999998</v>
      </c>
      <c r="I796" s="197"/>
      <c r="J796" s="193"/>
      <c r="K796" s="193"/>
      <c r="L796" s="198"/>
      <c r="M796" s="199"/>
      <c r="N796" s="200"/>
      <c r="O796" s="200"/>
      <c r="P796" s="200"/>
      <c r="Q796" s="200"/>
      <c r="R796" s="200"/>
      <c r="S796" s="200"/>
      <c r="T796" s="201"/>
      <c r="AT796" s="202" t="s">
        <v>181</v>
      </c>
      <c r="AU796" s="202" t="s">
        <v>84</v>
      </c>
      <c r="AV796" s="13" t="s">
        <v>84</v>
      </c>
      <c r="AW796" s="13" t="s">
        <v>35</v>
      </c>
      <c r="AX796" s="13" t="s">
        <v>74</v>
      </c>
      <c r="AY796" s="202" t="s">
        <v>170</v>
      </c>
    </row>
    <row r="797" spans="1:65" s="14" customFormat="1" x14ac:dyDescent="0.2">
      <c r="B797" s="203"/>
      <c r="C797" s="204"/>
      <c r="D797" s="187" t="s">
        <v>181</v>
      </c>
      <c r="E797" s="205" t="s">
        <v>19</v>
      </c>
      <c r="F797" s="206" t="s">
        <v>185</v>
      </c>
      <c r="G797" s="204"/>
      <c r="H797" s="207">
        <v>663.66300000000001</v>
      </c>
      <c r="I797" s="208"/>
      <c r="J797" s="204"/>
      <c r="K797" s="204"/>
      <c r="L797" s="209"/>
      <c r="M797" s="210"/>
      <c r="N797" s="211"/>
      <c r="O797" s="211"/>
      <c r="P797" s="211"/>
      <c r="Q797" s="211"/>
      <c r="R797" s="211"/>
      <c r="S797" s="211"/>
      <c r="T797" s="212"/>
      <c r="AT797" s="213" t="s">
        <v>181</v>
      </c>
      <c r="AU797" s="213" t="s">
        <v>84</v>
      </c>
      <c r="AV797" s="14" t="s">
        <v>177</v>
      </c>
      <c r="AW797" s="14" t="s">
        <v>35</v>
      </c>
      <c r="AX797" s="14" t="s">
        <v>82</v>
      </c>
      <c r="AY797" s="213" t="s">
        <v>170</v>
      </c>
    </row>
    <row r="798" spans="1:65" s="13" customFormat="1" x14ac:dyDescent="0.2">
      <c r="B798" s="192"/>
      <c r="C798" s="193"/>
      <c r="D798" s="187" t="s">
        <v>181</v>
      </c>
      <c r="E798" s="193"/>
      <c r="F798" s="195" t="s">
        <v>1238</v>
      </c>
      <c r="G798" s="193"/>
      <c r="H798" s="196">
        <v>1340.5989999999999</v>
      </c>
      <c r="I798" s="197"/>
      <c r="J798" s="193"/>
      <c r="K798" s="193"/>
      <c r="L798" s="198"/>
      <c r="M798" s="199"/>
      <c r="N798" s="200"/>
      <c r="O798" s="200"/>
      <c r="P798" s="200"/>
      <c r="Q798" s="200"/>
      <c r="R798" s="200"/>
      <c r="S798" s="200"/>
      <c r="T798" s="201"/>
      <c r="AT798" s="202" t="s">
        <v>181</v>
      </c>
      <c r="AU798" s="202" t="s">
        <v>84</v>
      </c>
      <c r="AV798" s="13" t="s">
        <v>84</v>
      </c>
      <c r="AW798" s="13" t="s">
        <v>4</v>
      </c>
      <c r="AX798" s="13" t="s">
        <v>82</v>
      </c>
      <c r="AY798" s="202" t="s">
        <v>170</v>
      </c>
    </row>
    <row r="799" spans="1:65" s="2" customFormat="1" ht="16.5" customHeight="1" x14ac:dyDescent="0.2">
      <c r="A799" s="35"/>
      <c r="B799" s="36"/>
      <c r="C799" s="214" t="s">
        <v>1239</v>
      </c>
      <c r="D799" s="214" t="s">
        <v>239</v>
      </c>
      <c r="E799" s="215" t="s">
        <v>1240</v>
      </c>
      <c r="F799" s="216" t="s">
        <v>1241</v>
      </c>
      <c r="G799" s="217" t="s">
        <v>248</v>
      </c>
      <c r="H799" s="218">
        <v>9.7279999999999998</v>
      </c>
      <c r="I799" s="219"/>
      <c r="J799" s="220">
        <f>ROUND(I799*H799,2)</f>
        <v>0</v>
      </c>
      <c r="K799" s="216" t="s">
        <v>176</v>
      </c>
      <c r="L799" s="221"/>
      <c r="M799" s="222" t="s">
        <v>19</v>
      </c>
      <c r="N799" s="223" t="s">
        <v>45</v>
      </c>
      <c r="O799" s="65"/>
      <c r="P799" s="183">
        <f>O799*H799</f>
        <v>0</v>
      </c>
      <c r="Q799" s="183">
        <v>1.8E-3</v>
      </c>
      <c r="R799" s="183">
        <f>Q799*H799</f>
        <v>1.7510399999999999E-2</v>
      </c>
      <c r="S799" s="183">
        <v>0</v>
      </c>
      <c r="T799" s="184">
        <f>S799*H799</f>
        <v>0</v>
      </c>
      <c r="U799" s="35"/>
      <c r="V799" s="35"/>
      <c r="W799" s="35"/>
      <c r="X799" s="35"/>
      <c r="Y799" s="35"/>
      <c r="Z799" s="35"/>
      <c r="AA799" s="35"/>
      <c r="AB799" s="35"/>
      <c r="AC799" s="35"/>
      <c r="AD799" s="35"/>
      <c r="AE799" s="35"/>
      <c r="AR799" s="185" t="s">
        <v>426</v>
      </c>
      <c r="AT799" s="185" t="s">
        <v>239</v>
      </c>
      <c r="AU799" s="185" t="s">
        <v>84</v>
      </c>
      <c r="AY799" s="18" t="s">
        <v>170</v>
      </c>
      <c r="BE799" s="186">
        <f>IF(N799="základní",J799,0)</f>
        <v>0</v>
      </c>
      <c r="BF799" s="186">
        <f>IF(N799="snížená",J799,0)</f>
        <v>0</v>
      </c>
      <c r="BG799" s="186">
        <f>IF(N799="zákl. přenesená",J799,0)</f>
        <v>0</v>
      </c>
      <c r="BH799" s="186">
        <f>IF(N799="sníž. přenesená",J799,0)</f>
        <v>0</v>
      </c>
      <c r="BI799" s="186">
        <f>IF(N799="nulová",J799,0)</f>
        <v>0</v>
      </c>
      <c r="BJ799" s="18" t="s">
        <v>82</v>
      </c>
      <c r="BK799" s="186">
        <f>ROUND(I799*H799,2)</f>
        <v>0</v>
      </c>
      <c r="BL799" s="18" t="s">
        <v>276</v>
      </c>
      <c r="BM799" s="185" t="s">
        <v>1242</v>
      </c>
    </row>
    <row r="800" spans="1:65" s="13" customFormat="1" x14ac:dyDescent="0.2">
      <c r="B800" s="192"/>
      <c r="C800" s="193"/>
      <c r="D800" s="187" t="s">
        <v>181</v>
      </c>
      <c r="E800" s="193"/>
      <c r="F800" s="195" t="s">
        <v>1243</v>
      </c>
      <c r="G800" s="193"/>
      <c r="H800" s="196">
        <v>9.7279999999999998</v>
      </c>
      <c r="I800" s="197"/>
      <c r="J800" s="193"/>
      <c r="K800" s="193"/>
      <c r="L800" s="198"/>
      <c r="M800" s="199"/>
      <c r="N800" s="200"/>
      <c r="O800" s="200"/>
      <c r="P800" s="200"/>
      <c r="Q800" s="200"/>
      <c r="R800" s="200"/>
      <c r="S800" s="200"/>
      <c r="T800" s="201"/>
      <c r="AT800" s="202" t="s">
        <v>181</v>
      </c>
      <c r="AU800" s="202" t="s">
        <v>84</v>
      </c>
      <c r="AV800" s="13" t="s">
        <v>84</v>
      </c>
      <c r="AW800" s="13" t="s">
        <v>4</v>
      </c>
      <c r="AX800" s="13" t="s">
        <v>82</v>
      </c>
      <c r="AY800" s="202" t="s">
        <v>170</v>
      </c>
    </row>
    <row r="801" spans="1:65" s="2" customFormat="1" ht="24" x14ac:dyDescent="0.2">
      <c r="A801" s="35"/>
      <c r="B801" s="36"/>
      <c r="C801" s="174" t="s">
        <v>1244</v>
      </c>
      <c r="D801" s="174" t="s">
        <v>172</v>
      </c>
      <c r="E801" s="175" t="s">
        <v>1245</v>
      </c>
      <c r="F801" s="176" t="s">
        <v>1246</v>
      </c>
      <c r="G801" s="177" t="s">
        <v>248</v>
      </c>
      <c r="H801" s="178">
        <v>9.9819999999999993</v>
      </c>
      <c r="I801" s="179"/>
      <c r="J801" s="180">
        <f>ROUND(I801*H801,2)</f>
        <v>0</v>
      </c>
      <c r="K801" s="176" t="s">
        <v>176</v>
      </c>
      <c r="L801" s="40"/>
      <c r="M801" s="181" t="s">
        <v>19</v>
      </c>
      <c r="N801" s="182" t="s">
        <v>45</v>
      </c>
      <c r="O801" s="65"/>
      <c r="P801" s="183">
        <f>O801*H801</f>
        <v>0</v>
      </c>
      <c r="Q801" s="183">
        <v>0</v>
      </c>
      <c r="R801" s="183">
        <f>Q801*H801</f>
        <v>0</v>
      </c>
      <c r="S801" s="183">
        <v>0</v>
      </c>
      <c r="T801" s="184">
        <f>S801*H801</f>
        <v>0</v>
      </c>
      <c r="U801" s="35"/>
      <c r="V801" s="35"/>
      <c r="W801" s="35"/>
      <c r="X801" s="35"/>
      <c r="Y801" s="35"/>
      <c r="Z801" s="35"/>
      <c r="AA801" s="35"/>
      <c r="AB801" s="35"/>
      <c r="AC801" s="35"/>
      <c r="AD801" s="35"/>
      <c r="AE801" s="35"/>
      <c r="AR801" s="185" t="s">
        <v>276</v>
      </c>
      <c r="AT801" s="185" t="s">
        <v>172</v>
      </c>
      <c r="AU801" s="185" t="s">
        <v>84</v>
      </c>
      <c r="AY801" s="18" t="s">
        <v>170</v>
      </c>
      <c r="BE801" s="186">
        <f>IF(N801="základní",J801,0)</f>
        <v>0</v>
      </c>
      <c r="BF801" s="186">
        <f>IF(N801="snížená",J801,0)</f>
        <v>0</v>
      </c>
      <c r="BG801" s="186">
        <f>IF(N801="zákl. přenesená",J801,0)</f>
        <v>0</v>
      </c>
      <c r="BH801" s="186">
        <f>IF(N801="sníž. přenesená",J801,0)</f>
        <v>0</v>
      </c>
      <c r="BI801" s="186">
        <f>IF(N801="nulová",J801,0)</f>
        <v>0</v>
      </c>
      <c r="BJ801" s="18" t="s">
        <v>82</v>
      </c>
      <c r="BK801" s="186">
        <f>ROUND(I801*H801,2)</f>
        <v>0</v>
      </c>
      <c r="BL801" s="18" t="s">
        <v>276</v>
      </c>
      <c r="BM801" s="185" t="s">
        <v>1247</v>
      </c>
    </row>
    <row r="802" spans="1:65" s="2" customFormat="1" ht="107.25" x14ac:dyDescent="0.2">
      <c r="A802" s="35"/>
      <c r="B802" s="36"/>
      <c r="C802" s="37"/>
      <c r="D802" s="187" t="s">
        <v>179</v>
      </c>
      <c r="E802" s="37"/>
      <c r="F802" s="188" t="s">
        <v>1248</v>
      </c>
      <c r="G802" s="37"/>
      <c r="H802" s="37"/>
      <c r="I802" s="189"/>
      <c r="J802" s="37"/>
      <c r="K802" s="37"/>
      <c r="L802" s="40"/>
      <c r="M802" s="190"/>
      <c r="N802" s="191"/>
      <c r="O802" s="65"/>
      <c r="P802" s="65"/>
      <c r="Q802" s="65"/>
      <c r="R802" s="65"/>
      <c r="S802" s="65"/>
      <c r="T802" s="66"/>
      <c r="U802" s="35"/>
      <c r="V802" s="35"/>
      <c r="W802" s="35"/>
      <c r="X802" s="35"/>
      <c r="Y802" s="35"/>
      <c r="Z802" s="35"/>
      <c r="AA802" s="35"/>
      <c r="AB802" s="35"/>
      <c r="AC802" s="35"/>
      <c r="AD802" s="35"/>
      <c r="AE802" s="35"/>
      <c r="AT802" s="18" t="s">
        <v>179</v>
      </c>
      <c r="AU802" s="18" t="s">
        <v>84</v>
      </c>
    </row>
    <row r="803" spans="1:65" s="13" customFormat="1" x14ac:dyDescent="0.2">
      <c r="B803" s="192"/>
      <c r="C803" s="193"/>
      <c r="D803" s="187" t="s">
        <v>181</v>
      </c>
      <c r="E803" s="194" t="s">
        <v>19</v>
      </c>
      <c r="F803" s="195" t="s">
        <v>1249</v>
      </c>
      <c r="G803" s="193"/>
      <c r="H803" s="196">
        <v>9.9819999999999993</v>
      </c>
      <c r="I803" s="197"/>
      <c r="J803" s="193"/>
      <c r="K803" s="193"/>
      <c r="L803" s="198"/>
      <c r="M803" s="199"/>
      <c r="N803" s="200"/>
      <c r="O803" s="200"/>
      <c r="P803" s="200"/>
      <c r="Q803" s="200"/>
      <c r="R803" s="200"/>
      <c r="S803" s="200"/>
      <c r="T803" s="201"/>
      <c r="AT803" s="202" t="s">
        <v>181</v>
      </c>
      <c r="AU803" s="202" t="s">
        <v>84</v>
      </c>
      <c r="AV803" s="13" t="s">
        <v>84</v>
      </c>
      <c r="AW803" s="13" t="s">
        <v>35</v>
      </c>
      <c r="AX803" s="13" t="s">
        <v>82</v>
      </c>
      <c r="AY803" s="202" t="s">
        <v>170</v>
      </c>
    </row>
    <row r="804" spans="1:65" s="2" customFormat="1" ht="16.5" customHeight="1" x14ac:dyDescent="0.2">
      <c r="A804" s="35"/>
      <c r="B804" s="36"/>
      <c r="C804" s="214" t="s">
        <v>1250</v>
      </c>
      <c r="D804" s="214" t="s">
        <v>239</v>
      </c>
      <c r="E804" s="215" t="s">
        <v>1251</v>
      </c>
      <c r="F804" s="216" t="s">
        <v>1252</v>
      </c>
      <c r="G804" s="217" t="s">
        <v>248</v>
      </c>
      <c r="H804" s="218">
        <v>21.96</v>
      </c>
      <c r="I804" s="219"/>
      <c r="J804" s="220">
        <f>ROUND(I804*H804,2)</f>
        <v>0</v>
      </c>
      <c r="K804" s="216" t="s">
        <v>176</v>
      </c>
      <c r="L804" s="221"/>
      <c r="M804" s="222" t="s">
        <v>19</v>
      </c>
      <c r="N804" s="223" t="s">
        <v>45</v>
      </c>
      <c r="O804" s="65"/>
      <c r="P804" s="183">
        <f>O804*H804</f>
        <v>0</v>
      </c>
      <c r="Q804" s="183">
        <v>8.4999999999999995E-4</v>
      </c>
      <c r="R804" s="183">
        <f>Q804*H804</f>
        <v>1.8665999999999999E-2</v>
      </c>
      <c r="S804" s="183">
        <v>0</v>
      </c>
      <c r="T804" s="184">
        <f>S804*H804</f>
        <v>0</v>
      </c>
      <c r="U804" s="35"/>
      <c r="V804" s="35"/>
      <c r="W804" s="35"/>
      <c r="X804" s="35"/>
      <c r="Y804" s="35"/>
      <c r="Z804" s="35"/>
      <c r="AA804" s="35"/>
      <c r="AB804" s="35"/>
      <c r="AC804" s="35"/>
      <c r="AD804" s="35"/>
      <c r="AE804" s="35"/>
      <c r="AR804" s="185" t="s">
        <v>426</v>
      </c>
      <c r="AT804" s="185" t="s">
        <v>239</v>
      </c>
      <c r="AU804" s="185" t="s">
        <v>84</v>
      </c>
      <c r="AY804" s="18" t="s">
        <v>170</v>
      </c>
      <c r="BE804" s="186">
        <f>IF(N804="základní",J804,0)</f>
        <v>0</v>
      </c>
      <c r="BF804" s="186">
        <f>IF(N804="snížená",J804,0)</f>
        <v>0</v>
      </c>
      <c r="BG804" s="186">
        <f>IF(N804="zákl. přenesená",J804,0)</f>
        <v>0</v>
      </c>
      <c r="BH804" s="186">
        <f>IF(N804="sníž. přenesená",J804,0)</f>
        <v>0</v>
      </c>
      <c r="BI804" s="186">
        <f>IF(N804="nulová",J804,0)</f>
        <v>0</v>
      </c>
      <c r="BJ804" s="18" t="s">
        <v>82</v>
      </c>
      <c r="BK804" s="186">
        <f>ROUND(I804*H804,2)</f>
        <v>0</v>
      </c>
      <c r="BL804" s="18" t="s">
        <v>276</v>
      </c>
      <c r="BM804" s="185" t="s">
        <v>1253</v>
      </c>
    </row>
    <row r="805" spans="1:65" s="13" customFormat="1" x14ac:dyDescent="0.2">
      <c r="B805" s="192"/>
      <c r="C805" s="193"/>
      <c r="D805" s="187" t="s">
        <v>181</v>
      </c>
      <c r="E805" s="194" t="s">
        <v>19</v>
      </c>
      <c r="F805" s="195" t="s">
        <v>1254</v>
      </c>
      <c r="G805" s="193"/>
      <c r="H805" s="196">
        <v>19.963999999999999</v>
      </c>
      <c r="I805" s="197"/>
      <c r="J805" s="193"/>
      <c r="K805" s="193"/>
      <c r="L805" s="198"/>
      <c r="M805" s="199"/>
      <c r="N805" s="200"/>
      <c r="O805" s="200"/>
      <c r="P805" s="200"/>
      <c r="Q805" s="200"/>
      <c r="R805" s="200"/>
      <c r="S805" s="200"/>
      <c r="T805" s="201"/>
      <c r="AT805" s="202" t="s">
        <v>181</v>
      </c>
      <c r="AU805" s="202" t="s">
        <v>84</v>
      </c>
      <c r="AV805" s="13" t="s">
        <v>84</v>
      </c>
      <c r="AW805" s="13" t="s">
        <v>35</v>
      </c>
      <c r="AX805" s="13" t="s">
        <v>82</v>
      </c>
      <c r="AY805" s="202" t="s">
        <v>170</v>
      </c>
    </row>
    <row r="806" spans="1:65" s="13" customFormat="1" x14ac:dyDescent="0.2">
      <c r="B806" s="192"/>
      <c r="C806" s="193"/>
      <c r="D806" s="187" t="s">
        <v>181</v>
      </c>
      <c r="E806" s="193"/>
      <c r="F806" s="195" t="s">
        <v>1255</v>
      </c>
      <c r="G806" s="193"/>
      <c r="H806" s="196">
        <v>21.96</v>
      </c>
      <c r="I806" s="197"/>
      <c r="J806" s="193"/>
      <c r="K806" s="193"/>
      <c r="L806" s="198"/>
      <c r="M806" s="199"/>
      <c r="N806" s="200"/>
      <c r="O806" s="200"/>
      <c r="P806" s="200"/>
      <c r="Q806" s="200"/>
      <c r="R806" s="200"/>
      <c r="S806" s="200"/>
      <c r="T806" s="201"/>
      <c r="AT806" s="202" t="s">
        <v>181</v>
      </c>
      <c r="AU806" s="202" t="s">
        <v>84</v>
      </c>
      <c r="AV806" s="13" t="s">
        <v>84</v>
      </c>
      <c r="AW806" s="13" t="s">
        <v>4</v>
      </c>
      <c r="AX806" s="13" t="s">
        <v>82</v>
      </c>
      <c r="AY806" s="202" t="s">
        <v>170</v>
      </c>
    </row>
    <row r="807" spans="1:65" s="2" customFormat="1" ht="24" x14ac:dyDescent="0.2">
      <c r="A807" s="35"/>
      <c r="B807" s="36"/>
      <c r="C807" s="174" t="s">
        <v>1256</v>
      </c>
      <c r="D807" s="174" t="s">
        <v>172</v>
      </c>
      <c r="E807" s="175" t="s">
        <v>1257</v>
      </c>
      <c r="F807" s="176" t="s">
        <v>1258</v>
      </c>
      <c r="G807" s="177" t="s">
        <v>248</v>
      </c>
      <c r="H807" s="178">
        <v>813.375</v>
      </c>
      <c r="I807" s="179"/>
      <c r="J807" s="180">
        <f>ROUND(I807*H807,2)</f>
        <v>0</v>
      </c>
      <c r="K807" s="176" t="s">
        <v>176</v>
      </c>
      <c r="L807" s="40"/>
      <c r="M807" s="181" t="s">
        <v>19</v>
      </c>
      <c r="N807" s="182" t="s">
        <v>45</v>
      </c>
      <c r="O807" s="65"/>
      <c r="P807" s="183">
        <f>O807*H807</f>
        <v>0</v>
      </c>
      <c r="Q807" s="183">
        <v>0</v>
      </c>
      <c r="R807" s="183">
        <f>Q807*H807</f>
        <v>0</v>
      </c>
      <c r="S807" s="183">
        <v>0</v>
      </c>
      <c r="T807" s="184">
        <f>S807*H807</f>
        <v>0</v>
      </c>
      <c r="U807" s="35"/>
      <c r="V807" s="35"/>
      <c r="W807" s="35"/>
      <c r="X807" s="35"/>
      <c r="Y807" s="35"/>
      <c r="Z807" s="35"/>
      <c r="AA807" s="35"/>
      <c r="AB807" s="35"/>
      <c r="AC807" s="35"/>
      <c r="AD807" s="35"/>
      <c r="AE807" s="35"/>
      <c r="AR807" s="185" t="s">
        <v>276</v>
      </c>
      <c r="AT807" s="185" t="s">
        <v>172</v>
      </c>
      <c r="AU807" s="185" t="s">
        <v>84</v>
      </c>
      <c r="AY807" s="18" t="s">
        <v>170</v>
      </c>
      <c r="BE807" s="186">
        <f>IF(N807="základní",J807,0)</f>
        <v>0</v>
      </c>
      <c r="BF807" s="186">
        <f>IF(N807="snížená",J807,0)</f>
        <v>0</v>
      </c>
      <c r="BG807" s="186">
        <f>IF(N807="zákl. přenesená",J807,0)</f>
        <v>0</v>
      </c>
      <c r="BH807" s="186">
        <f>IF(N807="sníž. přenesená",J807,0)</f>
        <v>0</v>
      </c>
      <c r="BI807" s="186">
        <f>IF(N807="nulová",J807,0)</f>
        <v>0</v>
      </c>
      <c r="BJ807" s="18" t="s">
        <v>82</v>
      </c>
      <c r="BK807" s="186">
        <f>ROUND(I807*H807,2)</f>
        <v>0</v>
      </c>
      <c r="BL807" s="18" t="s">
        <v>276</v>
      </c>
      <c r="BM807" s="185" t="s">
        <v>1259</v>
      </c>
    </row>
    <row r="808" spans="1:65" s="2" customFormat="1" ht="68.25" x14ac:dyDescent="0.2">
      <c r="A808" s="35"/>
      <c r="B808" s="36"/>
      <c r="C808" s="37"/>
      <c r="D808" s="187" t="s">
        <v>179</v>
      </c>
      <c r="E808" s="37"/>
      <c r="F808" s="188" t="s">
        <v>1260</v>
      </c>
      <c r="G808" s="37"/>
      <c r="H808" s="37"/>
      <c r="I808" s="189"/>
      <c r="J808" s="37"/>
      <c r="K808" s="37"/>
      <c r="L808" s="40"/>
      <c r="M808" s="190"/>
      <c r="N808" s="191"/>
      <c r="O808" s="65"/>
      <c r="P808" s="65"/>
      <c r="Q808" s="65"/>
      <c r="R808" s="65"/>
      <c r="S808" s="65"/>
      <c r="T808" s="66"/>
      <c r="U808" s="35"/>
      <c r="V808" s="35"/>
      <c r="W808" s="35"/>
      <c r="X808" s="35"/>
      <c r="Y808" s="35"/>
      <c r="Z808" s="35"/>
      <c r="AA808" s="35"/>
      <c r="AB808" s="35"/>
      <c r="AC808" s="35"/>
      <c r="AD808" s="35"/>
      <c r="AE808" s="35"/>
      <c r="AT808" s="18" t="s">
        <v>179</v>
      </c>
      <c r="AU808" s="18" t="s">
        <v>84</v>
      </c>
    </row>
    <row r="809" spans="1:65" s="13" customFormat="1" x14ac:dyDescent="0.2">
      <c r="B809" s="192"/>
      <c r="C809" s="193"/>
      <c r="D809" s="187" t="s">
        <v>181</v>
      </c>
      <c r="E809" s="194" t="s">
        <v>19</v>
      </c>
      <c r="F809" s="195" t="s">
        <v>1261</v>
      </c>
      <c r="G809" s="193"/>
      <c r="H809" s="196">
        <v>412.42500000000001</v>
      </c>
      <c r="I809" s="197"/>
      <c r="J809" s="193"/>
      <c r="K809" s="193"/>
      <c r="L809" s="198"/>
      <c r="M809" s="199"/>
      <c r="N809" s="200"/>
      <c r="O809" s="200"/>
      <c r="P809" s="200"/>
      <c r="Q809" s="200"/>
      <c r="R809" s="200"/>
      <c r="S809" s="200"/>
      <c r="T809" s="201"/>
      <c r="AT809" s="202" t="s">
        <v>181</v>
      </c>
      <c r="AU809" s="202" t="s">
        <v>84</v>
      </c>
      <c r="AV809" s="13" t="s">
        <v>84</v>
      </c>
      <c r="AW809" s="13" t="s">
        <v>35</v>
      </c>
      <c r="AX809" s="13" t="s">
        <v>74</v>
      </c>
      <c r="AY809" s="202" t="s">
        <v>170</v>
      </c>
    </row>
    <row r="810" spans="1:65" s="13" customFormat="1" x14ac:dyDescent="0.2">
      <c r="B810" s="192"/>
      <c r="C810" s="193"/>
      <c r="D810" s="187" t="s">
        <v>181</v>
      </c>
      <c r="E810" s="194" t="s">
        <v>19</v>
      </c>
      <c r="F810" s="195" t="s">
        <v>1262</v>
      </c>
      <c r="G810" s="193"/>
      <c r="H810" s="196">
        <v>386.1</v>
      </c>
      <c r="I810" s="197"/>
      <c r="J810" s="193"/>
      <c r="K810" s="193"/>
      <c r="L810" s="198"/>
      <c r="M810" s="199"/>
      <c r="N810" s="200"/>
      <c r="O810" s="200"/>
      <c r="P810" s="200"/>
      <c r="Q810" s="200"/>
      <c r="R810" s="200"/>
      <c r="S810" s="200"/>
      <c r="T810" s="201"/>
      <c r="AT810" s="202" t="s">
        <v>181</v>
      </c>
      <c r="AU810" s="202" t="s">
        <v>84</v>
      </c>
      <c r="AV810" s="13" t="s">
        <v>84</v>
      </c>
      <c r="AW810" s="13" t="s">
        <v>35</v>
      </c>
      <c r="AX810" s="13" t="s">
        <v>74</v>
      </c>
      <c r="AY810" s="202" t="s">
        <v>170</v>
      </c>
    </row>
    <row r="811" spans="1:65" s="13" customFormat="1" x14ac:dyDescent="0.2">
      <c r="B811" s="192"/>
      <c r="C811" s="193"/>
      <c r="D811" s="187" t="s">
        <v>181</v>
      </c>
      <c r="E811" s="194" t="s">
        <v>19</v>
      </c>
      <c r="F811" s="195" t="s">
        <v>1263</v>
      </c>
      <c r="G811" s="193"/>
      <c r="H811" s="196">
        <v>14.85</v>
      </c>
      <c r="I811" s="197"/>
      <c r="J811" s="193"/>
      <c r="K811" s="193"/>
      <c r="L811" s="198"/>
      <c r="M811" s="199"/>
      <c r="N811" s="200"/>
      <c r="O811" s="200"/>
      <c r="P811" s="200"/>
      <c r="Q811" s="200"/>
      <c r="R811" s="200"/>
      <c r="S811" s="200"/>
      <c r="T811" s="201"/>
      <c r="AT811" s="202" t="s">
        <v>181</v>
      </c>
      <c r="AU811" s="202" t="s">
        <v>84</v>
      </c>
      <c r="AV811" s="13" t="s">
        <v>84</v>
      </c>
      <c r="AW811" s="13" t="s">
        <v>35</v>
      </c>
      <c r="AX811" s="13" t="s">
        <v>74</v>
      </c>
      <c r="AY811" s="202" t="s">
        <v>170</v>
      </c>
    </row>
    <row r="812" spans="1:65" s="14" customFormat="1" x14ac:dyDescent="0.2">
      <c r="B812" s="203"/>
      <c r="C812" s="204"/>
      <c r="D812" s="187" t="s">
        <v>181</v>
      </c>
      <c r="E812" s="205" t="s">
        <v>19</v>
      </c>
      <c r="F812" s="206" t="s">
        <v>185</v>
      </c>
      <c r="G812" s="204"/>
      <c r="H812" s="207">
        <v>813.375</v>
      </c>
      <c r="I812" s="208"/>
      <c r="J812" s="204"/>
      <c r="K812" s="204"/>
      <c r="L812" s="209"/>
      <c r="M812" s="210"/>
      <c r="N812" s="211"/>
      <c r="O812" s="211"/>
      <c r="P812" s="211"/>
      <c r="Q812" s="211"/>
      <c r="R812" s="211"/>
      <c r="S812" s="211"/>
      <c r="T812" s="212"/>
      <c r="AT812" s="213" t="s">
        <v>181</v>
      </c>
      <c r="AU812" s="213" t="s">
        <v>84</v>
      </c>
      <c r="AV812" s="14" t="s">
        <v>177</v>
      </c>
      <c r="AW812" s="14" t="s">
        <v>35</v>
      </c>
      <c r="AX812" s="14" t="s">
        <v>82</v>
      </c>
      <c r="AY812" s="213" t="s">
        <v>170</v>
      </c>
    </row>
    <row r="813" spans="1:65" s="2" customFormat="1" ht="16.5" customHeight="1" x14ac:dyDescent="0.2">
      <c r="A813" s="35"/>
      <c r="B813" s="36"/>
      <c r="C813" s="214" t="s">
        <v>1264</v>
      </c>
      <c r="D813" s="214" t="s">
        <v>239</v>
      </c>
      <c r="E813" s="215" t="s">
        <v>1265</v>
      </c>
      <c r="F813" s="216" t="s">
        <v>1266</v>
      </c>
      <c r="G813" s="217" t="s">
        <v>248</v>
      </c>
      <c r="H813" s="218">
        <v>453.66800000000001</v>
      </c>
      <c r="I813" s="219"/>
      <c r="J813" s="220">
        <f>ROUND(I813*H813,2)</f>
        <v>0</v>
      </c>
      <c r="K813" s="216" t="s">
        <v>176</v>
      </c>
      <c r="L813" s="221"/>
      <c r="M813" s="222" t="s">
        <v>19</v>
      </c>
      <c r="N813" s="223" t="s">
        <v>45</v>
      </c>
      <c r="O813" s="65"/>
      <c r="P813" s="183">
        <f>O813*H813</f>
        <v>0</v>
      </c>
      <c r="Q813" s="183">
        <v>2.3E-3</v>
      </c>
      <c r="R813" s="183">
        <f>Q813*H813</f>
        <v>1.0434364</v>
      </c>
      <c r="S813" s="183">
        <v>0</v>
      </c>
      <c r="T813" s="184">
        <f>S813*H813</f>
        <v>0</v>
      </c>
      <c r="U813" s="35"/>
      <c r="V813" s="35"/>
      <c r="W813" s="35"/>
      <c r="X813" s="35"/>
      <c r="Y813" s="35"/>
      <c r="Z813" s="35"/>
      <c r="AA813" s="35"/>
      <c r="AB813" s="35"/>
      <c r="AC813" s="35"/>
      <c r="AD813" s="35"/>
      <c r="AE813" s="35"/>
      <c r="AR813" s="185" t="s">
        <v>426</v>
      </c>
      <c r="AT813" s="185" t="s">
        <v>239</v>
      </c>
      <c r="AU813" s="185" t="s">
        <v>84</v>
      </c>
      <c r="AY813" s="18" t="s">
        <v>170</v>
      </c>
      <c r="BE813" s="186">
        <f>IF(N813="základní",J813,0)</f>
        <v>0</v>
      </c>
      <c r="BF813" s="186">
        <f>IF(N813="snížená",J813,0)</f>
        <v>0</v>
      </c>
      <c r="BG813" s="186">
        <f>IF(N813="zákl. přenesená",J813,0)</f>
        <v>0</v>
      </c>
      <c r="BH813" s="186">
        <f>IF(N813="sníž. přenesená",J813,0)</f>
        <v>0</v>
      </c>
      <c r="BI813" s="186">
        <f>IF(N813="nulová",J813,0)</f>
        <v>0</v>
      </c>
      <c r="BJ813" s="18" t="s">
        <v>82</v>
      </c>
      <c r="BK813" s="186">
        <f>ROUND(I813*H813,2)</f>
        <v>0</v>
      </c>
      <c r="BL813" s="18" t="s">
        <v>276</v>
      </c>
      <c r="BM813" s="185" t="s">
        <v>1267</v>
      </c>
    </row>
    <row r="814" spans="1:65" s="13" customFormat="1" x14ac:dyDescent="0.2">
      <c r="B814" s="192"/>
      <c r="C814" s="193"/>
      <c r="D814" s="187" t="s">
        <v>181</v>
      </c>
      <c r="E814" s="194" t="s">
        <v>19</v>
      </c>
      <c r="F814" s="195" t="s">
        <v>1261</v>
      </c>
      <c r="G814" s="193"/>
      <c r="H814" s="196">
        <v>412.42500000000001</v>
      </c>
      <c r="I814" s="197"/>
      <c r="J814" s="193"/>
      <c r="K814" s="193"/>
      <c r="L814" s="198"/>
      <c r="M814" s="199"/>
      <c r="N814" s="200"/>
      <c r="O814" s="200"/>
      <c r="P814" s="200"/>
      <c r="Q814" s="200"/>
      <c r="R814" s="200"/>
      <c r="S814" s="200"/>
      <c r="T814" s="201"/>
      <c r="AT814" s="202" t="s">
        <v>181</v>
      </c>
      <c r="AU814" s="202" t="s">
        <v>84</v>
      </c>
      <c r="AV814" s="13" t="s">
        <v>84</v>
      </c>
      <c r="AW814" s="13" t="s">
        <v>35</v>
      </c>
      <c r="AX814" s="13" t="s">
        <v>82</v>
      </c>
      <c r="AY814" s="202" t="s">
        <v>170</v>
      </c>
    </row>
    <row r="815" spans="1:65" s="13" customFormat="1" x14ac:dyDescent="0.2">
      <c r="B815" s="192"/>
      <c r="C815" s="193"/>
      <c r="D815" s="187" t="s">
        <v>181</v>
      </c>
      <c r="E815" s="193"/>
      <c r="F815" s="195" t="s">
        <v>1268</v>
      </c>
      <c r="G815" s="193"/>
      <c r="H815" s="196">
        <v>453.66800000000001</v>
      </c>
      <c r="I815" s="197"/>
      <c r="J815" s="193"/>
      <c r="K815" s="193"/>
      <c r="L815" s="198"/>
      <c r="M815" s="199"/>
      <c r="N815" s="200"/>
      <c r="O815" s="200"/>
      <c r="P815" s="200"/>
      <c r="Q815" s="200"/>
      <c r="R815" s="200"/>
      <c r="S815" s="200"/>
      <c r="T815" s="201"/>
      <c r="AT815" s="202" t="s">
        <v>181</v>
      </c>
      <c r="AU815" s="202" t="s">
        <v>84</v>
      </c>
      <c r="AV815" s="13" t="s">
        <v>84</v>
      </c>
      <c r="AW815" s="13" t="s">
        <v>4</v>
      </c>
      <c r="AX815" s="13" t="s">
        <v>82</v>
      </c>
      <c r="AY815" s="202" t="s">
        <v>170</v>
      </c>
    </row>
    <row r="816" spans="1:65" s="2" customFormat="1" ht="16.5" customHeight="1" x14ac:dyDescent="0.2">
      <c r="A816" s="35"/>
      <c r="B816" s="36"/>
      <c r="C816" s="214" t="s">
        <v>1269</v>
      </c>
      <c r="D816" s="214" t="s">
        <v>239</v>
      </c>
      <c r="E816" s="215" t="s">
        <v>1270</v>
      </c>
      <c r="F816" s="216" t="s">
        <v>1271</v>
      </c>
      <c r="G816" s="217" t="s">
        <v>248</v>
      </c>
      <c r="H816" s="218">
        <v>441.04500000000002</v>
      </c>
      <c r="I816" s="219"/>
      <c r="J816" s="220">
        <f>ROUND(I816*H816,2)</f>
        <v>0</v>
      </c>
      <c r="K816" s="216" t="s">
        <v>176</v>
      </c>
      <c r="L816" s="221"/>
      <c r="M816" s="222" t="s">
        <v>19</v>
      </c>
      <c r="N816" s="223" t="s">
        <v>45</v>
      </c>
      <c r="O816" s="65"/>
      <c r="P816" s="183">
        <f>O816*H816</f>
        <v>0</v>
      </c>
      <c r="Q816" s="183">
        <v>2.6900000000000001E-3</v>
      </c>
      <c r="R816" s="183">
        <f>Q816*H816</f>
        <v>1.18641105</v>
      </c>
      <c r="S816" s="183">
        <v>0</v>
      </c>
      <c r="T816" s="184">
        <f>S816*H816</f>
        <v>0</v>
      </c>
      <c r="U816" s="35"/>
      <c r="V816" s="35"/>
      <c r="W816" s="35"/>
      <c r="X816" s="35"/>
      <c r="Y816" s="35"/>
      <c r="Z816" s="35"/>
      <c r="AA816" s="35"/>
      <c r="AB816" s="35"/>
      <c r="AC816" s="35"/>
      <c r="AD816" s="35"/>
      <c r="AE816" s="35"/>
      <c r="AR816" s="185" t="s">
        <v>426</v>
      </c>
      <c r="AT816" s="185" t="s">
        <v>239</v>
      </c>
      <c r="AU816" s="185" t="s">
        <v>84</v>
      </c>
      <c r="AY816" s="18" t="s">
        <v>170</v>
      </c>
      <c r="BE816" s="186">
        <f>IF(N816="základní",J816,0)</f>
        <v>0</v>
      </c>
      <c r="BF816" s="186">
        <f>IF(N816="snížená",J816,0)</f>
        <v>0</v>
      </c>
      <c r="BG816" s="186">
        <f>IF(N816="zákl. přenesená",J816,0)</f>
        <v>0</v>
      </c>
      <c r="BH816" s="186">
        <f>IF(N816="sníž. přenesená",J816,0)</f>
        <v>0</v>
      </c>
      <c r="BI816" s="186">
        <f>IF(N816="nulová",J816,0)</f>
        <v>0</v>
      </c>
      <c r="BJ816" s="18" t="s">
        <v>82</v>
      </c>
      <c r="BK816" s="186">
        <f>ROUND(I816*H816,2)</f>
        <v>0</v>
      </c>
      <c r="BL816" s="18" t="s">
        <v>276</v>
      </c>
      <c r="BM816" s="185" t="s">
        <v>1272</v>
      </c>
    </row>
    <row r="817" spans="1:65" s="13" customFormat="1" x14ac:dyDescent="0.2">
      <c r="B817" s="192"/>
      <c r="C817" s="193"/>
      <c r="D817" s="187" t="s">
        <v>181</v>
      </c>
      <c r="E817" s="194" t="s">
        <v>19</v>
      </c>
      <c r="F817" s="195" t="s">
        <v>1262</v>
      </c>
      <c r="G817" s="193"/>
      <c r="H817" s="196">
        <v>386.1</v>
      </c>
      <c r="I817" s="197"/>
      <c r="J817" s="193"/>
      <c r="K817" s="193"/>
      <c r="L817" s="198"/>
      <c r="M817" s="199"/>
      <c r="N817" s="200"/>
      <c r="O817" s="200"/>
      <c r="P817" s="200"/>
      <c r="Q817" s="200"/>
      <c r="R817" s="200"/>
      <c r="S817" s="200"/>
      <c r="T817" s="201"/>
      <c r="AT817" s="202" t="s">
        <v>181</v>
      </c>
      <c r="AU817" s="202" t="s">
        <v>84</v>
      </c>
      <c r="AV817" s="13" t="s">
        <v>84</v>
      </c>
      <c r="AW817" s="13" t="s">
        <v>35</v>
      </c>
      <c r="AX817" s="13" t="s">
        <v>74</v>
      </c>
      <c r="AY817" s="202" t="s">
        <v>170</v>
      </c>
    </row>
    <row r="818" spans="1:65" s="13" customFormat="1" x14ac:dyDescent="0.2">
      <c r="B818" s="192"/>
      <c r="C818" s="193"/>
      <c r="D818" s="187" t="s">
        <v>181</v>
      </c>
      <c r="E818" s="194" t="s">
        <v>19</v>
      </c>
      <c r="F818" s="195" t="s">
        <v>1263</v>
      </c>
      <c r="G818" s="193"/>
      <c r="H818" s="196">
        <v>14.85</v>
      </c>
      <c r="I818" s="197"/>
      <c r="J818" s="193"/>
      <c r="K818" s="193"/>
      <c r="L818" s="198"/>
      <c r="M818" s="199"/>
      <c r="N818" s="200"/>
      <c r="O818" s="200"/>
      <c r="P818" s="200"/>
      <c r="Q818" s="200"/>
      <c r="R818" s="200"/>
      <c r="S818" s="200"/>
      <c r="T818" s="201"/>
      <c r="AT818" s="202" t="s">
        <v>181</v>
      </c>
      <c r="AU818" s="202" t="s">
        <v>84</v>
      </c>
      <c r="AV818" s="13" t="s">
        <v>84</v>
      </c>
      <c r="AW818" s="13" t="s">
        <v>35</v>
      </c>
      <c r="AX818" s="13" t="s">
        <v>74</v>
      </c>
      <c r="AY818" s="202" t="s">
        <v>170</v>
      </c>
    </row>
    <row r="819" spans="1:65" s="14" customFormat="1" x14ac:dyDescent="0.2">
      <c r="B819" s="203"/>
      <c r="C819" s="204"/>
      <c r="D819" s="187" t="s">
        <v>181</v>
      </c>
      <c r="E819" s="205" t="s">
        <v>19</v>
      </c>
      <c r="F819" s="206" t="s">
        <v>185</v>
      </c>
      <c r="G819" s="204"/>
      <c r="H819" s="207">
        <v>400.95</v>
      </c>
      <c r="I819" s="208"/>
      <c r="J819" s="204"/>
      <c r="K819" s="204"/>
      <c r="L819" s="209"/>
      <c r="M819" s="210"/>
      <c r="N819" s="211"/>
      <c r="O819" s="211"/>
      <c r="P819" s="211"/>
      <c r="Q819" s="211"/>
      <c r="R819" s="211"/>
      <c r="S819" s="211"/>
      <c r="T819" s="212"/>
      <c r="AT819" s="213" t="s">
        <v>181</v>
      </c>
      <c r="AU819" s="213" t="s">
        <v>84</v>
      </c>
      <c r="AV819" s="14" t="s">
        <v>177</v>
      </c>
      <c r="AW819" s="14" t="s">
        <v>35</v>
      </c>
      <c r="AX819" s="14" t="s">
        <v>82</v>
      </c>
      <c r="AY819" s="213" t="s">
        <v>170</v>
      </c>
    </row>
    <row r="820" spans="1:65" s="13" customFormat="1" x14ac:dyDescent="0.2">
      <c r="B820" s="192"/>
      <c r="C820" s="193"/>
      <c r="D820" s="187" t="s">
        <v>181</v>
      </c>
      <c r="E820" s="193"/>
      <c r="F820" s="195" t="s">
        <v>1273</v>
      </c>
      <c r="G820" s="193"/>
      <c r="H820" s="196">
        <v>441.04500000000002</v>
      </c>
      <c r="I820" s="197"/>
      <c r="J820" s="193"/>
      <c r="K820" s="193"/>
      <c r="L820" s="198"/>
      <c r="M820" s="199"/>
      <c r="N820" s="200"/>
      <c r="O820" s="200"/>
      <c r="P820" s="200"/>
      <c r="Q820" s="200"/>
      <c r="R820" s="200"/>
      <c r="S820" s="200"/>
      <c r="T820" s="201"/>
      <c r="AT820" s="202" t="s">
        <v>181</v>
      </c>
      <c r="AU820" s="202" t="s">
        <v>84</v>
      </c>
      <c r="AV820" s="13" t="s">
        <v>84</v>
      </c>
      <c r="AW820" s="13" t="s">
        <v>4</v>
      </c>
      <c r="AX820" s="13" t="s">
        <v>82</v>
      </c>
      <c r="AY820" s="202" t="s">
        <v>170</v>
      </c>
    </row>
    <row r="821" spans="1:65" s="2" customFormat="1" ht="24" x14ac:dyDescent="0.2">
      <c r="A821" s="35"/>
      <c r="B821" s="36"/>
      <c r="C821" s="174" t="s">
        <v>1274</v>
      </c>
      <c r="D821" s="174" t="s">
        <v>172</v>
      </c>
      <c r="E821" s="175" t="s">
        <v>1275</v>
      </c>
      <c r="F821" s="176" t="s">
        <v>1276</v>
      </c>
      <c r="G821" s="177" t="s">
        <v>248</v>
      </c>
      <c r="H821" s="178">
        <v>343.89699999999999</v>
      </c>
      <c r="I821" s="179"/>
      <c r="J821" s="180">
        <f>ROUND(I821*H821,2)</f>
        <v>0</v>
      </c>
      <c r="K821" s="176" t="s">
        <v>176</v>
      </c>
      <c r="L821" s="40"/>
      <c r="M821" s="181" t="s">
        <v>19</v>
      </c>
      <c r="N821" s="182" t="s">
        <v>45</v>
      </c>
      <c r="O821" s="65"/>
      <c r="P821" s="183">
        <f>O821*H821</f>
        <v>0</v>
      </c>
      <c r="Q821" s="183">
        <v>0</v>
      </c>
      <c r="R821" s="183">
        <f>Q821*H821</f>
        <v>0</v>
      </c>
      <c r="S821" s="183">
        <v>0</v>
      </c>
      <c r="T821" s="184">
        <f>S821*H821</f>
        <v>0</v>
      </c>
      <c r="U821" s="35"/>
      <c r="V821" s="35"/>
      <c r="W821" s="35"/>
      <c r="X821" s="35"/>
      <c r="Y821" s="35"/>
      <c r="Z821" s="35"/>
      <c r="AA821" s="35"/>
      <c r="AB821" s="35"/>
      <c r="AC821" s="35"/>
      <c r="AD821" s="35"/>
      <c r="AE821" s="35"/>
      <c r="AR821" s="185" t="s">
        <v>276</v>
      </c>
      <c r="AT821" s="185" t="s">
        <v>172</v>
      </c>
      <c r="AU821" s="185" t="s">
        <v>84</v>
      </c>
      <c r="AY821" s="18" t="s">
        <v>170</v>
      </c>
      <c r="BE821" s="186">
        <f>IF(N821="základní",J821,0)</f>
        <v>0</v>
      </c>
      <c r="BF821" s="186">
        <f>IF(N821="snížená",J821,0)</f>
        <v>0</v>
      </c>
      <c r="BG821" s="186">
        <f>IF(N821="zákl. přenesená",J821,0)</f>
        <v>0</v>
      </c>
      <c r="BH821" s="186">
        <f>IF(N821="sníž. přenesená",J821,0)</f>
        <v>0</v>
      </c>
      <c r="BI821" s="186">
        <f>IF(N821="nulová",J821,0)</f>
        <v>0</v>
      </c>
      <c r="BJ821" s="18" t="s">
        <v>82</v>
      </c>
      <c r="BK821" s="186">
        <f>ROUND(I821*H821,2)</f>
        <v>0</v>
      </c>
      <c r="BL821" s="18" t="s">
        <v>276</v>
      </c>
      <c r="BM821" s="185" t="s">
        <v>1277</v>
      </c>
    </row>
    <row r="822" spans="1:65" s="13" customFormat="1" x14ac:dyDescent="0.2">
      <c r="B822" s="192"/>
      <c r="C822" s="193"/>
      <c r="D822" s="187" t="s">
        <v>181</v>
      </c>
      <c r="E822" s="194" t="s">
        <v>19</v>
      </c>
      <c r="F822" s="195" t="s">
        <v>1278</v>
      </c>
      <c r="G822" s="193"/>
      <c r="H822" s="196">
        <v>323.73</v>
      </c>
      <c r="I822" s="197"/>
      <c r="J822" s="193"/>
      <c r="K822" s="193"/>
      <c r="L822" s="198"/>
      <c r="M822" s="199"/>
      <c r="N822" s="200"/>
      <c r="O822" s="200"/>
      <c r="P822" s="200"/>
      <c r="Q822" s="200"/>
      <c r="R822" s="200"/>
      <c r="S822" s="200"/>
      <c r="T822" s="201"/>
      <c r="AT822" s="202" t="s">
        <v>181</v>
      </c>
      <c r="AU822" s="202" t="s">
        <v>84</v>
      </c>
      <c r="AV822" s="13" t="s">
        <v>84</v>
      </c>
      <c r="AW822" s="13" t="s">
        <v>35</v>
      </c>
      <c r="AX822" s="13" t="s">
        <v>74</v>
      </c>
      <c r="AY822" s="202" t="s">
        <v>170</v>
      </c>
    </row>
    <row r="823" spans="1:65" s="13" customFormat="1" ht="22.5" x14ac:dyDescent="0.2">
      <c r="B823" s="192"/>
      <c r="C823" s="193"/>
      <c r="D823" s="187" t="s">
        <v>181</v>
      </c>
      <c r="E823" s="194" t="s">
        <v>19</v>
      </c>
      <c r="F823" s="195" t="s">
        <v>1279</v>
      </c>
      <c r="G823" s="193"/>
      <c r="H823" s="196">
        <v>12.218999999999999</v>
      </c>
      <c r="I823" s="197"/>
      <c r="J823" s="193"/>
      <c r="K823" s="193"/>
      <c r="L823" s="198"/>
      <c r="M823" s="199"/>
      <c r="N823" s="200"/>
      <c r="O823" s="200"/>
      <c r="P823" s="200"/>
      <c r="Q823" s="200"/>
      <c r="R823" s="200"/>
      <c r="S823" s="200"/>
      <c r="T823" s="201"/>
      <c r="AT823" s="202" t="s">
        <v>181</v>
      </c>
      <c r="AU823" s="202" t="s">
        <v>84</v>
      </c>
      <c r="AV823" s="13" t="s">
        <v>84</v>
      </c>
      <c r="AW823" s="13" t="s">
        <v>35</v>
      </c>
      <c r="AX823" s="13" t="s">
        <v>74</v>
      </c>
      <c r="AY823" s="202" t="s">
        <v>170</v>
      </c>
    </row>
    <row r="824" spans="1:65" s="13" customFormat="1" ht="22.5" x14ac:dyDescent="0.2">
      <c r="B824" s="192"/>
      <c r="C824" s="193"/>
      <c r="D824" s="187" t="s">
        <v>181</v>
      </c>
      <c r="E824" s="194" t="s">
        <v>19</v>
      </c>
      <c r="F824" s="195" t="s">
        <v>1280</v>
      </c>
      <c r="G824" s="193"/>
      <c r="H824" s="196">
        <v>7.9480000000000004</v>
      </c>
      <c r="I824" s="197"/>
      <c r="J824" s="193"/>
      <c r="K824" s="193"/>
      <c r="L824" s="198"/>
      <c r="M824" s="199"/>
      <c r="N824" s="200"/>
      <c r="O824" s="200"/>
      <c r="P824" s="200"/>
      <c r="Q824" s="200"/>
      <c r="R824" s="200"/>
      <c r="S824" s="200"/>
      <c r="T824" s="201"/>
      <c r="AT824" s="202" t="s">
        <v>181</v>
      </c>
      <c r="AU824" s="202" t="s">
        <v>84</v>
      </c>
      <c r="AV824" s="13" t="s">
        <v>84</v>
      </c>
      <c r="AW824" s="13" t="s">
        <v>35</v>
      </c>
      <c r="AX824" s="13" t="s">
        <v>74</v>
      </c>
      <c r="AY824" s="202" t="s">
        <v>170</v>
      </c>
    </row>
    <row r="825" spans="1:65" s="14" customFormat="1" x14ac:dyDescent="0.2">
      <c r="B825" s="203"/>
      <c r="C825" s="204"/>
      <c r="D825" s="187" t="s">
        <v>181</v>
      </c>
      <c r="E825" s="205" t="s">
        <v>19</v>
      </c>
      <c r="F825" s="206" t="s">
        <v>185</v>
      </c>
      <c r="G825" s="204"/>
      <c r="H825" s="207">
        <v>343.89699999999999</v>
      </c>
      <c r="I825" s="208"/>
      <c r="J825" s="204"/>
      <c r="K825" s="204"/>
      <c r="L825" s="209"/>
      <c r="M825" s="210"/>
      <c r="N825" s="211"/>
      <c r="O825" s="211"/>
      <c r="P825" s="211"/>
      <c r="Q825" s="211"/>
      <c r="R825" s="211"/>
      <c r="S825" s="211"/>
      <c r="T825" s="212"/>
      <c r="AT825" s="213" t="s">
        <v>181</v>
      </c>
      <c r="AU825" s="213" t="s">
        <v>84</v>
      </c>
      <c r="AV825" s="14" t="s">
        <v>177</v>
      </c>
      <c r="AW825" s="14" t="s">
        <v>35</v>
      </c>
      <c r="AX825" s="14" t="s">
        <v>82</v>
      </c>
      <c r="AY825" s="213" t="s">
        <v>170</v>
      </c>
    </row>
    <row r="826" spans="1:65" s="2" customFormat="1" ht="16.5" customHeight="1" x14ac:dyDescent="0.2">
      <c r="A826" s="35"/>
      <c r="B826" s="36"/>
      <c r="C826" s="214" t="s">
        <v>1281</v>
      </c>
      <c r="D826" s="214" t="s">
        <v>239</v>
      </c>
      <c r="E826" s="215" t="s">
        <v>1282</v>
      </c>
      <c r="F826" s="216" t="s">
        <v>1283</v>
      </c>
      <c r="G826" s="217" t="s">
        <v>248</v>
      </c>
      <c r="H826" s="218">
        <v>378.28699999999998</v>
      </c>
      <c r="I826" s="219"/>
      <c r="J826" s="220">
        <f>ROUND(I826*H826,2)</f>
        <v>0</v>
      </c>
      <c r="K826" s="216" t="s">
        <v>176</v>
      </c>
      <c r="L826" s="221"/>
      <c r="M826" s="222" t="s">
        <v>19</v>
      </c>
      <c r="N826" s="223" t="s">
        <v>45</v>
      </c>
      <c r="O826" s="65"/>
      <c r="P826" s="183">
        <f>O826*H826</f>
        <v>0</v>
      </c>
      <c r="Q826" s="183">
        <v>3.8999999999999999E-4</v>
      </c>
      <c r="R826" s="183">
        <f>Q826*H826</f>
        <v>0.14753192999999998</v>
      </c>
      <c r="S826" s="183">
        <v>0</v>
      </c>
      <c r="T826" s="184">
        <f>S826*H826</f>
        <v>0</v>
      </c>
      <c r="U826" s="35"/>
      <c r="V826" s="35"/>
      <c r="W826" s="35"/>
      <c r="X826" s="35"/>
      <c r="Y826" s="35"/>
      <c r="Z826" s="35"/>
      <c r="AA826" s="35"/>
      <c r="AB826" s="35"/>
      <c r="AC826" s="35"/>
      <c r="AD826" s="35"/>
      <c r="AE826" s="35"/>
      <c r="AR826" s="185" t="s">
        <v>426</v>
      </c>
      <c r="AT826" s="185" t="s">
        <v>239</v>
      </c>
      <c r="AU826" s="185" t="s">
        <v>84</v>
      </c>
      <c r="AY826" s="18" t="s">
        <v>170</v>
      </c>
      <c r="BE826" s="186">
        <f>IF(N826="základní",J826,0)</f>
        <v>0</v>
      </c>
      <c r="BF826" s="186">
        <f>IF(N826="snížená",J826,0)</f>
        <v>0</v>
      </c>
      <c r="BG826" s="186">
        <f>IF(N826="zákl. přenesená",J826,0)</f>
        <v>0</v>
      </c>
      <c r="BH826" s="186">
        <f>IF(N826="sníž. přenesená",J826,0)</f>
        <v>0</v>
      </c>
      <c r="BI826" s="186">
        <f>IF(N826="nulová",J826,0)</f>
        <v>0</v>
      </c>
      <c r="BJ826" s="18" t="s">
        <v>82</v>
      </c>
      <c r="BK826" s="186">
        <f>ROUND(I826*H826,2)</f>
        <v>0</v>
      </c>
      <c r="BL826" s="18" t="s">
        <v>276</v>
      </c>
      <c r="BM826" s="185" t="s">
        <v>1284</v>
      </c>
    </row>
    <row r="827" spans="1:65" s="13" customFormat="1" x14ac:dyDescent="0.2">
      <c r="B827" s="192"/>
      <c r="C827" s="193"/>
      <c r="D827" s="187" t="s">
        <v>181</v>
      </c>
      <c r="E827" s="193"/>
      <c r="F827" s="195" t="s">
        <v>1285</v>
      </c>
      <c r="G827" s="193"/>
      <c r="H827" s="196">
        <v>378.28699999999998</v>
      </c>
      <c r="I827" s="197"/>
      <c r="J827" s="193"/>
      <c r="K827" s="193"/>
      <c r="L827" s="198"/>
      <c r="M827" s="199"/>
      <c r="N827" s="200"/>
      <c r="O827" s="200"/>
      <c r="P827" s="200"/>
      <c r="Q827" s="200"/>
      <c r="R827" s="200"/>
      <c r="S827" s="200"/>
      <c r="T827" s="201"/>
      <c r="AT827" s="202" t="s">
        <v>181</v>
      </c>
      <c r="AU827" s="202" t="s">
        <v>84</v>
      </c>
      <c r="AV827" s="13" t="s">
        <v>84</v>
      </c>
      <c r="AW827" s="13" t="s">
        <v>4</v>
      </c>
      <c r="AX827" s="13" t="s">
        <v>82</v>
      </c>
      <c r="AY827" s="202" t="s">
        <v>170</v>
      </c>
    </row>
    <row r="828" spans="1:65" s="2" customFormat="1" ht="24" x14ac:dyDescent="0.2">
      <c r="A828" s="35"/>
      <c r="B828" s="36"/>
      <c r="C828" s="174" t="s">
        <v>1286</v>
      </c>
      <c r="D828" s="174" t="s">
        <v>172</v>
      </c>
      <c r="E828" s="175" t="s">
        <v>1287</v>
      </c>
      <c r="F828" s="176" t="s">
        <v>1288</v>
      </c>
      <c r="G828" s="177" t="s">
        <v>1153</v>
      </c>
      <c r="H828" s="224"/>
      <c r="I828" s="179"/>
      <c r="J828" s="180">
        <f>ROUND(I828*H828,2)</f>
        <v>0</v>
      </c>
      <c r="K828" s="176" t="s">
        <v>176</v>
      </c>
      <c r="L828" s="40"/>
      <c r="M828" s="181" t="s">
        <v>19</v>
      </c>
      <c r="N828" s="182" t="s">
        <v>45</v>
      </c>
      <c r="O828" s="65"/>
      <c r="P828" s="183">
        <f>O828*H828</f>
        <v>0</v>
      </c>
      <c r="Q828" s="183">
        <v>0</v>
      </c>
      <c r="R828" s="183">
        <f>Q828*H828</f>
        <v>0</v>
      </c>
      <c r="S828" s="183">
        <v>0</v>
      </c>
      <c r="T828" s="184">
        <f>S828*H828</f>
        <v>0</v>
      </c>
      <c r="U828" s="35"/>
      <c r="V828" s="35"/>
      <c r="W828" s="35"/>
      <c r="X828" s="35"/>
      <c r="Y828" s="35"/>
      <c r="Z828" s="35"/>
      <c r="AA828" s="35"/>
      <c r="AB828" s="35"/>
      <c r="AC828" s="35"/>
      <c r="AD828" s="35"/>
      <c r="AE828" s="35"/>
      <c r="AR828" s="185" t="s">
        <v>276</v>
      </c>
      <c r="AT828" s="185" t="s">
        <v>172</v>
      </c>
      <c r="AU828" s="185" t="s">
        <v>84</v>
      </c>
      <c r="AY828" s="18" t="s">
        <v>170</v>
      </c>
      <c r="BE828" s="186">
        <f>IF(N828="základní",J828,0)</f>
        <v>0</v>
      </c>
      <c r="BF828" s="186">
        <f>IF(N828="snížená",J828,0)</f>
        <v>0</v>
      </c>
      <c r="BG828" s="186">
        <f>IF(N828="zákl. přenesená",J828,0)</f>
        <v>0</v>
      </c>
      <c r="BH828" s="186">
        <f>IF(N828="sníž. přenesená",J828,0)</f>
        <v>0</v>
      </c>
      <c r="BI828" s="186">
        <f>IF(N828="nulová",J828,0)</f>
        <v>0</v>
      </c>
      <c r="BJ828" s="18" t="s">
        <v>82</v>
      </c>
      <c r="BK828" s="186">
        <f>ROUND(I828*H828,2)</f>
        <v>0</v>
      </c>
      <c r="BL828" s="18" t="s">
        <v>276</v>
      </c>
      <c r="BM828" s="185" t="s">
        <v>1289</v>
      </c>
    </row>
    <row r="829" spans="1:65" s="2" customFormat="1" ht="78" x14ac:dyDescent="0.2">
      <c r="A829" s="35"/>
      <c r="B829" s="36"/>
      <c r="C829" s="37"/>
      <c r="D829" s="187" t="s">
        <v>179</v>
      </c>
      <c r="E829" s="37"/>
      <c r="F829" s="188" t="s">
        <v>1290</v>
      </c>
      <c r="G829" s="37"/>
      <c r="H829" s="37"/>
      <c r="I829" s="189"/>
      <c r="J829" s="37"/>
      <c r="K829" s="37"/>
      <c r="L829" s="40"/>
      <c r="M829" s="190"/>
      <c r="N829" s="191"/>
      <c r="O829" s="65"/>
      <c r="P829" s="65"/>
      <c r="Q829" s="65"/>
      <c r="R829" s="65"/>
      <c r="S829" s="65"/>
      <c r="T829" s="66"/>
      <c r="U829" s="35"/>
      <c r="V829" s="35"/>
      <c r="W829" s="35"/>
      <c r="X829" s="35"/>
      <c r="Y829" s="35"/>
      <c r="Z829" s="35"/>
      <c r="AA829" s="35"/>
      <c r="AB829" s="35"/>
      <c r="AC829" s="35"/>
      <c r="AD829" s="35"/>
      <c r="AE829" s="35"/>
      <c r="AT829" s="18" t="s">
        <v>179</v>
      </c>
      <c r="AU829" s="18" t="s">
        <v>84</v>
      </c>
    </row>
    <row r="830" spans="1:65" s="12" customFormat="1" ht="22.9" customHeight="1" x14ac:dyDescent="0.2">
      <c r="B830" s="158"/>
      <c r="C830" s="159"/>
      <c r="D830" s="160" t="s">
        <v>73</v>
      </c>
      <c r="E830" s="172" t="s">
        <v>1291</v>
      </c>
      <c r="F830" s="172" t="s">
        <v>1292</v>
      </c>
      <c r="G830" s="159"/>
      <c r="H830" s="159"/>
      <c r="I830" s="162"/>
      <c r="J830" s="173">
        <f>BK830</f>
        <v>0</v>
      </c>
      <c r="K830" s="159"/>
      <c r="L830" s="164"/>
      <c r="M830" s="165"/>
      <c r="N830" s="166"/>
      <c r="O830" s="166"/>
      <c r="P830" s="167">
        <f>SUM(P831:P901)</f>
        <v>0</v>
      </c>
      <c r="Q830" s="166"/>
      <c r="R830" s="167">
        <f>SUM(R831:R901)</f>
        <v>1.0189275</v>
      </c>
      <c r="S830" s="166"/>
      <c r="T830" s="168">
        <f>SUM(T831:T901)</f>
        <v>0</v>
      </c>
      <c r="AR830" s="169" t="s">
        <v>84</v>
      </c>
      <c r="AT830" s="170" t="s">
        <v>73</v>
      </c>
      <c r="AU830" s="170" t="s">
        <v>82</v>
      </c>
      <c r="AY830" s="169" t="s">
        <v>170</v>
      </c>
      <c r="BK830" s="171">
        <f>SUM(BK831:BK901)</f>
        <v>0</v>
      </c>
    </row>
    <row r="831" spans="1:65" s="2" customFormat="1" ht="16.5" customHeight="1" x14ac:dyDescent="0.2">
      <c r="A831" s="35"/>
      <c r="B831" s="36"/>
      <c r="C831" s="174" t="s">
        <v>1293</v>
      </c>
      <c r="D831" s="174" t="s">
        <v>172</v>
      </c>
      <c r="E831" s="175" t="s">
        <v>1294</v>
      </c>
      <c r="F831" s="176" t="s">
        <v>1295</v>
      </c>
      <c r="G831" s="177" t="s">
        <v>272</v>
      </c>
      <c r="H831" s="178">
        <v>6.4</v>
      </c>
      <c r="I831" s="179"/>
      <c r="J831" s="180">
        <f>ROUND(I831*H831,2)</f>
        <v>0</v>
      </c>
      <c r="K831" s="176" t="s">
        <v>176</v>
      </c>
      <c r="L831" s="40"/>
      <c r="M831" s="181" t="s">
        <v>19</v>
      </c>
      <c r="N831" s="182" t="s">
        <v>45</v>
      </c>
      <c r="O831" s="65"/>
      <c r="P831" s="183">
        <f>O831*H831</f>
        <v>0</v>
      </c>
      <c r="Q831" s="183">
        <v>1.42E-3</v>
      </c>
      <c r="R831" s="183">
        <f>Q831*H831</f>
        <v>9.0880000000000006E-3</v>
      </c>
      <c r="S831" s="183">
        <v>0</v>
      </c>
      <c r="T831" s="184">
        <f>S831*H831</f>
        <v>0</v>
      </c>
      <c r="U831" s="35"/>
      <c r="V831" s="35"/>
      <c r="W831" s="35"/>
      <c r="X831" s="35"/>
      <c r="Y831" s="35"/>
      <c r="Z831" s="35"/>
      <c r="AA831" s="35"/>
      <c r="AB831" s="35"/>
      <c r="AC831" s="35"/>
      <c r="AD831" s="35"/>
      <c r="AE831" s="35"/>
      <c r="AR831" s="185" t="s">
        <v>276</v>
      </c>
      <c r="AT831" s="185" t="s">
        <v>172</v>
      </c>
      <c r="AU831" s="185" t="s">
        <v>84</v>
      </c>
      <c r="AY831" s="18" t="s">
        <v>170</v>
      </c>
      <c r="BE831" s="186">
        <f>IF(N831="základní",J831,0)</f>
        <v>0</v>
      </c>
      <c r="BF831" s="186">
        <f>IF(N831="snížená",J831,0)</f>
        <v>0</v>
      </c>
      <c r="BG831" s="186">
        <f>IF(N831="zákl. přenesená",J831,0)</f>
        <v>0</v>
      </c>
      <c r="BH831" s="186">
        <f>IF(N831="sníž. přenesená",J831,0)</f>
        <v>0</v>
      </c>
      <c r="BI831" s="186">
        <f>IF(N831="nulová",J831,0)</f>
        <v>0</v>
      </c>
      <c r="BJ831" s="18" t="s">
        <v>82</v>
      </c>
      <c r="BK831" s="186">
        <f>ROUND(I831*H831,2)</f>
        <v>0</v>
      </c>
      <c r="BL831" s="18" t="s">
        <v>276</v>
      </c>
      <c r="BM831" s="185" t="s">
        <v>1296</v>
      </c>
    </row>
    <row r="832" spans="1:65" s="2" customFormat="1" ht="29.25" x14ac:dyDescent="0.2">
      <c r="A832" s="35"/>
      <c r="B832" s="36"/>
      <c r="C832" s="37"/>
      <c r="D832" s="187" t="s">
        <v>179</v>
      </c>
      <c r="E832" s="37"/>
      <c r="F832" s="188" t="s">
        <v>1297</v>
      </c>
      <c r="G832" s="37"/>
      <c r="H832" s="37"/>
      <c r="I832" s="189"/>
      <c r="J832" s="37"/>
      <c r="K832" s="37"/>
      <c r="L832" s="40"/>
      <c r="M832" s="190"/>
      <c r="N832" s="191"/>
      <c r="O832" s="65"/>
      <c r="P832" s="65"/>
      <c r="Q832" s="65"/>
      <c r="R832" s="65"/>
      <c r="S832" s="65"/>
      <c r="T832" s="66"/>
      <c r="U832" s="35"/>
      <c r="V832" s="35"/>
      <c r="W832" s="35"/>
      <c r="X832" s="35"/>
      <c r="Y832" s="35"/>
      <c r="Z832" s="35"/>
      <c r="AA832" s="35"/>
      <c r="AB832" s="35"/>
      <c r="AC832" s="35"/>
      <c r="AD832" s="35"/>
      <c r="AE832" s="35"/>
      <c r="AT832" s="18" t="s">
        <v>179</v>
      </c>
      <c r="AU832" s="18" t="s">
        <v>84</v>
      </c>
    </row>
    <row r="833" spans="1:65" s="13" customFormat="1" x14ac:dyDescent="0.2">
      <c r="B833" s="192"/>
      <c r="C833" s="193"/>
      <c r="D833" s="187" t="s">
        <v>181</v>
      </c>
      <c r="E833" s="194" t="s">
        <v>19</v>
      </c>
      <c r="F833" s="195" t="s">
        <v>1298</v>
      </c>
      <c r="G833" s="193"/>
      <c r="H833" s="196">
        <v>6.4</v>
      </c>
      <c r="I833" s="197"/>
      <c r="J833" s="193"/>
      <c r="K833" s="193"/>
      <c r="L833" s="198"/>
      <c r="M833" s="199"/>
      <c r="N833" s="200"/>
      <c r="O833" s="200"/>
      <c r="P833" s="200"/>
      <c r="Q833" s="200"/>
      <c r="R833" s="200"/>
      <c r="S833" s="200"/>
      <c r="T833" s="201"/>
      <c r="AT833" s="202" t="s">
        <v>181</v>
      </c>
      <c r="AU833" s="202" t="s">
        <v>84</v>
      </c>
      <c r="AV833" s="13" t="s">
        <v>84</v>
      </c>
      <c r="AW833" s="13" t="s">
        <v>35</v>
      </c>
      <c r="AX833" s="13" t="s">
        <v>82</v>
      </c>
      <c r="AY833" s="202" t="s">
        <v>170</v>
      </c>
    </row>
    <row r="834" spans="1:65" s="2" customFormat="1" ht="16.5" customHeight="1" x14ac:dyDescent="0.2">
      <c r="A834" s="35"/>
      <c r="B834" s="36"/>
      <c r="C834" s="174" t="s">
        <v>1299</v>
      </c>
      <c r="D834" s="174" t="s">
        <v>172</v>
      </c>
      <c r="E834" s="175" t="s">
        <v>1300</v>
      </c>
      <c r="F834" s="176" t="s">
        <v>1301</v>
      </c>
      <c r="G834" s="177" t="s">
        <v>272</v>
      </c>
      <c r="H834" s="178">
        <v>24.38</v>
      </c>
      <c r="I834" s="179"/>
      <c r="J834" s="180">
        <f>ROUND(I834*H834,2)</f>
        <v>0</v>
      </c>
      <c r="K834" s="176" t="s">
        <v>176</v>
      </c>
      <c r="L834" s="40"/>
      <c r="M834" s="181" t="s">
        <v>19</v>
      </c>
      <c r="N834" s="182" t="s">
        <v>45</v>
      </c>
      <c r="O834" s="65"/>
      <c r="P834" s="183">
        <f>O834*H834</f>
        <v>0</v>
      </c>
      <c r="Q834" s="183">
        <v>7.4400000000000004E-3</v>
      </c>
      <c r="R834" s="183">
        <f>Q834*H834</f>
        <v>0.1813872</v>
      </c>
      <c r="S834" s="183">
        <v>0</v>
      </c>
      <c r="T834" s="184">
        <f>S834*H834</f>
        <v>0</v>
      </c>
      <c r="U834" s="35"/>
      <c r="V834" s="35"/>
      <c r="W834" s="35"/>
      <c r="X834" s="35"/>
      <c r="Y834" s="35"/>
      <c r="Z834" s="35"/>
      <c r="AA834" s="35"/>
      <c r="AB834" s="35"/>
      <c r="AC834" s="35"/>
      <c r="AD834" s="35"/>
      <c r="AE834" s="35"/>
      <c r="AR834" s="185" t="s">
        <v>276</v>
      </c>
      <c r="AT834" s="185" t="s">
        <v>172</v>
      </c>
      <c r="AU834" s="185" t="s">
        <v>84</v>
      </c>
      <c r="AY834" s="18" t="s">
        <v>170</v>
      </c>
      <c r="BE834" s="186">
        <f>IF(N834="základní",J834,0)</f>
        <v>0</v>
      </c>
      <c r="BF834" s="186">
        <f>IF(N834="snížená",J834,0)</f>
        <v>0</v>
      </c>
      <c r="BG834" s="186">
        <f>IF(N834="zákl. přenesená",J834,0)</f>
        <v>0</v>
      </c>
      <c r="BH834" s="186">
        <f>IF(N834="sníž. přenesená",J834,0)</f>
        <v>0</v>
      </c>
      <c r="BI834" s="186">
        <f>IF(N834="nulová",J834,0)</f>
        <v>0</v>
      </c>
      <c r="BJ834" s="18" t="s">
        <v>82</v>
      </c>
      <c r="BK834" s="186">
        <f>ROUND(I834*H834,2)</f>
        <v>0</v>
      </c>
      <c r="BL834" s="18" t="s">
        <v>276</v>
      </c>
      <c r="BM834" s="185" t="s">
        <v>1302</v>
      </c>
    </row>
    <row r="835" spans="1:65" s="2" customFormat="1" ht="29.25" x14ac:dyDescent="0.2">
      <c r="A835" s="35"/>
      <c r="B835" s="36"/>
      <c r="C835" s="37"/>
      <c r="D835" s="187" t="s">
        <v>179</v>
      </c>
      <c r="E835" s="37"/>
      <c r="F835" s="188" t="s">
        <v>1297</v>
      </c>
      <c r="G835" s="37"/>
      <c r="H835" s="37"/>
      <c r="I835" s="189"/>
      <c r="J835" s="37"/>
      <c r="K835" s="37"/>
      <c r="L835" s="40"/>
      <c r="M835" s="190"/>
      <c r="N835" s="191"/>
      <c r="O835" s="65"/>
      <c r="P835" s="65"/>
      <c r="Q835" s="65"/>
      <c r="R835" s="65"/>
      <c r="S835" s="65"/>
      <c r="T835" s="66"/>
      <c r="U835" s="35"/>
      <c r="V835" s="35"/>
      <c r="W835" s="35"/>
      <c r="X835" s="35"/>
      <c r="Y835" s="35"/>
      <c r="Z835" s="35"/>
      <c r="AA835" s="35"/>
      <c r="AB835" s="35"/>
      <c r="AC835" s="35"/>
      <c r="AD835" s="35"/>
      <c r="AE835" s="35"/>
      <c r="AT835" s="18" t="s">
        <v>179</v>
      </c>
      <c r="AU835" s="18" t="s">
        <v>84</v>
      </c>
    </row>
    <row r="836" spans="1:65" s="13" customFormat="1" x14ac:dyDescent="0.2">
      <c r="B836" s="192"/>
      <c r="C836" s="193"/>
      <c r="D836" s="187" t="s">
        <v>181</v>
      </c>
      <c r="E836" s="194" t="s">
        <v>19</v>
      </c>
      <c r="F836" s="195" t="s">
        <v>1303</v>
      </c>
      <c r="G836" s="193"/>
      <c r="H836" s="196">
        <v>24.38</v>
      </c>
      <c r="I836" s="197"/>
      <c r="J836" s="193"/>
      <c r="K836" s="193"/>
      <c r="L836" s="198"/>
      <c r="M836" s="199"/>
      <c r="N836" s="200"/>
      <c r="O836" s="200"/>
      <c r="P836" s="200"/>
      <c r="Q836" s="200"/>
      <c r="R836" s="200"/>
      <c r="S836" s="200"/>
      <c r="T836" s="201"/>
      <c r="AT836" s="202" t="s">
        <v>181</v>
      </c>
      <c r="AU836" s="202" t="s">
        <v>84</v>
      </c>
      <c r="AV836" s="13" t="s">
        <v>84</v>
      </c>
      <c r="AW836" s="13" t="s">
        <v>35</v>
      </c>
      <c r="AX836" s="13" t="s">
        <v>82</v>
      </c>
      <c r="AY836" s="202" t="s">
        <v>170</v>
      </c>
    </row>
    <row r="837" spans="1:65" s="2" customFormat="1" ht="16.5" customHeight="1" x14ac:dyDescent="0.2">
      <c r="A837" s="35"/>
      <c r="B837" s="36"/>
      <c r="C837" s="174" t="s">
        <v>1304</v>
      </c>
      <c r="D837" s="174" t="s">
        <v>172</v>
      </c>
      <c r="E837" s="175" t="s">
        <v>1305</v>
      </c>
      <c r="F837" s="176" t="s">
        <v>1306</v>
      </c>
      <c r="G837" s="177" t="s">
        <v>272</v>
      </c>
      <c r="H837" s="178">
        <v>26.9</v>
      </c>
      <c r="I837" s="179"/>
      <c r="J837" s="180">
        <f>ROUND(I837*H837,2)</f>
        <v>0</v>
      </c>
      <c r="K837" s="176" t="s">
        <v>176</v>
      </c>
      <c r="L837" s="40"/>
      <c r="M837" s="181" t="s">
        <v>19</v>
      </c>
      <c r="N837" s="182" t="s">
        <v>45</v>
      </c>
      <c r="O837" s="65"/>
      <c r="P837" s="183">
        <f>O837*H837</f>
        <v>0</v>
      </c>
      <c r="Q837" s="183">
        <v>1.2319999999999999E-2</v>
      </c>
      <c r="R837" s="183">
        <f>Q837*H837</f>
        <v>0.33140799999999998</v>
      </c>
      <c r="S837" s="183">
        <v>0</v>
      </c>
      <c r="T837" s="184">
        <f>S837*H837</f>
        <v>0</v>
      </c>
      <c r="U837" s="35"/>
      <c r="V837" s="35"/>
      <c r="W837" s="35"/>
      <c r="X837" s="35"/>
      <c r="Y837" s="35"/>
      <c r="Z837" s="35"/>
      <c r="AA837" s="35"/>
      <c r="AB837" s="35"/>
      <c r="AC837" s="35"/>
      <c r="AD837" s="35"/>
      <c r="AE837" s="35"/>
      <c r="AR837" s="185" t="s">
        <v>276</v>
      </c>
      <c r="AT837" s="185" t="s">
        <v>172</v>
      </c>
      <c r="AU837" s="185" t="s">
        <v>84</v>
      </c>
      <c r="AY837" s="18" t="s">
        <v>170</v>
      </c>
      <c r="BE837" s="186">
        <f>IF(N837="základní",J837,0)</f>
        <v>0</v>
      </c>
      <c r="BF837" s="186">
        <f>IF(N837="snížená",J837,0)</f>
        <v>0</v>
      </c>
      <c r="BG837" s="186">
        <f>IF(N837="zákl. přenesená",J837,0)</f>
        <v>0</v>
      </c>
      <c r="BH837" s="186">
        <f>IF(N837="sníž. přenesená",J837,0)</f>
        <v>0</v>
      </c>
      <c r="BI837" s="186">
        <f>IF(N837="nulová",J837,0)</f>
        <v>0</v>
      </c>
      <c r="BJ837" s="18" t="s">
        <v>82</v>
      </c>
      <c r="BK837" s="186">
        <f>ROUND(I837*H837,2)</f>
        <v>0</v>
      </c>
      <c r="BL837" s="18" t="s">
        <v>276</v>
      </c>
      <c r="BM837" s="185" t="s">
        <v>1307</v>
      </c>
    </row>
    <row r="838" spans="1:65" s="2" customFormat="1" ht="29.25" x14ac:dyDescent="0.2">
      <c r="A838" s="35"/>
      <c r="B838" s="36"/>
      <c r="C838" s="37"/>
      <c r="D838" s="187" t="s">
        <v>179</v>
      </c>
      <c r="E838" s="37"/>
      <c r="F838" s="188" t="s">
        <v>1297</v>
      </c>
      <c r="G838" s="37"/>
      <c r="H838" s="37"/>
      <c r="I838" s="189"/>
      <c r="J838" s="37"/>
      <c r="K838" s="37"/>
      <c r="L838" s="40"/>
      <c r="M838" s="190"/>
      <c r="N838" s="191"/>
      <c r="O838" s="65"/>
      <c r="P838" s="65"/>
      <c r="Q838" s="65"/>
      <c r="R838" s="65"/>
      <c r="S838" s="65"/>
      <c r="T838" s="66"/>
      <c r="U838" s="35"/>
      <c r="V838" s="35"/>
      <c r="W838" s="35"/>
      <c r="X838" s="35"/>
      <c r="Y838" s="35"/>
      <c r="Z838" s="35"/>
      <c r="AA838" s="35"/>
      <c r="AB838" s="35"/>
      <c r="AC838" s="35"/>
      <c r="AD838" s="35"/>
      <c r="AE838" s="35"/>
      <c r="AT838" s="18" t="s">
        <v>179</v>
      </c>
      <c r="AU838" s="18" t="s">
        <v>84</v>
      </c>
    </row>
    <row r="839" spans="1:65" s="13" customFormat="1" x14ac:dyDescent="0.2">
      <c r="B839" s="192"/>
      <c r="C839" s="193"/>
      <c r="D839" s="187" t="s">
        <v>181</v>
      </c>
      <c r="E839" s="194" t="s">
        <v>19</v>
      </c>
      <c r="F839" s="195" t="s">
        <v>1308</v>
      </c>
      <c r="G839" s="193"/>
      <c r="H839" s="196">
        <v>26.9</v>
      </c>
      <c r="I839" s="197"/>
      <c r="J839" s="193"/>
      <c r="K839" s="193"/>
      <c r="L839" s="198"/>
      <c r="M839" s="199"/>
      <c r="N839" s="200"/>
      <c r="O839" s="200"/>
      <c r="P839" s="200"/>
      <c r="Q839" s="200"/>
      <c r="R839" s="200"/>
      <c r="S839" s="200"/>
      <c r="T839" s="201"/>
      <c r="AT839" s="202" t="s">
        <v>181</v>
      </c>
      <c r="AU839" s="202" t="s">
        <v>84</v>
      </c>
      <c r="AV839" s="13" t="s">
        <v>84</v>
      </c>
      <c r="AW839" s="13" t="s">
        <v>35</v>
      </c>
      <c r="AX839" s="13" t="s">
        <v>82</v>
      </c>
      <c r="AY839" s="202" t="s">
        <v>170</v>
      </c>
    </row>
    <row r="840" spans="1:65" s="2" customFormat="1" ht="16.5" customHeight="1" x14ac:dyDescent="0.2">
      <c r="A840" s="35"/>
      <c r="B840" s="36"/>
      <c r="C840" s="174" t="s">
        <v>1309</v>
      </c>
      <c r="D840" s="174" t="s">
        <v>172</v>
      </c>
      <c r="E840" s="175" t="s">
        <v>1310</v>
      </c>
      <c r="F840" s="176" t="s">
        <v>1311</v>
      </c>
      <c r="G840" s="177" t="s">
        <v>272</v>
      </c>
      <c r="H840" s="178">
        <v>7.1</v>
      </c>
      <c r="I840" s="179"/>
      <c r="J840" s="180">
        <f>ROUND(I840*H840,2)</f>
        <v>0</v>
      </c>
      <c r="K840" s="176" t="s">
        <v>176</v>
      </c>
      <c r="L840" s="40"/>
      <c r="M840" s="181" t="s">
        <v>19</v>
      </c>
      <c r="N840" s="182" t="s">
        <v>45</v>
      </c>
      <c r="O840" s="65"/>
      <c r="P840" s="183">
        <f>O840*H840</f>
        <v>0</v>
      </c>
      <c r="Q840" s="183">
        <v>1.975E-2</v>
      </c>
      <c r="R840" s="183">
        <f>Q840*H840</f>
        <v>0.14022499999999999</v>
      </c>
      <c r="S840" s="183">
        <v>0</v>
      </c>
      <c r="T840" s="184">
        <f>S840*H840</f>
        <v>0</v>
      </c>
      <c r="U840" s="35"/>
      <c r="V840" s="35"/>
      <c r="W840" s="35"/>
      <c r="X840" s="35"/>
      <c r="Y840" s="35"/>
      <c r="Z840" s="35"/>
      <c r="AA840" s="35"/>
      <c r="AB840" s="35"/>
      <c r="AC840" s="35"/>
      <c r="AD840" s="35"/>
      <c r="AE840" s="35"/>
      <c r="AR840" s="185" t="s">
        <v>276</v>
      </c>
      <c r="AT840" s="185" t="s">
        <v>172</v>
      </c>
      <c r="AU840" s="185" t="s">
        <v>84</v>
      </c>
      <c r="AY840" s="18" t="s">
        <v>170</v>
      </c>
      <c r="BE840" s="186">
        <f>IF(N840="základní",J840,0)</f>
        <v>0</v>
      </c>
      <c r="BF840" s="186">
        <f>IF(N840="snížená",J840,0)</f>
        <v>0</v>
      </c>
      <c r="BG840" s="186">
        <f>IF(N840="zákl. přenesená",J840,0)</f>
        <v>0</v>
      </c>
      <c r="BH840" s="186">
        <f>IF(N840="sníž. přenesená",J840,0)</f>
        <v>0</v>
      </c>
      <c r="BI840" s="186">
        <f>IF(N840="nulová",J840,0)</f>
        <v>0</v>
      </c>
      <c r="BJ840" s="18" t="s">
        <v>82</v>
      </c>
      <c r="BK840" s="186">
        <f>ROUND(I840*H840,2)</f>
        <v>0</v>
      </c>
      <c r="BL840" s="18" t="s">
        <v>276</v>
      </c>
      <c r="BM840" s="185" t="s">
        <v>1312</v>
      </c>
    </row>
    <row r="841" spans="1:65" s="2" customFormat="1" ht="29.25" x14ac:dyDescent="0.2">
      <c r="A841" s="35"/>
      <c r="B841" s="36"/>
      <c r="C841" s="37"/>
      <c r="D841" s="187" t="s">
        <v>179</v>
      </c>
      <c r="E841" s="37"/>
      <c r="F841" s="188" t="s">
        <v>1297</v>
      </c>
      <c r="G841" s="37"/>
      <c r="H841" s="37"/>
      <c r="I841" s="189"/>
      <c r="J841" s="37"/>
      <c r="K841" s="37"/>
      <c r="L841" s="40"/>
      <c r="M841" s="190"/>
      <c r="N841" s="191"/>
      <c r="O841" s="65"/>
      <c r="P841" s="65"/>
      <c r="Q841" s="65"/>
      <c r="R841" s="65"/>
      <c r="S841" s="65"/>
      <c r="T841" s="66"/>
      <c r="U841" s="35"/>
      <c r="V841" s="35"/>
      <c r="W841" s="35"/>
      <c r="X841" s="35"/>
      <c r="Y841" s="35"/>
      <c r="Z841" s="35"/>
      <c r="AA841" s="35"/>
      <c r="AB841" s="35"/>
      <c r="AC841" s="35"/>
      <c r="AD841" s="35"/>
      <c r="AE841" s="35"/>
      <c r="AT841" s="18" t="s">
        <v>179</v>
      </c>
      <c r="AU841" s="18" t="s">
        <v>84</v>
      </c>
    </row>
    <row r="842" spans="1:65" s="13" customFormat="1" x14ac:dyDescent="0.2">
      <c r="B842" s="192"/>
      <c r="C842" s="193"/>
      <c r="D842" s="187" t="s">
        <v>181</v>
      </c>
      <c r="E842" s="194" t="s">
        <v>19</v>
      </c>
      <c r="F842" s="195" t="s">
        <v>1313</v>
      </c>
      <c r="G842" s="193"/>
      <c r="H842" s="196">
        <v>7.1</v>
      </c>
      <c r="I842" s="197"/>
      <c r="J842" s="193"/>
      <c r="K842" s="193"/>
      <c r="L842" s="198"/>
      <c r="M842" s="199"/>
      <c r="N842" s="200"/>
      <c r="O842" s="200"/>
      <c r="P842" s="200"/>
      <c r="Q842" s="200"/>
      <c r="R842" s="200"/>
      <c r="S842" s="200"/>
      <c r="T842" s="201"/>
      <c r="AT842" s="202" t="s">
        <v>181</v>
      </c>
      <c r="AU842" s="202" t="s">
        <v>84</v>
      </c>
      <c r="AV842" s="13" t="s">
        <v>84</v>
      </c>
      <c r="AW842" s="13" t="s">
        <v>35</v>
      </c>
      <c r="AX842" s="13" t="s">
        <v>82</v>
      </c>
      <c r="AY842" s="202" t="s">
        <v>170</v>
      </c>
    </row>
    <row r="843" spans="1:65" s="2" customFormat="1" ht="16.5" customHeight="1" x14ac:dyDescent="0.2">
      <c r="A843" s="35"/>
      <c r="B843" s="36"/>
      <c r="C843" s="174" t="s">
        <v>1314</v>
      </c>
      <c r="D843" s="174" t="s">
        <v>172</v>
      </c>
      <c r="E843" s="175" t="s">
        <v>1315</v>
      </c>
      <c r="F843" s="176" t="s">
        <v>1316</v>
      </c>
      <c r="G843" s="177" t="s">
        <v>272</v>
      </c>
      <c r="H843" s="178">
        <v>4</v>
      </c>
      <c r="I843" s="179"/>
      <c r="J843" s="180">
        <f>ROUND(I843*H843,2)</f>
        <v>0</v>
      </c>
      <c r="K843" s="176" t="s">
        <v>176</v>
      </c>
      <c r="L843" s="40"/>
      <c r="M843" s="181" t="s">
        <v>19</v>
      </c>
      <c r="N843" s="182" t="s">
        <v>45</v>
      </c>
      <c r="O843" s="65"/>
      <c r="P843" s="183">
        <f>O843*H843</f>
        <v>0</v>
      </c>
      <c r="Q843" s="183">
        <v>5.9000000000000003E-4</v>
      </c>
      <c r="R843" s="183">
        <f>Q843*H843</f>
        <v>2.3600000000000001E-3</v>
      </c>
      <c r="S843" s="183">
        <v>0</v>
      </c>
      <c r="T843" s="184">
        <f>S843*H843</f>
        <v>0</v>
      </c>
      <c r="U843" s="35"/>
      <c r="V843" s="35"/>
      <c r="W843" s="35"/>
      <c r="X843" s="35"/>
      <c r="Y843" s="35"/>
      <c r="Z843" s="35"/>
      <c r="AA843" s="35"/>
      <c r="AB843" s="35"/>
      <c r="AC843" s="35"/>
      <c r="AD843" s="35"/>
      <c r="AE843" s="35"/>
      <c r="AR843" s="185" t="s">
        <v>276</v>
      </c>
      <c r="AT843" s="185" t="s">
        <v>172</v>
      </c>
      <c r="AU843" s="185" t="s">
        <v>84</v>
      </c>
      <c r="AY843" s="18" t="s">
        <v>170</v>
      </c>
      <c r="BE843" s="186">
        <f>IF(N843="základní",J843,0)</f>
        <v>0</v>
      </c>
      <c r="BF843" s="186">
        <f>IF(N843="snížená",J843,0)</f>
        <v>0</v>
      </c>
      <c r="BG843" s="186">
        <f>IF(N843="zákl. přenesená",J843,0)</f>
        <v>0</v>
      </c>
      <c r="BH843" s="186">
        <f>IF(N843="sníž. přenesená",J843,0)</f>
        <v>0</v>
      </c>
      <c r="BI843" s="186">
        <f>IF(N843="nulová",J843,0)</f>
        <v>0</v>
      </c>
      <c r="BJ843" s="18" t="s">
        <v>82</v>
      </c>
      <c r="BK843" s="186">
        <f>ROUND(I843*H843,2)</f>
        <v>0</v>
      </c>
      <c r="BL843" s="18" t="s">
        <v>276</v>
      </c>
      <c r="BM843" s="185" t="s">
        <v>1317</v>
      </c>
    </row>
    <row r="844" spans="1:65" s="2" customFormat="1" ht="39" x14ac:dyDescent="0.2">
      <c r="A844" s="35"/>
      <c r="B844" s="36"/>
      <c r="C844" s="37"/>
      <c r="D844" s="187" t="s">
        <v>179</v>
      </c>
      <c r="E844" s="37"/>
      <c r="F844" s="188" t="s">
        <v>1318</v>
      </c>
      <c r="G844" s="37"/>
      <c r="H844" s="37"/>
      <c r="I844" s="189"/>
      <c r="J844" s="37"/>
      <c r="K844" s="37"/>
      <c r="L844" s="40"/>
      <c r="M844" s="190"/>
      <c r="N844" s="191"/>
      <c r="O844" s="65"/>
      <c r="P844" s="65"/>
      <c r="Q844" s="65"/>
      <c r="R844" s="65"/>
      <c r="S844" s="65"/>
      <c r="T844" s="66"/>
      <c r="U844" s="35"/>
      <c r="V844" s="35"/>
      <c r="W844" s="35"/>
      <c r="X844" s="35"/>
      <c r="Y844" s="35"/>
      <c r="Z844" s="35"/>
      <c r="AA844" s="35"/>
      <c r="AB844" s="35"/>
      <c r="AC844" s="35"/>
      <c r="AD844" s="35"/>
      <c r="AE844" s="35"/>
      <c r="AT844" s="18" t="s">
        <v>179</v>
      </c>
      <c r="AU844" s="18" t="s">
        <v>84</v>
      </c>
    </row>
    <row r="845" spans="1:65" s="13" customFormat="1" x14ac:dyDescent="0.2">
      <c r="B845" s="192"/>
      <c r="C845" s="193"/>
      <c r="D845" s="187" t="s">
        <v>181</v>
      </c>
      <c r="E845" s="194" t="s">
        <v>19</v>
      </c>
      <c r="F845" s="195" t="s">
        <v>1319</v>
      </c>
      <c r="G845" s="193"/>
      <c r="H845" s="196">
        <v>4</v>
      </c>
      <c r="I845" s="197"/>
      <c r="J845" s="193"/>
      <c r="K845" s="193"/>
      <c r="L845" s="198"/>
      <c r="M845" s="199"/>
      <c r="N845" s="200"/>
      <c r="O845" s="200"/>
      <c r="P845" s="200"/>
      <c r="Q845" s="200"/>
      <c r="R845" s="200"/>
      <c r="S845" s="200"/>
      <c r="T845" s="201"/>
      <c r="AT845" s="202" t="s">
        <v>181</v>
      </c>
      <c r="AU845" s="202" t="s">
        <v>84</v>
      </c>
      <c r="AV845" s="13" t="s">
        <v>84</v>
      </c>
      <c r="AW845" s="13" t="s">
        <v>35</v>
      </c>
      <c r="AX845" s="13" t="s">
        <v>82</v>
      </c>
      <c r="AY845" s="202" t="s">
        <v>170</v>
      </c>
    </row>
    <row r="846" spans="1:65" s="2" customFormat="1" ht="16.5" customHeight="1" x14ac:dyDescent="0.2">
      <c r="A846" s="35"/>
      <c r="B846" s="36"/>
      <c r="C846" s="174" t="s">
        <v>1320</v>
      </c>
      <c r="D846" s="174" t="s">
        <v>172</v>
      </c>
      <c r="E846" s="175" t="s">
        <v>1321</v>
      </c>
      <c r="F846" s="176" t="s">
        <v>1322</v>
      </c>
      <c r="G846" s="177" t="s">
        <v>272</v>
      </c>
      <c r="H846" s="178">
        <v>40.83</v>
      </c>
      <c r="I846" s="179"/>
      <c r="J846" s="180">
        <f>ROUND(I846*H846,2)</f>
        <v>0</v>
      </c>
      <c r="K846" s="176" t="s">
        <v>176</v>
      </c>
      <c r="L846" s="40"/>
      <c r="M846" s="181" t="s">
        <v>19</v>
      </c>
      <c r="N846" s="182" t="s">
        <v>45</v>
      </c>
      <c r="O846" s="65"/>
      <c r="P846" s="183">
        <f>O846*H846</f>
        <v>0</v>
      </c>
      <c r="Q846" s="183">
        <v>2.0100000000000001E-3</v>
      </c>
      <c r="R846" s="183">
        <f>Q846*H846</f>
        <v>8.2068299999999997E-2</v>
      </c>
      <c r="S846" s="183">
        <v>0</v>
      </c>
      <c r="T846" s="184">
        <f>S846*H846</f>
        <v>0</v>
      </c>
      <c r="U846" s="35"/>
      <c r="V846" s="35"/>
      <c r="W846" s="35"/>
      <c r="X846" s="35"/>
      <c r="Y846" s="35"/>
      <c r="Z846" s="35"/>
      <c r="AA846" s="35"/>
      <c r="AB846" s="35"/>
      <c r="AC846" s="35"/>
      <c r="AD846" s="35"/>
      <c r="AE846" s="35"/>
      <c r="AR846" s="185" t="s">
        <v>276</v>
      </c>
      <c r="AT846" s="185" t="s">
        <v>172</v>
      </c>
      <c r="AU846" s="185" t="s">
        <v>84</v>
      </c>
      <c r="AY846" s="18" t="s">
        <v>170</v>
      </c>
      <c r="BE846" s="186">
        <f>IF(N846="základní",J846,0)</f>
        <v>0</v>
      </c>
      <c r="BF846" s="186">
        <f>IF(N846="snížená",J846,0)</f>
        <v>0</v>
      </c>
      <c r="BG846" s="186">
        <f>IF(N846="zákl. přenesená",J846,0)</f>
        <v>0</v>
      </c>
      <c r="BH846" s="186">
        <f>IF(N846="sníž. přenesená",J846,0)</f>
        <v>0</v>
      </c>
      <c r="BI846" s="186">
        <f>IF(N846="nulová",J846,0)</f>
        <v>0</v>
      </c>
      <c r="BJ846" s="18" t="s">
        <v>82</v>
      </c>
      <c r="BK846" s="186">
        <f>ROUND(I846*H846,2)</f>
        <v>0</v>
      </c>
      <c r="BL846" s="18" t="s">
        <v>276</v>
      </c>
      <c r="BM846" s="185" t="s">
        <v>1323</v>
      </c>
    </row>
    <row r="847" spans="1:65" s="2" customFormat="1" ht="39" x14ac:dyDescent="0.2">
      <c r="A847" s="35"/>
      <c r="B847" s="36"/>
      <c r="C847" s="37"/>
      <c r="D847" s="187" t="s">
        <v>179</v>
      </c>
      <c r="E847" s="37"/>
      <c r="F847" s="188" t="s">
        <v>1318</v>
      </c>
      <c r="G847" s="37"/>
      <c r="H847" s="37"/>
      <c r="I847" s="189"/>
      <c r="J847" s="37"/>
      <c r="K847" s="37"/>
      <c r="L847" s="40"/>
      <c r="M847" s="190"/>
      <c r="N847" s="191"/>
      <c r="O847" s="65"/>
      <c r="P847" s="65"/>
      <c r="Q847" s="65"/>
      <c r="R847" s="65"/>
      <c r="S847" s="65"/>
      <c r="T847" s="66"/>
      <c r="U847" s="35"/>
      <c r="V847" s="35"/>
      <c r="W847" s="35"/>
      <c r="X847" s="35"/>
      <c r="Y847" s="35"/>
      <c r="Z847" s="35"/>
      <c r="AA847" s="35"/>
      <c r="AB847" s="35"/>
      <c r="AC847" s="35"/>
      <c r="AD847" s="35"/>
      <c r="AE847" s="35"/>
      <c r="AT847" s="18" t="s">
        <v>179</v>
      </c>
      <c r="AU847" s="18" t="s">
        <v>84</v>
      </c>
    </row>
    <row r="848" spans="1:65" s="13" customFormat="1" x14ac:dyDescent="0.2">
      <c r="B848" s="192"/>
      <c r="C848" s="193"/>
      <c r="D848" s="187" t="s">
        <v>181</v>
      </c>
      <c r="E848" s="194" t="s">
        <v>19</v>
      </c>
      <c r="F848" s="195" t="s">
        <v>1324</v>
      </c>
      <c r="G848" s="193"/>
      <c r="H848" s="196">
        <v>9.93</v>
      </c>
      <c r="I848" s="197"/>
      <c r="J848" s="193"/>
      <c r="K848" s="193"/>
      <c r="L848" s="198"/>
      <c r="M848" s="199"/>
      <c r="N848" s="200"/>
      <c r="O848" s="200"/>
      <c r="P848" s="200"/>
      <c r="Q848" s="200"/>
      <c r="R848" s="200"/>
      <c r="S848" s="200"/>
      <c r="T848" s="201"/>
      <c r="AT848" s="202" t="s">
        <v>181</v>
      </c>
      <c r="AU848" s="202" t="s">
        <v>84</v>
      </c>
      <c r="AV848" s="13" t="s">
        <v>84</v>
      </c>
      <c r="AW848" s="13" t="s">
        <v>35</v>
      </c>
      <c r="AX848" s="13" t="s">
        <v>74</v>
      </c>
      <c r="AY848" s="202" t="s">
        <v>170</v>
      </c>
    </row>
    <row r="849" spans="1:65" s="13" customFormat="1" x14ac:dyDescent="0.2">
      <c r="B849" s="192"/>
      <c r="C849" s="193"/>
      <c r="D849" s="187" t="s">
        <v>181</v>
      </c>
      <c r="E849" s="194" t="s">
        <v>19</v>
      </c>
      <c r="F849" s="195" t="s">
        <v>1325</v>
      </c>
      <c r="G849" s="193"/>
      <c r="H849" s="196">
        <v>28.9</v>
      </c>
      <c r="I849" s="197"/>
      <c r="J849" s="193"/>
      <c r="K849" s="193"/>
      <c r="L849" s="198"/>
      <c r="M849" s="199"/>
      <c r="N849" s="200"/>
      <c r="O849" s="200"/>
      <c r="P849" s="200"/>
      <c r="Q849" s="200"/>
      <c r="R849" s="200"/>
      <c r="S849" s="200"/>
      <c r="T849" s="201"/>
      <c r="AT849" s="202" t="s">
        <v>181</v>
      </c>
      <c r="AU849" s="202" t="s">
        <v>84</v>
      </c>
      <c r="AV849" s="13" t="s">
        <v>84</v>
      </c>
      <c r="AW849" s="13" t="s">
        <v>35</v>
      </c>
      <c r="AX849" s="13" t="s">
        <v>74</v>
      </c>
      <c r="AY849" s="202" t="s">
        <v>170</v>
      </c>
    </row>
    <row r="850" spans="1:65" s="13" customFormat="1" x14ac:dyDescent="0.2">
      <c r="B850" s="192"/>
      <c r="C850" s="193"/>
      <c r="D850" s="187" t="s">
        <v>181</v>
      </c>
      <c r="E850" s="194" t="s">
        <v>19</v>
      </c>
      <c r="F850" s="195" t="s">
        <v>1326</v>
      </c>
      <c r="G850" s="193"/>
      <c r="H850" s="196">
        <v>2</v>
      </c>
      <c r="I850" s="197"/>
      <c r="J850" s="193"/>
      <c r="K850" s="193"/>
      <c r="L850" s="198"/>
      <c r="M850" s="199"/>
      <c r="N850" s="200"/>
      <c r="O850" s="200"/>
      <c r="P850" s="200"/>
      <c r="Q850" s="200"/>
      <c r="R850" s="200"/>
      <c r="S850" s="200"/>
      <c r="T850" s="201"/>
      <c r="AT850" s="202" t="s">
        <v>181</v>
      </c>
      <c r="AU850" s="202" t="s">
        <v>84</v>
      </c>
      <c r="AV850" s="13" t="s">
        <v>84</v>
      </c>
      <c r="AW850" s="13" t="s">
        <v>35</v>
      </c>
      <c r="AX850" s="13" t="s">
        <v>74</v>
      </c>
      <c r="AY850" s="202" t="s">
        <v>170</v>
      </c>
    </row>
    <row r="851" spans="1:65" s="14" customFormat="1" x14ac:dyDescent="0.2">
      <c r="B851" s="203"/>
      <c r="C851" s="204"/>
      <c r="D851" s="187" t="s">
        <v>181</v>
      </c>
      <c r="E851" s="205" t="s">
        <v>19</v>
      </c>
      <c r="F851" s="206" t="s">
        <v>185</v>
      </c>
      <c r="G851" s="204"/>
      <c r="H851" s="207">
        <v>40.83</v>
      </c>
      <c r="I851" s="208"/>
      <c r="J851" s="204"/>
      <c r="K851" s="204"/>
      <c r="L851" s="209"/>
      <c r="M851" s="210"/>
      <c r="N851" s="211"/>
      <c r="O851" s="211"/>
      <c r="P851" s="211"/>
      <c r="Q851" s="211"/>
      <c r="R851" s="211"/>
      <c r="S851" s="211"/>
      <c r="T851" s="212"/>
      <c r="AT851" s="213" t="s">
        <v>181</v>
      </c>
      <c r="AU851" s="213" t="s">
        <v>84</v>
      </c>
      <c r="AV851" s="14" t="s">
        <v>177</v>
      </c>
      <c r="AW851" s="14" t="s">
        <v>35</v>
      </c>
      <c r="AX851" s="14" t="s">
        <v>82</v>
      </c>
      <c r="AY851" s="213" t="s">
        <v>170</v>
      </c>
    </row>
    <row r="852" spans="1:65" s="2" customFormat="1" ht="16.5" customHeight="1" x14ac:dyDescent="0.2">
      <c r="A852" s="35"/>
      <c r="B852" s="36"/>
      <c r="C852" s="174" t="s">
        <v>1327</v>
      </c>
      <c r="D852" s="174" t="s">
        <v>172</v>
      </c>
      <c r="E852" s="175" t="s">
        <v>1328</v>
      </c>
      <c r="F852" s="176" t="s">
        <v>1329</v>
      </c>
      <c r="G852" s="177" t="s">
        <v>272</v>
      </c>
      <c r="H852" s="178">
        <v>15.1</v>
      </c>
      <c r="I852" s="179"/>
      <c r="J852" s="180">
        <f>ROUND(I852*H852,2)</f>
        <v>0</v>
      </c>
      <c r="K852" s="176" t="s">
        <v>176</v>
      </c>
      <c r="L852" s="40"/>
      <c r="M852" s="181" t="s">
        <v>19</v>
      </c>
      <c r="N852" s="182" t="s">
        <v>45</v>
      </c>
      <c r="O852" s="65"/>
      <c r="P852" s="183">
        <f>O852*H852</f>
        <v>0</v>
      </c>
      <c r="Q852" s="183">
        <v>4.0999999999999999E-4</v>
      </c>
      <c r="R852" s="183">
        <f>Q852*H852</f>
        <v>6.1909999999999995E-3</v>
      </c>
      <c r="S852" s="183">
        <v>0</v>
      </c>
      <c r="T852" s="184">
        <f>S852*H852</f>
        <v>0</v>
      </c>
      <c r="U852" s="35"/>
      <c r="V852" s="35"/>
      <c r="W852" s="35"/>
      <c r="X852" s="35"/>
      <c r="Y852" s="35"/>
      <c r="Z852" s="35"/>
      <c r="AA852" s="35"/>
      <c r="AB852" s="35"/>
      <c r="AC852" s="35"/>
      <c r="AD852" s="35"/>
      <c r="AE852" s="35"/>
      <c r="AR852" s="185" t="s">
        <v>276</v>
      </c>
      <c r="AT852" s="185" t="s">
        <v>172</v>
      </c>
      <c r="AU852" s="185" t="s">
        <v>84</v>
      </c>
      <c r="AY852" s="18" t="s">
        <v>170</v>
      </c>
      <c r="BE852" s="186">
        <f>IF(N852="základní",J852,0)</f>
        <v>0</v>
      </c>
      <c r="BF852" s="186">
        <f>IF(N852="snížená",J852,0)</f>
        <v>0</v>
      </c>
      <c r="BG852" s="186">
        <f>IF(N852="zákl. přenesená",J852,0)</f>
        <v>0</v>
      </c>
      <c r="BH852" s="186">
        <f>IF(N852="sníž. přenesená",J852,0)</f>
        <v>0</v>
      </c>
      <c r="BI852" s="186">
        <f>IF(N852="nulová",J852,0)</f>
        <v>0</v>
      </c>
      <c r="BJ852" s="18" t="s">
        <v>82</v>
      </c>
      <c r="BK852" s="186">
        <f>ROUND(I852*H852,2)</f>
        <v>0</v>
      </c>
      <c r="BL852" s="18" t="s">
        <v>276</v>
      </c>
      <c r="BM852" s="185" t="s">
        <v>1330</v>
      </c>
    </row>
    <row r="853" spans="1:65" s="2" customFormat="1" ht="39" x14ac:dyDescent="0.2">
      <c r="A853" s="35"/>
      <c r="B853" s="36"/>
      <c r="C853" s="37"/>
      <c r="D853" s="187" t="s">
        <v>179</v>
      </c>
      <c r="E853" s="37"/>
      <c r="F853" s="188" t="s">
        <v>1318</v>
      </c>
      <c r="G853" s="37"/>
      <c r="H853" s="37"/>
      <c r="I853" s="189"/>
      <c r="J853" s="37"/>
      <c r="K853" s="37"/>
      <c r="L853" s="40"/>
      <c r="M853" s="190"/>
      <c r="N853" s="191"/>
      <c r="O853" s="65"/>
      <c r="P853" s="65"/>
      <c r="Q853" s="65"/>
      <c r="R853" s="65"/>
      <c r="S853" s="65"/>
      <c r="T853" s="66"/>
      <c r="U853" s="35"/>
      <c r="V853" s="35"/>
      <c r="W853" s="35"/>
      <c r="X853" s="35"/>
      <c r="Y853" s="35"/>
      <c r="Z853" s="35"/>
      <c r="AA853" s="35"/>
      <c r="AB853" s="35"/>
      <c r="AC853" s="35"/>
      <c r="AD853" s="35"/>
      <c r="AE853" s="35"/>
      <c r="AT853" s="18" t="s">
        <v>179</v>
      </c>
      <c r="AU853" s="18" t="s">
        <v>84</v>
      </c>
    </row>
    <row r="854" spans="1:65" s="13" customFormat="1" x14ac:dyDescent="0.2">
      <c r="B854" s="192"/>
      <c r="C854" s="193"/>
      <c r="D854" s="187" t="s">
        <v>181</v>
      </c>
      <c r="E854" s="194" t="s">
        <v>19</v>
      </c>
      <c r="F854" s="195" t="s">
        <v>1331</v>
      </c>
      <c r="G854" s="193"/>
      <c r="H854" s="196">
        <v>15.1</v>
      </c>
      <c r="I854" s="197"/>
      <c r="J854" s="193"/>
      <c r="K854" s="193"/>
      <c r="L854" s="198"/>
      <c r="M854" s="199"/>
      <c r="N854" s="200"/>
      <c r="O854" s="200"/>
      <c r="P854" s="200"/>
      <c r="Q854" s="200"/>
      <c r="R854" s="200"/>
      <c r="S854" s="200"/>
      <c r="T854" s="201"/>
      <c r="AT854" s="202" t="s">
        <v>181</v>
      </c>
      <c r="AU854" s="202" t="s">
        <v>84</v>
      </c>
      <c r="AV854" s="13" t="s">
        <v>84</v>
      </c>
      <c r="AW854" s="13" t="s">
        <v>35</v>
      </c>
      <c r="AX854" s="13" t="s">
        <v>82</v>
      </c>
      <c r="AY854" s="202" t="s">
        <v>170</v>
      </c>
    </row>
    <row r="855" spans="1:65" s="2" customFormat="1" ht="16.5" customHeight="1" x14ac:dyDescent="0.2">
      <c r="A855" s="35"/>
      <c r="B855" s="36"/>
      <c r="C855" s="174" t="s">
        <v>1332</v>
      </c>
      <c r="D855" s="174" t="s">
        <v>172</v>
      </c>
      <c r="E855" s="175" t="s">
        <v>1333</v>
      </c>
      <c r="F855" s="176" t="s">
        <v>1334</v>
      </c>
      <c r="G855" s="177" t="s">
        <v>272</v>
      </c>
      <c r="H855" s="178">
        <v>32.4</v>
      </c>
      <c r="I855" s="179"/>
      <c r="J855" s="180">
        <f>ROUND(I855*H855,2)</f>
        <v>0</v>
      </c>
      <c r="K855" s="176" t="s">
        <v>176</v>
      </c>
      <c r="L855" s="40"/>
      <c r="M855" s="181" t="s">
        <v>19</v>
      </c>
      <c r="N855" s="182" t="s">
        <v>45</v>
      </c>
      <c r="O855" s="65"/>
      <c r="P855" s="183">
        <f>O855*H855</f>
        <v>0</v>
      </c>
      <c r="Q855" s="183">
        <v>4.8000000000000001E-4</v>
      </c>
      <c r="R855" s="183">
        <f>Q855*H855</f>
        <v>1.5552E-2</v>
      </c>
      <c r="S855" s="183">
        <v>0</v>
      </c>
      <c r="T855" s="184">
        <f>S855*H855</f>
        <v>0</v>
      </c>
      <c r="U855" s="35"/>
      <c r="V855" s="35"/>
      <c r="W855" s="35"/>
      <c r="X855" s="35"/>
      <c r="Y855" s="35"/>
      <c r="Z855" s="35"/>
      <c r="AA855" s="35"/>
      <c r="AB855" s="35"/>
      <c r="AC855" s="35"/>
      <c r="AD855" s="35"/>
      <c r="AE855" s="35"/>
      <c r="AR855" s="185" t="s">
        <v>276</v>
      </c>
      <c r="AT855" s="185" t="s">
        <v>172</v>
      </c>
      <c r="AU855" s="185" t="s">
        <v>84</v>
      </c>
      <c r="AY855" s="18" t="s">
        <v>170</v>
      </c>
      <c r="BE855" s="186">
        <f>IF(N855="základní",J855,0)</f>
        <v>0</v>
      </c>
      <c r="BF855" s="186">
        <f>IF(N855="snížená",J855,0)</f>
        <v>0</v>
      </c>
      <c r="BG855" s="186">
        <f>IF(N855="zákl. přenesená",J855,0)</f>
        <v>0</v>
      </c>
      <c r="BH855" s="186">
        <f>IF(N855="sníž. přenesená",J855,0)</f>
        <v>0</v>
      </c>
      <c r="BI855" s="186">
        <f>IF(N855="nulová",J855,0)</f>
        <v>0</v>
      </c>
      <c r="BJ855" s="18" t="s">
        <v>82</v>
      </c>
      <c r="BK855" s="186">
        <f>ROUND(I855*H855,2)</f>
        <v>0</v>
      </c>
      <c r="BL855" s="18" t="s">
        <v>276</v>
      </c>
      <c r="BM855" s="185" t="s">
        <v>1335</v>
      </c>
    </row>
    <row r="856" spans="1:65" s="2" customFormat="1" ht="39" x14ac:dyDescent="0.2">
      <c r="A856" s="35"/>
      <c r="B856" s="36"/>
      <c r="C856" s="37"/>
      <c r="D856" s="187" t="s">
        <v>179</v>
      </c>
      <c r="E856" s="37"/>
      <c r="F856" s="188" t="s">
        <v>1318</v>
      </c>
      <c r="G856" s="37"/>
      <c r="H856" s="37"/>
      <c r="I856" s="189"/>
      <c r="J856" s="37"/>
      <c r="K856" s="37"/>
      <c r="L856" s="40"/>
      <c r="M856" s="190"/>
      <c r="N856" s="191"/>
      <c r="O856" s="65"/>
      <c r="P856" s="65"/>
      <c r="Q856" s="65"/>
      <c r="R856" s="65"/>
      <c r="S856" s="65"/>
      <c r="T856" s="66"/>
      <c r="U856" s="35"/>
      <c r="V856" s="35"/>
      <c r="W856" s="35"/>
      <c r="X856" s="35"/>
      <c r="Y856" s="35"/>
      <c r="Z856" s="35"/>
      <c r="AA856" s="35"/>
      <c r="AB856" s="35"/>
      <c r="AC856" s="35"/>
      <c r="AD856" s="35"/>
      <c r="AE856" s="35"/>
      <c r="AT856" s="18" t="s">
        <v>179</v>
      </c>
      <c r="AU856" s="18" t="s">
        <v>84</v>
      </c>
    </row>
    <row r="857" spans="1:65" s="13" customFormat="1" x14ac:dyDescent="0.2">
      <c r="B857" s="192"/>
      <c r="C857" s="193"/>
      <c r="D857" s="187" t="s">
        <v>181</v>
      </c>
      <c r="E857" s="194" t="s">
        <v>19</v>
      </c>
      <c r="F857" s="195" t="s">
        <v>1336</v>
      </c>
      <c r="G857" s="193"/>
      <c r="H857" s="196">
        <v>3.6</v>
      </c>
      <c r="I857" s="197"/>
      <c r="J857" s="193"/>
      <c r="K857" s="193"/>
      <c r="L857" s="198"/>
      <c r="M857" s="199"/>
      <c r="N857" s="200"/>
      <c r="O857" s="200"/>
      <c r="P857" s="200"/>
      <c r="Q857" s="200"/>
      <c r="R857" s="200"/>
      <c r="S857" s="200"/>
      <c r="T857" s="201"/>
      <c r="AT857" s="202" t="s">
        <v>181</v>
      </c>
      <c r="AU857" s="202" t="s">
        <v>84</v>
      </c>
      <c r="AV857" s="13" t="s">
        <v>84</v>
      </c>
      <c r="AW857" s="13" t="s">
        <v>35</v>
      </c>
      <c r="AX857" s="13" t="s">
        <v>74</v>
      </c>
      <c r="AY857" s="202" t="s">
        <v>170</v>
      </c>
    </row>
    <row r="858" spans="1:65" s="13" customFormat="1" x14ac:dyDescent="0.2">
      <c r="B858" s="192"/>
      <c r="C858" s="193"/>
      <c r="D858" s="187" t="s">
        <v>181</v>
      </c>
      <c r="E858" s="194" t="s">
        <v>19</v>
      </c>
      <c r="F858" s="195" t="s">
        <v>1337</v>
      </c>
      <c r="G858" s="193"/>
      <c r="H858" s="196">
        <v>12.2</v>
      </c>
      <c r="I858" s="197"/>
      <c r="J858" s="193"/>
      <c r="K858" s="193"/>
      <c r="L858" s="198"/>
      <c r="M858" s="199"/>
      <c r="N858" s="200"/>
      <c r="O858" s="200"/>
      <c r="P858" s="200"/>
      <c r="Q858" s="200"/>
      <c r="R858" s="200"/>
      <c r="S858" s="200"/>
      <c r="T858" s="201"/>
      <c r="AT858" s="202" t="s">
        <v>181</v>
      </c>
      <c r="AU858" s="202" t="s">
        <v>84</v>
      </c>
      <c r="AV858" s="13" t="s">
        <v>84</v>
      </c>
      <c r="AW858" s="13" t="s">
        <v>35</v>
      </c>
      <c r="AX858" s="13" t="s">
        <v>74</v>
      </c>
      <c r="AY858" s="202" t="s">
        <v>170</v>
      </c>
    </row>
    <row r="859" spans="1:65" s="13" customFormat="1" x14ac:dyDescent="0.2">
      <c r="B859" s="192"/>
      <c r="C859" s="193"/>
      <c r="D859" s="187" t="s">
        <v>181</v>
      </c>
      <c r="E859" s="194" t="s">
        <v>19</v>
      </c>
      <c r="F859" s="195" t="s">
        <v>1338</v>
      </c>
      <c r="G859" s="193"/>
      <c r="H859" s="196">
        <v>9.3000000000000007</v>
      </c>
      <c r="I859" s="197"/>
      <c r="J859" s="193"/>
      <c r="K859" s="193"/>
      <c r="L859" s="198"/>
      <c r="M859" s="199"/>
      <c r="N859" s="200"/>
      <c r="O859" s="200"/>
      <c r="P859" s="200"/>
      <c r="Q859" s="200"/>
      <c r="R859" s="200"/>
      <c r="S859" s="200"/>
      <c r="T859" s="201"/>
      <c r="AT859" s="202" t="s">
        <v>181</v>
      </c>
      <c r="AU859" s="202" t="s">
        <v>84</v>
      </c>
      <c r="AV859" s="13" t="s">
        <v>84</v>
      </c>
      <c r="AW859" s="13" t="s">
        <v>35</v>
      </c>
      <c r="AX859" s="13" t="s">
        <v>74</v>
      </c>
      <c r="AY859" s="202" t="s">
        <v>170</v>
      </c>
    </row>
    <row r="860" spans="1:65" s="13" customFormat="1" x14ac:dyDescent="0.2">
      <c r="B860" s="192"/>
      <c r="C860" s="193"/>
      <c r="D860" s="187" t="s">
        <v>181</v>
      </c>
      <c r="E860" s="194" t="s">
        <v>19</v>
      </c>
      <c r="F860" s="195" t="s">
        <v>1339</v>
      </c>
      <c r="G860" s="193"/>
      <c r="H860" s="196">
        <v>7.3</v>
      </c>
      <c r="I860" s="197"/>
      <c r="J860" s="193"/>
      <c r="K860" s="193"/>
      <c r="L860" s="198"/>
      <c r="M860" s="199"/>
      <c r="N860" s="200"/>
      <c r="O860" s="200"/>
      <c r="P860" s="200"/>
      <c r="Q860" s="200"/>
      <c r="R860" s="200"/>
      <c r="S860" s="200"/>
      <c r="T860" s="201"/>
      <c r="AT860" s="202" t="s">
        <v>181</v>
      </c>
      <c r="AU860" s="202" t="s">
        <v>84</v>
      </c>
      <c r="AV860" s="13" t="s">
        <v>84</v>
      </c>
      <c r="AW860" s="13" t="s">
        <v>35</v>
      </c>
      <c r="AX860" s="13" t="s">
        <v>74</v>
      </c>
      <c r="AY860" s="202" t="s">
        <v>170</v>
      </c>
    </row>
    <row r="861" spans="1:65" s="14" customFormat="1" x14ac:dyDescent="0.2">
      <c r="B861" s="203"/>
      <c r="C861" s="204"/>
      <c r="D861" s="187" t="s">
        <v>181</v>
      </c>
      <c r="E861" s="205" t="s">
        <v>19</v>
      </c>
      <c r="F861" s="206" t="s">
        <v>185</v>
      </c>
      <c r="G861" s="204"/>
      <c r="H861" s="207">
        <v>32.4</v>
      </c>
      <c r="I861" s="208"/>
      <c r="J861" s="204"/>
      <c r="K861" s="204"/>
      <c r="L861" s="209"/>
      <c r="M861" s="210"/>
      <c r="N861" s="211"/>
      <c r="O861" s="211"/>
      <c r="P861" s="211"/>
      <c r="Q861" s="211"/>
      <c r="R861" s="211"/>
      <c r="S861" s="211"/>
      <c r="T861" s="212"/>
      <c r="AT861" s="213" t="s">
        <v>181</v>
      </c>
      <c r="AU861" s="213" t="s">
        <v>84</v>
      </c>
      <c r="AV861" s="14" t="s">
        <v>177</v>
      </c>
      <c r="AW861" s="14" t="s">
        <v>35</v>
      </c>
      <c r="AX861" s="14" t="s">
        <v>82</v>
      </c>
      <c r="AY861" s="213" t="s">
        <v>170</v>
      </c>
    </row>
    <row r="862" spans="1:65" s="2" customFormat="1" ht="16.5" customHeight="1" x14ac:dyDescent="0.2">
      <c r="A862" s="35"/>
      <c r="B862" s="36"/>
      <c r="C862" s="174" t="s">
        <v>1340</v>
      </c>
      <c r="D862" s="174" t="s">
        <v>172</v>
      </c>
      <c r="E862" s="175" t="s">
        <v>1341</v>
      </c>
      <c r="F862" s="176" t="s">
        <v>1342</v>
      </c>
      <c r="G862" s="177" t="s">
        <v>272</v>
      </c>
      <c r="H862" s="178">
        <v>10.4</v>
      </c>
      <c r="I862" s="179"/>
      <c r="J862" s="180">
        <f>ROUND(I862*H862,2)</f>
        <v>0</v>
      </c>
      <c r="K862" s="176" t="s">
        <v>176</v>
      </c>
      <c r="L862" s="40"/>
      <c r="M862" s="181" t="s">
        <v>19</v>
      </c>
      <c r="N862" s="182" t="s">
        <v>45</v>
      </c>
      <c r="O862" s="65"/>
      <c r="P862" s="183">
        <f>O862*H862</f>
        <v>0</v>
      </c>
      <c r="Q862" s="183">
        <v>7.1000000000000002E-4</v>
      </c>
      <c r="R862" s="183">
        <f>Q862*H862</f>
        <v>7.3840000000000008E-3</v>
      </c>
      <c r="S862" s="183">
        <v>0</v>
      </c>
      <c r="T862" s="184">
        <f>S862*H862</f>
        <v>0</v>
      </c>
      <c r="U862" s="35"/>
      <c r="V862" s="35"/>
      <c r="W862" s="35"/>
      <c r="X862" s="35"/>
      <c r="Y862" s="35"/>
      <c r="Z862" s="35"/>
      <c r="AA862" s="35"/>
      <c r="AB862" s="35"/>
      <c r="AC862" s="35"/>
      <c r="AD862" s="35"/>
      <c r="AE862" s="35"/>
      <c r="AR862" s="185" t="s">
        <v>276</v>
      </c>
      <c r="AT862" s="185" t="s">
        <v>172</v>
      </c>
      <c r="AU862" s="185" t="s">
        <v>84</v>
      </c>
      <c r="AY862" s="18" t="s">
        <v>170</v>
      </c>
      <c r="BE862" s="186">
        <f>IF(N862="základní",J862,0)</f>
        <v>0</v>
      </c>
      <c r="BF862" s="186">
        <f>IF(N862="snížená",J862,0)</f>
        <v>0</v>
      </c>
      <c r="BG862" s="186">
        <f>IF(N862="zákl. přenesená",J862,0)</f>
        <v>0</v>
      </c>
      <c r="BH862" s="186">
        <f>IF(N862="sníž. přenesená",J862,0)</f>
        <v>0</v>
      </c>
      <c r="BI862" s="186">
        <f>IF(N862="nulová",J862,0)</f>
        <v>0</v>
      </c>
      <c r="BJ862" s="18" t="s">
        <v>82</v>
      </c>
      <c r="BK862" s="186">
        <f>ROUND(I862*H862,2)</f>
        <v>0</v>
      </c>
      <c r="BL862" s="18" t="s">
        <v>276</v>
      </c>
      <c r="BM862" s="185" t="s">
        <v>1343</v>
      </c>
    </row>
    <row r="863" spans="1:65" s="2" customFormat="1" ht="39" x14ac:dyDescent="0.2">
      <c r="A863" s="35"/>
      <c r="B863" s="36"/>
      <c r="C863" s="37"/>
      <c r="D863" s="187" t="s">
        <v>179</v>
      </c>
      <c r="E863" s="37"/>
      <c r="F863" s="188" t="s">
        <v>1318</v>
      </c>
      <c r="G863" s="37"/>
      <c r="H863" s="37"/>
      <c r="I863" s="189"/>
      <c r="J863" s="37"/>
      <c r="K863" s="37"/>
      <c r="L863" s="40"/>
      <c r="M863" s="190"/>
      <c r="N863" s="191"/>
      <c r="O863" s="65"/>
      <c r="P863" s="65"/>
      <c r="Q863" s="65"/>
      <c r="R863" s="65"/>
      <c r="S863" s="65"/>
      <c r="T863" s="66"/>
      <c r="U863" s="35"/>
      <c r="V863" s="35"/>
      <c r="W863" s="35"/>
      <c r="X863" s="35"/>
      <c r="Y863" s="35"/>
      <c r="Z863" s="35"/>
      <c r="AA863" s="35"/>
      <c r="AB863" s="35"/>
      <c r="AC863" s="35"/>
      <c r="AD863" s="35"/>
      <c r="AE863" s="35"/>
      <c r="AT863" s="18" t="s">
        <v>179</v>
      </c>
      <c r="AU863" s="18" t="s">
        <v>84</v>
      </c>
    </row>
    <row r="864" spans="1:65" s="13" customFormat="1" x14ac:dyDescent="0.2">
      <c r="B864" s="192"/>
      <c r="C864" s="193"/>
      <c r="D864" s="187" t="s">
        <v>181</v>
      </c>
      <c r="E864" s="194" t="s">
        <v>19</v>
      </c>
      <c r="F864" s="195" t="s">
        <v>1344</v>
      </c>
      <c r="G864" s="193"/>
      <c r="H864" s="196">
        <v>4.4000000000000004</v>
      </c>
      <c r="I864" s="197"/>
      <c r="J864" s="193"/>
      <c r="K864" s="193"/>
      <c r="L864" s="198"/>
      <c r="M864" s="199"/>
      <c r="N864" s="200"/>
      <c r="O864" s="200"/>
      <c r="P864" s="200"/>
      <c r="Q864" s="200"/>
      <c r="R864" s="200"/>
      <c r="S864" s="200"/>
      <c r="T864" s="201"/>
      <c r="AT864" s="202" t="s">
        <v>181</v>
      </c>
      <c r="AU864" s="202" t="s">
        <v>84</v>
      </c>
      <c r="AV864" s="13" t="s">
        <v>84</v>
      </c>
      <c r="AW864" s="13" t="s">
        <v>35</v>
      </c>
      <c r="AX864" s="13" t="s">
        <v>74</v>
      </c>
      <c r="AY864" s="202" t="s">
        <v>170</v>
      </c>
    </row>
    <row r="865" spans="1:65" s="13" customFormat="1" x14ac:dyDescent="0.2">
      <c r="B865" s="192"/>
      <c r="C865" s="193"/>
      <c r="D865" s="187" t="s">
        <v>181</v>
      </c>
      <c r="E865" s="194" t="s">
        <v>19</v>
      </c>
      <c r="F865" s="195" t="s">
        <v>1345</v>
      </c>
      <c r="G865" s="193"/>
      <c r="H865" s="196">
        <v>6</v>
      </c>
      <c r="I865" s="197"/>
      <c r="J865" s="193"/>
      <c r="K865" s="193"/>
      <c r="L865" s="198"/>
      <c r="M865" s="199"/>
      <c r="N865" s="200"/>
      <c r="O865" s="200"/>
      <c r="P865" s="200"/>
      <c r="Q865" s="200"/>
      <c r="R865" s="200"/>
      <c r="S865" s="200"/>
      <c r="T865" s="201"/>
      <c r="AT865" s="202" t="s">
        <v>181</v>
      </c>
      <c r="AU865" s="202" t="s">
        <v>84</v>
      </c>
      <c r="AV865" s="13" t="s">
        <v>84</v>
      </c>
      <c r="AW865" s="13" t="s">
        <v>35</v>
      </c>
      <c r="AX865" s="13" t="s">
        <v>74</v>
      </c>
      <c r="AY865" s="202" t="s">
        <v>170</v>
      </c>
    </row>
    <row r="866" spans="1:65" s="14" customFormat="1" x14ac:dyDescent="0.2">
      <c r="B866" s="203"/>
      <c r="C866" s="204"/>
      <c r="D866" s="187" t="s">
        <v>181</v>
      </c>
      <c r="E866" s="205" t="s">
        <v>19</v>
      </c>
      <c r="F866" s="206" t="s">
        <v>185</v>
      </c>
      <c r="G866" s="204"/>
      <c r="H866" s="207">
        <v>10.4</v>
      </c>
      <c r="I866" s="208"/>
      <c r="J866" s="204"/>
      <c r="K866" s="204"/>
      <c r="L866" s="209"/>
      <c r="M866" s="210"/>
      <c r="N866" s="211"/>
      <c r="O866" s="211"/>
      <c r="P866" s="211"/>
      <c r="Q866" s="211"/>
      <c r="R866" s="211"/>
      <c r="S866" s="211"/>
      <c r="T866" s="212"/>
      <c r="AT866" s="213" t="s">
        <v>181</v>
      </c>
      <c r="AU866" s="213" t="s">
        <v>84</v>
      </c>
      <c r="AV866" s="14" t="s">
        <v>177</v>
      </c>
      <c r="AW866" s="14" t="s">
        <v>35</v>
      </c>
      <c r="AX866" s="14" t="s">
        <v>82</v>
      </c>
      <c r="AY866" s="213" t="s">
        <v>170</v>
      </c>
    </row>
    <row r="867" spans="1:65" s="2" customFormat="1" ht="16.5" customHeight="1" x14ac:dyDescent="0.2">
      <c r="A867" s="35"/>
      <c r="B867" s="36"/>
      <c r="C867" s="174" t="s">
        <v>1346</v>
      </c>
      <c r="D867" s="174" t="s">
        <v>172</v>
      </c>
      <c r="E867" s="175" t="s">
        <v>1347</v>
      </c>
      <c r="F867" s="176" t="s">
        <v>1348</v>
      </c>
      <c r="G867" s="177" t="s">
        <v>272</v>
      </c>
      <c r="H867" s="178">
        <v>29.1</v>
      </c>
      <c r="I867" s="179"/>
      <c r="J867" s="180">
        <f>ROUND(I867*H867,2)</f>
        <v>0</v>
      </c>
      <c r="K867" s="176" t="s">
        <v>176</v>
      </c>
      <c r="L867" s="40"/>
      <c r="M867" s="181" t="s">
        <v>19</v>
      </c>
      <c r="N867" s="182" t="s">
        <v>45</v>
      </c>
      <c r="O867" s="65"/>
      <c r="P867" s="183">
        <f>O867*H867</f>
        <v>0</v>
      </c>
      <c r="Q867" s="183">
        <v>2.2399999999999998E-3</v>
      </c>
      <c r="R867" s="183">
        <f>Q867*H867</f>
        <v>6.5183999999999992E-2</v>
      </c>
      <c r="S867" s="183">
        <v>0</v>
      </c>
      <c r="T867" s="184">
        <f>S867*H867</f>
        <v>0</v>
      </c>
      <c r="U867" s="35"/>
      <c r="V867" s="35"/>
      <c r="W867" s="35"/>
      <c r="X867" s="35"/>
      <c r="Y867" s="35"/>
      <c r="Z867" s="35"/>
      <c r="AA867" s="35"/>
      <c r="AB867" s="35"/>
      <c r="AC867" s="35"/>
      <c r="AD867" s="35"/>
      <c r="AE867" s="35"/>
      <c r="AR867" s="185" t="s">
        <v>276</v>
      </c>
      <c r="AT867" s="185" t="s">
        <v>172</v>
      </c>
      <c r="AU867" s="185" t="s">
        <v>84</v>
      </c>
      <c r="AY867" s="18" t="s">
        <v>170</v>
      </c>
      <c r="BE867" s="186">
        <f>IF(N867="základní",J867,0)</f>
        <v>0</v>
      </c>
      <c r="BF867" s="186">
        <f>IF(N867="snížená",J867,0)</f>
        <v>0</v>
      </c>
      <c r="BG867" s="186">
        <f>IF(N867="zákl. přenesená",J867,0)</f>
        <v>0</v>
      </c>
      <c r="BH867" s="186">
        <f>IF(N867="sníž. přenesená",J867,0)</f>
        <v>0</v>
      </c>
      <c r="BI867" s="186">
        <f>IF(N867="nulová",J867,0)</f>
        <v>0</v>
      </c>
      <c r="BJ867" s="18" t="s">
        <v>82</v>
      </c>
      <c r="BK867" s="186">
        <f>ROUND(I867*H867,2)</f>
        <v>0</v>
      </c>
      <c r="BL867" s="18" t="s">
        <v>276</v>
      </c>
      <c r="BM867" s="185" t="s">
        <v>1349</v>
      </c>
    </row>
    <row r="868" spans="1:65" s="2" customFormat="1" ht="39" x14ac:dyDescent="0.2">
      <c r="A868" s="35"/>
      <c r="B868" s="36"/>
      <c r="C868" s="37"/>
      <c r="D868" s="187" t="s">
        <v>179</v>
      </c>
      <c r="E868" s="37"/>
      <c r="F868" s="188" t="s">
        <v>1318</v>
      </c>
      <c r="G868" s="37"/>
      <c r="H868" s="37"/>
      <c r="I868" s="189"/>
      <c r="J868" s="37"/>
      <c r="K868" s="37"/>
      <c r="L868" s="40"/>
      <c r="M868" s="190"/>
      <c r="N868" s="191"/>
      <c r="O868" s="65"/>
      <c r="P868" s="65"/>
      <c r="Q868" s="65"/>
      <c r="R868" s="65"/>
      <c r="S868" s="65"/>
      <c r="T868" s="66"/>
      <c r="U868" s="35"/>
      <c r="V868" s="35"/>
      <c r="W868" s="35"/>
      <c r="X868" s="35"/>
      <c r="Y868" s="35"/>
      <c r="Z868" s="35"/>
      <c r="AA868" s="35"/>
      <c r="AB868" s="35"/>
      <c r="AC868" s="35"/>
      <c r="AD868" s="35"/>
      <c r="AE868" s="35"/>
      <c r="AT868" s="18" t="s">
        <v>179</v>
      </c>
      <c r="AU868" s="18" t="s">
        <v>84</v>
      </c>
    </row>
    <row r="869" spans="1:65" s="13" customFormat="1" x14ac:dyDescent="0.2">
      <c r="B869" s="192"/>
      <c r="C869" s="193"/>
      <c r="D869" s="187" t="s">
        <v>181</v>
      </c>
      <c r="E869" s="194" t="s">
        <v>19</v>
      </c>
      <c r="F869" s="195" t="s">
        <v>1350</v>
      </c>
      <c r="G869" s="193"/>
      <c r="H869" s="196">
        <v>3.1</v>
      </c>
      <c r="I869" s="197"/>
      <c r="J869" s="193"/>
      <c r="K869" s="193"/>
      <c r="L869" s="198"/>
      <c r="M869" s="199"/>
      <c r="N869" s="200"/>
      <c r="O869" s="200"/>
      <c r="P869" s="200"/>
      <c r="Q869" s="200"/>
      <c r="R869" s="200"/>
      <c r="S869" s="200"/>
      <c r="T869" s="201"/>
      <c r="AT869" s="202" t="s">
        <v>181</v>
      </c>
      <c r="AU869" s="202" t="s">
        <v>84</v>
      </c>
      <c r="AV869" s="13" t="s">
        <v>84</v>
      </c>
      <c r="AW869" s="13" t="s">
        <v>35</v>
      </c>
      <c r="AX869" s="13" t="s">
        <v>74</v>
      </c>
      <c r="AY869" s="202" t="s">
        <v>170</v>
      </c>
    </row>
    <row r="870" spans="1:65" s="13" customFormat="1" x14ac:dyDescent="0.2">
      <c r="B870" s="192"/>
      <c r="C870" s="193"/>
      <c r="D870" s="187" t="s">
        <v>181</v>
      </c>
      <c r="E870" s="194" t="s">
        <v>19</v>
      </c>
      <c r="F870" s="195" t="s">
        <v>1351</v>
      </c>
      <c r="G870" s="193"/>
      <c r="H870" s="196">
        <v>9.8000000000000007</v>
      </c>
      <c r="I870" s="197"/>
      <c r="J870" s="193"/>
      <c r="K870" s="193"/>
      <c r="L870" s="198"/>
      <c r="M870" s="199"/>
      <c r="N870" s="200"/>
      <c r="O870" s="200"/>
      <c r="P870" s="200"/>
      <c r="Q870" s="200"/>
      <c r="R870" s="200"/>
      <c r="S870" s="200"/>
      <c r="T870" s="201"/>
      <c r="AT870" s="202" t="s">
        <v>181</v>
      </c>
      <c r="AU870" s="202" t="s">
        <v>84</v>
      </c>
      <c r="AV870" s="13" t="s">
        <v>84</v>
      </c>
      <c r="AW870" s="13" t="s">
        <v>35</v>
      </c>
      <c r="AX870" s="13" t="s">
        <v>74</v>
      </c>
      <c r="AY870" s="202" t="s">
        <v>170</v>
      </c>
    </row>
    <row r="871" spans="1:65" s="13" customFormat="1" x14ac:dyDescent="0.2">
      <c r="B871" s="192"/>
      <c r="C871" s="193"/>
      <c r="D871" s="187" t="s">
        <v>181</v>
      </c>
      <c r="E871" s="194" t="s">
        <v>19</v>
      </c>
      <c r="F871" s="195" t="s">
        <v>1352</v>
      </c>
      <c r="G871" s="193"/>
      <c r="H871" s="196">
        <v>16.2</v>
      </c>
      <c r="I871" s="197"/>
      <c r="J871" s="193"/>
      <c r="K871" s="193"/>
      <c r="L871" s="198"/>
      <c r="M871" s="199"/>
      <c r="N871" s="200"/>
      <c r="O871" s="200"/>
      <c r="P871" s="200"/>
      <c r="Q871" s="200"/>
      <c r="R871" s="200"/>
      <c r="S871" s="200"/>
      <c r="T871" s="201"/>
      <c r="AT871" s="202" t="s">
        <v>181</v>
      </c>
      <c r="AU871" s="202" t="s">
        <v>84</v>
      </c>
      <c r="AV871" s="13" t="s">
        <v>84</v>
      </c>
      <c r="AW871" s="13" t="s">
        <v>35</v>
      </c>
      <c r="AX871" s="13" t="s">
        <v>74</v>
      </c>
      <c r="AY871" s="202" t="s">
        <v>170</v>
      </c>
    </row>
    <row r="872" spans="1:65" s="14" customFormat="1" x14ac:dyDescent="0.2">
      <c r="B872" s="203"/>
      <c r="C872" s="204"/>
      <c r="D872" s="187" t="s">
        <v>181</v>
      </c>
      <c r="E872" s="205" t="s">
        <v>19</v>
      </c>
      <c r="F872" s="206" t="s">
        <v>185</v>
      </c>
      <c r="G872" s="204"/>
      <c r="H872" s="207">
        <v>29.1</v>
      </c>
      <c r="I872" s="208"/>
      <c r="J872" s="204"/>
      <c r="K872" s="204"/>
      <c r="L872" s="209"/>
      <c r="M872" s="210"/>
      <c r="N872" s="211"/>
      <c r="O872" s="211"/>
      <c r="P872" s="211"/>
      <c r="Q872" s="211"/>
      <c r="R872" s="211"/>
      <c r="S872" s="211"/>
      <c r="T872" s="212"/>
      <c r="AT872" s="213" t="s">
        <v>181</v>
      </c>
      <c r="AU872" s="213" t="s">
        <v>84</v>
      </c>
      <c r="AV872" s="14" t="s">
        <v>177</v>
      </c>
      <c r="AW872" s="14" t="s">
        <v>35</v>
      </c>
      <c r="AX872" s="14" t="s">
        <v>82</v>
      </c>
      <c r="AY872" s="213" t="s">
        <v>170</v>
      </c>
    </row>
    <row r="873" spans="1:65" s="2" customFormat="1" ht="16.5" customHeight="1" x14ac:dyDescent="0.2">
      <c r="A873" s="35"/>
      <c r="B873" s="36"/>
      <c r="C873" s="174" t="s">
        <v>1353</v>
      </c>
      <c r="D873" s="174" t="s">
        <v>172</v>
      </c>
      <c r="E873" s="175" t="s">
        <v>1354</v>
      </c>
      <c r="F873" s="176" t="s">
        <v>1355</v>
      </c>
      <c r="G873" s="177" t="s">
        <v>272</v>
      </c>
      <c r="H873" s="178">
        <v>15.2</v>
      </c>
      <c r="I873" s="179"/>
      <c r="J873" s="180">
        <f>ROUND(I873*H873,2)</f>
        <v>0</v>
      </c>
      <c r="K873" s="176" t="s">
        <v>176</v>
      </c>
      <c r="L873" s="40"/>
      <c r="M873" s="181" t="s">
        <v>19</v>
      </c>
      <c r="N873" s="182" t="s">
        <v>45</v>
      </c>
      <c r="O873" s="65"/>
      <c r="P873" s="183">
        <f>O873*H873</f>
        <v>0</v>
      </c>
      <c r="Q873" s="183">
        <v>1.9E-3</v>
      </c>
      <c r="R873" s="183">
        <f>Q873*H873</f>
        <v>2.8879999999999999E-2</v>
      </c>
      <c r="S873" s="183">
        <v>0</v>
      </c>
      <c r="T873" s="184">
        <f>S873*H873</f>
        <v>0</v>
      </c>
      <c r="U873" s="35"/>
      <c r="V873" s="35"/>
      <c r="W873" s="35"/>
      <c r="X873" s="35"/>
      <c r="Y873" s="35"/>
      <c r="Z873" s="35"/>
      <c r="AA873" s="35"/>
      <c r="AB873" s="35"/>
      <c r="AC873" s="35"/>
      <c r="AD873" s="35"/>
      <c r="AE873" s="35"/>
      <c r="AR873" s="185" t="s">
        <v>276</v>
      </c>
      <c r="AT873" s="185" t="s">
        <v>172</v>
      </c>
      <c r="AU873" s="185" t="s">
        <v>84</v>
      </c>
      <c r="AY873" s="18" t="s">
        <v>170</v>
      </c>
      <c r="BE873" s="186">
        <f>IF(N873="základní",J873,0)</f>
        <v>0</v>
      </c>
      <c r="BF873" s="186">
        <f>IF(N873="snížená",J873,0)</f>
        <v>0</v>
      </c>
      <c r="BG873" s="186">
        <f>IF(N873="zákl. přenesená",J873,0)</f>
        <v>0</v>
      </c>
      <c r="BH873" s="186">
        <f>IF(N873="sníž. přenesená",J873,0)</f>
        <v>0</v>
      </c>
      <c r="BI873" s="186">
        <f>IF(N873="nulová",J873,0)</f>
        <v>0</v>
      </c>
      <c r="BJ873" s="18" t="s">
        <v>82</v>
      </c>
      <c r="BK873" s="186">
        <f>ROUND(I873*H873,2)</f>
        <v>0</v>
      </c>
      <c r="BL873" s="18" t="s">
        <v>276</v>
      </c>
      <c r="BM873" s="185" t="s">
        <v>1356</v>
      </c>
    </row>
    <row r="874" spans="1:65" s="2" customFormat="1" ht="39" x14ac:dyDescent="0.2">
      <c r="A874" s="35"/>
      <c r="B874" s="36"/>
      <c r="C874" s="37"/>
      <c r="D874" s="187" t="s">
        <v>179</v>
      </c>
      <c r="E874" s="37"/>
      <c r="F874" s="188" t="s">
        <v>1318</v>
      </c>
      <c r="G874" s="37"/>
      <c r="H874" s="37"/>
      <c r="I874" s="189"/>
      <c r="J874" s="37"/>
      <c r="K874" s="37"/>
      <c r="L874" s="40"/>
      <c r="M874" s="190"/>
      <c r="N874" s="191"/>
      <c r="O874" s="65"/>
      <c r="P874" s="65"/>
      <c r="Q874" s="65"/>
      <c r="R874" s="65"/>
      <c r="S874" s="65"/>
      <c r="T874" s="66"/>
      <c r="U874" s="35"/>
      <c r="V874" s="35"/>
      <c r="W874" s="35"/>
      <c r="X874" s="35"/>
      <c r="Y874" s="35"/>
      <c r="Z874" s="35"/>
      <c r="AA874" s="35"/>
      <c r="AB874" s="35"/>
      <c r="AC874" s="35"/>
      <c r="AD874" s="35"/>
      <c r="AE874" s="35"/>
      <c r="AT874" s="18" t="s">
        <v>179</v>
      </c>
      <c r="AU874" s="18" t="s">
        <v>84</v>
      </c>
    </row>
    <row r="875" spans="1:65" s="13" customFormat="1" x14ac:dyDescent="0.2">
      <c r="B875" s="192"/>
      <c r="C875" s="193"/>
      <c r="D875" s="187" t="s">
        <v>181</v>
      </c>
      <c r="E875" s="194" t="s">
        <v>19</v>
      </c>
      <c r="F875" s="195" t="s">
        <v>1357</v>
      </c>
      <c r="G875" s="193"/>
      <c r="H875" s="196">
        <v>15.2</v>
      </c>
      <c r="I875" s="197"/>
      <c r="J875" s="193"/>
      <c r="K875" s="193"/>
      <c r="L875" s="198"/>
      <c r="M875" s="199"/>
      <c r="N875" s="200"/>
      <c r="O875" s="200"/>
      <c r="P875" s="200"/>
      <c r="Q875" s="200"/>
      <c r="R875" s="200"/>
      <c r="S875" s="200"/>
      <c r="T875" s="201"/>
      <c r="AT875" s="202" t="s">
        <v>181</v>
      </c>
      <c r="AU875" s="202" t="s">
        <v>84</v>
      </c>
      <c r="AV875" s="13" t="s">
        <v>84</v>
      </c>
      <c r="AW875" s="13" t="s">
        <v>35</v>
      </c>
      <c r="AX875" s="13" t="s">
        <v>82</v>
      </c>
      <c r="AY875" s="202" t="s">
        <v>170</v>
      </c>
    </row>
    <row r="876" spans="1:65" s="2" customFormat="1" ht="16.5" customHeight="1" x14ac:dyDescent="0.2">
      <c r="A876" s="35"/>
      <c r="B876" s="36"/>
      <c r="C876" s="174" t="s">
        <v>1358</v>
      </c>
      <c r="D876" s="174" t="s">
        <v>172</v>
      </c>
      <c r="E876" s="175" t="s">
        <v>1359</v>
      </c>
      <c r="F876" s="176" t="s">
        <v>1360</v>
      </c>
      <c r="G876" s="177" t="s">
        <v>439</v>
      </c>
      <c r="H876" s="178">
        <v>30</v>
      </c>
      <c r="I876" s="179"/>
      <c r="J876" s="180">
        <f>ROUND(I876*H876,2)</f>
        <v>0</v>
      </c>
      <c r="K876" s="176" t="s">
        <v>176</v>
      </c>
      <c r="L876" s="40"/>
      <c r="M876" s="181" t="s">
        <v>19</v>
      </c>
      <c r="N876" s="182" t="s">
        <v>45</v>
      </c>
      <c r="O876" s="65"/>
      <c r="P876" s="183">
        <f>O876*H876</f>
        <v>0</v>
      </c>
      <c r="Q876" s="183">
        <v>0</v>
      </c>
      <c r="R876" s="183">
        <f>Q876*H876</f>
        <v>0</v>
      </c>
      <c r="S876" s="183">
        <v>0</v>
      </c>
      <c r="T876" s="184">
        <f>S876*H876</f>
        <v>0</v>
      </c>
      <c r="U876" s="35"/>
      <c r="V876" s="35"/>
      <c r="W876" s="35"/>
      <c r="X876" s="35"/>
      <c r="Y876" s="35"/>
      <c r="Z876" s="35"/>
      <c r="AA876" s="35"/>
      <c r="AB876" s="35"/>
      <c r="AC876" s="35"/>
      <c r="AD876" s="35"/>
      <c r="AE876" s="35"/>
      <c r="AR876" s="185" t="s">
        <v>276</v>
      </c>
      <c r="AT876" s="185" t="s">
        <v>172</v>
      </c>
      <c r="AU876" s="185" t="s">
        <v>84</v>
      </c>
      <c r="AY876" s="18" t="s">
        <v>170</v>
      </c>
      <c r="BE876" s="186">
        <f>IF(N876="základní",J876,0)</f>
        <v>0</v>
      </c>
      <c r="BF876" s="186">
        <f>IF(N876="snížená",J876,0)</f>
        <v>0</v>
      </c>
      <c r="BG876" s="186">
        <f>IF(N876="zákl. přenesená",J876,0)</f>
        <v>0</v>
      </c>
      <c r="BH876" s="186">
        <f>IF(N876="sníž. přenesená",J876,0)</f>
        <v>0</v>
      </c>
      <c r="BI876" s="186">
        <f>IF(N876="nulová",J876,0)</f>
        <v>0</v>
      </c>
      <c r="BJ876" s="18" t="s">
        <v>82</v>
      </c>
      <c r="BK876" s="186">
        <f>ROUND(I876*H876,2)</f>
        <v>0</v>
      </c>
      <c r="BL876" s="18" t="s">
        <v>276</v>
      </c>
      <c r="BM876" s="185" t="s">
        <v>1361</v>
      </c>
    </row>
    <row r="877" spans="1:65" s="2" customFormat="1" ht="39" x14ac:dyDescent="0.2">
      <c r="A877" s="35"/>
      <c r="B877" s="36"/>
      <c r="C877" s="37"/>
      <c r="D877" s="187" t="s">
        <v>179</v>
      </c>
      <c r="E877" s="37"/>
      <c r="F877" s="188" t="s">
        <v>1362</v>
      </c>
      <c r="G877" s="37"/>
      <c r="H877" s="37"/>
      <c r="I877" s="189"/>
      <c r="J877" s="37"/>
      <c r="K877" s="37"/>
      <c r="L877" s="40"/>
      <c r="M877" s="190"/>
      <c r="N877" s="191"/>
      <c r="O877" s="65"/>
      <c r="P877" s="65"/>
      <c r="Q877" s="65"/>
      <c r="R877" s="65"/>
      <c r="S877" s="65"/>
      <c r="T877" s="66"/>
      <c r="U877" s="35"/>
      <c r="V877" s="35"/>
      <c r="W877" s="35"/>
      <c r="X877" s="35"/>
      <c r="Y877" s="35"/>
      <c r="Z877" s="35"/>
      <c r="AA877" s="35"/>
      <c r="AB877" s="35"/>
      <c r="AC877" s="35"/>
      <c r="AD877" s="35"/>
      <c r="AE877" s="35"/>
      <c r="AT877" s="18" t="s">
        <v>179</v>
      </c>
      <c r="AU877" s="18" t="s">
        <v>84</v>
      </c>
    </row>
    <row r="878" spans="1:65" s="13" customFormat="1" x14ac:dyDescent="0.2">
      <c r="B878" s="192"/>
      <c r="C878" s="193"/>
      <c r="D878" s="187" t="s">
        <v>181</v>
      </c>
      <c r="E878" s="194" t="s">
        <v>19</v>
      </c>
      <c r="F878" s="195" t="s">
        <v>1363</v>
      </c>
      <c r="G878" s="193"/>
      <c r="H878" s="196">
        <v>22</v>
      </c>
      <c r="I878" s="197"/>
      <c r="J878" s="193"/>
      <c r="K878" s="193"/>
      <c r="L878" s="198"/>
      <c r="M878" s="199"/>
      <c r="N878" s="200"/>
      <c r="O878" s="200"/>
      <c r="P878" s="200"/>
      <c r="Q878" s="200"/>
      <c r="R878" s="200"/>
      <c r="S878" s="200"/>
      <c r="T878" s="201"/>
      <c r="AT878" s="202" t="s">
        <v>181</v>
      </c>
      <c r="AU878" s="202" t="s">
        <v>84</v>
      </c>
      <c r="AV878" s="13" t="s">
        <v>84</v>
      </c>
      <c r="AW878" s="13" t="s">
        <v>35</v>
      </c>
      <c r="AX878" s="13" t="s">
        <v>74</v>
      </c>
      <c r="AY878" s="202" t="s">
        <v>170</v>
      </c>
    </row>
    <row r="879" spans="1:65" s="13" customFormat="1" x14ac:dyDescent="0.2">
      <c r="B879" s="192"/>
      <c r="C879" s="193"/>
      <c r="D879" s="187" t="s">
        <v>181</v>
      </c>
      <c r="E879" s="194" t="s">
        <v>19</v>
      </c>
      <c r="F879" s="195" t="s">
        <v>1364</v>
      </c>
      <c r="G879" s="193"/>
      <c r="H879" s="196">
        <v>8</v>
      </c>
      <c r="I879" s="197"/>
      <c r="J879" s="193"/>
      <c r="K879" s="193"/>
      <c r="L879" s="198"/>
      <c r="M879" s="199"/>
      <c r="N879" s="200"/>
      <c r="O879" s="200"/>
      <c r="P879" s="200"/>
      <c r="Q879" s="200"/>
      <c r="R879" s="200"/>
      <c r="S879" s="200"/>
      <c r="T879" s="201"/>
      <c r="AT879" s="202" t="s">
        <v>181</v>
      </c>
      <c r="AU879" s="202" t="s">
        <v>84</v>
      </c>
      <c r="AV879" s="13" t="s">
        <v>84</v>
      </c>
      <c r="AW879" s="13" t="s">
        <v>35</v>
      </c>
      <c r="AX879" s="13" t="s">
        <v>74</v>
      </c>
      <c r="AY879" s="202" t="s">
        <v>170</v>
      </c>
    </row>
    <row r="880" spans="1:65" s="14" customFormat="1" x14ac:dyDescent="0.2">
      <c r="B880" s="203"/>
      <c r="C880" s="204"/>
      <c r="D880" s="187" t="s">
        <v>181</v>
      </c>
      <c r="E880" s="205" t="s">
        <v>19</v>
      </c>
      <c r="F880" s="206" t="s">
        <v>185</v>
      </c>
      <c r="G880" s="204"/>
      <c r="H880" s="207">
        <v>30</v>
      </c>
      <c r="I880" s="208"/>
      <c r="J880" s="204"/>
      <c r="K880" s="204"/>
      <c r="L880" s="209"/>
      <c r="M880" s="210"/>
      <c r="N880" s="211"/>
      <c r="O880" s="211"/>
      <c r="P880" s="211"/>
      <c r="Q880" s="211"/>
      <c r="R880" s="211"/>
      <c r="S880" s="211"/>
      <c r="T880" s="212"/>
      <c r="AT880" s="213" t="s">
        <v>181</v>
      </c>
      <c r="AU880" s="213" t="s">
        <v>84</v>
      </c>
      <c r="AV880" s="14" t="s">
        <v>177</v>
      </c>
      <c r="AW880" s="14" t="s">
        <v>35</v>
      </c>
      <c r="AX880" s="14" t="s">
        <v>82</v>
      </c>
      <c r="AY880" s="213" t="s">
        <v>170</v>
      </c>
    </row>
    <row r="881" spans="1:65" s="2" customFormat="1" ht="16.5" customHeight="1" x14ac:dyDescent="0.2">
      <c r="A881" s="35"/>
      <c r="B881" s="36"/>
      <c r="C881" s="174" t="s">
        <v>1365</v>
      </c>
      <c r="D881" s="174" t="s">
        <v>172</v>
      </c>
      <c r="E881" s="175" t="s">
        <v>1366</v>
      </c>
      <c r="F881" s="176" t="s">
        <v>1367</v>
      </c>
      <c r="G881" s="177" t="s">
        <v>439</v>
      </c>
      <c r="H881" s="178">
        <v>11</v>
      </c>
      <c r="I881" s="179"/>
      <c r="J881" s="180">
        <f>ROUND(I881*H881,2)</f>
        <v>0</v>
      </c>
      <c r="K881" s="176" t="s">
        <v>176</v>
      </c>
      <c r="L881" s="40"/>
      <c r="M881" s="181" t="s">
        <v>19</v>
      </c>
      <c r="N881" s="182" t="s">
        <v>45</v>
      </c>
      <c r="O881" s="65"/>
      <c r="P881" s="183">
        <f>O881*H881</f>
        <v>0</v>
      </c>
      <c r="Q881" s="183">
        <v>0</v>
      </c>
      <c r="R881" s="183">
        <f>Q881*H881</f>
        <v>0</v>
      </c>
      <c r="S881" s="183">
        <v>0</v>
      </c>
      <c r="T881" s="184">
        <f>S881*H881</f>
        <v>0</v>
      </c>
      <c r="U881" s="35"/>
      <c r="V881" s="35"/>
      <c r="W881" s="35"/>
      <c r="X881" s="35"/>
      <c r="Y881" s="35"/>
      <c r="Z881" s="35"/>
      <c r="AA881" s="35"/>
      <c r="AB881" s="35"/>
      <c r="AC881" s="35"/>
      <c r="AD881" s="35"/>
      <c r="AE881" s="35"/>
      <c r="AR881" s="185" t="s">
        <v>276</v>
      </c>
      <c r="AT881" s="185" t="s">
        <v>172</v>
      </c>
      <c r="AU881" s="185" t="s">
        <v>84</v>
      </c>
      <c r="AY881" s="18" t="s">
        <v>170</v>
      </c>
      <c r="BE881" s="186">
        <f>IF(N881="základní",J881,0)</f>
        <v>0</v>
      </c>
      <c r="BF881" s="186">
        <f>IF(N881="snížená",J881,0)</f>
        <v>0</v>
      </c>
      <c r="BG881" s="186">
        <f>IF(N881="zákl. přenesená",J881,0)</f>
        <v>0</v>
      </c>
      <c r="BH881" s="186">
        <f>IF(N881="sníž. přenesená",J881,0)</f>
        <v>0</v>
      </c>
      <c r="BI881" s="186">
        <f>IF(N881="nulová",J881,0)</f>
        <v>0</v>
      </c>
      <c r="BJ881" s="18" t="s">
        <v>82</v>
      </c>
      <c r="BK881" s="186">
        <f>ROUND(I881*H881,2)</f>
        <v>0</v>
      </c>
      <c r="BL881" s="18" t="s">
        <v>276</v>
      </c>
      <c r="BM881" s="185" t="s">
        <v>1368</v>
      </c>
    </row>
    <row r="882" spans="1:65" s="2" customFormat="1" ht="39" x14ac:dyDescent="0.2">
      <c r="A882" s="35"/>
      <c r="B882" s="36"/>
      <c r="C882" s="37"/>
      <c r="D882" s="187" t="s">
        <v>179</v>
      </c>
      <c r="E882" s="37"/>
      <c r="F882" s="188" t="s">
        <v>1362</v>
      </c>
      <c r="G882" s="37"/>
      <c r="H882" s="37"/>
      <c r="I882" s="189"/>
      <c r="J882" s="37"/>
      <c r="K882" s="37"/>
      <c r="L882" s="40"/>
      <c r="M882" s="190"/>
      <c r="N882" s="191"/>
      <c r="O882" s="65"/>
      <c r="P882" s="65"/>
      <c r="Q882" s="65"/>
      <c r="R882" s="65"/>
      <c r="S882" s="65"/>
      <c r="T882" s="66"/>
      <c r="U882" s="35"/>
      <c r="V882" s="35"/>
      <c r="W882" s="35"/>
      <c r="X882" s="35"/>
      <c r="Y882" s="35"/>
      <c r="Z882" s="35"/>
      <c r="AA882" s="35"/>
      <c r="AB882" s="35"/>
      <c r="AC882" s="35"/>
      <c r="AD882" s="35"/>
      <c r="AE882" s="35"/>
      <c r="AT882" s="18" t="s">
        <v>179</v>
      </c>
      <c r="AU882" s="18" t="s">
        <v>84</v>
      </c>
    </row>
    <row r="883" spans="1:65" s="13" customFormat="1" x14ac:dyDescent="0.2">
      <c r="B883" s="192"/>
      <c r="C883" s="193"/>
      <c r="D883" s="187" t="s">
        <v>181</v>
      </c>
      <c r="E883" s="194" t="s">
        <v>19</v>
      </c>
      <c r="F883" s="195" t="s">
        <v>1369</v>
      </c>
      <c r="G883" s="193"/>
      <c r="H883" s="196">
        <v>1</v>
      </c>
      <c r="I883" s="197"/>
      <c r="J883" s="193"/>
      <c r="K883" s="193"/>
      <c r="L883" s="198"/>
      <c r="M883" s="199"/>
      <c r="N883" s="200"/>
      <c r="O883" s="200"/>
      <c r="P883" s="200"/>
      <c r="Q883" s="200"/>
      <c r="R883" s="200"/>
      <c r="S883" s="200"/>
      <c r="T883" s="201"/>
      <c r="AT883" s="202" t="s">
        <v>181</v>
      </c>
      <c r="AU883" s="202" t="s">
        <v>84</v>
      </c>
      <c r="AV883" s="13" t="s">
        <v>84</v>
      </c>
      <c r="AW883" s="13" t="s">
        <v>35</v>
      </c>
      <c r="AX883" s="13" t="s">
        <v>74</v>
      </c>
      <c r="AY883" s="202" t="s">
        <v>170</v>
      </c>
    </row>
    <row r="884" spans="1:65" s="13" customFormat="1" x14ac:dyDescent="0.2">
      <c r="B884" s="192"/>
      <c r="C884" s="193"/>
      <c r="D884" s="187" t="s">
        <v>181</v>
      </c>
      <c r="E884" s="194" t="s">
        <v>19</v>
      </c>
      <c r="F884" s="195" t="s">
        <v>1370</v>
      </c>
      <c r="G884" s="193"/>
      <c r="H884" s="196">
        <v>5</v>
      </c>
      <c r="I884" s="197"/>
      <c r="J884" s="193"/>
      <c r="K884" s="193"/>
      <c r="L884" s="198"/>
      <c r="M884" s="199"/>
      <c r="N884" s="200"/>
      <c r="O884" s="200"/>
      <c r="P884" s="200"/>
      <c r="Q884" s="200"/>
      <c r="R884" s="200"/>
      <c r="S884" s="200"/>
      <c r="T884" s="201"/>
      <c r="AT884" s="202" t="s">
        <v>181</v>
      </c>
      <c r="AU884" s="202" t="s">
        <v>84</v>
      </c>
      <c r="AV884" s="13" t="s">
        <v>84</v>
      </c>
      <c r="AW884" s="13" t="s">
        <v>35</v>
      </c>
      <c r="AX884" s="13" t="s">
        <v>74</v>
      </c>
      <c r="AY884" s="202" t="s">
        <v>170</v>
      </c>
    </row>
    <row r="885" spans="1:65" s="13" customFormat="1" x14ac:dyDescent="0.2">
      <c r="B885" s="192"/>
      <c r="C885" s="193"/>
      <c r="D885" s="187" t="s">
        <v>181</v>
      </c>
      <c r="E885" s="194" t="s">
        <v>19</v>
      </c>
      <c r="F885" s="195" t="s">
        <v>1371</v>
      </c>
      <c r="G885" s="193"/>
      <c r="H885" s="196">
        <v>2</v>
      </c>
      <c r="I885" s="197"/>
      <c r="J885" s="193"/>
      <c r="K885" s="193"/>
      <c r="L885" s="198"/>
      <c r="M885" s="199"/>
      <c r="N885" s="200"/>
      <c r="O885" s="200"/>
      <c r="P885" s="200"/>
      <c r="Q885" s="200"/>
      <c r="R885" s="200"/>
      <c r="S885" s="200"/>
      <c r="T885" s="201"/>
      <c r="AT885" s="202" t="s">
        <v>181</v>
      </c>
      <c r="AU885" s="202" t="s">
        <v>84</v>
      </c>
      <c r="AV885" s="13" t="s">
        <v>84</v>
      </c>
      <c r="AW885" s="13" t="s">
        <v>35</v>
      </c>
      <c r="AX885" s="13" t="s">
        <v>74</v>
      </c>
      <c r="AY885" s="202" t="s">
        <v>170</v>
      </c>
    </row>
    <row r="886" spans="1:65" s="13" customFormat="1" x14ac:dyDescent="0.2">
      <c r="B886" s="192"/>
      <c r="C886" s="193"/>
      <c r="D886" s="187" t="s">
        <v>181</v>
      </c>
      <c r="E886" s="194" t="s">
        <v>19</v>
      </c>
      <c r="F886" s="195" t="s">
        <v>1372</v>
      </c>
      <c r="G886" s="193"/>
      <c r="H886" s="196">
        <v>3</v>
      </c>
      <c r="I886" s="197"/>
      <c r="J886" s="193"/>
      <c r="K886" s="193"/>
      <c r="L886" s="198"/>
      <c r="M886" s="199"/>
      <c r="N886" s="200"/>
      <c r="O886" s="200"/>
      <c r="P886" s="200"/>
      <c r="Q886" s="200"/>
      <c r="R886" s="200"/>
      <c r="S886" s="200"/>
      <c r="T886" s="201"/>
      <c r="AT886" s="202" t="s">
        <v>181</v>
      </c>
      <c r="AU886" s="202" t="s">
        <v>84</v>
      </c>
      <c r="AV886" s="13" t="s">
        <v>84</v>
      </c>
      <c r="AW886" s="13" t="s">
        <v>35</v>
      </c>
      <c r="AX886" s="13" t="s">
        <v>74</v>
      </c>
      <c r="AY886" s="202" t="s">
        <v>170</v>
      </c>
    </row>
    <row r="887" spans="1:65" s="14" customFormat="1" x14ac:dyDescent="0.2">
      <c r="B887" s="203"/>
      <c r="C887" s="204"/>
      <c r="D887" s="187" t="s">
        <v>181</v>
      </c>
      <c r="E887" s="205" t="s">
        <v>19</v>
      </c>
      <c r="F887" s="206" t="s">
        <v>185</v>
      </c>
      <c r="G887" s="204"/>
      <c r="H887" s="207">
        <v>11</v>
      </c>
      <c r="I887" s="208"/>
      <c r="J887" s="204"/>
      <c r="K887" s="204"/>
      <c r="L887" s="209"/>
      <c r="M887" s="210"/>
      <c r="N887" s="211"/>
      <c r="O887" s="211"/>
      <c r="P887" s="211"/>
      <c r="Q887" s="211"/>
      <c r="R887" s="211"/>
      <c r="S887" s="211"/>
      <c r="T887" s="212"/>
      <c r="AT887" s="213" t="s">
        <v>181</v>
      </c>
      <c r="AU887" s="213" t="s">
        <v>84</v>
      </c>
      <c r="AV887" s="14" t="s">
        <v>177</v>
      </c>
      <c r="AW887" s="14" t="s">
        <v>35</v>
      </c>
      <c r="AX887" s="14" t="s">
        <v>82</v>
      </c>
      <c r="AY887" s="213" t="s">
        <v>170</v>
      </c>
    </row>
    <row r="888" spans="1:65" s="2" customFormat="1" ht="16.5" customHeight="1" x14ac:dyDescent="0.2">
      <c r="A888" s="35"/>
      <c r="B888" s="36"/>
      <c r="C888" s="174" t="s">
        <v>1373</v>
      </c>
      <c r="D888" s="174" t="s">
        <v>172</v>
      </c>
      <c r="E888" s="175" t="s">
        <v>1374</v>
      </c>
      <c r="F888" s="176" t="s">
        <v>1375</v>
      </c>
      <c r="G888" s="177" t="s">
        <v>439</v>
      </c>
      <c r="H888" s="178">
        <v>16</v>
      </c>
      <c r="I888" s="179"/>
      <c r="J888" s="180">
        <f>ROUND(I888*H888,2)</f>
        <v>0</v>
      </c>
      <c r="K888" s="176" t="s">
        <v>176</v>
      </c>
      <c r="L888" s="40"/>
      <c r="M888" s="181" t="s">
        <v>19</v>
      </c>
      <c r="N888" s="182" t="s">
        <v>45</v>
      </c>
      <c r="O888" s="65"/>
      <c r="P888" s="183">
        <f>O888*H888</f>
        <v>0</v>
      </c>
      <c r="Q888" s="183">
        <v>0</v>
      </c>
      <c r="R888" s="183">
        <f>Q888*H888</f>
        <v>0</v>
      </c>
      <c r="S888" s="183">
        <v>0</v>
      </c>
      <c r="T888" s="184">
        <f>S888*H888</f>
        <v>0</v>
      </c>
      <c r="U888" s="35"/>
      <c r="V888" s="35"/>
      <c r="W888" s="35"/>
      <c r="X888" s="35"/>
      <c r="Y888" s="35"/>
      <c r="Z888" s="35"/>
      <c r="AA888" s="35"/>
      <c r="AB888" s="35"/>
      <c r="AC888" s="35"/>
      <c r="AD888" s="35"/>
      <c r="AE888" s="35"/>
      <c r="AR888" s="185" t="s">
        <v>276</v>
      </c>
      <c r="AT888" s="185" t="s">
        <v>172</v>
      </c>
      <c r="AU888" s="185" t="s">
        <v>84</v>
      </c>
      <c r="AY888" s="18" t="s">
        <v>170</v>
      </c>
      <c r="BE888" s="186">
        <f>IF(N888="základní",J888,0)</f>
        <v>0</v>
      </c>
      <c r="BF888" s="186">
        <f>IF(N888="snížená",J888,0)</f>
        <v>0</v>
      </c>
      <c r="BG888" s="186">
        <f>IF(N888="zákl. přenesená",J888,0)</f>
        <v>0</v>
      </c>
      <c r="BH888" s="186">
        <f>IF(N888="sníž. přenesená",J888,0)</f>
        <v>0</v>
      </c>
      <c r="BI888" s="186">
        <f>IF(N888="nulová",J888,0)</f>
        <v>0</v>
      </c>
      <c r="BJ888" s="18" t="s">
        <v>82</v>
      </c>
      <c r="BK888" s="186">
        <f>ROUND(I888*H888,2)</f>
        <v>0</v>
      </c>
      <c r="BL888" s="18" t="s">
        <v>276</v>
      </c>
      <c r="BM888" s="185" t="s">
        <v>1376</v>
      </c>
    </row>
    <row r="889" spans="1:65" s="2" customFormat="1" ht="39" x14ac:dyDescent="0.2">
      <c r="A889" s="35"/>
      <c r="B889" s="36"/>
      <c r="C889" s="37"/>
      <c r="D889" s="187" t="s">
        <v>179</v>
      </c>
      <c r="E889" s="37"/>
      <c r="F889" s="188" t="s">
        <v>1362</v>
      </c>
      <c r="G889" s="37"/>
      <c r="H889" s="37"/>
      <c r="I889" s="189"/>
      <c r="J889" s="37"/>
      <c r="K889" s="37"/>
      <c r="L889" s="40"/>
      <c r="M889" s="190"/>
      <c r="N889" s="191"/>
      <c r="O889" s="65"/>
      <c r="P889" s="65"/>
      <c r="Q889" s="65"/>
      <c r="R889" s="65"/>
      <c r="S889" s="65"/>
      <c r="T889" s="66"/>
      <c r="U889" s="35"/>
      <c r="V889" s="35"/>
      <c r="W889" s="35"/>
      <c r="X889" s="35"/>
      <c r="Y889" s="35"/>
      <c r="Z889" s="35"/>
      <c r="AA889" s="35"/>
      <c r="AB889" s="35"/>
      <c r="AC889" s="35"/>
      <c r="AD889" s="35"/>
      <c r="AE889" s="35"/>
      <c r="AT889" s="18" t="s">
        <v>179</v>
      </c>
      <c r="AU889" s="18" t="s">
        <v>84</v>
      </c>
    </row>
    <row r="890" spans="1:65" s="13" customFormat="1" x14ac:dyDescent="0.2">
      <c r="B890" s="192"/>
      <c r="C890" s="193"/>
      <c r="D890" s="187" t="s">
        <v>181</v>
      </c>
      <c r="E890" s="194" t="s">
        <v>19</v>
      </c>
      <c r="F890" s="195" t="s">
        <v>1377</v>
      </c>
      <c r="G890" s="193"/>
      <c r="H890" s="196">
        <v>16</v>
      </c>
      <c r="I890" s="197"/>
      <c r="J890" s="193"/>
      <c r="K890" s="193"/>
      <c r="L890" s="198"/>
      <c r="M890" s="199"/>
      <c r="N890" s="200"/>
      <c r="O890" s="200"/>
      <c r="P890" s="200"/>
      <c r="Q890" s="200"/>
      <c r="R890" s="200"/>
      <c r="S890" s="200"/>
      <c r="T890" s="201"/>
      <c r="AT890" s="202" t="s">
        <v>181</v>
      </c>
      <c r="AU890" s="202" t="s">
        <v>84</v>
      </c>
      <c r="AV890" s="13" t="s">
        <v>84</v>
      </c>
      <c r="AW890" s="13" t="s">
        <v>35</v>
      </c>
      <c r="AX890" s="13" t="s">
        <v>82</v>
      </c>
      <c r="AY890" s="202" t="s">
        <v>170</v>
      </c>
    </row>
    <row r="891" spans="1:65" s="2" customFormat="1" ht="16.5" customHeight="1" x14ac:dyDescent="0.2">
      <c r="A891" s="35"/>
      <c r="B891" s="36"/>
      <c r="C891" s="174" t="s">
        <v>1378</v>
      </c>
      <c r="D891" s="174" t="s">
        <v>172</v>
      </c>
      <c r="E891" s="175" t="s">
        <v>1379</v>
      </c>
      <c r="F891" s="176" t="s">
        <v>1380</v>
      </c>
      <c r="G891" s="177" t="s">
        <v>439</v>
      </c>
      <c r="H891" s="178">
        <v>1</v>
      </c>
      <c r="I891" s="179"/>
      <c r="J891" s="180">
        <f t="shared" ref="J891:J898" si="10">ROUND(I891*H891,2)</f>
        <v>0</v>
      </c>
      <c r="K891" s="176" t="s">
        <v>176</v>
      </c>
      <c r="L891" s="40"/>
      <c r="M891" s="181" t="s">
        <v>19</v>
      </c>
      <c r="N891" s="182" t="s">
        <v>45</v>
      </c>
      <c r="O891" s="65"/>
      <c r="P891" s="183">
        <f t="shared" ref="P891:P898" si="11">O891*H891</f>
        <v>0</v>
      </c>
      <c r="Q891" s="183">
        <v>8.9999999999999998E-4</v>
      </c>
      <c r="R891" s="183">
        <f t="shared" ref="R891:R898" si="12">Q891*H891</f>
        <v>8.9999999999999998E-4</v>
      </c>
      <c r="S891" s="183">
        <v>0</v>
      </c>
      <c r="T891" s="184">
        <f t="shared" ref="T891:T898" si="13">S891*H891</f>
        <v>0</v>
      </c>
      <c r="U891" s="35"/>
      <c r="V891" s="35"/>
      <c r="W891" s="35"/>
      <c r="X891" s="35"/>
      <c r="Y891" s="35"/>
      <c r="Z891" s="35"/>
      <c r="AA891" s="35"/>
      <c r="AB891" s="35"/>
      <c r="AC891" s="35"/>
      <c r="AD891" s="35"/>
      <c r="AE891" s="35"/>
      <c r="AR891" s="185" t="s">
        <v>276</v>
      </c>
      <c r="AT891" s="185" t="s">
        <v>172</v>
      </c>
      <c r="AU891" s="185" t="s">
        <v>84</v>
      </c>
      <c r="AY891" s="18" t="s">
        <v>170</v>
      </c>
      <c r="BE891" s="186">
        <f t="shared" ref="BE891:BE898" si="14">IF(N891="základní",J891,0)</f>
        <v>0</v>
      </c>
      <c r="BF891" s="186">
        <f t="shared" ref="BF891:BF898" si="15">IF(N891="snížená",J891,0)</f>
        <v>0</v>
      </c>
      <c r="BG891" s="186">
        <f t="shared" ref="BG891:BG898" si="16">IF(N891="zákl. přenesená",J891,0)</f>
        <v>0</v>
      </c>
      <c r="BH891" s="186">
        <f t="shared" ref="BH891:BH898" si="17">IF(N891="sníž. přenesená",J891,0)</f>
        <v>0</v>
      </c>
      <c r="BI891" s="186">
        <f t="shared" ref="BI891:BI898" si="18">IF(N891="nulová",J891,0)</f>
        <v>0</v>
      </c>
      <c r="BJ891" s="18" t="s">
        <v>82</v>
      </c>
      <c r="BK891" s="186">
        <f t="shared" ref="BK891:BK898" si="19">ROUND(I891*H891,2)</f>
        <v>0</v>
      </c>
      <c r="BL891" s="18" t="s">
        <v>276</v>
      </c>
      <c r="BM891" s="185" t="s">
        <v>1381</v>
      </c>
    </row>
    <row r="892" spans="1:65" s="2" customFormat="1" ht="16.5" customHeight="1" x14ac:dyDescent="0.2">
      <c r="A892" s="35"/>
      <c r="B892" s="36"/>
      <c r="C892" s="174" t="s">
        <v>1382</v>
      </c>
      <c r="D892" s="174" t="s">
        <v>172</v>
      </c>
      <c r="E892" s="175" t="s">
        <v>1383</v>
      </c>
      <c r="F892" s="176" t="s">
        <v>1384</v>
      </c>
      <c r="G892" s="177" t="s">
        <v>439</v>
      </c>
      <c r="H892" s="178">
        <v>8</v>
      </c>
      <c r="I892" s="179"/>
      <c r="J892" s="180">
        <f t="shared" si="10"/>
        <v>0</v>
      </c>
      <c r="K892" s="176" t="s">
        <v>176</v>
      </c>
      <c r="L892" s="40"/>
      <c r="M892" s="181" t="s">
        <v>19</v>
      </c>
      <c r="N892" s="182" t="s">
        <v>45</v>
      </c>
      <c r="O892" s="65"/>
      <c r="P892" s="183">
        <f t="shared" si="11"/>
        <v>0</v>
      </c>
      <c r="Q892" s="183">
        <v>4.9500000000000004E-3</v>
      </c>
      <c r="R892" s="183">
        <f t="shared" si="12"/>
        <v>3.9600000000000003E-2</v>
      </c>
      <c r="S892" s="183">
        <v>0</v>
      </c>
      <c r="T892" s="184">
        <f t="shared" si="13"/>
        <v>0</v>
      </c>
      <c r="U892" s="35"/>
      <c r="V892" s="35"/>
      <c r="W892" s="35"/>
      <c r="X892" s="35"/>
      <c r="Y892" s="35"/>
      <c r="Z892" s="35"/>
      <c r="AA892" s="35"/>
      <c r="AB892" s="35"/>
      <c r="AC892" s="35"/>
      <c r="AD892" s="35"/>
      <c r="AE892" s="35"/>
      <c r="AR892" s="185" t="s">
        <v>276</v>
      </c>
      <c r="AT892" s="185" t="s">
        <v>172</v>
      </c>
      <c r="AU892" s="185" t="s">
        <v>84</v>
      </c>
      <c r="AY892" s="18" t="s">
        <v>170</v>
      </c>
      <c r="BE892" s="186">
        <f t="shared" si="14"/>
        <v>0</v>
      </c>
      <c r="BF892" s="186">
        <f t="shared" si="15"/>
        <v>0</v>
      </c>
      <c r="BG892" s="186">
        <f t="shared" si="16"/>
        <v>0</v>
      </c>
      <c r="BH892" s="186">
        <f t="shared" si="17"/>
        <v>0</v>
      </c>
      <c r="BI892" s="186">
        <f t="shared" si="18"/>
        <v>0</v>
      </c>
      <c r="BJ892" s="18" t="s">
        <v>82</v>
      </c>
      <c r="BK892" s="186">
        <f t="shared" si="19"/>
        <v>0</v>
      </c>
      <c r="BL892" s="18" t="s">
        <v>276</v>
      </c>
      <c r="BM892" s="185" t="s">
        <v>1385</v>
      </c>
    </row>
    <row r="893" spans="1:65" s="2" customFormat="1" ht="16.5" customHeight="1" x14ac:dyDescent="0.2">
      <c r="A893" s="35"/>
      <c r="B893" s="36"/>
      <c r="C893" s="174" t="s">
        <v>1386</v>
      </c>
      <c r="D893" s="174" t="s">
        <v>172</v>
      </c>
      <c r="E893" s="175" t="s">
        <v>1387</v>
      </c>
      <c r="F893" s="176" t="s">
        <v>1388</v>
      </c>
      <c r="G893" s="177" t="s">
        <v>439</v>
      </c>
      <c r="H893" s="178">
        <v>5</v>
      </c>
      <c r="I893" s="179"/>
      <c r="J893" s="180">
        <f t="shared" si="10"/>
        <v>0</v>
      </c>
      <c r="K893" s="176" t="s">
        <v>176</v>
      </c>
      <c r="L893" s="40"/>
      <c r="M893" s="181" t="s">
        <v>19</v>
      </c>
      <c r="N893" s="182" t="s">
        <v>45</v>
      </c>
      <c r="O893" s="65"/>
      <c r="P893" s="183">
        <f t="shared" si="11"/>
        <v>0</v>
      </c>
      <c r="Q893" s="183">
        <v>2.2000000000000001E-4</v>
      </c>
      <c r="R893" s="183">
        <f t="shared" si="12"/>
        <v>1.1000000000000001E-3</v>
      </c>
      <c r="S893" s="183">
        <v>0</v>
      </c>
      <c r="T893" s="184">
        <f t="shared" si="13"/>
        <v>0</v>
      </c>
      <c r="U893" s="35"/>
      <c r="V893" s="35"/>
      <c r="W893" s="35"/>
      <c r="X893" s="35"/>
      <c r="Y893" s="35"/>
      <c r="Z893" s="35"/>
      <c r="AA893" s="35"/>
      <c r="AB893" s="35"/>
      <c r="AC893" s="35"/>
      <c r="AD893" s="35"/>
      <c r="AE893" s="35"/>
      <c r="AR893" s="185" t="s">
        <v>276</v>
      </c>
      <c r="AT893" s="185" t="s">
        <v>172</v>
      </c>
      <c r="AU893" s="185" t="s">
        <v>84</v>
      </c>
      <c r="AY893" s="18" t="s">
        <v>170</v>
      </c>
      <c r="BE893" s="186">
        <f t="shared" si="14"/>
        <v>0</v>
      </c>
      <c r="BF893" s="186">
        <f t="shared" si="15"/>
        <v>0</v>
      </c>
      <c r="BG893" s="186">
        <f t="shared" si="16"/>
        <v>0</v>
      </c>
      <c r="BH893" s="186">
        <f t="shared" si="17"/>
        <v>0</v>
      </c>
      <c r="BI893" s="186">
        <f t="shared" si="18"/>
        <v>0</v>
      </c>
      <c r="BJ893" s="18" t="s">
        <v>82</v>
      </c>
      <c r="BK893" s="186">
        <f t="shared" si="19"/>
        <v>0</v>
      </c>
      <c r="BL893" s="18" t="s">
        <v>276</v>
      </c>
      <c r="BM893" s="185" t="s">
        <v>1389</v>
      </c>
    </row>
    <row r="894" spans="1:65" s="2" customFormat="1" ht="16.5" customHeight="1" x14ac:dyDescent="0.2">
      <c r="A894" s="35"/>
      <c r="B894" s="36"/>
      <c r="C894" s="174" t="s">
        <v>1390</v>
      </c>
      <c r="D894" s="174" t="s">
        <v>172</v>
      </c>
      <c r="E894" s="175" t="s">
        <v>1391</v>
      </c>
      <c r="F894" s="176" t="s">
        <v>1392</v>
      </c>
      <c r="G894" s="177" t="s">
        <v>439</v>
      </c>
      <c r="H894" s="178">
        <v>2</v>
      </c>
      <c r="I894" s="179"/>
      <c r="J894" s="180">
        <f t="shared" si="10"/>
        <v>0</v>
      </c>
      <c r="K894" s="176" t="s">
        <v>176</v>
      </c>
      <c r="L894" s="40"/>
      <c r="M894" s="181" t="s">
        <v>19</v>
      </c>
      <c r="N894" s="182" t="s">
        <v>45</v>
      </c>
      <c r="O894" s="65"/>
      <c r="P894" s="183">
        <f t="shared" si="11"/>
        <v>0</v>
      </c>
      <c r="Q894" s="183">
        <v>6.0000000000000002E-5</v>
      </c>
      <c r="R894" s="183">
        <f t="shared" si="12"/>
        <v>1.2E-4</v>
      </c>
      <c r="S894" s="183">
        <v>0</v>
      </c>
      <c r="T894" s="184">
        <f t="shared" si="13"/>
        <v>0</v>
      </c>
      <c r="U894" s="35"/>
      <c r="V894" s="35"/>
      <c r="W894" s="35"/>
      <c r="X894" s="35"/>
      <c r="Y894" s="35"/>
      <c r="Z894" s="35"/>
      <c r="AA894" s="35"/>
      <c r="AB894" s="35"/>
      <c r="AC894" s="35"/>
      <c r="AD894" s="35"/>
      <c r="AE894" s="35"/>
      <c r="AR894" s="185" t="s">
        <v>276</v>
      </c>
      <c r="AT894" s="185" t="s">
        <v>172</v>
      </c>
      <c r="AU894" s="185" t="s">
        <v>84</v>
      </c>
      <c r="AY894" s="18" t="s">
        <v>170</v>
      </c>
      <c r="BE894" s="186">
        <f t="shared" si="14"/>
        <v>0</v>
      </c>
      <c r="BF894" s="186">
        <f t="shared" si="15"/>
        <v>0</v>
      </c>
      <c r="BG894" s="186">
        <f t="shared" si="16"/>
        <v>0</v>
      </c>
      <c r="BH894" s="186">
        <f t="shared" si="17"/>
        <v>0</v>
      </c>
      <c r="BI894" s="186">
        <f t="shared" si="18"/>
        <v>0</v>
      </c>
      <c r="BJ894" s="18" t="s">
        <v>82</v>
      </c>
      <c r="BK894" s="186">
        <f t="shared" si="19"/>
        <v>0</v>
      </c>
      <c r="BL894" s="18" t="s">
        <v>276</v>
      </c>
      <c r="BM894" s="185" t="s">
        <v>1393</v>
      </c>
    </row>
    <row r="895" spans="1:65" s="2" customFormat="1" ht="16.5" customHeight="1" x14ac:dyDescent="0.2">
      <c r="A895" s="35"/>
      <c r="B895" s="36"/>
      <c r="C895" s="214" t="s">
        <v>1394</v>
      </c>
      <c r="D895" s="214" t="s">
        <v>239</v>
      </c>
      <c r="E895" s="215" t="s">
        <v>1395</v>
      </c>
      <c r="F895" s="216" t="s">
        <v>1396</v>
      </c>
      <c r="G895" s="217" t="s">
        <v>439</v>
      </c>
      <c r="H895" s="218">
        <v>2</v>
      </c>
      <c r="I895" s="219"/>
      <c r="J895" s="220">
        <f t="shared" si="10"/>
        <v>0</v>
      </c>
      <c r="K895" s="216" t="s">
        <v>176</v>
      </c>
      <c r="L895" s="221"/>
      <c r="M895" s="222" t="s">
        <v>19</v>
      </c>
      <c r="N895" s="223" t="s">
        <v>45</v>
      </c>
      <c r="O895" s="65"/>
      <c r="P895" s="183">
        <f t="shared" si="11"/>
        <v>0</v>
      </c>
      <c r="Q895" s="183">
        <v>1.2E-4</v>
      </c>
      <c r="R895" s="183">
        <f t="shared" si="12"/>
        <v>2.4000000000000001E-4</v>
      </c>
      <c r="S895" s="183">
        <v>0</v>
      </c>
      <c r="T895" s="184">
        <f t="shared" si="13"/>
        <v>0</v>
      </c>
      <c r="U895" s="35"/>
      <c r="V895" s="35"/>
      <c r="W895" s="35"/>
      <c r="X895" s="35"/>
      <c r="Y895" s="35"/>
      <c r="Z895" s="35"/>
      <c r="AA895" s="35"/>
      <c r="AB895" s="35"/>
      <c r="AC895" s="35"/>
      <c r="AD895" s="35"/>
      <c r="AE895" s="35"/>
      <c r="AR895" s="185" t="s">
        <v>426</v>
      </c>
      <c r="AT895" s="185" t="s">
        <v>239</v>
      </c>
      <c r="AU895" s="185" t="s">
        <v>84</v>
      </c>
      <c r="AY895" s="18" t="s">
        <v>170</v>
      </c>
      <c r="BE895" s="186">
        <f t="shared" si="14"/>
        <v>0</v>
      </c>
      <c r="BF895" s="186">
        <f t="shared" si="15"/>
        <v>0</v>
      </c>
      <c r="BG895" s="186">
        <f t="shared" si="16"/>
        <v>0</v>
      </c>
      <c r="BH895" s="186">
        <f t="shared" si="17"/>
        <v>0</v>
      </c>
      <c r="BI895" s="186">
        <f t="shared" si="18"/>
        <v>0</v>
      </c>
      <c r="BJ895" s="18" t="s">
        <v>82</v>
      </c>
      <c r="BK895" s="186">
        <f t="shared" si="19"/>
        <v>0</v>
      </c>
      <c r="BL895" s="18" t="s">
        <v>276</v>
      </c>
      <c r="BM895" s="185" t="s">
        <v>1397</v>
      </c>
    </row>
    <row r="896" spans="1:65" s="2" customFormat="1" ht="16.5" customHeight="1" x14ac:dyDescent="0.2">
      <c r="A896" s="35"/>
      <c r="B896" s="36"/>
      <c r="C896" s="174" t="s">
        <v>1398</v>
      </c>
      <c r="D896" s="174" t="s">
        <v>172</v>
      </c>
      <c r="E896" s="175" t="s">
        <v>1399</v>
      </c>
      <c r="F896" s="176" t="s">
        <v>1400</v>
      </c>
      <c r="G896" s="177" t="s">
        <v>439</v>
      </c>
      <c r="H896" s="178">
        <v>4</v>
      </c>
      <c r="I896" s="179"/>
      <c r="J896" s="180">
        <f t="shared" si="10"/>
        <v>0</v>
      </c>
      <c r="K896" s="176" t="s">
        <v>176</v>
      </c>
      <c r="L896" s="40"/>
      <c r="M896" s="181" t="s">
        <v>19</v>
      </c>
      <c r="N896" s="182" t="s">
        <v>45</v>
      </c>
      <c r="O896" s="65"/>
      <c r="P896" s="183">
        <f t="shared" si="11"/>
        <v>0</v>
      </c>
      <c r="Q896" s="183">
        <v>2.6519999999999998E-2</v>
      </c>
      <c r="R896" s="183">
        <f t="shared" si="12"/>
        <v>0.10607999999999999</v>
      </c>
      <c r="S896" s="183">
        <v>0</v>
      </c>
      <c r="T896" s="184">
        <f t="shared" si="13"/>
        <v>0</v>
      </c>
      <c r="U896" s="35"/>
      <c r="V896" s="35"/>
      <c r="W896" s="35"/>
      <c r="X896" s="35"/>
      <c r="Y896" s="35"/>
      <c r="Z896" s="35"/>
      <c r="AA896" s="35"/>
      <c r="AB896" s="35"/>
      <c r="AC896" s="35"/>
      <c r="AD896" s="35"/>
      <c r="AE896" s="35"/>
      <c r="AR896" s="185" t="s">
        <v>276</v>
      </c>
      <c r="AT896" s="185" t="s">
        <v>172</v>
      </c>
      <c r="AU896" s="185" t="s">
        <v>84</v>
      </c>
      <c r="AY896" s="18" t="s">
        <v>170</v>
      </c>
      <c r="BE896" s="186">
        <f t="shared" si="14"/>
        <v>0</v>
      </c>
      <c r="BF896" s="186">
        <f t="shared" si="15"/>
        <v>0</v>
      </c>
      <c r="BG896" s="186">
        <f t="shared" si="16"/>
        <v>0</v>
      </c>
      <c r="BH896" s="186">
        <f t="shared" si="17"/>
        <v>0</v>
      </c>
      <c r="BI896" s="186">
        <f t="shared" si="18"/>
        <v>0</v>
      </c>
      <c r="BJ896" s="18" t="s">
        <v>82</v>
      </c>
      <c r="BK896" s="186">
        <f t="shared" si="19"/>
        <v>0</v>
      </c>
      <c r="BL896" s="18" t="s">
        <v>276</v>
      </c>
      <c r="BM896" s="185" t="s">
        <v>1401</v>
      </c>
    </row>
    <row r="897" spans="1:65" s="2" customFormat="1" ht="16.5" customHeight="1" x14ac:dyDescent="0.2">
      <c r="A897" s="35"/>
      <c r="B897" s="36"/>
      <c r="C897" s="174" t="s">
        <v>1402</v>
      </c>
      <c r="D897" s="174" t="s">
        <v>172</v>
      </c>
      <c r="E897" s="175" t="s">
        <v>1403</v>
      </c>
      <c r="F897" s="176" t="s">
        <v>1404</v>
      </c>
      <c r="G897" s="177" t="s">
        <v>439</v>
      </c>
      <c r="H897" s="178">
        <v>4</v>
      </c>
      <c r="I897" s="179"/>
      <c r="J897" s="180">
        <f t="shared" si="10"/>
        <v>0</v>
      </c>
      <c r="K897" s="176" t="s">
        <v>176</v>
      </c>
      <c r="L897" s="40"/>
      <c r="M897" s="181" t="s">
        <v>19</v>
      </c>
      <c r="N897" s="182" t="s">
        <v>45</v>
      </c>
      <c r="O897" s="65"/>
      <c r="P897" s="183">
        <f t="shared" si="11"/>
        <v>0</v>
      </c>
      <c r="Q897" s="183">
        <v>2.9E-4</v>
      </c>
      <c r="R897" s="183">
        <f t="shared" si="12"/>
        <v>1.16E-3</v>
      </c>
      <c r="S897" s="183">
        <v>0</v>
      </c>
      <c r="T897" s="184">
        <f t="shared" si="13"/>
        <v>0</v>
      </c>
      <c r="U897" s="35"/>
      <c r="V897" s="35"/>
      <c r="W897" s="35"/>
      <c r="X897" s="35"/>
      <c r="Y897" s="35"/>
      <c r="Z897" s="35"/>
      <c r="AA897" s="35"/>
      <c r="AB897" s="35"/>
      <c r="AC897" s="35"/>
      <c r="AD897" s="35"/>
      <c r="AE897" s="35"/>
      <c r="AR897" s="185" t="s">
        <v>276</v>
      </c>
      <c r="AT897" s="185" t="s">
        <v>172</v>
      </c>
      <c r="AU897" s="185" t="s">
        <v>84</v>
      </c>
      <c r="AY897" s="18" t="s">
        <v>170</v>
      </c>
      <c r="BE897" s="186">
        <f t="shared" si="14"/>
        <v>0</v>
      </c>
      <c r="BF897" s="186">
        <f t="shared" si="15"/>
        <v>0</v>
      </c>
      <c r="BG897" s="186">
        <f t="shared" si="16"/>
        <v>0</v>
      </c>
      <c r="BH897" s="186">
        <f t="shared" si="17"/>
        <v>0</v>
      </c>
      <c r="BI897" s="186">
        <f t="shared" si="18"/>
        <v>0</v>
      </c>
      <c r="BJ897" s="18" t="s">
        <v>82</v>
      </c>
      <c r="BK897" s="186">
        <f t="shared" si="19"/>
        <v>0</v>
      </c>
      <c r="BL897" s="18" t="s">
        <v>276</v>
      </c>
      <c r="BM897" s="185" t="s">
        <v>1405</v>
      </c>
    </row>
    <row r="898" spans="1:65" s="2" customFormat="1" ht="16.5" customHeight="1" x14ac:dyDescent="0.2">
      <c r="A898" s="35"/>
      <c r="B898" s="36"/>
      <c r="C898" s="174" t="s">
        <v>1406</v>
      </c>
      <c r="D898" s="174" t="s">
        <v>172</v>
      </c>
      <c r="E898" s="175" t="s">
        <v>1407</v>
      </c>
      <c r="F898" s="176" t="s">
        <v>1408</v>
      </c>
      <c r="G898" s="177" t="s">
        <v>272</v>
      </c>
      <c r="H898" s="178">
        <v>196.71</v>
      </c>
      <c r="I898" s="179"/>
      <c r="J898" s="180">
        <f t="shared" si="10"/>
        <v>0</v>
      </c>
      <c r="K898" s="176" t="s">
        <v>176</v>
      </c>
      <c r="L898" s="40"/>
      <c r="M898" s="181" t="s">
        <v>19</v>
      </c>
      <c r="N898" s="182" t="s">
        <v>45</v>
      </c>
      <c r="O898" s="65"/>
      <c r="P898" s="183">
        <f t="shared" si="11"/>
        <v>0</v>
      </c>
      <c r="Q898" s="183">
        <v>0</v>
      </c>
      <c r="R898" s="183">
        <f t="shared" si="12"/>
        <v>0</v>
      </c>
      <c r="S898" s="183">
        <v>0</v>
      </c>
      <c r="T898" s="184">
        <f t="shared" si="13"/>
        <v>0</v>
      </c>
      <c r="U898" s="35"/>
      <c r="V898" s="35"/>
      <c r="W898" s="35"/>
      <c r="X898" s="35"/>
      <c r="Y898" s="35"/>
      <c r="Z898" s="35"/>
      <c r="AA898" s="35"/>
      <c r="AB898" s="35"/>
      <c r="AC898" s="35"/>
      <c r="AD898" s="35"/>
      <c r="AE898" s="35"/>
      <c r="AR898" s="185" t="s">
        <v>276</v>
      </c>
      <c r="AT898" s="185" t="s">
        <v>172</v>
      </c>
      <c r="AU898" s="185" t="s">
        <v>84</v>
      </c>
      <c r="AY898" s="18" t="s">
        <v>170</v>
      </c>
      <c r="BE898" s="186">
        <f t="shared" si="14"/>
        <v>0</v>
      </c>
      <c r="BF898" s="186">
        <f t="shared" si="15"/>
        <v>0</v>
      </c>
      <c r="BG898" s="186">
        <f t="shared" si="16"/>
        <v>0</v>
      </c>
      <c r="BH898" s="186">
        <f t="shared" si="17"/>
        <v>0</v>
      </c>
      <c r="BI898" s="186">
        <f t="shared" si="18"/>
        <v>0</v>
      </c>
      <c r="BJ898" s="18" t="s">
        <v>82</v>
      </c>
      <c r="BK898" s="186">
        <f t="shared" si="19"/>
        <v>0</v>
      </c>
      <c r="BL898" s="18" t="s">
        <v>276</v>
      </c>
      <c r="BM898" s="185" t="s">
        <v>1409</v>
      </c>
    </row>
    <row r="899" spans="1:65" s="13" customFormat="1" x14ac:dyDescent="0.2">
      <c r="B899" s="192"/>
      <c r="C899" s="193"/>
      <c r="D899" s="187" t="s">
        <v>181</v>
      </c>
      <c r="E899" s="194" t="s">
        <v>19</v>
      </c>
      <c r="F899" s="195" t="s">
        <v>1410</v>
      </c>
      <c r="G899" s="193"/>
      <c r="H899" s="196">
        <v>196.71</v>
      </c>
      <c r="I899" s="197"/>
      <c r="J899" s="193"/>
      <c r="K899" s="193"/>
      <c r="L899" s="198"/>
      <c r="M899" s="199"/>
      <c r="N899" s="200"/>
      <c r="O899" s="200"/>
      <c r="P899" s="200"/>
      <c r="Q899" s="200"/>
      <c r="R899" s="200"/>
      <c r="S899" s="200"/>
      <c r="T899" s="201"/>
      <c r="AT899" s="202" t="s">
        <v>181</v>
      </c>
      <c r="AU899" s="202" t="s">
        <v>84</v>
      </c>
      <c r="AV899" s="13" t="s">
        <v>84</v>
      </c>
      <c r="AW899" s="13" t="s">
        <v>35</v>
      </c>
      <c r="AX899" s="13" t="s">
        <v>82</v>
      </c>
      <c r="AY899" s="202" t="s">
        <v>170</v>
      </c>
    </row>
    <row r="900" spans="1:65" s="2" customFormat="1" ht="24" x14ac:dyDescent="0.2">
      <c r="A900" s="35"/>
      <c r="B900" s="36"/>
      <c r="C900" s="174" t="s">
        <v>1411</v>
      </c>
      <c r="D900" s="174" t="s">
        <v>172</v>
      </c>
      <c r="E900" s="175" t="s">
        <v>1412</v>
      </c>
      <c r="F900" s="176" t="s">
        <v>1413</v>
      </c>
      <c r="G900" s="177" t="s">
        <v>1153</v>
      </c>
      <c r="H900" s="224"/>
      <c r="I900" s="179"/>
      <c r="J900" s="180">
        <f>ROUND(I900*H900,2)</f>
        <v>0</v>
      </c>
      <c r="K900" s="176" t="s">
        <v>176</v>
      </c>
      <c r="L900" s="40"/>
      <c r="M900" s="181" t="s">
        <v>19</v>
      </c>
      <c r="N900" s="182" t="s">
        <v>45</v>
      </c>
      <c r="O900" s="65"/>
      <c r="P900" s="183">
        <f>O900*H900</f>
        <v>0</v>
      </c>
      <c r="Q900" s="183">
        <v>0</v>
      </c>
      <c r="R900" s="183">
        <f>Q900*H900</f>
        <v>0</v>
      </c>
      <c r="S900" s="183">
        <v>0</v>
      </c>
      <c r="T900" s="184">
        <f>S900*H900</f>
        <v>0</v>
      </c>
      <c r="U900" s="35"/>
      <c r="V900" s="35"/>
      <c r="W900" s="35"/>
      <c r="X900" s="35"/>
      <c r="Y900" s="35"/>
      <c r="Z900" s="35"/>
      <c r="AA900" s="35"/>
      <c r="AB900" s="35"/>
      <c r="AC900" s="35"/>
      <c r="AD900" s="35"/>
      <c r="AE900" s="35"/>
      <c r="AR900" s="185" t="s">
        <v>276</v>
      </c>
      <c r="AT900" s="185" t="s">
        <v>172</v>
      </c>
      <c r="AU900" s="185" t="s">
        <v>84</v>
      </c>
      <c r="AY900" s="18" t="s">
        <v>170</v>
      </c>
      <c r="BE900" s="186">
        <f>IF(N900="základní",J900,0)</f>
        <v>0</v>
      </c>
      <c r="BF900" s="186">
        <f>IF(N900="snížená",J900,0)</f>
        <v>0</v>
      </c>
      <c r="BG900" s="186">
        <f>IF(N900="zákl. přenesená",J900,0)</f>
        <v>0</v>
      </c>
      <c r="BH900" s="186">
        <f>IF(N900="sníž. přenesená",J900,0)</f>
        <v>0</v>
      </c>
      <c r="BI900" s="186">
        <f>IF(N900="nulová",J900,0)</f>
        <v>0</v>
      </c>
      <c r="BJ900" s="18" t="s">
        <v>82</v>
      </c>
      <c r="BK900" s="186">
        <f>ROUND(I900*H900,2)</f>
        <v>0</v>
      </c>
      <c r="BL900" s="18" t="s">
        <v>276</v>
      </c>
      <c r="BM900" s="185" t="s">
        <v>1414</v>
      </c>
    </row>
    <row r="901" spans="1:65" s="2" customFormat="1" ht="78" x14ac:dyDescent="0.2">
      <c r="A901" s="35"/>
      <c r="B901" s="36"/>
      <c r="C901" s="37"/>
      <c r="D901" s="187" t="s">
        <v>179</v>
      </c>
      <c r="E901" s="37"/>
      <c r="F901" s="188" t="s">
        <v>1155</v>
      </c>
      <c r="G901" s="37"/>
      <c r="H901" s="37"/>
      <c r="I901" s="189"/>
      <c r="J901" s="37"/>
      <c r="K901" s="37"/>
      <c r="L901" s="40"/>
      <c r="M901" s="190"/>
      <c r="N901" s="191"/>
      <c r="O901" s="65"/>
      <c r="P901" s="65"/>
      <c r="Q901" s="65"/>
      <c r="R901" s="65"/>
      <c r="S901" s="65"/>
      <c r="T901" s="66"/>
      <c r="U901" s="35"/>
      <c r="V901" s="35"/>
      <c r="W901" s="35"/>
      <c r="X901" s="35"/>
      <c r="Y901" s="35"/>
      <c r="Z901" s="35"/>
      <c r="AA901" s="35"/>
      <c r="AB901" s="35"/>
      <c r="AC901" s="35"/>
      <c r="AD901" s="35"/>
      <c r="AE901" s="35"/>
      <c r="AT901" s="18" t="s">
        <v>179</v>
      </c>
      <c r="AU901" s="18" t="s">
        <v>84</v>
      </c>
    </row>
    <row r="902" spans="1:65" s="12" customFormat="1" ht="22.9" customHeight="1" x14ac:dyDescent="0.2">
      <c r="B902" s="158"/>
      <c r="C902" s="159"/>
      <c r="D902" s="160" t="s">
        <v>73</v>
      </c>
      <c r="E902" s="172" t="s">
        <v>1415</v>
      </c>
      <c r="F902" s="172" t="s">
        <v>1416</v>
      </c>
      <c r="G902" s="159"/>
      <c r="H902" s="159"/>
      <c r="I902" s="162"/>
      <c r="J902" s="173">
        <f>BK902</f>
        <v>0</v>
      </c>
      <c r="K902" s="159"/>
      <c r="L902" s="164"/>
      <c r="M902" s="165"/>
      <c r="N902" s="166"/>
      <c r="O902" s="166"/>
      <c r="P902" s="167">
        <f>SUM(P903:P983)</f>
        <v>0</v>
      </c>
      <c r="Q902" s="166"/>
      <c r="R902" s="167">
        <f>SUM(R903:R983)</f>
        <v>0.93337000000000048</v>
      </c>
      <c r="S902" s="166"/>
      <c r="T902" s="168">
        <f>SUM(T903:T983)</f>
        <v>0</v>
      </c>
      <c r="AR902" s="169" t="s">
        <v>84</v>
      </c>
      <c r="AT902" s="170" t="s">
        <v>73</v>
      </c>
      <c r="AU902" s="170" t="s">
        <v>82</v>
      </c>
      <c r="AY902" s="169" t="s">
        <v>170</v>
      </c>
      <c r="BK902" s="171">
        <f>SUM(BK903:BK983)</f>
        <v>0</v>
      </c>
    </row>
    <row r="903" spans="1:65" s="2" customFormat="1" ht="16.5" customHeight="1" x14ac:dyDescent="0.2">
      <c r="A903" s="35"/>
      <c r="B903" s="36"/>
      <c r="C903" s="174" t="s">
        <v>1417</v>
      </c>
      <c r="D903" s="174" t="s">
        <v>172</v>
      </c>
      <c r="E903" s="175" t="s">
        <v>1418</v>
      </c>
      <c r="F903" s="176" t="s">
        <v>1419</v>
      </c>
      <c r="G903" s="177" t="s">
        <v>272</v>
      </c>
      <c r="H903" s="178">
        <v>24.85</v>
      </c>
      <c r="I903" s="179"/>
      <c r="J903" s="180">
        <f>ROUND(I903*H903,2)</f>
        <v>0</v>
      </c>
      <c r="K903" s="176" t="s">
        <v>176</v>
      </c>
      <c r="L903" s="40"/>
      <c r="M903" s="181" t="s">
        <v>19</v>
      </c>
      <c r="N903" s="182" t="s">
        <v>45</v>
      </c>
      <c r="O903" s="65"/>
      <c r="P903" s="183">
        <f>O903*H903</f>
        <v>0</v>
      </c>
      <c r="Q903" s="183">
        <v>3.0899999999999999E-3</v>
      </c>
      <c r="R903" s="183">
        <f>Q903*H903</f>
        <v>7.6786500000000008E-2</v>
      </c>
      <c r="S903" s="183">
        <v>0</v>
      </c>
      <c r="T903" s="184">
        <f>S903*H903</f>
        <v>0</v>
      </c>
      <c r="U903" s="35"/>
      <c r="V903" s="35"/>
      <c r="W903" s="35"/>
      <c r="X903" s="35"/>
      <c r="Y903" s="35"/>
      <c r="Z903" s="35"/>
      <c r="AA903" s="35"/>
      <c r="AB903" s="35"/>
      <c r="AC903" s="35"/>
      <c r="AD903" s="35"/>
      <c r="AE903" s="35"/>
      <c r="AR903" s="185" t="s">
        <v>276</v>
      </c>
      <c r="AT903" s="185" t="s">
        <v>172</v>
      </c>
      <c r="AU903" s="185" t="s">
        <v>84</v>
      </c>
      <c r="AY903" s="18" t="s">
        <v>170</v>
      </c>
      <c r="BE903" s="186">
        <f>IF(N903="základní",J903,0)</f>
        <v>0</v>
      </c>
      <c r="BF903" s="186">
        <f>IF(N903="snížená",J903,0)</f>
        <v>0</v>
      </c>
      <c r="BG903" s="186">
        <f>IF(N903="zákl. přenesená",J903,0)</f>
        <v>0</v>
      </c>
      <c r="BH903" s="186">
        <f>IF(N903="sníž. přenesená",J903,0)</f>
        <v>0</v>
      </c>
      <c r="BI903" s="186">
        <f>IF(N903="nulová",J903,0)</f>
        <v>0</v>
      </c>
      <c r="BJ903" s="18" t="s">
        <v>82</v>
      </c>
      <c r="BK903" s="186">
        <f>ROUND(I903*H903,2)</f>
        <v>0</v>
      </c>
      <c r="BL903" s="18" t="s">
        <v>276</v>
      </c>
      <c r="BM903" s="185" t="s">
        <v>1420</v>
      </c>
    </row>
    <row r="904" spans="1:65" s="13" customFormat="1" x14ac:dyDescent="0.2">
      <c r="B904" s="192"/>
      <c r="C904" s="193"/>
      <c r="D904" s="187" t="s">
        <v>181</v>
      </c>
      <c r="E904" s="194" t="s">
        <v>19</v>
      </c>
      <c r="F904" s="195" t="s">
        <v>1421</v>
      </c>
      <c r="G904" s="193"/>
      <c r="H904" s="196">
        <v>24.85</v>
      </c>
      <c r="I904" s="197"/>
      <c r="J904" s="193"/>
      <c r="K904" s="193"/>
      <c r="L904" s="198"/>
      <c r="M904" s="199"/>
      <c r="N904" s="200"/>
      <c r="O904" s="200"/>
      <c r="P904" s="200"/>
      <c r="Q904" s="200"/>
      <c r="R904" s="200"/>
      <c r="S904" s="200"/>
      <c r="T904" s="201"/>
      <c r="AT904" s="202" t="s">
        <v>181</v>
      </c>
      <c r="AU904" s="202" t="s">
        <v>84</v>
      </c>
      <c r="AV904" s="13" t="s">
        <v>84</v>
      </c>
      <c r="AW904" s="13" t="s">
        <v>35</v>
      </c>
      <c r="AX904" s="13" t="s">
        <v>82</v>
      </c>
      <c r="AY904" s="202" t="s">
        <v>170</v>
      </c>
    </row>
    <row r="905" spans="1:65" s="2" customFormat="1" ht="21.75" customHeight="1" x14ac:dyDescent="0.2">
      <c r="A905" s="35"/>
      <c r="B905" s="36"/>
      <c r="C905" s="174" t="s">
        <v>1422</v>
      </c>
      <c r="D905" s="174" t="s">
        <v>172</v>
      </c>
      <c r="E905" s="175" t="s">
        <v>1423</v>
      </c>
      <c r="F905" s="176" t="s">
        <v>1424</v>
      </c>
      <c r="G905" s="177" t="s">
        <v>272</v>
      </c>
      <c r="H905" s="178">
        <v>84.1</v>
      </c>
      <c r="I905" s="179"/>
      <c r="J905" s="180">
        <f>ROUND(I905*H905,2)</f>
        <v>0</v>
      </c>
      <c r="K905" s="176" t="s">
        <v>176</v>
      </c>
      <c r="L905" s="40"/>
      <c r="M905" s="181" t="s">
        <v>19</v>
      </c>
      <c r="N905" s="182" t="s">
        <v>45</v>
      </c>
      <c r="O905" s="65"/>
      <c r="P905" s="183">
        <f>O905*H905</f>
        <v>0</v>
      </c>
      <c r="Q905" s="183">
        <v>8.4000000000000003E-4</v>
      </c>
      <c r="R905" s="183">
        <f>Q905*H905</f>
        <v>7.0643999999999998E-2</v>
      </c>
      <c r="S905" s="183">
        <v>0</v>
      </c>
      <c r="T905" s="184">
        <f>S905*H905</f>
        <v>0</v>
      </c>
      <c r="U905" s="35"/>
      <c r="V905" s="35"/>
      <c r="W905" s="35"/>
      <c r="X905" s="35"/>
      <c r="Y905" s="35"/>
      <c r="Z905" s="35"/>
      <c r="AA905" s="35"/>
      <c r="AB905" s="35"/>
      <c r="AC905" s="35"/>
      <c r="AD905" s="35"/>
      <c r="AE905" s="35"/>
      <c r="AR905" s="185" t="s">
        <v>276</v>
      </c>
      <c r="AT905" s="185" t="s">
        <v>172</v>
      </c>
      <c r="AU905" s="185" t="s">
        <v>84</v>
      </c>
      <c r="AY905" s="18" t="s">
        <v>170</v>
      </c>
      <c r="BE905" s="186">
        <f>IF(N905="základní",J905,0)</f>
        <v>0</v>
      </c>
      <c r="BF905" s="186">
        <f>IF(N905="snížená",J905,0)</f>
        <v>0</v>
      </c>
      <c r="BG905" s="186">
        <f>IF(N905="zákl. přenesená",J905,0)</f>
        <v>0</v>
      </c>
      <c r="BH905" s="186">
        <f>IF(N905="sníž. přenesená",J905,0)</f>
        <v>0</v>
      </c>
      <c r="BI905" s="186">
        <f>IF(N905="nulová",J905,0)</f>
        <v>0</v>
      </c>
      <c r="BJ905" s="18" t="s">
        <v>82</v>
      </c>
      <c r="BK905" s="186">
        <f>ROUND(I905*H905,2)</f>
        <v>0</v>
      </c>
      <c r="BL905" s="18" t="s">
        <v>276</v>
      </c>
      <c r="BM905" s="185" t="s">
        <v>1425</v>
      </c>
    </row>
    <row r="906" spans="1:65" s="13" customFormat="1" x14ac:dyDescent="0.2">
      <c r="B906" s="192"/>
      <c r="C906" s="193"/>
      <c r="D906" s="187" t="s">
        <v>181</v>
      </c>
      <c r="E906" s="194" t="s">
        <v>19</v>
      </c>
      <c r="F906" s="195" t="s">
        <v>1426</v>
      </c>
      <c r="G906" s="193"/>
      <c r="H906" s="196">
        <v>53.6</v>
      </c>
      <c r="I906" s="197"/>
      <c r="J906" s="193"/>
      <c r="K906" s="193"/>
      <c r="L906" s="198"/>
      <c r="M906" s="199"/>
      <c r="N906" s="200"/>
      <c r="O906" s="200"/>
      <c r="P906" s="200"/>
      <c r="Q906" s="200"/>
      <c r="R906" s="200"/>
      <c r="S906" s="200"/>
      <c r="T906" s="201"/>
      <c r="AT906" s="202" t="s">
        <v>181</v>
      </c>
      <c r="AU906" s="202" t="s">
        <v>84</v>
      </c>
      <c r="AV906" s="13" t="s">
        <v>84</v>
      </c>
      <c r="AW906" s="13" t="s">
        <v>35</v>
      </c>
      <c r="AX906" s="13" t="s">
        <v>74</v>
      </c>
      <c r="AY906" s="202" t="s">
        <v>170</v>
      </c>
    </row>
    <row r="907" spans="1:65" s="13" customFormat="1" x14ac:dyDescent="0.2">
      <c r="B907" s="192"/>
      <c r="C907" s="193"/>
      <c r="D907" s="187" t="s">
        <v>181</v>
      </c>
      <c r="E907" s="194" t="s">
        <v>19</v>
      </c>
      <c r="F907" s="195" t="s">
        <v>1427</v>
      </c>
      <c r="G907" s="193"/>
      <c r="H907" s="196">
        <v>30.5</v>
      </c>
      <c r="I907" s="197"/>
      <c r="J907" s="193"/>
      <c r="K907" s="193"/>
      <c r="L907" s="198"/>
      <c r="M907" s="199"/>
      <c r="N907" s="200"/>
      <c r="O907" s="200"/>
      <c r="P907" s="200"/>
      <c r="Q907" s="200"/>
      <c r="R907" s="200"/>
      <c r="S907" s="200"/>
      <c r="T907" s="201"/>
      <c r="AT907" s="202" t="s">
        <v>181</v>
      </c>
      <c r="AU907" s="202" t="s">
        <v>84</v>
      </c>
      <c r="AV907" s="13" t="s">
        <v>84</v>
      </c>
      <c r="AW907" s="13" t="s">
        <v>35</v>
      </c>
      <c r="AX907" s="13" t="s">
        <v>74</v>
      </c>
      <c r="AY907" s="202" t="s">
        <v>170</v>
      </c>
    </row>
    <row r="908" spans="1:65" s="14" customFormat="1" x14ac:dyDescent="0.2">
      <c r="B908" s="203"/>
      <c r="C908" s="204"/>
      <c r="D908" s="187" t="s">
        <v>181</v>
      </c>
      <c r="E908" s="205" t="s">
        <v>19</v>
      </c>
      <c r="F908" s="206" t="s">
        <v>185</v>
      </c>
      <c r="G908" s="204"/>
      <c r="H908" s="207">
        <v>84.1</v>
      </c>
      <c r="I908" s="208"/>
      <c r="J908" s="204"/>
      <c r="K908" s="204"/>
      <c r="L908" s="209"/>
      <c r="M908" s="210"/>
      <c r="N908" s="211"/>
      <c r="O908" s="211"/>
      <c r="P908" s="211"/>
      <c r="Q908" s="211"/>
      <c r="R908" s="211"/>
      <c r="S908" s="211"/>
      <c r="T908" s="212"/>
      <c r="AT908" s="213" t="s">
        <v>181</v>
      </c>
      <c r="AU908" s="213" t="s">
        <v>84</v>
      </c>
      <c r="AV908" s="14" t="s">
        <v>177</v>
      </c>
      <c r="AW908" s="14" t="s">
        <v>35</v>
      </c>
      <c r="AX908" s="14" t="s">
        <v>82</v>
      </c>
      <c r="AY908" s="213" t="s">
        <v>170</v>
      </c>
    </row>
    <row r="909" spans="1:65" s="2" customFormat="1" ht="21.75" customHeight="1" x14ac:dyDescent="0.2">
      <c r="A909" s="35"/>
      <c r="B909" s="36"/>
      <c r="C909" s="174" t="s">
        <v>1428</v>
      </c>
      <c r="D909" s="174" t="s">
        <v>172</v>
      </c>
      <c r="E909" s="175" t="s">
        <v>1429</v>
      </c>
      <c r="F909" s="176" t="s">
        <v>1430</v>
      </c>
      <c r="G909" s="177" t="s">
        <v>272</v>
      </c>
      <c r="H909" s="178">
        <v>65.099999999999994</v>
      </c>
      <c r="I909" s="179"/>
      <c r="J909" s="180">
        <f>ROUND(I909*H909,2)</f>
        <v>0</v>
      </c>
      <c r="K909" s="176" t="s">
        <v>176</v>
      </c>
      <c r="L909" s="40"/>
      <c r="M909" s="181" t="s">
        <v>19</v>
      </c>
      <c r="N909" s="182" t="s">
        <v>45</v>
      </c>
      <c r="O909" s="65"/>
      <c r="P909" s="183">
        <f>O909*H909</f>
        <v>0</v>
      </c>
      <c r="Q909" s="183">
        <v>1.16E-3</v>
      </c>
      <c r="R909" s="183">
        <f>Q909*H909</f>
        <v>7.5516E-2</v>
      </c>
      <c r="S909" s="183">
        <v>0</v>
      </c>
      <c r="T909" s="184">
        <f>S909*H909</f>
        <v>0</v>
      </c>
      <c r="U909" s="35"/>
      <c r="V909" s="35"/>
      <c r="W909" s="35"/>
      <c r="X909" s="35"/>
      <c r="Y909" s="35"/>
      <c r="Z909" s="35"/>
      <c r="AA909" s="35"/>
      <c r="AB909" s="35"/>
      <c r="AC909" s="35"/>
      <c r="AD909" s="35"/>
      <c r="AE909" s="35"/>
      <c r="AR909" s="185" t="s">
        <v>276</v>
      </c>
      <c r="AT909" s="185" t="s">
        <v>172</v>
      </c>
      <c r="AU909" s="185" t="s">
        <v>84</v>
      </c>
      <c r="AY909" s="18" t="s">
        <v>170</v>
      </c>
      <c r="BE909" s="186">
        <f>IF(N909="základní",J909,0)</f>
        <v>0</v>
      </c>
      <c r="BF909" s="186">
        <f>IF(N909="snížená",J909,0)</f>
        <v>0</v>
      </c>
      <c r="BG909" s="186">
        <f>IF(N909="zákl. přenesená",J909,0)</f>
        <v>0</v>
      </c>
      <c r="BH909" s="186">
        <f>IF(N909="sníž. přenesená",J909,0)</f>
        <v>0</v>
      </c>
      <c r="BI909" s="186">
        <f>IF(N909="nulová",J909,0)</f>
        <v>0</v>
      </c>
      <c r="BJ909" s="18" t="s">
        <v>82</v>
      </c>
      <c r="BK909" s="186">
        <f>ROUND(I909*H909,2)</f>
        <v>0</v>
      </c>
      <c r="BL909" s="18" t="s">
        <v>276</v>
      </c>
      <c r="BM909" s="185" t="s">
        <v>1431</v>
      </c>
    </row>
    <row r="910" spans="1:65" s="13" customFormat="1" x14ac:dyDescent="0.2">
      <c r="B910" s="192"/>
      <c r="C910" s="193"/>
      <c r="D910" s="187" t="s">
        <v>181</v>
      </c>
      <c r="E910" s="194" t="s">
        <v>19</v>
      </c>
      <c r="F910" s="195" t="s">
        <v>1432</v>
      </c>
      <c r="G910" s="193"/>
      <c r="H910" s="196">
        <v>65.099999999999994</v>
      </c>
      <c r="I910" s="197"/>
      <c r="J910" s="193"/>
      <c r="K910" s="193"/>
      <c r="L910" s="198"/>
      <c r="M910" s="199"/>
      <c r="N910" s="200"/>
      <c r="O910" s="200"/>
      <c r="P910" s="200"/>
      <c r="Q910" s="200"/>
      <c r="R910" s="200"/>
      <c r="S910" s="200"/>
      <c r="T910" s="201"/>
      <c r="AT910" s="202" t="s">
        <v>181</v>
      </c>
      <c r="AU910" s="202" t="s">
        <v>84</v>
      </c>
      <c r="AV910" s="13" t="s">
        <v>84</v>
      </c>
      <c r="AW910" s="13" t="s">
        <v>35</v>
      </c>
      <c r="AX910" s="13" t="s">
        <v>82</v>
      </c>
      <c r="AY910" s="202" t="s">
        <v>170</v>
      </c>
    </row>
    <row r="911" spans="1:65" s="2" customFormat="1" ht="21.75" customHeight="1" x14ac:dyDescent="0.2">
      <c r="A911" s="35"/>
      <c r="B911" s="36"/>
      <c r="C911" s="174" t="s">
        <v>1433</v>
      </c>
      <c r="D911" s="174" t="s">
        <v>172</v>
      </c>
      <c r="E911" s="175" t="s">
        <v>1434</v>
      </c>
      <c r="F911" s="176" t="s">
        <v>1435</v>
      </c>
      <c r="G911" s="177" t="s">
        <v>272</v>
      </c>
      <c r="H911" s="178">
        <v>69.599999999999994</v>
      </c>
      <c r="I911" s="179"/>
      <c r="J911" s="180">
        <f>ROUND(I911*H911,2)</f>
        <v>0</v>
      </c>
      <c r="K911" s="176" t="s">
        <v>176</v>
      </c>
      <c r="L911" s="40"/>
      <c r="M911" s="181" t="s">
        <v>19</v>
      </c>
      <c r="N911" s="182" t="s">
        <v>45</v>
      </c>
      <c r="O911" s="65"/>
      <c r="P911" s="183">
        <f>O911*H911</f>
        <v>0</v>
      </c>
      <c r="Q911" s="183">
        <v>1.4400000000000001E-3</v>
      </c>
      <c r="R911" s="183">
        <f>Q911*H911</f>
        <v>0.10022399999999999</v>
      </c>
      <c r="S911" s="183">
        <v>0</v>
      </c>
      <c r="T911" s="184">
        <f>S911*H911</f>
        <v>0</v>
      </c>
      <c r="U911" s="35"/>
      <c r="V911" s="35"/>
      <c r="W911" s="35"/>
      <c r="X911" s="35"/>
      <c r="Y911" s="35"/>
      <c r="Z911" s="35"/>
      <c r="AA911" s="35"/>
      <c r="AB911" s="35"/>
      <c r="AC911" s="35"/>
      <c r="AD911" s="35"/>
      <c r="AE911" s="35"/>
      <c r="AR911" s="185" t="s">
        <v>276</v>
      </c>
      <c r="AT911" s="185" t="s">
        <v>172</v>
      </c>
      <c r="AU911" s="185" t="s">
        <v>84</v>
      </c>
      <c r="AY911" s="18" t="s">
        <v>170</v>
      </c>
      <c r="BE911" s="186">
        <f>IF(N911="základní",J911,0)</f>
        <v>0</v>
      </c>
      <c r="BF911" s="186">
        <f>IF(N911="snížená",J911,0)</f>
        <v>0</v>
      </c>
      <c r="BG911" s="186">
        <f>IF(N911="zákl. přenesená",J911,0)</f>
        <v>0</v>
      </c>
      <c r="BH911" s="186">
        <f>IF(N911="sníž. přenesená",J911,0)</f>
        <v>0</v>
      </c>
      <c r="BI911" s="186">
        <f>IF(N911="nulová",J911,0)</f>
        <v>0</v>
      </c>
      <c r="BJ911" s="18" t="s">
        <v>82</v>
      </c>
      <c r="BK911" s="186">
        <f>ROUND(I911*H911,2)</f>
        <v>0</v>
      </c>
      <c r="BL911" s="18" t="s">
        <v>276</v>
      </c>
      <c r="BM911" s="185" t="s">
        <v>1436</v>
      </c>
    </row>
    <row r="912" spans="1:65" s="13" customFormat="1" x14ac:dyDescent="0.2">
      <c r="B912" s="192"/>
      <c r="C912" s="193"/>
      <c r="D912" s="187" t="s">
        <v>181</v>
      </c>
      <c r="E912" s="194" t="s">
        <v>19</v>
      </c>
      <c r="F912" s="195" t="s">
        <v>1437</v>
      </c>
      <c r="G912" s="193"/>
      <c r="H912" s="196">
        <v>69.599999999999994</v>
      </c>
      <c r="I912" s="197"/>
      <c r="J912" s="193"/>
      <c r="K912" s="193"/>
      <c r="L912" s="198"/>
      <c r="M912" s="199"/>
      <c r="N912" s="200"/>
      <c r="O912" s="200"/>
      <c r="P912" s="200"/>
      <c r="Q912" s="200"/>
      <c r="R912" s="200"/>
      <c r="S912" s="200"/>
      <c r="T912" s="201"/>
      <c r="AT912" s="202" t="s">
        <v>181</v>
      </c>
      <c r="AU912" s="202" t="s">
        <v>84</v>
      </c>
      <c r="AV912" s="13" t="s">
        <v>84</v>
      </c>
      <c r="AW912" s="13" t="s">
        <v>35</v>
      </c>
      <c r="AX912" s="13" t="s">
        <v>82</v>
      </c>
      <c r="AY912" s="202" t="s">
        <v>170</v>
      </c>
    </row>
    <row r="913" spans="1:65" s="2" customFormat="1" ht="21.75" customHeight="1" x14ac:dyDescent="0.2">
      <c r="A913" s="35"/>
      <c r="B913" s="36"/>
      <c r="C913" s="174" t="s">
        <v>1438</v>
      </c>
      <c r="D913" s="174" t="s">
        <v>172</v>
      </c>
      <c r="E913" s="175" t="s">
        <v>1439</v>
      </c>
      <c r="F913" s="176" t="s">
        <v>1440</v>
      </c>
      <c r="G913" s="177" t="s">
        <v>272</v>
      </c>
      <c r="H913" s="178">
        <v>151.30000000000001</v>
      </c>
      <c r="I913" s="179"/>
      <c r="J913" s="180">
        <f>ROUND(I913*H913,2)</f>
        <v>0</v>
      </c>
      <c r="K913" s="176" t="s">
        <v>176</v>
      </c>
      <c r="L913" s="40"/>
      <c r="M913" s="181" t="s">
        <v>19</v>
      </c>
      <c r="N913" s="182" t="s">
        <v>45</v>
      </c>
      <c r="O913" s="65"/>
      <c r="P913" s="183">
        <f>O913*H913</f>
        <v>0</v>
      </c>
      <c r="Q913" s="183">
        <v>9.7999999999999997E-4</v>
      </c>
      <c r="R913" s="183">
        <f>Q913*H913</f>
        <v>0.14827400000000002</v>
      </c>
      <c r="S913" s="183">
        <v>0</v>
      </c>
      <c r="T913" s="184">
        <f>S913*H913</f>
        <v>0</v>
      </c>
      <c r="U913" s="35"/>
      <c r="V913" s="35"/>
      <c r="W913" s="35"/>
      <c r="X913" s="35"/>
      <c r="Y913" s="35"/>
      <c r="Z913" s="35"/>
      <c r="AA913" s="35"/>
      <c r="AB913" s="35"/>
      <c r="AC913" s="35"/>
      <c r="AD913" s="35"/>
      <c r="AE913" s="35"/>
      <c r="AR913" s="185" t="s">
        <v>276</v>
      </c>
      <c r="AT913" s="185" t="s">
        <v>172</v>
      </c>
      <c r="AU913" s="185" t="s">
        <v>84</v>
      </c>
      <c r="AY913" s="18" t="s">
        <v>170</v>
      </c>
      <c r="BE913" s="186">
        <f>IF(N913="základní",J913,0)</f>
        <v>0</v>
      </c>
      <c r="BF913" s="186">
        <f>IF(N913="snížená",J913,0)</f>
        <v>0</v>
      </c>
      <c r="BG913" s="186">
        <f>IF(N913="zákl. přenesená",J913,0)</f>
        <v>0</v>
      </c>
      <c r="BH913" s="186">
        <f>IF(N913="sníž. přenesená",J913,0)</f>
        <v>0</v>
      </c>
      <c r="BI913" s="186">
        <f>IF(N913="nulová",J913,0)</f>
        <v>0</v>
      </c>
      <c r="BJ913" s="18" t="s">
        <v>82</v>
      </c>
      <c r="BK913" s="186">
        <f>ROUND(I913*H913,2)</f>
        <v>0</v>
      </c>
      <c r="BL913" s="18" t="s">
        <v>276</v>
      </c>
      <c r="BM913" s="185" t="s">
        <v>1441</v>
      </c>
    </row>
    <row r="914" spans="1:65" s="13" customFormat="1" x14ac:dyDescent="0.2">
      <c r="B914" s="192"/>
      <c r="C914" s="193"/>
      <c r="D914" s="187" t="s">
        <v>181</v>
      </c>
      <c r="E914" s="194" t="s">
        <v>19</v>
      </c>
      <c r="F914" s="195" t="s">
        <v>1442</v>
      </c>
      <c r="G914" s="193"/>
      <c r="H914" s="196">
        <v>67.400000000000006</v>
      </c>
      <c r="I914" s="197"/>
      <c r="J914" s="193"/>
      <c r="K914" s="193"/>
      <c r="L914" s="198"/>
      <c r="M914" s="199"/>
      <c r="N914" s="200"/>
      <c r="O914" s="200"/>
      <c r="P914" s="200"/>
      <c r="Q914" s="200"/>
      <c r="R914" s="200"/>
      <c r="S914" s="200"/>
      <c r="T914" s="201"/>
      <c r="AT914" s="202" t="s">
        <v>181</v>
      </c>
      <c r="AU914" s="202" t="s">
        <v>84</v>
      </c>
      <c r="AV914" s="13" t="s">
        <v>84</v>
      </c>
      <c r="AW914" s="13" t="s">
        <v>35</v>
      </c>
      <c r="AX914" s="13" t="s">
        <v>74</v>
      </c>
      <c r="AY914" s="202" t="s">
        <v>170</v>
      </c>
    </row>
    <row r="915" spans="1:65" s="13" customFormat="1" x14ac:dyDescent="0.2">
      <c r="B915" s="192"/>
      <c r="C915" s="193"/>
      <c r="D915" s="187" t="s">
        <v>181</v>
      </c>
      <c r="E915" s="194" t="s">
        <v>19</v>
      </c>
      <c r="F915" s="195" t="s">
        <v>1443</v>
      </c>
      <c r="G915" s="193"/>
      <c r="H915" s="196">
        <v>62.4</v>
      </c>
      <c r="I915" s="197"/>
      <c r="J915" s="193"/>
      <c r="K915" s="193"/>
      <c r="L915" s="198"/>
      <c r="M915" s="199"/>
      <c r="N915" s="200"/>
      <c r="O915" s="200"/>
      <c r="P915" s="200"/>
      <c r="Q915" s="200"/>
      <c r="R915" s="200"/>
      <c r="S915" s="200"/>
      <c r="T915" s="201"/>
      <c r="AT915" s="202" t="s">
        <v>181</v>
      </c>
      <c r="AU915" s="202" t="s">
        <v>84</v>
      </c>
      <c r="AV915" s="13" t="s">
        <v>84</v>
      </c>
      <c r="AW915" s="13" t="s">
        <v>35</v>
      </c>
      <c r="AX915" s="13" t="s">
        <v>74</v>
      </c>
      <c r="AY915" s="202" t="s">
        <v>170</v>
      </c>
    </row>
    <row r="916" spans="1:65" s="13" customFormat="1" x14ac:dyDescent="0.2">
      <c r="B916" s="192"/>
      <c r="C916" s="193"/>
      <c r="D916" s="187" t="s">
        <v>181</v>
      </c>
      <c r="E916" s="194" t="s">
        <v>19</v>
      </c>
      <c r="F916" s="195" t="s">
        <v>1444</v>
      </c>
      <c r="G916" s="193"/>
      <c r="H916" s="196">
        <v>21.5</v>
      </c>
      <c r="I916" s="197"/>
      <c r="J916" s="193"/>
      <c r="K916" s="193"/>
      <c r="L916" s="198"/>
      <c r="M916" s="199"/>
      <c r="N916" s="200"/>
      <c r="O916" s="200"/>
      <c r="P916" s="200"/>
      <c r="Q916" s="200"/>
      <c r="R916" s="200"/>
      <c r="S916" s="200"/>
      <c r="T916" s="201"/>
      <c r="AT916" s="202" t="s">
        <v>181</v>
      </c>
      <c r="AU916" s="202" t="s">
        <v>84</v>
      </c>
      <c r="AV916" s="13" t="s">
        <v>84</v>
      </c>
      <c r="AW916" s="13" t="s">
        <v>35</v>
      </c>
      <c r="AX916" s="13" t="s">
        <v>74</v>
      </c>
      <c r="AY916" s="202" t="s">
        <v>170</v>
      </c>
    </row>
    <row r="917" spans="1:65" s="14" customFormat="1" x14ac:dyDescent="0.2">
      <c r="B917" s="203"/>
      <c r="C917" s="204"/>
      <c r="D917" s="187" t="s">
        <v>181</v>
      </c>
      <c r="E917" s="205" t="s">
        <v>19</v>
      </c>
      <c r="F917" s="206" t="s">
        <v>185</v>
      </c>
      <c r="G917" s="204"/>
      <c r="H917" s="207">
        <v>151.30000000000001</v>
      </c>
      <c r="I917" s="208"/>
      <c r="J917" s="204"/>
      <c r="K917" s="204"/>
      <c r="L917" s="209"/>
      <c r="M917" s="210"/>
      <c r="N917" s="211"/>
      <c r="O917" s="211"/>
      <c r="P917" s="211"/>
      <c r="Q917" s="211"/>
      <c r="R917" s="211"/>
      <c r="S917" s="211"/>
      <c r="T917" s="212"/>
      <c r="AT917" s="213" t="s">
        <v>181</v>
      </c>
      <c r="AU917" s="213" t="s">
        <v>84</v>
      </c>
      <c r="AV917" s="14" t="s">
        <v>177</v>
      </c>
      <c r="AW917" s="14" t="s">
        <v>35</v>
      </c>
      <c r="AX917" s="14" t="s">
        <v>82</v>
      </c>
      <c r="AY917" s="213" t="s">
        <v>170</v>
      </c>
    </row>
    <row r="918" spans="1:65" s="2" customFormat="1" ht="21.75" customHeight="1" x14ac:dyDescent="0.2">
      <c r="A918" s="35"/>
      <c r="B918" s="36"/>
      <c r="C918" s="174" t="s">
        <v>1445</v>
      </c>
      <c r="D918" s="174" t="s">
        <v>172</v>
      </c>
      <c r="E918" s="175" t="s">
        <v>1446</v>
      </c>
      <c r="F918" s="176" t="s">
        <v>1447</v>
      </c>
      <c r="G918" s="177" t="s">
        <v>272</v>
      </c>
      <c r="H918" s="178">
        <v>37</v>
      </c>
      <c r="I918" s="179"/>
      <c r="J918" s="180">
        <f>ROUND(I918*H918,2)</f>
        <v>0</v>
      </c>
      <c r="K918" s="176" t="s">
        <v>176</v>
      </c>
      <c r="L918" s="40"/>
      <c r="M918" s="181" t="s">
        <v>19</v>
      </c>
      <c r="N918" s="182" t="s">
        <v>45</v>
      </c>
      <c r="O918" s="65"/>
      <c r="P918" s="183">
        <f>O918*H918</f>
        <v>0</v>
      </c>
      <c r="Q918" s="183">
        <v>1.2600000000000001E-3</v>
      </c>
      <c r="R918" s="183">
        <f>Q918*H918</f>
        <v>4.6620000000000002E-2</v>
      </c>
      <c r="S918" s="183">
        <v>0</v>
      </c>
      <c r="T918" s="184">
        <f>S918*H918</f>
        <v>0</v>
      </c>
      <c r="U918" s="35"/>
      <c r="V918" s="35"/>
      <c r="W918" s="35"/>
      <c r="X918" s="35"/>
      <c r="Y918" s="35"/>
      <c r="Z918" s="35"/>
      <c r="AA918" s="35"/>
      <c r="AB918" s="35"/>
      <c r="AC918" s="35"/>
      <c r="AD918" s="35"/>
      <c r="AE918" s="35"/>
      <c r="AR918" s="185" t="s">
        <v>276</v>
      </c>
      <c r="AT918" s="185" t="s">
        <v>172</v>
      </c>
      <c r="AU918" s="185" t="s">
        <v>84</v>
      </c>
      <c r="AY918" s="18" t="s">
        <v>170</v>
      </c>
      <c r="BE918" s="186">
        <f>IF(N918="základní",J918,0)</f>
        <v>0</v>
      </c>
      <c r="BF918" s="186">
        <f>IF(N918="snížená",J918,0)</f>
        <v>0</v>
      </c>
      <c r="BG918" s="186">
        <f>IF(N918="zákl. přenesená",J918,0)</f>
        <v>0</v>
      </c>
      <c r="BH918" s="186">
        <f>IF(N918="sníž. přenesená",J918,0)</f>
        <v>0</v>
      </c>
      <c r="BI918" s="186">
        <f>IF(N918="nulová",J918,0)</f>
        <v>0</v>
      </c>
      <c r="BJ918" s="18" t="s">
        <v>82</v>
      </c>
      <c r="BK918" s="186">
        <f>ROUND(I918*H918,2)</f>
        <v>0</v>
      </c>
      <c r="BL918" s="18" t="s">
        <v>276</v>
      </c>
      <c r="BM918" s="185" t="s">
        <v>1448</v>
      </c>
    </row>
    <row r="919" spans="1:65" s="13" customFormat="1" x14ac:dyDescent="0.2">
      <c r="B919" s="192"/>
      <c r="C919" s="193"/>
      <c r="D919" s="187" t="s">
        <v>181</v>
      </c>
      <c r="E919" s="194" t="s">
        <v>19</v>
      </c>
      <c r="F919" s="195" t="s">
        <v>1449</v>
      </c>
      <c r="G919" s="193"/>
      <c r="H919" s="196">
        <v>37</v>
      </c>
      <c r="I919" s="197"/>
      <c r="J919" s="193"/>
      <c r="K919" s="193"/>
      <c r="L919" s="198"/>
      <c r="M919" s="199"/>
      <c r="N919" s="200"/>
      <c r="O919" s="200"/>
      <c r="P919" s="200"/>
      <c r="Q919" s="200"/>
      <c r="R919" s="200"/>
      <c r="S919" s="200"/>
      <c r="T919" s="201"/>
      <c r="AT919" s="202" t="s">
        <v>181</v>
      </c>
      <c r="AU919" s="202" t="s">
        <v>84</v>
      </c>
      <c r="AV919" s="13" t="s">
        <v>84</v>
      </c>
      <c r="AW919" s="13" t="s">
        <v>35</v>
      </c>
      <c r="AX919" s="13" t="s">
        <v>82</v>
      </c>
      <c r="AY919" s="202" t="s">
        <v>170</v>
      </c>
    </row>
    <row r="920" spans="1:65" s="2" customFormat="1" ht="21.75" customHeight="1" x14ac:dyDescent="0.2">
      <c r="A920" s="35"/>
      <c r="B920" s="36"/>
      <c r="C920" s="174" t="s">
        <v>1450</v>
      </c>
      <c r="D920" s="174" t="s">
        <v>172</v>
      </c>
      <c r="E920" s="175" t="s">
        <v>1451</v>
      </c>
      <c r="F920" s="176" t="s">
        <v>1452</v>
      </c>
      <c r="G920" s="177" t="s">
        <v>272</v>
      </c>
      <c r="H920" s="178">
        <v>37.75</v>
      </c>
      <c r="I920" s="179"/>
      <c r="J920" s="180">
        <f>ROUND(I920*H920,2)</f>
        <v>0</v>
      </c>
      <c r="K920" s="176" t="s">
        <v>176</v>
      </c>
      <c r="L920" s="40"/>
      <c r="M920" s="181" t="s">
        <v>19</v>
      </c>
      <c r="N920" s="182" t="s">
        <v>45</v>
      </c>
      <c r="O920" s="65"/>
      <c r="P920" s="183">
        <f>O920*H920</f>
        <v>0</v>
      </c>
      <c r="Q920" s="183">
        <v>1.5299999999999999E-3</v>
      </c>
      <c r="R920" s="183">
        <f>Q920*H920</f>
        <v>5.7757499999999996E-2</v>
      </c>
      <c r="S920" s="183">
        <v>0</v>
      </c>
      <c r="T920" s="184">
        <f>S920*H920</f>
        <v>0</v>
      </c>
      <c r="U920" s="35"/>
      <c r="V920" s="35"/>
      <c r="W920" s="35"/>
      <c r="X920" s="35"/>
      <c r="Y920" s="35"/>
      <c r="Z920" s="35"/>
      <c r="AA920" s="35"/>
      <c r="AB920" s="35"/>
      <c r="AC920" s="35"/>
      <c r="AD920" s="35"/>
      <c r="AE920" s="35"/>
      <c r="AR920" s="185" t="s">
        <v>276</v>
      </c>
      <c r="AT920" s="185" t="s">
        <v>172</v>
      </c>
      <c r="AU920" s="185" t="s">
        <v>84</v>
      </c>
      <c r="AY920" s="18" t="s">
        <v>170</v>
      </c>
      <c r="BE920" s="186">
        <f>IF(N920="základní",J920,0)</f>
        <v>0</v>
      </c>
      <c r="BF920" s="186">
        <f>IF(N920="snížená",J920,0)</f>
        <v>0</v>
      </c>
      <c r="BG920" s="186">
        <f>IF(N920="zákl. přenesená",J920,0)</f>
        <v>0</v>
      </c>
      <c r="BH920" s="186">
        <f>IF(N920="sníž. přenesená",J920,0)</f>
        <v>0</v>
      </c>
      <c r="BI920" s="186">
        <f>IF(N920="nulová",J920,0)</f>
        <v>0</v>
      </c>
      <c r="BJ920" s="18" t="s">
        <v>82</v>
      </c>
      <c r="BK920" s="186">
        <f>ROUND(I920*H920,2)</f>
        <v>0</v>
      </c>
      <c r="BL920" s="18" t="s">
        <v>276</v>
      </c>
      <c r="BM920" s="185" t="s">
        <v>1453</v>
      </c>
    </row>
    <row r="921" spans="1:65" s="13" customFormat="1" x14ac:dyDescent="0.2">
      <c r="B921" s="192"/>
      <c r="C921" s="193"/>
      <c r="D921" s="187" t="s">
        <v>181</v>
      </c>
      <c r="E921" s="194" t="s">
        <v>19</v>
      </c>
      <c r="F921" s="195" t="s">
        <v>1454</v>
      </c>
      <c r="G921" s="193"/>
      <c r="H921" s="196">
        <v>37.75</v>
      </c>
      <c r="I921" s="197"/>
      <c r="J921" s="193"/>
      <c r="K921" s="193"/>
      <c r="L921" s="198"/>
      <c r="M921" s="199"/>
      <c r="N921" s="200"/>
      <c r="O921" s="200"/>
      <c r="P921" s="200"/>
      <c r="Q921" s="200"/>
      <c r="R921" s="200"/>
      <c r="S921" s="200"/>
      <c r="T921" s="201"/>
      <c r="AT921" s="202" t="s">
        <v>181</v>
      </c>
      <c r="AU921" s="202" t="s">
        <v>84</v>
      </c>
      <c r="AV921" s="13" t="s">
        <v>84</v>
      </c>
      <c r="AW921" s="13" t="s">
        <v>35</v>
      </c>
      <c r="AX921" s="13" t="s">
        <v>82</v>
      </c>
      <c r="AY921" s="202" t="s">
        <v>170</v>
      </c>
    </row>
    <row r="922" spans="1:65" s="2" customFormat="1" ht="24" x14ac:dyDescent="0.2">
      <c r="A922" s="35"/>
      <c r="B922" s="36"/>
      <c r="C922" s="174" t="s">
        <v>1455</v>
      </c>
      <c r="D922" s="174" t="s">
        <v>172</v>
      </c>
      <c r="E922" s="175" t="s">
        <v>1456</v>
      </c>
      <c r="F922" s="176" t="s">
        <v>1457</v>
      </c>
      <c r="G922" s="177" t="s">
        <v>272</v>
      </c>
      <c r="H922" s="178">
        <v>235.4</v>
      </c>
      <c r="I922" s="179"/>
      <c r="J922" s="180">
        <f>ROUND(I922*H922,2)</f>
        <v>0</v>
      </c>
      <c r="K922" s="176" t="s">
        <v>176</v>
      </c>
      <c r="L922" s="40"/>
      <c r="M922" s="181" t="s">
        <v>19</v>
      </c>
      <c r="N922" s="182" t="s">
        <v>45</v>
      </c>
      <c r="O922" s="65"/>
      <c r="P922" s="183">
        <f>O922*H922</f>
        <v>0</v>
      </c>
      <c r="Q922" s="183">
        <v>4.0000000000000003E-5</v>
      </c>
      <c r="R922" s="183">
        <f>Q922*H922</f>
        <v>9.4160000000000008E-3</v>
      </c>
      <c r="S922" s="183">
        <v>0</v>
      </c>
      <c r="T922" s="184">
        <f>S922*H922</f>
        <v>0</v>
      </c>
      <c r="U922" s="35"/>
      <c r="V922" s="35"/>
      <c r="W922" s="35"/>
      <c r="X922" s="35"/>
      <c r="Y922" s="35"/>
      <c r="Z922" s="35"/>
      <c r="AA922" s="35"/>
      <c r="AB922" s="35"/>
      <c r="AC922" s="35"/>
      <c r="AD922" s="35"/>
      <c r="AE922" s="35"/>
      <c r="AR922" s="185" t="s">
        <v>276</v>
      </c>
      <c r="AT922" s="185" t="s">
        <v>172</v>
      </c>
      <c r="AU922" s="185" t="s">
        <v>84</v>
      </c>
      <c r="AY922" s="18" t="s">
        <v>170</v>
      </c>
      <c r="BE922" s="186">
        <f>IF(N922="základní",J922,0)</f>
        <v>0</v>
      </c>
      <c r="BF922" s="186">
        <f>IF(N922="snížená",J922,0)</f>
        <v>0</v>
      </c>
      <c r="BG922" s="186">
        <f>IF(N922="zákl. přenesená",J922,0)</f>
        <v>0</v>
      </c>
      <c r="BH922" s="186">
        <f>IF(N922="sníž. přenesená",J922,0)</f>
        <v>0</v>
      </c>
      <c r="BI922" s="186">
        <f>IF(N922="nulová",J922,0)</f>
        <v>0</v>
      </c>
      <c r="BJ922" s="18" t="s">
        <v>82</v>
      </c>
      <c r="BK922" s="186">
        <f>ROUND(I922*H922,2)</f>
        <v>0</v>
      </c>
      <c r="BL922" s="18" t="s">
        <v>276</v>
      </c>
      <c r="BM922" s="185" t="s">
        <v>1458</v>
      </c>
    </row>
    <row r="923" spans="1:65" s="2" customFormat="1" ht="29.25" x14ac:dyDescent="0.2">
      <c r="A923" s="35"/>
      <c r="B923" s="36"/>
      <c r="C923" s="37"/>
      <c r="D923" s="187" t="s">
        <v>179</v>
      </c>
      <c r="E923" s="37"/>
      <c r="F923" s="188" t="s">
        <v>1459</v>
      </c>
      <c r="G923" s="37"/>
      <c r="H923" s="37"/>
      <c r="I923" s="189"/>
      <c r="J923" s="37"/>
      <c r="K923" s="37"/>
      <c r="L923" s="40"/>
      <c r="M923" s="190"/>
      <c r="N923" s="191"/>
      <c r="O923" s="65"/>
      <c r="P923" s="65"/>
      <c r="Q923" s="65"/>
      <c r="R923" s="65"/>
      <c r="S923" s="65"/>
      <c r="T923" s="66"/>
      <c r="U923" s="35"/>
      <c r="V923" s="35"/>
      <c r="W923" s="35"/>
      <c r="X923" s="35"/>
      <c r="Y923" s="35"/>
      <c r="Z923" s="35"/>
      <c r="AA923" s="35"/>
      <c r="AB923" s="35"/>
      <c r="AC923" s="35"/>
      <c r="AD923" s="35"/>
      <c r="AE923" s="35"/>
      <c r="AT923" s="18" t="s">
        <v>179</v>
      </c>
      <c r="AU923" s="18" t="s">
        <v>84</v>
      </c>
    </row>
    <row r="924" spans="1:65" s="13" customFormat="1" x14ac:dyDescent="0.2">
      <c r="B924" s="192"/>
      <c r="C924" s="193"/>
      <c r="D924" s="187" t="s">
        <v>181</v>
      </c>
      <c r="E924" s="194" t="s">
        <v>19</v>
      </c>
      <c r="F924" s="195" t="s">
        <v>1460</v>
      </c>
      <c r="G924" s="193"/>
      <c r="H924" s="196">
        <v>235.4</v>
      </c>
      <c r="I924" s="197"/>
      <c r="J924" s="193"/>
      <c r="K924" s="193"/>
      <c r="L924" s="198"/>
      <c r="M924" s="199"/>
      <c r="N924" s="200"/>
      <c r="O924" s="200"/>
      <c r="P924" s="200"/>
      <c r="Q924" s="200"/>
      <c r="R924" s="200"/>
      <c r="S924" s="200"/>
      <c r="T924" s="201"/>
      <c r="AT924" s="202" t="s">
        <v>181</v>
      </c>
      <c r="AU924" s="202" t="s">
        <v>84</v>
      </c>
      <c r="AV924" s="13" t="s">
        <v>84</v>
      </c>
      <c r="AW924" s="13" t="s">
        <v>35</v>
      </c>
      <c r="AX924" s="13" t="s">
        <v>82</v>
      </c>
      <c r="AY924" s="202" t="s">
        <v>170</v>
      </c>
    </row>
    <row r="925" spans="1:65" s="2" customFormat="1" ht="24" x14ac:dyDescent="0.2">
      <c r="A925" s="35"/>
      <c r="B925" s="36"/>
      <c r="C925" s="174" t="s">
        <v>1461</v>
      </c>
      <c r="D925" s="174" t="s">
        <v>172</v>
      </c>
      <c r="E925" s="175" t="s">
        <v>1462</v>
      </c>
      <c r="F925" s="176" t="s">
        <v>1463</v>
      </c>
      <c r="G925" s="177" t="s">
        <v>272</v>
      </c>
      <c r="H925" s="178">
        <v>234.3</v>
      </c>
      <c r="I925" s="179"/>
      <c r="J925" s="180">
        <f>ROUND(I925*H925,2)</f>
        <v>0</v>
      </c>
      <c r="K925" s="176" t="s">
        <v>176</v>
      </c>
      <c r="L925" s="40"/>
      <c r="M925" s="181" t="s">
        <v>19</v>
      </c>
      <c r="N925" s="182" t="s">
        <v>45</v>
      </c>
      <c r="O925" s="65"/>
      <c r="P925" s="183">
        <f>O925*H925</f>
        <v>0</v>
      </c>
      <c r="Q925" s="183">
        <v>4.0000000000000003E-5</v>
      </c>
      <c r="R925" s="183">
        <f>Q925*H925</f>
        <v>9.3720000000000019E-3</v>
      </c>
      <c r="S925" s="183">
        <v>0</v>
      </c>
      <c r="T925" s="184">
        <f>S925*H925</f>
        <v>0</v>
      </c>
      <c r="U925" s="35"/>
      <c r="V925" s="35"/>
      <c r="W925" s="35"/>
      <c r="X925" s="35"/>
      <c r="Y925" s="35"/>
      <c r="Z925" s="35"/>
      <c r="AA925" s="35"/>
      <c r="AB925" s="35"/>
      <c r="AC925" s="35"/>
      <c r="AD925" s="35"/>
      <c r="AE925" s="35"/>
      <c r="AR925" s="185" t="s">
        <v>276</v>
      </c>
      <c r="AT925" s="185" t="s">
        <v>172</v>
      </c>
      <c r="AU925" s="185" t="s">
        <v>84</v>
      </c>
      <c r="AY925" s="18" t="s">
        <v>170</v>
      </c>
      <c r="BE925" s="186">
        <f>IF(N925="základní",J925,0)</f>
        <v>0</v>
      </c>
      <c r="BF925" s="186">
        <f>IF(N925="snížená",J925,0)</f>
        <v>0</v>
      </c>
      <c r="BG925" s="186">
        <f>IF(N925="zákl. přenesená",J925,0)</f>
        <v>0</v>
      </c>
      <c r="BH925" s="186">
        <f>IF(N925="sníž. přenesená",J925,0)</f>
        <v>0</v>
      </c>
      <c r="BI925" s="186">
        <f>IF(N925="nulová",J925,0)</f>
        <v>0</v>
      </c>
      <c r="BJ925" s="18" t="s">
        <v>82</v>
      </c>
      <c r="BK925" s="186">
        <f>ROUND(I925*H925,2)</f>
        <v>0</v>
      </c>
      <c r="BL925" s="18" t="s">
        <v>276</v>
      </c>
      <c r="BM925" s="185" t="s">
        <v>1464</v>
      </c>
    </row>
    <row r="926" spans="1:65" s="2" customFormat="1" ht="29.25" x14ac:dyDescent="0.2">
      <c r="A926" s="35"/>
      <c r="B926" s="36"/>
      <c r="C926" s="37"/>
      <c r="D926" s="187" t="s">
        <v>179</v>
      </c>
      <c r="E926" s="37"/>
      <c r="F926" s="188" t="s">
        <v>1459</v>
      </c>
      <c r="G926" s="37"/>
      <c r="H926" s="37"/>
      <c r="I926" s="189"/>
      <c r="J926" s="37"/>
      <c r="K926" s="37"/>
      <c r="L926" s="40"/>
      <c r="M926" s="190"/>
      <c r="N926" s="191"/>
      <c r="O926" s="65"/>
      <c r="P926" s="65"/>
      <c r="Q926" s="65"/>
      <c r="R926" s="65"/>
      <c r="S926" s="65"/>
      <c r="T926" s="66"/>
      <c r="U926" s="35"/>
      <c r="V926" s="35"/>
      <c r="W926" s="35"/>
      <c r="X926" s="35"/>
      <c r="Y926" s="35"/>
      <c r="Z926" s="35"/>
      <c r="AA926" s="35"/>
      <c r="AB926" s="35"/>
      <c r="AC926" s="35"/>
      <c r="AD926" s="35"/>
      <c r="AE926" s="35"/>
      <c r="AT926" s="18" t="s">
        <v>179</v>
      </c>
      <c r="AU926" s="18" t="s">
        <v>84</v>
      </c>
    </row>
    <row r="927" spans="1:65" s="13" customFormat="1" x14ac:dyDescent="0.2">
      <c r="B927" s="192"/>
      <c r="C927" s="193"/>
      <c r="D927" s="187" t="s">
        <v>181</v>
      </c>
      <c r="E927" s="194" t="s">
        <v>19</v>
      </c>
      <c r="F927" s="195" t="s">
        <v>1465</v>
      </c>
      <c r="G927" s="193"/>
      <c r="H927" s="196">
        <v>234.3</v>
      </c>
      <c r="I927" s="197"/>
      <c r="J927" s="193"/>
      <c r="K927" s="193"/>
      <c r="L927" s="198"/>
      <c r="M927" s="199"/>
      <c r="N927" s="200"/>
      <c r="O927" s="200"/>
      <c r="P927" s="200"/>
      <c r="Q927" s="200"/>
      <c r="R927" s="200"/>
      <c r="S927" s="200"/>
      <c r="T927" s="201"/>
      <c r="AT927" s="202" t="s">
        <v>181</v>
      </c>
      <c r="AU927" s="202" t="s">
        <v>84</v>
      </c>
      <c r="AV927" s="13" t="s">
        <v>84</v>
      </c>
      <c r="AW927" s="13" t="s">
        <v>35</v>
      </c>
      <c r="AX927" s="13" t="s">
        <v>82</v>
      </c>
      <c r="AY927" s="202" t="s">
        <v>170</v>
      </c>
    </row>
    <row r="928" spans="1:65" s="2" customFormat="1" ht="16.5" customHeight="1" x14ac:dyDescent="0.2">
      <c r="A928" s="35"/>
      <c r="B928" s="36"/>
      <c r="C928" s="174" t="s">
        <v>1466</v>
      </c>
      <c r="D928" s="174" t="s">
        <v>172</v>
      </c>
      <c r="E928" s="175" t="s">
        <v>1467</v>
      </c>
      <c r="F928" s="176" t="s">
        <v>1468</v>
      </c>
      <c r="G928" s="177" t="s">
        <v>272</v>
      </c>
      <c r="H928" s="178">
        <v>48</v>
      </c>
      <c r="I928" s="179"/>
      <c r="J928" s="180">
        <f>ROUND(I928*H928,2)</f>
        <v>0</v>
      </c>
      <c r="K928" s="176" t="s">
        <v>176</v>
      </c>
      <c r="L928" s="40"/>
      <c r="M928" s="181" t="s">
        <v>19</v>
      </c>
      <c r="N928" s="182" t="s">
        <v>45</v>
      </c>
      <c r="O928" s="65"/>
      <c r="P928" s="183">
        <f>O928*H928</f>
        <v>0</v>
      </c>
      <c r="Q928" s="183">
        <v>1.92E-3</v>
      </c>
      <c r="R928" s="183">
        <f>Q928*H928</f>
        <v>9.2160000000000006E-2</v>
      </c>
      <c r="S928" s="183">
        <v>0</v>
      </c>
      <c r="T928" s="184">
        <f>S928*H928</f>
        <v>0</v>
      </c>
      <c r="U928" s="35"/>
      <c r="V928" s="35"/>
      <c r="W928" s="35"/>
      <c r="X928" s="35"/>
      <c r="Y928" s="35"/>
      <c r="Z928" s="35"/>
      <c r="AA928" s="35"/>
      <c r="AB928" s="35"/>
      <c r="AC928" s="35"/>
      <c r="AD928" s="35"/>
      <c r="AE928" s="35"/>
      <c r="AR928" s="185" t="s">
        <v>276</v>
      </c>
      <c r="AT928" s="185" t="s">
        <v>172</v>
      </c>
      <c r="AU928" s="185" t="s">
        <v>84</v>
      </c>
      <c r="AY928" s="18" t="s">
        <v>170</v>
      </c>
      <c r="BE928" s="186">
        <f>IF(N928="základní",J928,0)</f>
        <v>0</v>
      </c>
      <c r="BF928" s="186">
        <f>IF(N928="snížená",J928,0)</f>
        <v>0</v>
      </c>
      <c r="BG928" s="186">
        <f>IF(N928="zákl. přenesená",J928,0)</f>
        <v>0</v>
      </c>
      <c r="BH928" s="186">
        <f>IF(N928="sníž. přenesená",J928,0)</f>
        <v>0</v>
      </c>
      <c r="BI928" s="186">
        <f>IF(N928="nulová",J928,0)</f>
        <v>0</v>
      </c>
      <c r="BJ928" s="18" t="s">
        <v>82</v>
      </c>
      <c r="BK928" s="186">
        <f>ROUND(I928*H928,2)</f>
        <v>0</v>
      </c>
      <c r="BL928" s="18" t="s">
        <v>276</v>
      </c>
      <c r="BM928" s="185" t="s">
        <v>1469</v>
      </c>
    </row>
    <row r="929" spans="1:65" s="2" customFormat="1" ht="39" x14ac:dyDescent="0.2">
      <c r="A929" s="35"/>
      <c r="B929" s="36"/>
      <c r="C929" s="37"/>
      <c r="D929" s="187" t="s">
        <v>179</v>
      </c>
      <c r="E929" s="37"/>
      <c r="F929" s="188" t="s">
        <v>1470</v>
      </c>
      <c r="G929" s="37"/>
      <c r="H929" s="37"/>
      <c r="I929" s="189"/>
      <c r="J929" s="37"/>
      <c r="K929" s="37"/>
      <c r="L929" s="40"/>
      <c r="M929" s="190"/>
      <c r="N929" s="191"/>
      <c r="O929" s="65"/>
      <c r="P929" s="65"/>
      <c r="Q929" s="65"/>
      <c r="R929" s="65"/>
      <c r="S929" s="65"/>
      <c r="T929" s="66"/>
      <c r="U929" s="35"/>
      <c r="V929" s="35"/>
      <c r="W929" s="35"/>
      <c r="X929" s="35"/>
      <c r="Y929" s="35"/>
      <c r="Z929" s="35"/>
      <c r="AA929" s="35"/>
      <c r="AB929" s="35"/>
      <c r="AC929" s="35"/>
      <c r="AD929" s="35"/>
      <c r="AE929" s="35"/>
      <c r="AT929" s="18" t="s">
        <v>179</v>
      </c>
      <c r="AU929" s="18" t="s">
        <v>84</v>
      </c>
    </row>
    <row r="930" spans="1:65" s="2" customFormat="1" ht="16.5" customHeight="1" x14ac:dyDescent="0.2">
      <c r="A930" s="35"/>
      <c r="B930" s="36"/>
      <c r="C930" s="174" t="s">
        <v>1471</v>
      </c>
      <c r="D930" s="174" t="s">
        <v>172</v>
      </c>
      <c r="E930" s="175" t="s">
        <v>1472</v>
      </c>
      <c r="F930" s="176" t="s">
        <v>1473</v>
      </c>
      <c r="G930" s="177" t="s">
        <v>272</v>
      </c>
      <c r="H930" s="178">
        <v>32.5</v>
      </c>
      <c r="I930" s="179"/>
      <c r="J930" s="180">
        <f>ROUND(I930*H930,2)</f>
        <v>0</v>
      </c>
      <c r="K930" s="176" t="s">
        <v>176</v>
      </c>
      <c r="L930" s="40"/>
      <c r="M930" s="181" t="s">
        <v>19</v>
      </c>
      <c r="N930" s="182" t="s">
        <v>45</v>
      </c>
      <c r="O930" s="65"/>
      <c r="P930" s="183">
        <f>O930*H930</f>
        <v>0</v>
      </c>
      <c r="Q930" s="183">
        <v>2.4199999999999998E-3</v>
      </c>
      <c r="R930" s="183">
        <f>Q930*H930</f>
        <v>7.8649999999999998E-2</v>
      </c>
      <c r="S930" s="183">
        <v>0</v>
      </c>
      <c r="T930" s="184">
        <f>S930*H930</f>
        <v>0</v>
      </c>
      <c r="U930" s="35"/>
      <c r="V930" s="35"/>
      <c r="W930" s="35"/>
      <c r="X930" s="35"/>
      <c r="Y930" s="35"/>
      <c r="Z930" s="35"/>
      <c r="AA930" s="35"/>
      <c r="AB930" s="35"/>
      <c r="AC930" s="35"/>
      <c r="AD930" s="35"/>
      <c r="AE930" s="35"/>
      <c r="AR930" s="185" t="s">
        <v>276</v>
      </c>
      <c r="AT930" s="185" t="s">
        <v>172</v>
      </c>
      <c r="AU930" s="185" t="s">
        <v>84</v>
      </c>
      <c r="AY930" s="18" t="s">
        <v>170</v>
      </c>
      <c r="BE930" s="186">
        <f>IF(N930="základní",J930,0)</f>
        <v>0</v>
      </c>
      <c r="BF930" s="186">
        <f>IF(N930="snížená",J930,0)</f>
        <v>0</v>
      </c>
      <c r="BG930" s="186">
        <f>IF(N930="zákl. přenesená",J930,0)</f>
        <v>0</v>
      </c>
      <c r="BH930" s="186">
        <f>IF(N930="sníž. přenesená",J930,0)</f>
        <v>0</v>
      </c>
      <c r="BI930" s="186">
        <f>IF(N930="nulová",J930,0)</f>
        <v>0</v>
      </c>
      <c r="BJ930" s="18" t="s">
        <v>82</v>
      </c>
      <c r="BK930" s="186">
        <f>ROUND(I930*H930,2)</f>
        <v>0</v>
      </c>
      <c r="BL930" s="18" t="s">
        <v>276</v>
      </c>
      <c r="BM930" s="185" t="s">
        <v>1474</v>
      </c>
    </row>
    <row r="931" spans="1:65" s="2" customFormat="1" ht="39" x14ac:dyDescent="0.2">
      <c r="A931" s="35"/>
      <c r="B931" s="36"/>
      <c r="C931" s="37"/>
      <c r="D931" s="187" t="s">
        <v>179</v>
      </c>
      <c r="E931" s="37"/>
      <c r="F931" s="188" t="s">
        <v>1470</v>
      </c>
      <c r="G931" s="37"/>
      <c r="H931" s="37"/>
      <c r="I931" s="189"/>
      <c r="J931" s="37"/>
      <c r="K931" s="37"/>
      <c r="L931" s="40"/>
      <c r="M931" s="190"/>
      <c r="N931" s="191"/>
      <c r="O931" s="65"/>
      <c r="P931" s="65"/>
      <c r="Q931" s="65"/>
      <c r="R931" s="65"/>
      <c r="S931" s="65"/>
      <c r="T931" s="66"/>
      <c r="U931" s="35"/>
      <c r="V931" s="35"/>
      <c r="W931" s="35"/>
      <c r="X931" s="35"/>
      <c r="Y931" s="35"/>
      <c r="Z931" s="35"/>
      <c r="AA931" s="35"/>
      <c r="AB931" s="35"/>
      <c r="AC931" s="35"/>
      <c r="AD931" s="35"/>
      <c r="AE931" s="35"/>
      <c r="AT931" s="18" t="s">
        <v>179</v>
      </c>
      <c r="AU931" s="18" t="s">
        <v>84</v>
      </c>
    </row>
    <row r="932" spans="1:65" s="2" customFormat="1" ht="16.5" customHeight="1" x14ac:dyDescent="0.2">
      <c r="A932" s="35"/>
      <c r="B932" s="36"/>
      <c r="C932" s="174" t="s">
        <v>1475</v>
      </c>
      <c r="D932" s="174" t="s">
        <v>172</v>
      </c>
      <c r="E932" s="175" t="s">
        <v>1476</v>
      </c>
      <c r="F932" s="176" t="s">
        <v>1477</v>
      </c>
      <c r="G932" s="177" t="s">
        <v>439</v>
      </c>
      <c r="H932" s="178">
        <v>104</v>
      </c>
      <c r="I932" s="179"/>
      <c r="J932" s="180">
        <f>ROUND(I932*H932,2)</f>
        <v>0</v>
      </c>
      <c r="K932" s="176" t="s">
        <v>176</v>
      </c>
      <c r="L932" s="40"/>
      <c r="M932" s="181" t="s">
        <v>19</v>
      </c>
      <c r="N932" s="182" t="s">
        <v>45</v>
      </c>
      <c r="O932" s="65"/>
      <c r="P932" s="183">
        <f>O932*H932</f>
        <v>0</v>
      </c>
      <c r="Q932" s="183">
        <v>0</v>
      </c>
      <c r="R932" s="183">
        <f>Q932*H932</f>
        <v>0</v>
      </c>
      <c r="S932" s="183">
        <v>0</v>
      </c>
      <c r="T932" s="184">
        <f>S932*H932</f>
        <v>0</v>
      </c>
      <c r="U932" s="35"/>
      <c r="V932" s="35"/>
      <c r="W932" s="35"/>
      <c r="X932" s="35"/>
      <c r="Y932" s="35"/>
      <c r="Z932" s="35"/>
      <c r="AA932" s="35"/>
      <c r="AB932" s="35"/>
      <c r="AC932" s="35"/>
      <c r="AD932" s="35"/>
      <c r="AE932" s="35"/>
      <c r="AR932" s="185" t="s">
        <v>276</v>
      </c>
      <c r="AT932" s="185" t="s">
        <v>172</v>
      </c>
      <c r="AU932" s="185" t="s">
        <v>84</v>
      </c>
      <c r="AY932" s="18" t="s">
        <v>170</v>
      </c>
      <c r="BE932" s="186">
        <f>IF(N932="základní",J932,0)</f>
        <v>0</v>
      </c>
      <c r="BF932" s="186">
        <f>IF(N932="snížená",J932,0)</f>
        <v>0</v>
      </c>
      <c r="BG932" s="186">
        <f>IF(N932="zákl. přenesená",J932,0)</f>
        <v>0</v>
      </c>
      <c r="BH932" s="186">
        <f>IF(N932="sníž. přenesená",J932,0)</f>
        <v>0</v>
      </c>
      <c r="BI932" s="186">
        <f>IF(N932="nulová",J932,0)</f>
        <v>0</v>
      </c>
      <c r="BJ932" s="18" t="s">
        <v>82</v>
      </c>
      <c r="BK932" s="186">
        <f>ROUND(I932*H932,2)</f>
        <v>0</v>
      </c>
      <c r="BL932" s="18" t="s">
        <v>276</v>
      </c>
      <c r="BM932" s="185" t="s">
        <v>1478</v>
      </c>
    </row>
    <row r="933" spans="1:65" s="2" customFormat="1" ht="48.75" x14ac:dyDescent="0.2">
      <c r="A933" s="35"/>
      <c r="B933" s="36"/>
      <c r="C933" s="37"/>
      <c r="D933" s="187" t="s">
        <v>179</v>
      </c>
      <c r="E933" s="37"/>
      <c r="F933" s="188" t="s">
        <v>1479</v>
      </c>
      <c r="G933" s="37"/>
      <c r="H933" s="37"/>
      <c r="I933" s="189"/>
      <c r="J933" s="37"/>
      <c r="K933" s="37"/>
      <c r="L933" s="40"/>
      <c r="M933" s="190"/>
      <c r="N933" s="191"/>
      <c r="O933" s="65"/>
      <c r="P933" s="65"/>
      <c r="Q933" s="65"/>
      <c r="R933" s="65"/>
      <c r="S933" s="65"/>
      <c r="T933" s="66"/>
      <c r="U933" s="35"/>
      <c r="V933" s="35"/>
      <c r="W933" s="35"/>
      <c r="X933" s="35"/>
      <c r="Y933" s="35"/>
      <c r="Z933" s="35"/>
      <c r="AA933" s="35"/>
      <c r="AB933" s="35"/>
      <c r="AC933" s="35"/>
      <c r="AD933" s="35"/>
      <c r="AE933" s="35"/>
      <c r="AT933" s="18" t="s">
        <v>179</v>
      </c>
      <c r="AU933" s="18" t="s">
        <v>84</v>
      </c>
    </row>
    <row r="934" spans="1:65" s="13" customFormat="1" x14ac:dyDescent="0.2">
      <c r="B934" s="192"/>
      <c r="C934" s="193"/>
      <c r="D934" s="187" t="s">
        <v>181</v>
      </c>
      <c r="E934" s="194" t="s">
        <v>19</v>
      </c>
      <c r="F934" s="195" t="s">
        <v>1480</v>
      </c>
      <c r="G934" s="193"/>
      <c r="H934" s="196">
        <v>104</v>
      </c>
      <c r="I934" s="197"/>
      <c r="J934" s="193"/>
      <c r="K934" s="193"/>
      <c r="L934" s="198"/>
      <c r="M934" s="199"/>
      <c r="N934" s="200"/>
      <c r="O934" s="200"/>
      <c r="P934" s="200"/>
      <c r="Q934" s="200"/>
      <c r="R934" s="200"/>
      <c r="S934" s="200"/>
      <c r="T934" s="201"/>
      <c r="AT934" s="202" t="s">
        <v>181</v>
      </c>
      <c r="AU934" s="202" t="s">
        <v>84</v>
      </c>
      <c r="AV934" s="13" t="s">
        <v>84</v>
      </c>
      <c r="AW934" s="13" t="s">
        <v>35</v>
      </c>
      <c r="AX934" s="13" t="s">
        <v>82</v>
      </c>
      <c r="AY934" s="202" t="s">
        <v>170</v>
      </c>
    </row>
    <row r="935" spans="1:65" s="2" customFormat="1" ht="24" x14ac:dyDescent="0.2">
      <c r="A935" s="35"/>
      <c r="B935" s="36"/>
      <c r="C935" s="174" t="s">
        <v>1481</v>
      </c>
      <c r="D935" s="174" t="s">
        <v>172</v>
      </c>
      <c r="E935" s="175" t="s">
        <v>1482</v>
      </c>
      <c r="F935" s="176" t="s">
        <v>1483</v>
      </c>
      <c r="G935" s="177" t="s">
        <v>1484</v>
      </c>
      <c r="H935" s="178">
        <v>1</v>
      </c>
      <c r="I935" s="179"/>
      <c r="J935" s="180">
        <f>ROUND(I935*H935,2)</f>
        <v>0</v>
      </c>
      <c r="K935" s="176" t="s">
        <v>176</v>
      </c>
      <c r="L935" s="40"/>
      <c r="M935" s="181" t="s">
        <v>19</v>
      </c>
      <c r="N935" s="182" t="s">
        <v>45</v>
      </c>
      <c r="O935" s="65"/>
      <c r="P935" s="183">
        <f>O935*H935</f>
        <v>0</v>
      </c>
      <c r="Q935" s="183">
        <v>3.0630000000000001E-2</v>
      </c>
      <c r="R935" s="183">
        <f>Q935*H935</f>
        <v>3.0630000000000001E-2</v>
      </c>
      <c r="S935" s="183">
        <v>0</v>
      </c>
      <c r="T935" s="184">
        <f>S935*H935</f>
        <v>0</v>
      </c>
      <c r="U935" s="35"/>
      <c r="V935" s="35"/>
      <c r="W935" s="35"/>
      <c r="X935" s="35"/>
      <c r="Y935" s="35"/>
      <c r="Z935" s="35"/>
      <c r="AA935" s="35"/>
      <c r="AB935" s="35"/>
      <c r="AC935" s="35"/>
      <c r="AD935" s="35"/>
      <c r="AE935" s="35"/>
      <c r="AR935" s="185" t="s">
        <v>276</v>
      </c>
      <c r="AT935" s="185" t="s">
        <v>172</v>
      </c>
      <c r="AU935" s="185" t="s">
        <v>84</v>
      </c>
      <c r="AY935" s="18" t="s">
        <v>170</v>
      </c>
      <c r="BE935" s="186">
        <f>IF(N935="základní",J935,0)</f>
        <v>0</v>
      </c>
      <c r="BF935" s="186">
        <f>IF(N935="snížená",J935,0)</f>
        <v>0</v>
      </c>
      <c r="BG935" s="186">
        <f>IF(N935="zákl. přenesená",J935,0)</f>
        <v>0</v>
      </c>
      <c r="BH935" s="186">
        <f>IF(N935="sníž. přenesená",J935,0)</f>
        <v>0</v>
      </c>
      <c r="BI935" s="186">
        <f>IF(N935="nulová",J935,0)</f>
        <v>0</v>
      </c>
      <c r="BJ935" s="18" t="s">
        <v>82</v>
      </c>
      <c r="BK935" s="186">
        <f>ROUND(I935*H935,2)</f>
        <v>0</v>
      </c>
      <c r="BL935" s="18" t="s">
        <v>276</v>
      </c>
      <c r="BM935" s="185" t="s">
        <v>1485</v>
      </c>
    </row>
    <row r="936" spans="1:65" s="2" customFormat="1" ht="16.5" customHeight="1" x14ac:dyDescent="0.2">
      <c r="A936" s="35"/>
      <c r="B936" s="36"/>
      <c r="C936" s="174" t="s">
        <v>1486</v>
      </c>
      <c r="D936" s="174" t="s">
        <v>172</v>
      </c>
      <c r="E936" s="175" t="s">
        <v>1487</v>
      </c>
      <c r="F936" s="176" t="s">
        <v>1488</v>
      </c>
      <c r="G936" s="177" t="s">
        <v>439</v>
      </c>
      <c r="H936" s="178">
        <v>1</v>
      </c>
      <c r="I936" s="179"/>
      <c r="J936" s="180">
        <f>ROUND(I936*H936,2)</f>
        <v>0</v>
      </c>
      <c r="K936" s="176" t="s">
        <v>176</v>
      </c>
      <c r="L936" s="40"/>
      <c r="M936" s="181" t="s">
        <v>19</v>
      </c>
      <c r="N936" s="182" t="s">
        <v>45</v>
      </c>
      <c r="O936" s="65"/>
      <c r="P936" s="183">
        <f>O936*H936</f>
        <v>0</v>
      </c>
      <c r="Q936" s="183">
        <v>3.0000000000000001E-3</v>
      </c>
      <c r="R936" s="183">
        <f>Q936*H936</f>
        <v>3.0000000000000001E-3</v>
      </c>
      <c r="S936" s="183">
        <v>0</v>
      </c>
      <c r="T936" s="184">
        <f>S936*H936</f>
        <v>0</v>
      </c>
      <c r="U936" s="35"/>
      <c r="V936" s="35"/>
      <c r="W936" s="35"/>
      <c r="X936" s="35"/>
      <c r="Y936" s="35"/>
      <c r="Z936" s="35"/>
      <c r="AA936" s="35"/>
      <c r="AB936" s="35"/>
      <c r="AC936" s="35"/>
      <c r="AD936" s="35"/>
      <c r="AE936" s="35"/>
      <c r="AR936" s="185" t="s">
        <v>276</v>
      </c>
      <c r="AT936" s="185" t="s">
        <v>172</v>
      </c>
      <c r="AU936" s="185" t="s">
        <v>84</v>
      </c>
      <c r="AY936" s="18" t="s">
        <v>170</v>
      </c>
      <c r="BE936" s="186">
        <f>IF(N936="základní",J936,0)</f>
        <v>0</v>
      </c>
      <c r="BF936" s="186">
        <f>IF(N936="snížená",J936,0)</f>
        <v>0</v>
      </c>
      <c r="BG936" s="186">
        <f>IF(N936="zákl. přenesená",J936,0)</f>
        <v>0</v>
      </c>
      <c r="BH936" s="186">
        <f>IF(N936="sníž. přenesená",J936,0)</f>
        <v>0</v>
      </c>
      <c r="BI936" s="186">
        <f>IF(N936="nulová",J936,0)</f>
        <v>0</v>
      </c>
      <c r="BJ936" s="18" t="s">
        <v>82</v>
      </c>
      <c r="BK936" s="186">
        <f>ROUND(I936*H936,2)</f>
        <v>0</v>
      </c>
      <c r="BL936" s="18" t="s">
        <v>276</v>
      </c>
      <c r="BM936" s="185" t="s">
        <v>1489</v>
      </c>
    </row>
    <row r="937" spans="1:65" s="2" customFormat="1" ht="16.5" customHeight="1" x14ac:dyDescent="0.2">
      <c r="A937" s="35"/>
      <c r="B937" s="36"/>
      <c r="C937" s="174" t="s">
        <v>1490</v>
      </c>
      <c r="D937" s="174" t="s">
        <v>172</v>
      </c>
      <c r="E937" s="175" t="s">
        <v>1491</v>
      </c>
      <c r="F937" s="176" t="s">
        <v>1492</v>
      </c>
      <c r="G937" s="177" t="s">
        <v>1484</v>
      </c>
      <c r="H937" s="178">
        <v>1</v>
      </c>
      <c r="I937" s="179"/>
      <c r="J937" s="180">
        <f>ROUND(I937*H937,2)</f>
        <v>0</v>
      </c>
      <c r="K937" s="176" t="s">
        <v>176</v>
      </c>
      <c r="L937" s="40"/>
      <c r="M937" s="181" t="s">
        <v>19</v>
      </c>
      <c r="N937" s="182" t="s">
        <v>45</v>
      </c>
      <c r="O937" s="65"/>
      <c r="P937" s="183">
        <f>O937*H937</f>
        <v>0</v>
      </c>
      <c r="Q937" s="183">
        <v>1.1E-4</v>
      </c>
      <c r="R937" s="183">
        <f>Q937*H937</f>
        <v>1.1E-4</v>
      </c>
      <c r="S937" s="183">
        <v>0</v>
      </c>
      <c r="T937" s="184">
        <f>S937*H937</f>
        <v>0</v>
      </c>
      <c r="U937" s="35"/>
      <c r="V937" s="35"/>
      <c r="W937" s="35"/>
      <c r="X937" s="35"/>
      <c r="Y937" s="35"/>
      <c r="Z937" s="35"/>
      <c r="AA937" s="35"/>
      <c r="AB937" s="35"/>
      <c r="AC937" s="35"/>
      <c r="AD937" s="35"/>
      <c r="AE937" s="35"/>
      <c r="AR937" s="185" t="s">
        <v>276</v>
      </c>
      <c r="AT937" s="185" t="s">
        <v>172</v>
      </c>
      <c r="AU937" s="185" t="s">
        <v>84</v>
      </c>
      <c r="AY937" s="18" t="s">
        <v>170</v>
      </c>
      <c r="BE937" s="186">
        <f>IF(N937="základní",J937,0)</f>
        <v>0</v>
      </c>
      <c r="BF937" s="186">
        <f>IF(N937="snížená",J937,0)</f>
        <v>0</v>
      </c>
      <c r="BG937" s="186">
        <f>IF(N937="zákl. přenesená",J937,0)</f>
        <v>0</v>
      </c>
      <c r="BH937" s="186">
        <f>IF(N937="sníž. přenesená",J937,0)</f>
        <v>0</v>
      </c>
      <c r="BI937" s="186">
        <f>IF(N937="nulová",J937,0)</f>
        <v>0</v>
      </c>
      <c r="BJ937" s="18" t="s">
        <v>82</v>
      </c>
      <c r="BK937" s="186">
        <f>ROUND(I937*H937,2)</f>
        <v>0</v>
      </c>
      <c r="BL937" s="18" t="s">
        <v>276</v>
      </c>
      <c r="BM937" s="185" t="s">
        <v>1493</v>
      </c>
    </row>
    <row r="938" spans="1:65" s="2" customFormat="1" ht="16.5" customHeight="1" x14ac:dyDescent="0.2">
      <c r="A938" s="35"/>
      <c r="B938" s="36"/>
      <c r="C938" s="174" t="s">
        <v>1494</v>
      </c>
      <c r="D938" s="174" t="s">
        <v>172</v>
      </c>
      <c r="E938" s="175" t="s">
        <v>1495</v>
      </c>
      <c r="F938" s="176" t="s">
        <v>1496</v>
      </c>
      <c r="G938" s="177" t="s">
        <v>439</v>
      </c>
      <c r="H938" s="178">
        <v>47</v>
      </c>
      <c r="I938" s="179"/>
      <c r="J938" s="180">
        <f>ROUND(I938*H938,2)</f>
        <v>0</v>
      </c>
      <c r="K938" s="176" t="s">
        <v>176</v>
      </c>
      <c r="L938" s="40"/>
      <c r="M938" s="181" t="s">
        <v>19</v>
      </c>
      <c r="N938" s="182" t="s">
        <v>45</v>
      </c>
      <c r="O938" s="65"/>
      <c r="P938" s="183">
        <f>O938*H938</f>
        <v>0</v>
      </c>
      <c r="Q938" s="183">
        <v>1.7000000000000001E-4</v>
      </c>
      <c r="R938" s="183">
        <f>Q938*H938</f>
        <v>7.9900000000000006E-3</v>
      </c>
      <c r="S938" s="183">
        <v>0</v>
      </c>
      <c r="T938" s="184">
        <f>S938*H938</f>
        <v>0</v>
      </c>
      <c r="U938" s="35"/>
      <c r="V938" s="35"/>
      <c r="W938" s="35"/>
      <c r="X938" s="35"/>
      <c r="Y938" s="35"/>
      <c r="Z938" s="35"/>
      <c r="AA938" s="35"/>
      <c r="AB938" s="35"/>
      <c r="AC938" s="35"/>
      <c r="AD938" s="35"/>
      <c r="AE938" s="35"/>
      <c r="AR938" s="185" t="s">
        <v>276</v>
      </c>
      <c r="AT938" s="185" t="s">
        <v>172</v>
      </c>
      <c r="AU938" s="185" t="s">
        <v>84</v>
      </c>
      <c r="AY938" s="18" t="s">
        <v>170</v>
      </c>
      <c r="BE938" s="186">
        <f>IF(N938="základní",J938,0)</f>
        <v>0</v>
      </c>
      <c r="BF938" s="186">
        <f>IF(N938="snížená",J938,0)</f>
        <v>0</v>
      </c>
      <c r="BG938" s="186">
        <f>IF(N938="zákl. přenesená",J938,0)</f>
        <v>0</v>
      </c>
      <c r="BH938" s="186">
        <f>IF(N938="sníž. přenesená",J938,0)</f>
        <v>0</v>
      </c>
      <c r="BI938" s="186">
        <f>IF(N938="nulová",J938,0)</f>
        <v>0</v>
      </c>
      <c r="BJ938" s="18" t="s">
        <v>82</v>
      </c>
      <c r="BK938" s="186">
        <f>ROUND(I938*H938,2)</f>
        <v>0</v>
      </c>
      <c r="BL938" s="18" t="s">
        <v>276</v>
      </c>
      <c r="BM938" s="185" t="s">
        <v>1497</v>
      </c>
    </row>
    <row r="939" spans="1:65" s="2" customFormat="1" ht="39" x14ac:dyDescent="0.2">
      <c r="A939" s="35"/>
      <c r="B939" s="36"/>
      <c r="C939" s="37"/>
      <c r="D939" s="187" t="s">
        <v>179</v>
      </c>
      <c r="E939" s="37"/>
      <c r="F939" s="188" t="s">
        <v>1498</v>
      </c>
      <c r="G939" s="37"/>
      <c r="H939" s="37"/>
      <c r="I939" s="189"/>
      <c r="J939" s="37"/>
      <c r="K939" s="37"/>
      <c r="L939" s="40"/>
      <c r="M939" s="190"/>
      <c r="N939" s="191"/>
      <c r="O939" s="65"/>
      <c r="P939" s="65"/>
      <c r="Q939" s="65"/>
      <c r="R939" s="65"/>
      <c r="S939" s="65"/>
      <c r="T939" s="66"/>
      <c r="U939" s="35"/>
      <c r="V939" s="35"/>
      <c r="W939" s="35"/>
      <c r="X939" s="35"/>
      <c r="Y939" s="35"/>
      <c r="Z939" s="35"/>
      <c r="AA939" s="35"/>
      <c r="AB939" s="35"/>
      <c r="AC939" s="35"/>
      <c r="AD939" s="35"/>
      <c r="AE939" s="35"/>
      <c r="AT939" s="18" t="s">
        <v>179</v>
      </c>
      <c r="AU939" s="18" t="s">
        <v>84</v>
      </c>
    </row>
    <row r="940" spans="1:65" s="13" customFormat="1" x14ac:dyDescent="0.2">
      <c r="B940" s="192"/>
      <c r="C940" s="193"/>
      <c r="D940" s="187" t="s">
        <v>181</v>
      </c>
      <c r="E940" s="194" t="s">
        <v>19</v>
      </c>
      <c r="F940" s="195" t="s">
        <v>1499</v>
      </c>
      <c r="G940" s="193"/>
      <c r="H940" s="196">
        <v>47</v>
      </c>
      <c r="I940" s="197"/>
      <c r="J940" s="193"/>
      <c r="K940" s="193"/>
      <c r="L940" s="198"/>
      <c r="M940" s="199"/>
      <c r="N940" s="200"/>
      <c r="O940" s="200"/>
      <c r="P940" s="200"/>
      <c r="Q940" s="200"/>
      <c r="R940" s="200"/>
      <c r="S940" s="200"/>
      <c r="T940" s="201"/>
      <c r="AT940" s="202" t="s">
        <v>181</v>
      </c>
      <c r="AU940" s="202" t="s">
        <v>84</v>
      </c>
      <c r="AV940" s="13" t="s">
        <v>84</v>
      </c>
      <c r="AW940" s="13" t="s">
        <v>35</v>
      </c>
      <c r="AX940" s="13" t="s">
        <v>82</v>
      </c>
      <c r="AY940" s="202" t="s">
        <v>170</v>
      </c>
    </row>
    <row r="941" spans="1:65" s="2" customFormat="1" ht="16.5" customHeight="1" x14ac:dyDescent="0.2">
      <c r="A941" s="35"/>
      <c r="B941" s="36"/>
      <c r="C941" s="174" t="s">
        <v>1500</v>
      </c>
      <c r="D941" s="174" t="s">
        <v>172</v>
      </c>
      <c r="E941" s="175" t="s">
        <v>1501</v>
      </c>
      <c r="F941" s="176" t="s">
        <v>1502</v>
      </c>
      <c r="G941" s="177" t="s">
        <v>439</v>
      </c>
      <c r="H941" s="178">
        <v>5</v>
      </c>
      <c r="I941" s="179"/>
      <c r="J941" s="180">
        <f>ROUND(I941*H941,2)</f>
        <v>0</v>
      </c>
      <c r="K941" s="176" t="s">
        <v>176</v>
      </c>
      <c r="L941" s="40"/>
      <c r="M941" s="181" t="s">
        <v>19</v>
      </c>
      <c r="N941" s="182" t="s">
        <v>45</v>
      </c>
      <c r="O941" s="65"/>
      <c r="P941" s="183">
        <f>O941*H941</f>
        <v>0</v>
      </c>
      <c r="Q941" s="183">
        <v>2.0000000000000001E-4</v>
      </c>
      <c r="R941" s="183">
        <f>Q941*H941</f>
        <v>1E-3</v>
      </c>
      <c r="S941" s="183">
        <v>0</v>
      </c>
      <c r="T941" s="184">
        <f>S941*H941</f>
        <v>0</v>
      </c>
      <c r="U941" s="35"/>
      <c r="V941" s="35"/>
      <c r="W941" s="35"/>
      <c r="X941" s="35"/>
      <c r="Y941" s="35"/>
      <c r="Z941" s="35"/>
      <c r="AA941" s="35"/>
      <c r="AB941" s="35"/>
      <c r="AC941" s="35"/>
      <c r="AD941" s="35"/>
      <c r="AE941" s="35"/>
      <c r="AR941" s="185" t="s">
        <v>276</v>
      </c>
      <c r="AT941" s="185" t="s">
        <v>172</v>
      </c>
      <c r="AU941" s="185" t="s">
        <v>84</v>
      </c>
      <c r="AY941" s="18" t="s">
        <v>170</v>
      </c>
      <c r="BE941" s="186">
        <f>IF(N941="základní",J941,0)</f>
        <v>0</v>
      </c>
      <c r="BF941" s="186">
        <f>IF(N941="snížená",J941,0)</f>
        <v>0</v>
      </c>
      <c r="BG941" s="186">
        <f>IF(N941="zákl. přenesená",J941,0)</f>
        <v>0</v>
      </c>
      <c r="BH941" s="186">
        <f>IF(N941="sníž. přenesená",J941,0)</f>
        <v>0</v>
      </c>
      <c r="BI941" s="186">
        <f>IF(N941="nulová",J941,0)</f>
        <v>0</v>
      </c>
      <c r="BJ941" s="18" t="s">
        <v>82</v>
      </c>
      <c r="BK941" s="186">
        <f>ROUND(I941*H941,2)</f>
        <v>0</v>
      </c>
      <c r="BL941" s="18" t="s">
        <v>276</v>
      </c>
      <c r="BM941" s="185" t="s">
        <v>1503</v>
      </c>
    </row>
    <row r="942" spans="1:65" s="2" customFormat="1" ht="39" x14ac:dyDescent="0.2">
      <c r="A942" s="35"/>
      <c r="B942" s="36"/>
      <c r="C942" s="37"/>
      <c r="D942" s="187" t="s">
        <v>179</v>
      </c>
      <c r="E942" s="37"/>
      <c r="F942" s="188" t="s">
        <v>1498</v>
      </c>
      <c r="G942" s="37"/>
      <c r="H942" s="37"/>
      <c r="I942" s="189"/>
      <c r="J942" s="37"/>
      <c r="K942" s="37"/>
      <c r="L942" s="40"/>
      <c r="M942" s="190"/>
      <c r="N942" s="191"/>
      <c r="O942" s="65"/>
      <c r="P942" s="65"/>
      <c r="Q942" s="65"/>
      <c r="R942" s="65"/>
      <c r="S942" s="65"/>
      <c r="T942" s="66"/>
      <c r="U942" s="35"/>
      <c r="V942" s="35"/>
      <c r="W942" s="35"/>
      <c r="X942" s="35"/>
      <c r="Y942" s="35"/>
      <c r="Z942" s="35"/>
      <c r="AA942" s="35"/>
      <c r="AB942" s="35"/>
      <c r="AC942" s="35"/>
      <c r="AD942" s="35"/>
      <c r="AE942" s="35"/>
      <c r="AT942" s="18" t="s">
        <v>179</v>
      </c>
      <c r="AU942" s="18" t="s">
        <v>84</v>
      </c>
    </row>
    <row r="943" spans="1:65" s="13" customFormat="1" x14ac:dyDescent="0.2">
      <c r="B943" s="192"/>
      <c r="C943" s="193"/>
      <c r="D943" s="187" t="s">
        <v>181</v>
      </c>
      <c r="E943" s="194" t="s">
        <v>19</v>
      </c>
      <c r="F943" s="195" t="s">
        <v>1504</v>
      </c>
      <c r="G943" s="193"/>
      <c r="H943" s="196">
        <v>3</v>
      </c>
      <c r="I943" s="197"/>
      <c r="J943" s="193"/>
      <c r="K943" s="193"/>
      <c r="L943" s="198"/>
      <c r="M943" s="199"/>
      <c r="N943" s="200"/>
      <c r="O943" s="200"/>
      <c r="P943" s="200"/>
      <c r="Q943" s="200"/>
      <c r="R943" s="200"/>
      <c r="S943" s="200"/>
      <c r="T943" s="201"/>
      <c r="AT943" s="202" t="s">
        <v>181</v>
      </c>
      <c r="AU943" s="202" t="s">
        <v>84</v>
      </c>
      <c r="AV943" s="13" t="s">
        <v>84</v>
      </c>
      <c r="AW943" s="13" t="s">
        <v>35</v>
      </c>
      <c r="AX943" s="13" t="s">
        <v>74</v>
      </c>
      <c r="AY943" s="202" t="s">
        <v>170</v>
      </c>
    </row>
    <row r="944" spans="1:65" s="13" customFormat="1" x14ac:dyDescent="0.2">
      <c r="B944" s="192"/>
      <c r="C944" s="193"/>
      <c r="D944" s="187" t="s">
        <v>181</v>
      </c>
      <c r="E944" s="194" t="s">
        <v>19</v>
      </c>
      <c r="F944" s="195" t="s">
        <v>1505</v>
      </c>
      <c r="G944" s="193"/>
      <c r="H944" s="196">
        <v>2</v>
      </c>
      <c r="I944" s="197"/>
      <c r="J944" s="193"/>
      <c r="K944" s="193"/>
      <c r="L944" s="198"/>
      <c r="M944" s="199"/>
      <c r="N944" s="200"/>
      <c r="O944" s="200"/>
      <c r="P944" s="200"/>
      <c r="Q944" s="200"/>
      <c r="R944" s="200"/>
      <c r="S944" s="200"/>
      <c r="T944" s="201"/>
      <c r="AT944" s="202" t="s">
        <v>181</v>
      </c>
      <c r="AU944" s="202" t="s">
        <v>84</v>
      </c>
      <c r="AV944" s="13" t="s">
        <v>84</v>
      </c>
      <c r="AW944" s="13" t="s">
        <v>35</v>
      </c>
      <c r="AX944" s="13" t="s">
        <v>74</v>
      </c>
      <c r="AY944" s="202" t="s">
        <v>170</v>
      </c>
    </row>
    <row r="945" spans="1:65" s="14" customFormat="1" x14ac:dyDescent="0.2">
      <c r="B945" s="203"/>
      <c r="C945" s="204"/>
      <c r="D945" s="187" t="s">
        <v>181</v>
      </c>
      <c r="E945" s="205" t="s">
        <v>19</v>
      </c>
      <c r="F945" s="206" t="s">
        <v>185</v>
      </c>
      <c r="G945" s="204"/>
      <c r="H945" s="207">
        <v>5</v>
      </c>
      <c r="I945" s="208"/>
      <c r="J945" s="204"/>
      <c r="K945" s="204"/>
      <c r="L945" s="209"/>
      <c r="M945" s="210"/>
      <c r="N945" s="211"/>
      <c r="O945" s="211"/>
      <c r="P945" s="211"/>
      <c r="Q945" s="211"/>
      <c r="R945" s="211"/>
      <c r="S945" s="211"/>
      <c r="T945" s="212"/>
      <c r="AT945" s="213" t="s">
        <v>181</v>
      </c>
      <c r="AU945" s="213" t="s">
        <v>84</v>
      </c>
      <c r="AV945" s="14" t="s">
        <v>177</v>
      </c>
      <c r="AW945" s="14" t="s">
        <v>35</v>
      </c>
      <c r="AX945" s="14" t="s">
        <v>82</v>
      </c>
      <c r="AY945" s="213" t="s">
        <v>170</v>
      </c>
    </row>
    <row r="946" spans="1:65" s="2" customFormat="1" ht="16.5" customHeight="1" x14ac:dyDescent="0.2">
      <c r="A946" s="35"/>
      <c r="B946" s="36"/>
      <c r="C946" s="174" t="s">
        <v>1506</v>
      </c>
      <c r="D946" s="174" t="s">
        <v>172</v>
      </c>
      <c r="E946" s="175" t="s">
        <v>1507</v>
      </c>
      <c r="F946" s="176" t="s">
        <v>1508</v>
      </c>
      <c r="G946" s="177" t="s">
        <v>1484</v>
      </c>
      <c r="H946" s="178">
        <v>10</v>
      </c>
      <c r="I946" s="179"/>
      <c r="J946" s="180">
        <f>ROUND(I946*H946,2)</f>
        <v>0</v>
      </c>
      <c r="K946" s="176" t="s">
        <v>176</v>
      </c>
      <c r="L946" s="40"/>
      <c r="M946" s="181" t="s">
        <v>19</v>
      </c>
      <c r="N946" s="182" t="s">
        <v>45</v>
      </c>
      <c r="O946" s="65"/>
      <c r="P946" s="183">
        <f>O946*H946</f>
        <v>0</v>
      </c>
      <c r="Q946" s="183">
        <v>2.1000000000000001E-4</v>
      </c>
      <c r="R946" s="183">
        <f>Q946*H946</f>
        <v>2.1000000000000003E-3</v>
      </c>
      <c r="S946" s="183">
        <v>0</v>
      </c>
      <c r="T946" s="184">
        <f>S946*H946</f>
        <v>0</v>
      </c>
      <c r="U946" s="35"/>
      <c r="V946" s="35"/>
      <c r="W946" s="35"/>
      <c r="X946" s="35"/>
      <c r="Y946" s="35"/>
      <c r="Z946" s="35"/>
      <c r="AA946" s="35"/>
      <c r="AB946" s="35"/>
      <c r="AC946" s="35"/>
      <c r="AD946" s="35"/>
      <c r="AE946" s="35"/>
      <c r="AR946" s="185" t="s">
        <v>276</v>
      </c>
      <c r="AT946" s="185" t="s">
        <v>172</v>
      </c>
      <c r="AU946" s="185" t="s">
        <v>84</v>
      </c>
      <c r="AY946" s="18" t="s">
        <v>170</v>
      </c>
      <c r="BE946" s="186">
        <f>IF(N946="základní",J946,0)</f>
        <v>0</v>
      </c>
      <c r="BF946" s="186">
        <f>IF(N946="snížená",J946,0)</f>
        <v>0</v>
      </c>
      <c r="BG946" s="186">
        <f>IF(N946="zákl. přenesená",J946,0)</f>
        <v>0</v>
      </c>
      <c r="BH946" s="186">
        <f>IF(N946="sníž. přenesená",J946,0)</f>
        <v>0</v>
      </c>
      <c r="BI946" s="186">
        <f>IF(N946="nulová",J946,0)</f>
        <v>0</v>
      </c>
      <c r="BJ946" s="18" t="s">
        <v>82</v>
      </c>
      <c r="BK946" s="186">
        <f>ROUND(I946*H946,2)</f>
        <v>0</v>
      </c>
      <c r="BL946" s="18" t="s">
        <v>276</v>
      </c>
      <c r="BM946" s="185" t="s">
        <v>1509</v>
      </c>
    </row>
    <row r="947" spans="1:65" s="2" customFormat="1" ht="39" x14ac:dyDescent="0.2">
      <c r="A947" s="35"/>
      <c r="B947" s="36"/>
      <c r="C947" s="37"/>
      <c r="D947" s="187" t="s">
        <v>179</v>
      </c>
      <c r="E947" s="37"/>
      <c r="F947" s="188" t="s">
        <v>1498</v>
      </c>
      <c r="G947" s="37"/>
      <c r="H947" s="37"/>
      <c r="I947" s="189"/>
      <c r="J947" s="37"/>
      <c r="K947" s="37"/>
      <c r="L947" s="40"/>
      <c r="M947" s="190"/>
      <c r="N947" s="191"/>
      <c r="O947" s="65"/>
      <c r="P947" s="65"/>
      <c r="Q947" s="65"/>
      <c r="R947" s="65"/>
      <c r="S947" s="65"/>
      <c r="T947" s="66"/>
      <c r="U947" s="35"/>
      <c r="V947" s="35"/>
      <c r="W947" s="35"/>
      <c r="X947" s="35"/>
      <c r="Y947" s="35"/>
      <c r="Z947" s="35"/>
      <c r="AA947" s="35"/>
      <c r="AB947" s="35"/>
      <c r="AC947" s="35"/>
      <c r="AD947" s="35"/>
      <c r="AE947" s="35"/>
      <c r="AT947" s="18" t="s">
        <v>179</v>
      </c>
      <c r="AU947" s="18" t="s">
        <v>84</v>
      </c>
    </row>
    <row r="948" spans="1:65" s="13" customFormat="1" x14ac:dyDescent="0.2">
      <c r="B948" s="192"/>
      <c r="C948" s="193"/>
      <c r="D948" s="187" t="s">
        <v>181</v>
      </c>
      <c r="E948" s="194" t="s">
        <v>19</v>
      </c>
      <c r="F948" s="195" t="s">
        <v>1510</v>
      </c>
      <c r="G948" s="193"/>
      <c r="H948" s="196">
        <v>10</v>
      </c>
      <c r="I948" s="197"/>
      <c r="J948" s="193"/>
      <c r="K948" s="193"/>
      <c r="L948" s="198"/>
      <c r="M948" s="199"/>
      <c r="N948" s="200"/>
      <c r="O948" s="200"/>
      <c r="P948" s="200"/>
      <c r="Q948" s="200"/>
      <c r="R948" s="200"/>
      <c r="S948" s="200"/>
      <c r="T948" s="201"/>
      <c r="AT948" s="202" t="s">
        <v>181</v>
      </c>
      <c r="AU948" s="202" t="s">
        <v>84</v>
      </c>
      <c r="AV948" s="13" t="s">
        <v>84</v>
      </c>
      <c r="AW948" s="13" t="s">
        <v>35</v>
      </c>
      <c r="AX948" s="13" t="s">
        <v>82</v>
      </c>
      <c r="AY948" s="202" t="s">
        <v>170</v>
      </c>
    </row>
    <row r="949" spans="1:65" s="2" customFormat="1" ht="16.5" customHeight="1" x14ac:dyDescent="0.2">
      <c r="A949" s="35"/>
      <c r="B949" s="36"/>
      <c r="C949" s="174" t="s">
        <v>1511</v>
      </c>
      <c r="D949" s="174" t="s">
        <v>172</v>
      </c>
      <c r="E949" s="175" t="s">
        <v>1512</v>
      </c>
      <c r="F949" s="176" t="s">
        <v>1513</v>
      </c>
      <c r="G949" s="177" t="s">
        <v>439</v>
      </c>
      <c r="H949" s="178">
        <v>1</v>
      </c>
      <c r="I949" s="179"/>
      <c r="J949" s="180">
        <f>ROUND(I949*H949,2)</f>
        <v>0</v>
      </c>
      <c r="K949" s="176" t="s">
        <v>176</v>
      </c>
      <c r="L949" s="40"/>
      <c r="M949" s="181" t="s">
        <v>19</v>
      </c>
      <c r="N949" s="182" t="s">
        <v>45</v>
      </c>
      <c r="O949" s="65"/>
      <c r="P949" s="183">
        <f>O949*H949</f>
        <v>0</v>
      </c>
      <c r="Q949" s="183">
        <v>2.0000000000000002E-5</v>
      </c>
      <c r="R949" s="183">
        <f>Q949*H949</f>
        <v>2.0000000000000002E-5</v>
      </c>
      <c r="S949" s="183">
        <v>0</v>
      </c>
      <c r="T949" s="184">
        <f>S949*H949</f>
        <v>0</v>
      </c>
      <c r="U949" s="35"/>
      <c r="V949" s="35"/>
      <c r="W949" s="35"/>
      <c r="X949" s="35"/>
      <c r="Y949" s="35"/>
      <c r="Z949" s="35"/>
      <c r="AA949" s="35"/>
      <c r="AB949" s="35"/>
      <c r="AC949" s="35"/>
      <c r="AD949" s="35"/>
      <c r="AE949" s="35"/>
      <c r="AR949" s="185" t="s">
        <v>276</v>
      </c>
      <c r="AT949" s="185" t="s">
        <v>172</v>
      </c>
      <c r="AU949" s="185" t="s">
        <v>84</v>
      </c>
      <c r="AY949" s="18" t="s">
        <v>170</v>
      </c>
      <c r="BE949" s="186">
        <f>IF(N949="základní",J949,0)</f>
        <v>0</v>
      </c>
      <c r="BF949" s="186">
        <f>IF(N949="snížená",J949,0)</f>
        <v>0</v>
      </c>
      <c r="BG949" s="186">
        <f>IF(N949="zákl. přenesená",J949,0)</f>
        <v>0</v>
      </c>
      <c r="BH949" s="186">
        <f>IF(N949="sníž. přenesená",J949,0)</f>
        <v>0</v>
      </c>
      <c r="BI949" s="186">
        <f>IF(N949="nulová",J949,0)</f>
        <v>0</v>
      </c>
      <c r="BJ949" s="18" t="s">
        <v>82</v>
      </c>
      <c r="BK949" s="186">
        <f>ROUND(I949*H949,2)</f>
        <v>0</v>
      </c>
      <c r="BL949" s="18" t="s">
        <v>276</v>
      </c>
      <c r="BM949" s="185" t="s">
        <v>1514</v>
      </c>
    </row>
    <row r="950" spans="1:65" s="2" customFormat="1" ht="39" x14ac:dyDescent="0.2">
      <c r="A950" s="35"/>
      <c r="B950" s="36"/>
      <c r="C950" s="37"/>
      <c r="D950" s="187" t="s">
        <v>179</v>
      </c>
      <c r="E950" s="37"/>
      <c r="F950" s="188" t="s">
        <v>1498</v>
      </c>
      <c r="G950" s="37"/>
      <c r="H950" s="37"/>
      <c r="I950" s="189"/>
      <c r="J950" s="37"/>
      <c r="K950" s="37"/>
      <c r="L950" s="40"/>
      <c r="M950" s="190"/>
      <c r="N950" s="191"/>
      <c r="O950" s="65"/>
      <c r="P950" s="65"/>
      <c r="Q950" s="65"/>
      <c r="R950" s="65"/>
      <c r="S950" s="65"/>
      <c r="T950" s="66"/>
      <c r="U950" s="35"/>
      <c r="V950" s="35"/>
      <c r="W950" s="35"/>
      <c r="X950" s="35"/>
      <c r="Y950" s="35"/>
      <c r="Z950" s="35"/>
      <c r="AA950" s="35"/>
      <c r="AB950" s="35"/>
      <c r="AC950" s="35"/>
      <c r="AD950" s="35"/>
      <c r="AE950" s="35"/>
      <c r="AT950" s="18" t="s">
        <v>179</v>
      </c>
      <c r="AU950" s="18" t="s">
        <v>84</v>
      </c>
    </row>
    <row r="951" spans="1:65" s="13" customFormat="1" x14ac:dyDescent="0.2">
      <c r="B951" s="192"/>
      <c r="C951" s="193"/>
      <c r="D951" s="187" t="s">
        <v>181</v>
      </c>
      <c r="E951" s="194" t="s">
        <v>19</v>
      </c>
      <c r="F951" s="195" t="s">
        <v>1515</v>
      </c>
      <c r="G951" s="193"/>
      <c r="H951" s="196">
        <v>1</v>
      </c>
      <c r="I951" s="197"/>
      <c r="J951" s="193"/>
      <c r="K951" s="193"/>
      <c r="L951" s="198"/>
      <c r="M951" s="199"/>
      <c r="N951" s="200"/>
      <c r="O951" s="200"/>
      <c r="P951" s="200"/>
      <c r="Q951" s="200"/>
      <c r="R951" s="200"/>
      <c r="S951" s="200"/>
      <c r="T951" s="201"/>
      <c r="AT951" s="202" t="s">
        <v>181</v>
      </c>
      <c r="AU951" s="202" t="s">
        <v>84</v>
      </c>
      <c r="AV951" s="13" t="s">
        <v>84</v>
      </c>
      <c r="AW951" s="13" t="s">
        <v>35</v>
      </c>
      <c r="AX951" s="13" t="s">
        <v>82</v>
      </c>
      <c r="AY951" s="202" t="s">
        <v>170</v>
      </c>
    </row>
    <row r="952" spans="1:65" s="2" customFormat="1" ht="16.5" customHeight="1" x14ac:dyDescent="0.2">
      <c r="A952" s="35"/>
      <c r="B952" s="36"/>
      <c r="C952" s="214" t="s">
        <v>1516</v>
      </c>
      <c r="D952" s="214" t="s">
        <v>239</v>
      </c>
      <c r="E952" s="215" t="s">
        <v>1517</v>
      </c>
      <c r="F952" s="216" t="s">
        <v>1518</v>
      </c>
      <c r="G952" s="217" t="s">
        <v>439</v>
      </c>
      <c r="H952" s="218">
        <v>1</v>
      </c>
      <c r="I952" s="219"/>
      <c r="J952" s="220">
        <f>ROUND(I952*H952,2)</f>
        <v>0</v>
      </c>
      <c r="K952" s="216" t="s">
        <v>176</v>
      </c>
      <c r="L952" s="221"/>
      <c r="M952" s="222" t="s">
        <v>19</v>
      </c>
      <c r="N952" s="223" t="s">
        <v>45</v>
      </c>
      <c r="O952" s="65"/>
      <c r="P952" s="183">
        <f>O952*H952</f>
        <v>0</v>
      </c>
      <c r="Q952" s="183">
        <v>3.5500000000000002E-3</v>
      </c>
      <c r="R952" s="183">
        <f>Q952*H952</f>
        <v>3.5500000000000002E-3</v>
      </c>
      <c r="S952" s="183">
        <v>0</v>
      </c>
      <c r="T952" s="184">
        <f>S952*H952</f>
        <v>0</v>
      </c>
      <c r="U952" s="35"/>
      <c r="V952" s="35"/>
      <c r="W952" s="35"/>
      <c r="X952" s="35"/>
      <c r="Y952" s="35"/>
      <c r="Z952" s="35"/>
      <c r="AA952" s="35"/>
      <c r="AB952" s="35"/>
      <c r="AC952" s="35"/>
      <c r="AD952" s="35"/>
      <c r="AE952" s="35"/>
      <c r="AR952" s="185" t="s">
        <v>426</v>
      </c>
      <c r="AT952" s="185" t="s">
        <v>239</v>
      </c>
      <c r="AU952" s="185" t="s">
        <v>84</v>
      </c>
      <c r="AY952" s="18" t="s">
        <v>170</v>
      </c>
      <c r="BE952" s="186">
        <f>IF(N952="základní",J952,0)</f>
        <v>0</v>
      </c>
      <c r="BF952" s="186">
        <f>IF(N952="snížená",J952,0)</f>
        <v>0</v>
      </c>
      <c r="BG952" s="186">
        <f>IF(N952="zákl. přenesená",J952,0)</f>
        <v>0</v>
      </c>
      <c r="BH952" s="186">
        <f>IF(N952="sníž. přenesená",J952,0)</f>
        <v>0</v>
      </c>
      <c r="BI952" s="186">
        <f>IF(N952="nulová",J952,0)</f>
        <v>0</v>
      </c>
      <c r="BJ952" s="18" t="s">
        <v>82</v>
      </c>
      <c r="BK952" s="186">
        <f>ROUND(I952*H952,2)</f>
        <v>0</v>
      </c>
      <c r="BL952" s="18" t="s">
        <v>276</v>
      </c>
      <c r="BM952" s="185" t="s">
        <v>1519</v>
      </c>
    </row>
    <row r="953" spans="1:65" s="2" customFormat="1" ht="16.5" customHeight="1" x14ac:dyDescent="0.2">
      <c r="A953" s="35"/>
      <c r="B953" s="36"/>
      <c r="C953" s="174" t="s">
        <v>1520</v>
      </c>
      <c r="D953" s="174" t="s">
        <v>172</v>
      </c>
      <c r="E953" s="175" t="s">
        <v>1521</v>
      </c>
      <c r="F953" s="176" t="s">
        <v>1522</v>
      </c>
      <c r="G953" s="177" t="s">
        <v>439</v>
      </c>
      <c r="H953" s="178">
        <v>4</v>
      </c>
      <c r="I953" s="179"/>
      <c r="J953" s="180">
        <f>ROUND(I953*H953,2)</f>
        <v>0</v>
      </c>
      <c r="K953" s="176" t="s">
        <v>176</v>
      </c>
      <c r="L953" s="40"/>
      <c r="M953" s="181" t="s">
        <v>19</v>
      </c>
      <c r="N953" s="182" t="s">
        <v>45</v>
      </c>
      <c r="O953" s="65"/>
      <c r="P953" s="183">
        <f>O953*H953</f>
        <v>0</v>
      </c>
      <c r="Q953" s="183">
        <v>7.2000000000000005E-4</v>
      </c>
      <c r="R953" s="183">
        <f>Q953*H953</f>
        <v>2.8800000000000002E-3</v>
      </c>
      <c r="S953" s="183">
        <v>0</v>
      </c>
      <c r="T953" s="184">
        <f>S953*H953</f>
        <v>0</v>
      </c>
      <c r="U953" s="35"/>
      <c r="V953" s="35"/>
      <c r="W953" s="35"/>
      <c r="X953" s="35"/>
      <c r="Y953" s="35"/>
      <c r="Z953" s="35"/>
      <c r="AA953" s="35"/>
      <c r="AB953" s="35"/>
      <c r="AC953" s="35"/>
      <c r="AD953" s="35"/>
      <c r="AE953" s="35"/>
      <c r="AR953" s="185" t="s">
        <v>276</v>
      </c>
      <c r="AT953" s="185" t="s">
        <v>172</v>
      </c>
      <c r="AU953" s="185" t="s">
        <v>84</v>
      </c>
      <c r="AY953" s="18" t="s">
        <v>170</v>
      </c>
      <c r="BE953" s="186">
        <f>IF(N953="základní",J953,0)</f>
        <v>0</v>
      </c>
      <c r="BF953" s="186">
        <f>IF(N953="snížená",J953,0)</f>
        <v>0</v>
      </c>
      <c r="BG953" s="186">
        <f>IF(N953="zákl. přenesená",J953,0)</f>
        <v>0</v>
      </c>
      <c r="BH953" s="186">
        <f>IF(N953="sníž. přenesená",J953,0)</f>
        <v>0</v>
      </c>
      <c r="BI953" s="186">
        <f>IF(N953="nulová",J953,0)</f>
        <v>0</v>
      </c>
      <c r="BJ953" s="18" t="s">
        <v>82</v>
      </c>
      <c r="BK953" s="186">
        <f>ROUND(I953*H953,2)</f>
        <v>0</v>
      </c>
      <c r="BL953" s="18" t="s">
        <v>276</v>
      </c>
      <c r="BM953" s="185" t="s">
        <v>1523</v>
      </c>
    </row>
    <row r="954" spans="1:65" s="13" customFormat="1" x14ac:dyDescent="0.2">
      <c r="B954" s="192"/>
      <c r="C954" s="193"/>
      <c r="D954" s="187" t="s">
        <v>181</v>
      </c>
      <c r="E954" s="194" t="s">
        <v>19</v>
      </c>
      <c r="F954" s="195" t="s">
        <v>1524</v>
      </c>
      <c r="G954" s="193"/>
      <c r="H954" s="196">
        <v>4</v>
      </c>
      <c r="I954" s="197"/>
      <c r="J954" s="193"/>
      <c r="K954" s="193"/>
      <c r="L954" s="198"/>
      <c r="M954" s="199"/>
      <c r="N954" s="200"/>
      <c r="O954" s="200"/>
      <c r="P954" s="200"/>
      <c r="Q954" s="200"/>
      <c r="R954" s="200"/>
      <c r="S954" s="200"/>
      <c r="T954" s="201"/>
      <c r="AT954" s="202" t="s">
        <v>181</v>
      </c>
      <c r="AU954" s="202" t="s">
        <v>84</v>
      </c>
      <c r="AV954" s="13" t="s">
        <v>84</v>
      </c>
      <c r="AW954" s="13" t="s">
        <v>35</v>
      </c>
      <c r="AX954" s="13" t="s">
        <v>82</v>
      </c>
      <c r="AY954" s="202" t="s">
        <v>170</v>
      </c>
    </row>
    <row r="955" spans="1:65" s="2" customFormat="1" ht="16.5" customHeight="1" x14ac:dyDescent="0.2">
      <c r="A955" s="35"/>
      <c r="B955" s="36"/>
      <c r="C955" s="174" t="s">
        <v>1525</v>
      </c>
      <c r="D955" s="174" t="s">
        <v>172</v>
      </c>
      <c r="E955" s="175" t="s">
        <v>1526</v>
      </c>
      <c r="F955" s="176" t="s">
        <v>1527</v>
      </c>
      <c r="G955" s="177" t="s">
        <v>439</v>
      </c>
      <c r="H955" s="178">
        <v>2</v>
      </c>
      <c r="I955" s="179"/>
      <c r="J955" s="180">
        <f>ROUND(I955*H955,2)</f>
        <v>0</v>
      </c>
      <c r="K955" s="176" t="s">
        <v>176</v>
      </c>
      <c r="L955" s="40"/>
      <c r="M955" s="181" t="s">
        <v>19</v>
      </c>
      <c r="N955" s="182" t="s">
        <v>45</v>
      </c>
      <c r="O955" s="65"/>
      <c r="P955" s="183">
        <f>O955*H955</f>
        <v>0</v>
      </c>
      <c r="Q955" s="183">
        <v>7.2000000000000005E-4</v>
      </c>
      <c r="R955" s="183">
        <f>Q955*H955</f>
        <v>1.4400000000000001E-3</v>
      </c>
      <c r="S955" s="183">
        <v>0</v>
      </c>
      <c r="T955" s="184">
        <f>S955*H955</f>
        <v>0</v>
      </c>
      <c r="U955" s="35"/>
      <c r="V955" s="35"/>
      <c r="W955" s="35"/>
      <c r="X955" s="35"/>
      <c r="Y955" s="35"/>
      <c r="Z955" s="35"/>
      <c r="AA955" s="35"/>
      <c r="AB955" s="35"/>
      <c r="AC955" s="35"/>
      <c r="AD955" s="35"/>
      <c r="AE955" s="35"/>
      <c r="AR955" s="185" t="s">
        <v>276</v>
      </c>
      <c r="AT955" s="185" t="s">
        <v>172</v>
      </c>
      <c r="AU955" s="185" t="s">
        <v>84</v>
      </c>
      <c r="AY955" s="18" t="s">
        <v>170</v>
      </c>
      <c r="BE955" s="186">
        <f>IF(N955="základní",J955,0)</f>
        <v>0</v>
      </c>
      <c r="BF955" s="186">
        <f>IF(N955="snížená",J955,0)</f>
        <v>0</v>
      </c>
      <c r="BG955" s="186">
        <f>IF(N955="zákl. přenesená",J955,0)</f>
        <v>0</v>
      </c>
      <c r="BH955" s="186">
        <f>IF(N955="sníž. přenesená",J955,0)</f>
        <v>0</v>
      </c>
      <c r="BI955" s="186">
        <f>IF(N955="nulová",J955,0)</f>
        <v>0</v>
      </c>
      <c r="BJ955" s="18" t="s">
        <v>82</v>
      </c>
      <c r="BK955" s="186">
        <f>ROUND(I955*H955,2)</f>
        <v>0</v>
      </c>
      <c r="BL955" s="18" t="s">
        <v>276</v>
      </c>
      <c r="BM955" s="185" t="s">
        <v>1528</v>
      </c>
    </row>
    <row r="956" spans="1:65" s="13" customFormat="1" x14ac:dyDescent="0.2">
      <c r="B956" s="192"/>
      <c r="C956" s="193"/>
      <c r="D956" s="187" t="s">
        <v>181</v>
      </c>
      <c r="E956" s="194" t="s">
        <v>19</v>
      </c>
      <c r="F956" s="195" t="s">
        <v>1529</v>
      </c>
      <c r="G956" s="193"/>
      <c r="H956" s="196">
        <v>2</v>
      </c>
      <c r="I956" s="197"/>
      <c r="J956" s="193"/>
      <c r="K956" s="193"/>
      <c r="L956" s="198"/>
      <c r="M956" s="199"/>
      <c r="N956" s="200"/>
      <c r="O956" s="200"/>
      <c r="P956" s="200"/>
      <c r="Q956" s="200"/>
      <c r="R956" s="200"/>
      <c r="S956" s="200"/>
      <c r="T956" s="201"/>
      <c r="AT956" s="202" t="s">
        <v>181</v>
      </c>
      <c r="AU956" s="202" t="s">
        <v>84</v>
      </c>
      <c r="AV956" s="13" t="s">
        <v>84</v>
      </c>
      <c r="AW956" s="13" t="s">
        <v>35</v>
      </c>
      <c r="AX956" s="13" t="s">
        <v>82</v>
      </c>
      <c r="AY956" s="202" t="s">
        <v>170</v>
      </c>
    </row>
    <row r="957" spans="1:65" s="2" customFormat="1" ht="16.5" customHeight="1" x14ac:dyDescent="0.2">
      <c r="A957" s="35"/>
      <c r="B957" s="36"/>
      <c r="C957" s="174" t="s">
        <v>1530</v>
      </c>
      <c r="D957" s="174" t="s">
        <v>172</v>
      </c>
      <c r="E957" s="175" t="s">
        <v>1531</v>
      </c>
      <c r="F957" s="176" t="s">
        <v>1532</v>
      </c>
      <c r="G957" s="177" t="s">
        <v>439</v>
      </c>
      <c r="H957" s="178">
        <v>8</v>
      </c>
      <c r="I957" s="179"/>
      <c r="J957" s="180">
        <f>ROUND(I957*H957,2)</f>
        <v>0</v>
      </c>
      <c r="K957" s="176" t="s">
        <v>176</v>
      </c>
      <c r="L957" s="40"/>
      <c r="M957" s="181" t="s">
        <v>19</v>
      </c>
      <c r="N957" s="182" t="s">
        <v>45</v>
      </c>
      <c r="O957" s="65"/>
      <c r="P957" s="183">
        <f>O957*H957</f>
        <v>0</v>
      </c>
      <c r="Q957" s="183">
        <v>1.32E-3</v>
      </c>
      <c r="R957" s="183">
        <f>Q957*H957</f>
        <v>1.056E-2</v>
      </c>
      <c r="S957" s="183">
        <v>0</v>
      </c>
      <c r="T957" s="184">
        <f>S957*H957</f>
        <v>0</v>
      </c>
      <c r="U957" s="35"/>
      <c r="V957" s="35"/>
      <c r="W957" s="35"/>
      <c r="X957" s="35"/>
      <c r="Y957" s="35"/>
      <c r="Z957" s="35"/>
      <c r="AA957" s="35"/>
      <c r="AB957" s="35"/>
      <c r="AC957" s="35"/>
      <c r="AD957" s="35"/>
      <c r="AE957" s="35"/>
      <c r="AR957" s="185" t="s">
        <v>276</v>
      </c>
      <c r="AT957" s="185" t="s">
        <v>172</v>
      </c>
      <c r="AU957" s="185" t="s">
        <v>84</v>
      </c>
      <c r="AY957" s="18" t="s">
        <v>170</v>
      </c>
      <c r="BE957" s="186">
        <f>IF(N957="základní",J957,0)</f>
        <v>0</v>
      </c>
      <c r="BF957" s="186">
        <f>IF(N957="snížená",J957,0)</f>
        <v>0</v>
      </c>
      <c r="BG957" s="186">
        <f>IF(N957="zákl. přenesená",J957,0)</f>
        <v>0</v>
      </c>
      <c r="BH957" s="186">
        <f>IF(N957="sníž. přenesená",J957,0)</f>
        <v>0</v>
      </c>
      <c r="BI957" s="186">
        <f>IF(N957="nulová",J957,0)</f>
        <v>0</v>
      </c>
      <c r="BJ957" s="18" t="s">
        <v>82</v>
      </c>
      <c r="BK957" s="186">
        <f>ROUND(I957*H957,2)</f>
        <v>0</v>
      </c>
      <c r="BL957" s="18" t="s">
        <v>276</v>
      </c>
      <c r="BM957" s="185" t="s">
        <v>1533</v>
      </c>
    </row>
    <row r="958" spans="1:65" s="13" customFormat="1" x14ac:dyDescent="0.2">
      <c r="B958" s="192"/>
      <c r="C958" s="193"/>
      <c r="D958" s="187" t="s">
        <v>181</v>
      </c>
      <c r="E958" s="194" t="s">
        <v>19</v>
      </c>
      <c r="F958" s="195" t="s">
        <v>1534</v>
      </c>
      <c r="G958" s="193"/>
      <c r="H958" s="196">
        <v>8</v>
      </c>
      <c r="I958" s="197"/>
      <c r="J958" s="193"/>
      <c r="K958" s="193"/>
      <c r="L958" s="198"/>
      <c r="M958" s="199"/>
      <c r="N958" s="200"/>
      <c r="O958" s="200"/>
      <c r="P958" s="200"/>
      <c r="Q958" s="200"/>
      <c r="R958" s="200"/>
      <c r="S958" s="200"/>
      <c r="T958" s="201"/>
      <c r="AT958" s="202" t="s">
        <v>181</v>
      </c>
      <c r="AU958" s="202" t="s">
        <v>84</v>
      </c>
      <c r="AV958" s="13" t="s">
        <v>84</v>
      </c>
      <c r="AW958" s="13" t="s">
        <v>35</v>
      </c>
      <c r="AX958" s="13" t="s">
        <v>82</v>
      </c>
      <c r="AY958" s="202" t="s">
        <v>170</v>
      </c>
    </row>
    <row r="959" spans="1:65" s="2" customFormat="1" ht="16.5" customHeight="1" x14ac:dyDescent="0.2">
      <c r="A959" s="35"/>
      <c r="B959" s="36"/>
      <c r="C959" s="174" t="s">
        <v>1535</v>
      </c>
      <c r="D959" s="174" t="s">
        <v>172</v>
      </c>
      <c r="E959" s="175" t="s">
        <v>1536</v>
      </c>
      <c r="F959" s="176" t="s">
        <v>1537</v>
      </c>
      <c r="G959" s="177" t="s">
        <v>439</v>
      </c>
      <c r="H959" s="178">
        <v>2</v>
      </c>
      <c r="I959" s="179"/>
      <c r="J959" s="180">
        <f>ROUND(I959*H959,2)</f>
        <v>0</v>
      </c>
      <c r="K959" s="176" t="s">
        <v>176</v>
      </c>
      <c r="L959" s="40"/>
      <c r="M959" s="181" t="s">
        <v>19</v>
      </c>
      <c r="N959" s="182" t="s">
        <v>45</v>
      </c>
      <c r="O959" s="65"/>
      <c r="P959" s="183">
        <f>O959*H959</f>
        <v>0</v>
      </c>
      <c r="Q959" s="183">
        <v>5.1999999999999995E-4</v>
      </c>
      <c r="R959" s="183">
        <f>Q959*H959</f>
        <v>1.0399999999999999E-3</v>
      </c>
      <c r="S959" s="183">
        <v>0</v>
      </c>
      <c r="T959" s="184">
        <f>S959*H959</f>
        <v>0</v>
      </c>
      <c r="U959" s="35"/>
      <c r="V959" s="35"/>
      <c r="W959" s="35"/>
      <c r="X959" s="35"/>
      <c r="Y959" s="35"/>
      <c r="Z959" s="35"/>
      <c r="AA959" s="35"/>
      <c r="AB959" s="35"/>
      <c r="AC959" s="35"/>
      <c r="AD959" s="35"/>
      <c r="AE959" s="35"/>
      <c r="AR959" s="185" t="s">
        <v>276</v>
      </c>
      <c r="AT959" s="185" t="s">
        <v>172</v>
      </c>
      <c r="AU959" s="185" t="s">
        <v>84</v>
      </c>
      <c r="AY959" s="18" t="s">
        <v>170</v>
      </c>
      <c r="BE959" s="186">
        <f>IF(N959="základní",J959,0)</f>
        <v>0</v>
      </c>
      <c r="BF959" s="186">
        <f>IF(N959="snížená",J959,0)</f>
        <v>0</v>
      </c>
      <c r="BG959" s="186">
        <f>IF(N959="zákl. přenesená",J959,0)</f>
        <v>0</v>
      </c>
      <c r="BH959" s="186">
        <f>IF(N959="sníž. přenesená",J959,0)</f>
        <v>0</v>
      </c>
      <c r="BI959" s="186">
        <f>IF(N959="nulová",J959,0)</f>
        <v>0</v>
      </c>
      <c r="BJ959" s="18" t="s">
        <v>82</v>
      </c>
      <c r="BK959" s="186">
        <f>ROUND(I959*H959,2)</f>
        <v>0</v>
      </c>
      <c r="BL959" s="18" t="s">
        <v>276</v>
      </c>
      <c r="BM959" s="185" t="s">
        <v>1538</v>
      </c>
    </row>
    <row r="960" spans="1:65" s="13" customFormat="1" x14ac:dyDescent="0.2">
      <c r="B960" s="192"/>
      <c r="C960" s="193"/>
      <c r="D960" s="187" t="s">
        <v>181</v>
      </c>
      <c r="E960" s="194" t="s">
        <v>19</v>
      </c>
      <c r="F960" s="195" t="s">
        <v>1529</v>
      </c>
      <c r="G960" s="193"/>
      <c r="H960" s="196">
        <v>2</v>
      </c>
      <c r="I960" s="197"/>
      <c r="J960" s="193"/>
      <c r="K960" s="193"/>
      <c r="L960" s="198"/>
      <c r="M960" s="199"/>
      <c r="N960" s="200"/>
      <c r="O960" s="200"/>
      <c r="P960" s="200"/>
      <c r="Q960" s="200"/>
      <c r="R960" s="200"/>
      <c r="S960" s="200"/>
      <c r="T960" s="201"/>
      <c r="AT960" s="202" t="s">
        <v>181</v>
      </c>
      <c r="AU960" s="202" t="s">
        <v>84</v>
      </c>
      <c r="AV960" s="13" t="s">
        <v>84</v>
      </c>
      <c r="AW960" s="13" t="s">
        <v>35</v>
      </c>
      <c r="AX960" s="13" t="s">
        <v>82</v>
      </c>
      <c r="AY960" s="202" t="s">
        <v>170</v>
      </c>
    </row>
    <row r="961" spans="1:65" s="2" customFormat="1" ht="16.5" customHeight="1" x14ac:dyDescent="0.2">
      <c r="A961" s="35"/>
      <c r="B961" s="36"/>
      <c r="C961" s="174" t="s">
        <v>1539</v>
      </c>
      <c r="D961" s="174" t="s">
        <v>172</v>
      </c>
      <c r="E961" s="175" t="s">
        <v>1540</v>
      </c>
      <c r="F961" s="176" t="s">
        <v>1541</v>
      </c>
      <c r="G961" s="177" t="s">
        <v>439</v>
      </c>
      <c r="H961" s="178">
        <v>3</v>
      </c>
      <c r="I961" s="179"/>
      <c r="J961" s="180">
        <f>ROUND(I961*H961,2)</f>
        <v>0</v>
      </c>
      <c r="K961" s="176" t="s">
        <v>392</v>
      </c>
      <c r="L961" s="40"/>
      <c r="M961" s="181" t="s">
        <v>19</v>
      </c>
      <c r="N961" s="182" t="s">
        <v>45</v>
      </c>
      <c r="O961" s="65"/>
      <c r="P961" s="183">
        <f>O961*H961</f>
        <v>0</v>
      </c>
      <c r="Q961" s="183">
        <v>3.6000000000000002E-4</v>
      </c>
      <c r="R961" s="183">
        <f>Q961*H961</f>
        <v>1.08E-3</v>
      </c>
      <c r="S961" s="183">
        <v>0</v>
      </c>
      <c r="T961" s="184">
        <f>S961*H961</f>
        <v>0</v>
      </c>
      <c r="U961" s="35"/>
      <c r="V961" s="35"/>
      <c r="W961" s="35"/>
      <c r="X961" s="35"/>
      <c r="Y961" s="35"/>
      <c r="Z961" s="35"/>
      <c r="AA961" s="35"/>
      <c r="AB961" s="35"/>
      <c r="AC961" s="35"/>
      <c r="AD961" s="35"/>
      <c r="AE961" s="35"/>
      <c r="AR961" s="185" t="s">
        <v>276</v>
      </c>
      <c r="AT961" s="185" t="s">
        <v>172</v>
      </c>
      <c r="AU961" s="185" t="s">
        <v>84</v>
      </c>
      <c r="AY961" s="18" t="s">
        <v>170</v>
      </c>
      <c r="BE961" s="186">
        <f>IF(N961="základní",J961,0)</f>
        <v>0</v>
      </c>
      <c r="BF961" s="186">
        <f>IF(N961="snížená",J961,0)</f>
        <v>0</v>
      </c>
      <c r="BG961" s="186">
        <f>IF(N961="zákl. přenesená",J961,0)</f>
        <v>0</v>
      </c>
      <c r="BH961" s="186">
        <f>IF(N961="sníž. přenesená",J961,0)</f>
        <v>0</v>
      </c>
      <c r="BI961" s="186">
        <f>IF(N961="nulová",J961,0)</f>
        <v>0</v>
      </c>
      <c r="BJ961" s="18" t="s">
        <v>82</v>
      </c>
      <c r="BK961" s="186">
        <f>ROUND(I961*H961,2)</f>
        <v>0</v>
      </c>
      <c r="BL961" s="18" t="s">
        <v>276</v>
      </c>
      <c r="BM961" s="185" t="s">
        <v>1542</v>
      </c>
    </row>
    <row r="962" spans="1:65" s="2" customFormat="1" ht="16.5" customHeight="1" x14ac:dyDescent="0.2">
      <c r="A962" s="35"/>
      <c r="B962" s="36"/>
      <c r="C962" s="174" t="s">
        <v>1543</v>
      </c>
      <c r="D962" s="174" t="s">
        <v>172</v>
      </c>
      <c r="E962" s="175" t="s">
        <v>1544</v>
      </c>
      <c r="F962" s="176" t="s">
        <v>1545</v>
      </c>
      <c r="G962" s="177" t="s">
        <v>439</v>
      </c>
      <c r="H962" s="178">
        <v>2</v>
      </c>
      <c r="I962" s="179"/>
      <c r="J962" s="180">
        <f>ROUND(I962*H962,2)</f>
        <v>0</v>
      </c>
      <c r="K962" s="176" t="s">
        <v>176</v>
      </c>
      <c r="L962" s="40"/>
      <c r="M962" s="181" t="s">
        <v>19</v>
      </c>
      <c r="N962" s="182" t="s">
        <v>45</v>
      </c>
      <c r="O962" s="65"/>
      <c r="P962" s="183">
        <f>O962*H962</f>
        <v>0</v>
      </c>
      <c r="Q962" s="183">
        <v>3.3E-4</v>
      </c>
      <c r="R962" s="183">
        <f>Q962*H962</f>
        <v>6.6E-4</v>
      </c>
      <c r="S962" s="183">
        <v>0</v>
      </c>
      <c r="T962" s="184">
        <f>S962*H962</f>
        <v>0</v>
      </c>
      <c r="U962" s="35"/>
      <c r="V962" s="35"/>
      <c r="W962" s="35"/>
      <c r="X962" s="35"/>
      <c r="Y962" s="35"/>
      <c r="Z962" s="35"/>
      <c r="AA962" s="35"/>
      <c r="AB962" s="35"/>
      <c r="AC962" s="35"/>
      <c r="AD962" s="35"/>
      <c r="AE962" s="35"/>
      <c r="AR962" s="185" t="s">
        <v>276</v>
      </c>
      <c r="AT962" s="185" t="s">
        <v>172</v>
      </c>
      <c r="AU962" s="185" t="s">
        <v>84</v>
      </c>
      <c r="AY962" s="18" t="s">
        <v>170</v>
      </c>
      <c r="BE962" s="186">
        <f>IF(N962="základní",J962,0)</f>
        <v>0</v>
      </c>
      <c r="BF962" s="186">
        <f>IF(N962="snížená",J962,0)</f>
        <v>0</v>
      </c>
      <c r="BG962" s="186">
        <f>IF(N962="zákl. přenesená",J962,0)</f>
        <v>0</v>
      </c>
      <c r="BH962" s="186">
        <f>IF(N962="sníž. přenesená",J962,0)</f>
        <v>0</v>
      </c>
      <c r="BI962" s="186">
        <f>IF(N962="nulová",J962,0)</f>
        <v>0</v>
      </c>
      <c r="BJ962" s="18" t="s">
        <v>82</v>
      </c>
      <c r="BK962" s="186">
        <f>ROUND(I962*H962,2)</f>
        <v>0</v>
      </c>
      <c r="BL962" s="18" t="s">
        <v>276</v>
      </c>
      <c r="BM962" s="185" t="s">
        <v>1546</v>
      </c>
    </row>
    <row r="963" spans="1:65" s="2" customFormat="1" ht="16.5" customHeight="1" x14ac:dyDescent="0.2">
      <c r="A963" s="35"/>
      <c r="B963" s="36"/>
      <c r="C963" s="174" t="s">
        <v>1547</v>
      </c>
      <c r="D963" s="174" t="s">
        <v>172</v>
      </c>
      <c r="E963" s="175" t="s">
        <v>1548</v>
      </c>
      <c r="F963" s="176" t="s">
        <v>1549</v>
      </c>
      <c r="G963" s="177" t="s">
        <v>439</v>
      </c>
      <c r="H963" s="178">
        <v>1</v>
      </c>
      <c r="I963" s="179"/>
      <c r="J963" s="180">
        <f>ROUND(I963*H963,2)</f>
        <v>0</v>
      </c>
      <c r="K963" s="176" t="s">
        <v>176</v>
      </c>
      <c r="L963" s="40"/>
      <c r="M963" s="181" t="s">
        <v>19</v>
      </c>
      <c r="N963" s="182" t="s">
        <v>45</v>
      </c>
      <c r="O963" s="65"/>
      <c r="P963" s="183">
        <f>O963*H963</f>
        <v>0</v>
      </c>
      <c r="Q963" s="183">
        <v>1.2E-4</v>
      </c>
      <c r="R963" s="183">
        <f>Q963*H963</f>
        <v>1.2E-4</v>
      </c>
      <c r="S963" s="183">
        <v>0</v>
      </c>
      <c r="T963" s="184">
        <f>S963*H963</f>
        <v>0</v>
      </c>
      <c r="U963" s="35"/>
      <c r="V963" s="35"/>
      <c r="W963" s="35"/>
      <c r="X963" s="35"/>
      <c r="Y963" s="35"/>
      <c r="Z963" s="35"/>
      <c r="AA963" s="35"/>
      <c r="AB963" s="35"/>
      <c r="AC963" s="35"/>
      <c r="AD963" s="35"/>
      <c r="AE963" s="35"/>
      <c r="AR963" s="185" t="s">
        <v>276</v>
      </c>
      <c r="AT963" s="185" t="s">
        <v>172</v>
      </c>
      <c r="AU963" s="185" t="s">
        <v>84</v>
      </c>
      <c r="AY963" s="18" t="s">
        <v>170</v>
      </c>
      <c r="BE963" s="186">
        <f>IF(N963="základní",J963,0)</f>
        <v>0</v>
      </c>
      <c r="BF963" s="186">
        <f>IF(N963="snížená",J963,0)</f>
        <v>0</v>
      </c>
      <c r="BG963" s="186">
        <f>IF(N963="zákl. přenesená",J963,0)</f>
        <v>0</v>
      </c>
      <c r="BH963" s="186">
        <f>IF(N963="sníž. přenesená",J963,0)</f>
        <v>0</v>
      </c>
      <c r="BI963" s="186">
        <f>IF(N963="nulová",J963,0)</f>
        <v>0</v>
      </c>
      <c r="BJ963" s="18" t="s">
        <v>82</v>
      </c>
      <c r="BK963" s="186">
        <f>ROUND(I963*H963,2)</f>
        <v>0</v>
      </c>
      <c r="BL963" s="18" t="s">
        <v>276</v>
      </c>
      <c r="BM963" s="185" t="s">
        <v>1550</v>
      </c>
    </row>
    <row r="964" spans="1:65" s="13" customFormat="1" x14ac:dyDescent="0.2">
      <c r="B964" s="192"/>
      <c r="C964" s="193"/>
      <c r="D964" s="187" t="s">
        <v>181</v>
      </c>
      <c r="E964" s="194" t="s">
        <v>19</v>
      </c>
      <c r="F964" s="195" t="s">
        <v>1551</v>
      </c>
      <c r="G964" s="193"/>
      <c r="H964" s="196">
        <v>1</v>
      </c>
      <c r="I964" s="197"/>
      <c r="J964" s="193"/>
      <c r="K964" s="193"/>
      <c r="L964" s="198"/>
      <c r="M964" s="199"/>
      <c r="N964" s="200"/>
      <c r="O964" s="200"/>
      <c r="P964" s="200"/>
      <c r="Q964" s="200"/>
      <c r="R964" s="200"/>
      <c r="S964" s="200"/>
      <c r="T964" s="201"/>
      <c r="AT964" s="202" t="s">
        <v>181</v>
      </c>
      <c r="AU964" s="202" t="s">
        <v>84</v>
      </c>
      <c r="AV964" s="13" t="s">
        <v>84</v>
      </c>
      <c r="AW964" s="13" t="s">
        <v>35</v>
      </c>
      <c r="AX964" s="13" t="s">
        <v>82</v>
      </c>
      <c r="AY964" s="202" t="s">
        <v>170</v>
      </c>
    </row>
    <row r="965" spans="1:65" s="2" customFormat="1" ht="16.5" customHeight="1" x14ac:dyDescent="0.2">
      <c r="A965" s="35"/>
      <c r="B965" s="36"/>
      <c r="C965" s="174" t="s">
        <v>1552</v>
      </c>
      <c r="D965" s="174" t="s">
        <v>172</v>
      </c>
      <c r="E965" s="175" t="s">
        <v>1553</v>
      </c>
      <c r="F965" s="176" t="s">
        <v>1554</v>
      </c>
      <c r="G965" s="177" t="s">
        <v>439</v>
      </c>
      <c r="H965" s="178">
        <v>1</v>
      </c>
      <c r="I965" s="179"/>
      <c r="J965" s="180">
        <f>ROUND(I965*H965,2)</f>
        <v>0</v>
      </c>
      <c r="K965" s="176" t="s">
        <v>176</v>
      </c>
      <c r="L965" s="40"/>
      <c r="M965" s="181" t="s">
        <v>19</v>
      </c>
      <c r="N965" s="182" t="s">
        <v>45</v>
      </c>
      <c r="O965" s="65"/>
      <c r="P965" s="183">
        <f>O965*H965</f>
        <v>0</v>
      </c>
      <c r="Q965" s="183">
        <v>2.32E-3</v>
      </c>
      <c r="R965" s="183">
        <f>Q965*H965</f>
        <v>2.32E-3</v>
      </c>
      <c r="S965" s="183">
        <v>0</v>
      </c>
      <c r="T965" s="184">
        <f>S965*H965</f>
        <v>0</v>
      </c>
      <c r="U965" s="35"/>
      <c r="V965" s="35"/>
      <c r="W965" s="35"/>
      <c r="X965" s="35"/>
      <c r="Y965" s="35"/>
      <c r="Z965" s="35"/>
      <c r="AA965" s="35"/>
      <c r="AB965" s="35"/>
      <c r="AC965" s="35"/>
      <c r="AD965" s="35"/>
      <c r="AE965" s="35"/>
      <c r="AR965" s="185" t="s">
        <v>276</v>
      </c>
      <c r="AT965" s="185" t="s">
        <v>172</v>
      </c>
      <c r="AU965" s="185" t="s">
        <v>84</v>
      </c>
      <c r="AY965" s="18" t="s">
        <v>170</v>
      </c>
      <c r="BE965" s="186">
        <f>IF(N965="základní",J965,0)</f>
        <v>0</v>
      </c>
      <c r="BF965" s="186">
        <f>IF(N965="snížená",J965,0)</f>
        <v>0</v>
      </c>
      <c r="BG965" s="186">
        <f>IF(N965="zákl. přenesená",J965,0)</f>
        <v>0</v>
      </c>
      <c r="BH965" s="186">
        <f>IF(N965="sníž. přenesená",J965,0)</f>
        <v>0</v>
      </c>
      <c r="BI965" s="186">
        <f>IF(N965="nulová",J965,0)</f>
        <v>0</v>
      </c>
      <c r="BJ965" s="18" t="s">
        <v>82</v>
      </c>
      <c r="BK965" s="186">
        <f>ROUND(I965*H965,2)</f>
        <v>0</v>
      </c>
      <c r="BL965" s="18" t="s">
        <v>276</v>
      </c>
      <c r="BM965" s="185" t="s">
        <v>1555</v>
      </c>
    </row>
    <row r="966" spans="1:65" s="13" customFormat="1" x14ac:dyDescent="0.2">
      <c r="B966" s="192"/>
      <c r="C966" s="193"/>
      <c r="D966" s="187" t="s">
        <v>181</v>
      </c>
      <c r="E966" s="194" t="s">
        <v>19</v>
      </c>
      <c r="F966" s="195" t="s">
        <v>1556</v>
      </c>
      <c r="G966" s="193"/>
      <c r="H966" s="196">
        <v>1</v>
      </c>
      <c r="I966" s="197"/>
      <c r="J966" s="193"/>
      <c r="K966" s="193"/>
      <c r="L966" s="198"/>
      <c r="M966" s="199"/>
      <c r="N966" s="200"/>
      <c r="O966" s="200"/>
      <c r="P966" s="200"/>
      <c r="Q966" s="200"/>
      <c r="R966" s="200"/>
      <c r="S966" s="200"/>
      <c r="T966" s="201"/>
      <c r="AT966" s="202" t="s">
        <v>181</v>
      </c>
      <c r="AU966" s="202" t="s">
        <v>84</v>
      </c>
      <c r="AV966" s="13" t="s">
        <v>84</v>
      </c>
      <c r="AW966" s="13" t="s">
        <v>35</v>
      </c>
      <c r="AX966" s="13" t="s">
        <v>82</v>
      </c>
      <c r="AY966" s="202" t="s">
        <v>170</v>
      </c>
    </row>
    <row r="967" spans="1:65" s="2" customFormat="1" ht="16.5" customHeight="1" x14ac:dyDescent="0.2">
      <c r="A967" s="35"/>
      <c r="B967" s="36"/>
      <c r="C967" s="174" t="s">
        <v>1557</v>
      </c>
      <c r="D967" s="174" t="s">
        <v>172</v>
      </c>
      <c r="E967" s="175" t="s">
        <v>1558</v>
      </c>
      <c r="F967" s="176" t="s">
        <v>1559</v>
      </c>
      <c r="G967" s="177" t="s">
        <v>439</v>
      </c>
      <c r="H967" s="178">
        <v>2</v>
      </c>
      <c r="I967" s="179"/>
      <c r="J967" s="180">
        <f>ROUND(I967*H967,2)</f>
        <v>0</v>
      </c>
      <c r="K967" s="176" t="s">
        <v>176</v>
      </c>
      <c r="L967" s="40"/>
      <c r="M967" s="181" t="s">
        <v>19</v>
      </c>
      <c r="N967" s="182" t="s">
        <v>45</v>
      </c>
      <c r="O967" s="65"/>
      <c r="P967" s="183">
        <f>O967*H967</f>
        <v>0</v>
      </c>
      <c r="Q967" s="183">
        <v>2.0000000000000002E-5</v>
      </c>
      <c r="R967" s="183">
        <f>Q967*H967</f>
        <v>4.0000000000000003E-5</v>
      </c>
      <c r="S967" s="183">
        <v>0</v>
      </c>
      <c r="T967" s="184">
        <f>S967*H967</f>
        <v>0</v>
      </c>
      <c r="U967" s="35"/>
      <c r="V967" s="35"/>
      <c r="W967" s="35"/>
      <c r="X967" s="35"/>
      <c r="Y967" s="35"/>
      <c r="Z967" s="35"/>
      <c r="AA967" s="35"/>
      <c r="AB967" s="35"/>
      <c r="AC967" s="35"/>
      <c r="AD967" s="35"/>
      <c r="AE967" s="35"/>
      <c r="AR967" s="185" t="s">
        <v>276</v>
      </c>
      <c r="AT967" s="185" t="s">
        <v>172</v>
      </c>
      <c r="AU967" s="185" t="s">
        <v>84</v>
      </c>
      <c r="AY967" s="18" t="s">
        <v>170</v>
      </c>
      <c r="BE967" s="186">
        <f>IF(N967="základní",J967,0)</f>
        <v>0</v>
      </c>
      <c r="BF967" s="186">
        <f>IF(N967="snížená",J967,0)</f>
        <v>0</v>
      </c>
      <c r="BG967" s="186">
        <f>IF(N967="zákl. přenesená",J967,0)</f>
        <v>0</v>
      </c>
      <c r="BH967" s="186">
        <f>IF(N967="sníž. přenesená",J967,0)</f>
        <v>0</v>
      </c>
      <c r="BI967" s="186">
        <f>IF(N967="nulová",J967,0)</f>
        <v>0</v>
      </c>
      <c r="BJ967" s="18" t="s">
        <v>82</v>
      </c>
      <c r="BK967" s="186">
        <f>ROUND(I967*H967,2)</f>
        <v>0</v>
      </c>
      <c r="BL967" s="18" t="s">
        <v>276</v>
      </c>
      <c r="BM967" s="185" t="s">
        <v>1560</v>
      </c>
    </row>
    <row r="968" spans="1:65" s="13" customFormat="1" x14ac:dyDescent="0.2">
      <c r="B968" s="192"/>
      <c r="C968" s="193"/>
      <c r="D968" s="187" t="s">
        <v>181</v>
      </c>
      <c r="E968" s="194" t="s">
        <v>19</v>
      </c>
      <c r="F968" s="195" t="s">
        <v>1561</v>
      </c>
      <c r="G968" s="193"/>
      <c r="H968" s="196">
        <v>1</v>
      </c>
      <c r="I968" s="197"/>
      <c r="J968" s="193"/>
      <c r="K968" s="193"/>
      <c r="L968" s="198"/>
      <c r="M968" s="199"/>
      <c r="N968" s="200"/>
      <c r="O968" s="200"/>
      <c r="P968" s="200"/>
      <c r="Q968" s="200"/>
      <c r="R968" s="200"/>
      <c r="S968" s="200"/>
      <c r="T968" s="201"/>
      <c r="AT968" s="202" t="s">
        <v>181</v>
      </c>
      <c r="AU968" s="202" t="s">
        <v>84</v>
      </c>
      <c r="AV968" s="13" t="s">
        <v>84</v>
      </c>
      <c r="AW968" s="13" t="s">
        <v>35</v>
      </c>
      <c r="AX968" s="13" t="s">
        <v>74</v>
      </c>
      <c r="AY968" s="202" t="s">
        <v>170</v>
      </c>
    </row>
    <row r="969" spans="1:65" s="13" customFormat="1" x14ac:dyDescent="0.2">
      <c r="B969" s="192"/>
      <c r="C969" s="193"/>
      <c r="D969" s="187" t="s">
        <v>181</v>
      </c>
      <c r="E969" s="194" t="s">
        <v>19</v>
      </c>
      <c r="F969" s="195" t="s">
        <v>1562</v>
      </c>
      <c r="G969" s="193"/>
      <c r="H969" s="196">
        <v>1</v>
      </c>
      <c r="I969" s="197"/>
      <c r="J969" s="193"/>
      <c r="K969" s="193"/>
      <c r="L969" s="198"/>
      <c r="M969" s="199"/>
      <c r="N969" s="200"/>
      <c r="O969" s="200"/>
      <c r="P969" s="200"/>
      <c r="Q969" s="200"/>
      <c r="R969" s="200"/>
      <c r="S969" s="200"/>
      <c r="T969" s="201"/>
      <c r="AT969" s="202" t="s">
        <v>181</v>
      </c>
      <c r="AU969" s="202" t="s">
        <v>84</v>
      </c>
      <c r="AV969" s="13" t="s">
        <v>84</v>
      </c>
      <c r="AW969" s="13" t="s">
        <v>35</v>
      </c>
      <c r="AX969" s="13" t="s">
        <v>74</v>
      </c>
      <c r="AY969" s="202" t="s">
        <v>170</v>
      </c>
    </row>
    <row r="970" spans="1:65" s="14" customFormat="1" x14ac:dyDescent="0.2">
      <c r="B970" s="203"/>
      <c r="C970" s="204"/>
      <c r="D970" s="187" t="s">
        <v>181</v>
      </c>
      <c r="E970" s="205" t="s">
        <v>19</v>
      </c>
      <c r="F970" s="206" t="s">
        <v>185</v>
      </c>
      <c r="G970" s="204"/>
      <c r="H970" s="207">
        <v>2</v>
      </c>
      <c r="I970" s="208"/>
      <c r="J970" s="204"/>
      <c r="K970" s="204"/>
      <c r="L970" s="209"/>
      <c r="M970" s="210"/>
      <c r="N970" s="211"/>
      <c r="O970" s="211"/>
      <c r="P970" s="211"/>
      <c r="Q970" s="211"/>
      <c r="R970" s="211"/>
      <c r="S970" s="211"/>
      <c r="T970" s="212"/>
      <c r="AT970" s="213" t="s">
        <v>181</v>
      </c>
      <c r="AU970" s="213" t="s">
        <v>84</v>
      </c>
      <c r="AV970" s="14" t="s">
        <v>177</v>
      </c>
      <c r="AW970" s="14" t="s">
        <v>35</v>
      </c>
      <c r="AX970" s="14" t="s">
        <v>82</v>
      </c>
      <c r="AY970" s="213" t="s">
        <v>170</v>
      </c>
    </row>
    <row r="971" spans="1:65" s="2" customFormat="1" ht="16.5" customHeight="1" x14ac:dyDescent="0.2">
      <c r="A971" s="35"/>
      <c r="B971" s="36"/>
      <c r="C971" s="214" t="s">
        <v>1563</v>
      </c>
      <c r="D971" s="214" t="s">
        <v>239</v>
      </c>
      <c r="E971" s="215" t="s">
        <v>1564</v>
      </c>
      <c r="F971" s="216" t="s">
        <v>1565</v>
      </c>
      <c r="G971" s="217" t="s">
        <v>439</v>
      </c>
      <c r="H971" s="218">
        <v>1</v>
      </c>
      <c r="I971" s="219"/>
      <c r="J971" s="220">
        <f>ROUND(I971*H971,2)</f>
        <v>0</v>
      </c>
      <c r="K971" s="216" t="s">
        <v>19</v>
      </c>
      <c r="L971" s="221"/>
      <c r="M971" s="222" t="s">
        <v>19</v>
      </c>
      <c r="N971" s="223" t="s">
        <v>45</v>
      </c>
      <c r="O971" s="65"/>
      <c r="P971" s="183">
        <f>O971*H971</f>
        <v>0</v>
      </c>
      <c r="Q971" s="183">
        <v>1.9E-3</v>
      </c>
      <c r="R971" s="183">
        <f>Q971*H971</f>
        <v>1.9E-3</v>
      </c>
      <c r="S971" s="183">
        <v>0</v>
      </c>
      <c r="T971" s="184">
        <f>S971*H971</f>
        <v>0</v>
      </c>
      <c r="U971" s="35"/>
      <c r="V971" s="35"/>
      <c r="W971" s="35"/>
      <c r="X971" s="35"/>
      <c r="Y971" s="35"/>
      <c r="Z971" s="35"/>
      <c r="AA971" s="35"/>
      <c r="AB971" s="35"/>
      <c r="AC971" s="35"/>
      <c r="AD971" s="35"/>
      <c r="AE971" s="35"/>
      <c r="AR971" s="185" t="s">
        <v>426</v>
      </c>
      <c r="AT971" s="185" t="s">
        <v>239</v>
      </c>
      <c r="AU971" s="185" t="s">
        <v>84</v>
      </c>
      <c r="AY971" s="18" t="s">
        <v>170</v>
      </c>
      <c r="BE971" s="186">
        <f>IF(N971="základní",J971,0)</f>
        <v>0</v>
      </c>
      <c r="BF971" s="186">
        <f>IF(N971="snížená",J971,0)</f>
        <v>0</v>
      </c>
      <c r="BG971" s="186">
        <f>IF(N971="zákl. přenesená",J971,0)</f>
        <v>0</v>
      </c>
      <c r="BH971" s="186">
        <f>IF(N971="sníž. přenesená",J971,0)</f>
        <v>0</v>
      </c>
      <c r="BI971" s="186">
        <f>IF(N971="nulová",J971,0)</f>
        <v>0</v>
      </c>
      <c r="BJ971" s="18" t="s">
        <v>82</v>
      </c>
      <c r="BK971" s="186">
        <f>ROUND(I971*H971,2)</f>
        <v>0</v>
      </c>
      <c r="BL971" s="18" t="s">
        <v>276</v>
      </c>
      <c r="BM971" s="185" t="s">
        <v>1566</v>
      </c>
    </row>
    <row r="972" spans="1:65" s="2" customFormat="1" ht="21.75" customHeight="1" x14ac:dyDescent="0.2">
      <c r="A972" s="35"/>
      <c r="B972" s="36"/>
      <c r="C972" s="214" t="s">
        <v>1567</v>
      </c>
      <c r="D972" s="214" t="s">
        <v>239</v>
      </c>
      <c r="E972" s="215" t="s">
        <v>1568</v>
      </c>
      <c r="F972" s="216" t="s">
        <v>1569</v>
      </c>
      <c r="G972" s="217" t="s">
        <v>439</v>
      </c>
      <c r="H972" s="218">
        <v>1</v>
      </c>
      <c r="I972" s="219"/>
      <c r="J972" s="220">
        <f>ROUND(I972*H972,2)</f>
        <v>0</v>
      </c>
      <c r="K972" s="216" t="s">
        <v>19</v>
      </c>
      <c r="L972" s="221"/>
      <c r="M972" s="222" t="s">
        <v>19</v>
      </c>
      <c r="N972" s="223" t="s">
        <v>45</v>
      </c>
      <c r="O972" s="65"/>
      <c r="P972" s="183">
        <f>O972*H972</f>
        <v>0</v>
      </c>
      <c r="Q972" s="183">
        <v>5.4000000000000003E-3</v>
      </c>
      <c r="R972" s="183">
        <f>Q972*H972</f>
        <v>5.4000000000000003E-3</v>
      </c>
      <c r="S972" s="183">
        <v>0</v>
      </c>
      <c r="T972" s="184">
        <f>S972*H972</f>
        <v>0</v>
      </c>
      <c r="U972" s="35"/>
      <c r="V972" s="35"/>
      <c r="W972" s="35"/>
      <c r="X972" s="35"/>
      <c r="Y972" s="35"/>
      <c r="Z972" s="35"/>
      <c r="AA972" s="35"/>
      <c r="AB972" s="35"/>
      <c r="AC972" s="35"/>
      <c r="AD972" s="35"/>
      <c r="AE972" s="35"/>
      <c r="AR972" s="185" t="s">
        <v>426</v>
      </c>
      <c r="AT972" s="185" t="s">
        <v>239</v>
      </c>
      <c r="AU972" s="185" t="s">
        <v>84</v>
      </c>
      <c r="AY972" s="18" t="s">
        <v>170</v>
      </c>
      <c r="BE972" s="186">
        <f>IF(N972="základní",J972,0)</f>
        <v>0</v>
      </c>
      <c r="BF972" s="186">
        <f>IF(N972="snížená",J972,0)</f>
        <v>0</v>
      </c>
      <c r="BG972" s="186">
        <f>IF(N972="zákl. přenesená",J972,0)</f>
        <v>0</v>
      </c>
      <c r="BH972" s="186">
        <f>IF(N972="sníž. přenesená",J972,0)</f>
        <v>0</v>
      </c>
      <c r="BI972" s="186">
        <f>IF(N972="nulová",J972,0)</f>
        <v>0</v>
      </c>
      <c r="BJ972" s="18" t="s">
        <v>82</v>
      </c>
      <c r="BK972" s="186">
        <f>ROUND(I972*H972,2)</f>
        <v>0</v>
      </c>
      <c r="BL972" s="18" t="s">
        <v>276</v>
      </c>
      <c r="BM972" s="185" t="s">
        <v>1570</v>
      </c>
    </row>
    <row r="973" spans="1:65" s="2" customFormat="1" ht="16.5" customHeight="1" x14ac:dyDescent="0.2">
      <c r="A973" s="35"/>
      <c r="B973" s="36"/>
      <c r="C973" s="174" t="s">
        <v>1571</v>
      </c>
      <c r="D973" s="174" t="s">
        <v>172</v>
      </c>
      <c r="E973" s="175" t="s">
        <v>1572</v>
      </c>
      <c r="F973" s="176" t="s">
        <v>1573</v>
      </c>
      <c r="G973" s="177" t="s">
        <v>439</v>
      </c>
      <c r="H973" s="178">
        <v>17</v>
      </c>
      <c r="I973" s="179"/>
      <c r="J973" s="180">
        <f>ROUND(I973*H973,2)</f>
        <v>0</v>
      </c>
      <c r="K973" s="176" t="s">
        <v>176</v>
      </c>
      <c r="L973" s="40"/>
      <c r="M973" s="181" t="s">
        <v>19</v>
      </c>
      <c r="N973" s="182" t="s">
        <v>45</v>
      </c>
      <c r="O973" s="65"/>
      <c r="P973" s="183">
        <f>O973*H973</f>
        <v>0</v>
      </c>
      <c r="Q973" s="183">
        <v>6.0999999999999997E-4</v>
      </c>
      <c r="R973" s="183">
        <f>Q973*H973</f>
        <v>1.0369999999999999E-2</v>
      </c>
      <c r="S973" s="183">
        <v>0</v>
      </c>
      <c r="T973" s="184">
        <f>S973*H973</f>
        <v>0</v>
      </c>
      <c r="U973" s="35"/>
      <c r="V973" s="35"/>
      <c r="W973" s="35"/>
      <c r="X973" s="35"/>
      <c r="Y973" s="35"/>
      <c r="Z973" s="35"/>
      <c r="AA973" s="35"/>
      <c r="AB973" s="35"/>
      <c r="AC973" s="35"/>
      <c r="AD973" s="35"/>
      <c r="AE973" s="35"/>
      <c r="AR973" s="185" t="s">
        <v>276</v>
      </c>
      <c r="AT973" s="185" t="s">
        <v>172</v>
      </c>
      <c r="AU973" s="185" t="s">
        <v>84</v>
      </c>
      <c r="AY973" s="18" t="s">
        <v>170</v>
      </c>
      <c r="BE973" s="186">
        <f>IF(N973="základní",J973,0)</f>
        <v>0</v>
      </c>
      <c r="BF973" s="186">
        <f>IF(N973="snížená",J973,0)</f>
        <v>0</v>
      </c>
      <c r="BG973" s="186">
        <f>IF(N973="zákl. přenesená",J973,0)</f>
        <v>0</v>
      </c>
      <c r="BH973" s="186">
        <f>IF(N973="sníž. přenesená",J973,0)</f>
        <v>0</v>
      </c>
      <c r="BI973" s="186">
        <f>IF(N973="nulová",J973,0)</f>
        <v>0</v>
      </c>
      <c r="BJ973" s="18" t="s">
        <v>82</v>
      </c>
      <c r="BK973" s="186">
        <f>ROUND(I973*H973,2)</f>
        <v>0</v>
      </c>
      <c r="BL973" s="18" t="s">
        <v>276</v>
      </c>
      <c r="BM973" s="185" t="s">
        <v>1574</v>
      </c>
    </row>
    <row r="974" spans="1:65" s="13" customFormat="1" x14ac:dyDescent="0.2">
      <c r="B974" s="192"/>
      <c r="C974" s="193"/>
      <c r="D974" s="187" t="s">
        <v>181</v>
      </c>
      <c r="E974" s="194" t="s">
        <v>19</v>
      </c>
      <c r="F974" s="195" t="s">
        <v>1575</v>
      </c>
      <c r="G974" s="193"/>
      <c r="H974" s="196">
        <v>17</v>
      </c>
      <c r="I974" s="197"/>
      <c r="J974" s="193"/>
      <c r="K974" s="193"/>
      <c r="L974" s="198"/>
      <c r="M974" s="199"/>
      <c r="N974" s="200"/>
      <c r="O974" s="200"/>
      <c r="P974" s="200"/>
      <c r="Q974" s="200"/>
      <c r="R974" s="200"/>
      <c r="S974" s="200"/>
      <c r="T974" s="201"/>
      <c r="AT974" s="202" t="s">
        <v>181</v>
      </c>
      <c r="AU974" s="202" t="s">
        <v>84</v>
      </c>
      <c r="AV974" s="13" t="s">
        <v>84</v>
      </c>
      <c r="AW974" s="13" t="s">
        <v>35</v>
      </c>
      <c r="AX974" s="13" t="s">
        <v>82</v>
      </c>
      <c r="AY974" s="202" t="s">
        <v>170</v>
      </c>
    </row>
    <row r="975" spans="1:65" s="2" customFormat="1" ht="16.5" customHeight="1" x14ac:dyDescent="0.2">
      <c r="A975" s="35"/>
      <c r="B975" s="36"/>
      <c r="C975" s="214" t="s">
        <v>1576</v>
      </c>
      <c r="D975" s="214" t="s">
        <v>239</v>
      </c>
      <c r="E975" s="215" t="s">
        <v>1577</v>
      </c>
      <c r="F975" s="216" t="s">
        <v>1578</v>
      </c>
      <c r="G975" s="217" t="s">
        <v>439</v>
      </c>
      <c r="H975" s="218">
        <v>17</v>
      </c>
      <c r="I975" s="219"/>
      <c r="J975" s="220">
        <f>ROUND(I975*H975,2)</f>
        <v>0</v>
      </c>
      <c r="K975" s="216" t="s">
        <v>176</v>
      </c>
      <c r="L975" s="221"/>
      <c r="M975" s="222" t="s">
        <v>19</v>
      </c>
      <c r="N975" s="223" t="s">
        <v>45</v>
      </c>
      <c r="O975" s="65"/>
      <c r="P975" s="183">
        <f>O975*H975</f>
        <v>0</v>
      </c>
      <c r="Q975" s="183">
        <v>1.3999999999999999E-4</v>
      </c>
      <c r="R975" s="183">
        <f>Q975*H975</f>
        <v>2.3799999999999997E-3</v>
      </c>
      <c r="S975" s="183">
        <v>0</v>
      </c>
      <c r="T975" s="184">
        <f>S975*H975</f>
        <v>0</v>
      </c>
      <c r="U975" s="35"/>
      <c r="V975" s="35"/>
      <c r="W975" s="35"/>
      <c r="X975" s="35"/>
      <c r="Y975" s="35"/>
      <c r="Z975" s="35"/>
      <c r="AA975" s="35"/>
      <c r="AB975" s="35"/>
      <c r="AC975" s="35"/>
      <c r="AD975" s="35"/>
      <c r="AE975" s="35"/>
      <c r="AR975" s="185" t="s">
        <v>426</v>
      </c>
      <c r="AT975" s="185" t="s">
        <v>239</v>
      </c>
      <c r="AU975" s="185" t="s">
        <v>84</v>
      </c>
      <c r="AY975" s="18" t="s">
        <v>170</v>
      </c>
      <c r="BE975" s="186">
        <f>IF(N975="základní",J975,0)</f>
        <v>0</v>
      </c>
      <c r="BF975" s="186">
        <f>IF(N975="snížená",J975,0)</f>
        <v>0</v>
      </c>
      <c r="BG975" s="186">
        <f>IF(N975="zákl. přenesená",J975,0)</f>
        <v>0</v>
      </c>
      <c r="BH975" s="186">
        <f>IF(N975="sníž. přenesená",J975,0)</f>
        <v>0</v>
      </c>
      <c r="BI975" s="186">
        <f>IF(N975="nulová",J975,0)</f>
        <v>0</v>
      </c>
      <c r="BJ975" s="18" t="s">
        <v>82</v>
      </c>
      <c r="BK975" s="186">
        <f>ROUND(I975*H975,2)</f>
        <v>0</v>
      </c>
      <c r="BL975" s="18" t="s">
        <v>276</v>
      </c>
      <c r="BM975" s="185" t="s">
        <v>1579</v>
      </c>
    </row>
    <row r="976" spans="1:65" s="2" customFormat="1" ht="16.5" customHeight="1" x14ac:dyDescent="0.2">
      <c r="A976" s="35"/>
      <c r="B976" s="36"/>
      <c r="C976" s="174" t="s">
        <v>1580</v>
      </c>
      <c r="D976" s="174" t="s">
        <v>172</v>
      </c>
      <c r="E976" s="175" t="s">
        <v>1581</v>
      </c>
      <c r="F976" s="176" t="s">
        <v>1582</v>
      </c>
      <c r="G976" s="177" t="s">
        <v>439</v>
      </c>
      <c r="H976" s="178">
        <v>11</v>
      </c>
      <c r="I976" s="179"/>
      <c r="J976" s="180">
        <f>ROUND(I976*H976,2)</f>
        <v>0</v>
      </c>
      <c r="K976" s="176" t="s">
        <v>176</v>
      </c>
      <c r="L976" s="40"/>
      <c r="M976" s="181" t="s">
        <v>19</v>
      </c>
      <c r="N976" s="182" t="s">
        <v>45</v>
      </c>
      <c r="O976" s="65"/>
      <c r="P976" s="183">
        <f>O976*H976</f>
        <v>0</v>
      </c>
      <c r="Q976" s="183">
        <v>7.6000000000000004E-4</v>
      </c>
      <c r="R976" s="183">
        <f>Q976*H976</f>
        <v>8.3600000000000011E-3</v>
      </c>
      <c r="S976" s="183">
        <v>0</v>
      </c>
      <c r="T976" s="184">
        <f>S976*H976</f>
        <v>0</v>
      </c>
      <c r="U976" s="35"/>
      <c r="V976" s="35"/>
      <c r="W976" s="35"/>
      <c r="X976" s="35"/>
      <c r="Y976" s="35"/>
      <c r="Z976" s="35"/>
      <c r="AA976" s="35"/>
      <c r="AB976" s="35"/>
      <c r="AC976" s="35"/>
      <c r="AD976" s="35"/>
      <c r="AE976" s="35"/>
      <c r="AR976" s="185" t="s">
        <v>276</v>
      </c>
      <c r="AT976" s="185" t="s">
        <v>172</v>
      </c>
      <c r="AU976" s="185" t="s">
        <v>84</v>
      </c>
      <c r="AY976" s="18" t="s">
        <v>170</v>
      </c>
      <c r="BE976" s="186">
        <f>IF(N976="základní",J976,0)</f>
        <v>0</v>
      </c>
      <c r="BF976" s="186">
        <f>IF(N976="snížená",J976,0)</f>
        <v>0</v>
      </c>
      <c r="BG976" s="186">
        <f>IF(N976="zákl. přenesená",J976,0)</f>
        <v>0</v>
      </c>
      <c r="BH976" s="186">
        <f>IF(N976="sníž. přenesená",J976,0)</f>
        <v>0</v>
      </c>
      <c r="BI976" s="186">
        <f>IF(N976="nulová",J976,0)</f>
        <v>0</v>
      </c>
      <c r="BJ976" s="18" t="s">
        <v>82</v>
      </c>
      <c r="BK976" s="186">
        <f>ROUND(I976*H976,2)</f>
        <v>0</v>
      </c>
      <c r="BL976" s="18" t="s">
        <v>276</v>
      </c>
      <c r="BM976" s="185" t="s">
        <v>1583</v>
      </c>
    </row>
    <row r="977" spans="1:65" s="13" customFormat="1" x14ac:dyDescent="0.2">
      <c r="B977" s="192"/>
      <c r="C977" s="193"/>
      <c r="D977" s="187" t="s">
        <v>181</v>
      </c>
      <c r="E977" s="194" t="s">
        <v>19</v>
      </c>
      <c r="F977" s="195" t="s">
        <v>1584</v>
      </c>
      <c r="G977" s="193"/>
      <c r="H977" s="196">
        <v>11</v>
      </c>
      <c r="I977" s="197"/>
      <c r="J977" s="193"/>
      <c r="K977" s="193"/>
      <c r="L977" s="198"/>
      <c r="M977" s="199"/>
      <c r="N977" s="200"/>
      <c r="O977" s="200"/>
      <c r="P977" s="200"/>
      <c r="Q977" s="200"/>
      <c r="R977" s="200"/>
      <c r="S977" s="200"/>
      <c r="T977" s="201"/>
      <c r="AT977" s="202" t="s">
        <v>181</v>
      </c>
      <c r="AU977" s="202" t="s">
        <v>84</v>
      </c>
      <c r="AV977" s="13" t="s">
        <v>84</v>
      </c>
      <c r="AW977" s="13" t="s">
        <v>35</v>
      </c>
      <c r="AX977" s="13" t="s">
        <v>82</v>
      </c>
      <c r="AY977" s="202" t="s">
        <v>170</v>
      </c>
    </row>
    <row r="978" spans="1:65" s="2" customFormat="1" ht="16.5" customHeight="1" x14ac:dyDescent="0.2">
      <c r="A978" s="35"/>
      <c r="B978" s="36"/>
      <c r="C978" s="214" t="s">
        <v>1585</v>
      </c>
      <c r="D978" s="214" t="s">
        <v>239</v>
      </c>
      <c r="E978" s="215" t="s">
        <v>1586</v>
      </c>
      <c r="F978" s="216" t="s">
        <v>1587</v>
      </c>
      <c r="G978" s="217" t="s">
        <v>439</v>
      </c>
      <c r="H978" s="218">
        <v>11</v>
      </c>
      <c r="I978" s="219"/>
      <c r="J978" s="220">
        <f>ROUND(I978*H978,2)</f>
        <v>0</v>
      </c>
      <c r="K978" s="216" t="s">
        <v>176</v>
      </c>
      <c r="L978" s="221"/>
      <c r="M978" s="222" t="s">
        <v>19</v>
      </c>
      <c r="N978" s="223" t="s">
        <v>45</v>
      </c>
      <c r="O978" s="65"/>
      <c r="P978" s="183">
        <f>O978*H978</f>
        <v>0</v>
      </c>
      <c r="Q978" s="183">
        <v>2.1000000000000001E-4</v>
      </c>
      <c r="R978" s="183">
        <f>Q978*H978</f>
        <v>2.31E-3</v>
      </c>
      <c r="S978" s="183">
        <v>0</v>
      </c>
      <c r="T978" s="184">
        <f>S978*H978</f>
        <v>0</v>
      </c>
      <c r="U978" s="35"/>
      <c r="V978" s="35"/>
      <c r="W978" s="35"/>
      <c r="X978" s="35"/>
      <c r="Y978" s="35"/>
      <c r="Z978" s="35"/>
      <c r="AA978" s="35"/>
      <c r="AB978" s="35"/>
      <c r="AC978" s="35"/>
      <c r="AD978" s="35"/>
      <c r="AE978" s="35"/>
      <c r="AR978" s="185" t="s">
        <v>426</v>
      </c>
      <c r="AT978" s="185" t="s">
        <v>239</v>
      </c>
      <c r="AU978" s="185" t="s">
        <v>84</v>
      </c>
      <c r="AY978" s="18" t="s">
        <v>170</v>
      </c>
      <c r="BE978" s="186">
        <f>IF(N978="základní",J978,0)</f>
        <v>0</v>
      </c>
      <c r="BF978" s="186">
        <f>IF(N978="snížená",J978,0)</f>
        <v>0</v>
      </c>
      <c r="BG978" s="186">
        <f>IF(N978="zákl. přenesená",J978,0)</f>
        <v>0</v>
      </c>
      <c r="BH978" s="186">
        <f>IF(N978="sníž. přenesená",J978,0)</f>
        <v>0</v>
      </c>
      <c r="BI978" s="186">
        <f>IF(N978="nulová",J978,0)</f>
        <v>0</v>
      </c>
      <c r="BJ978" s="18" t="s">
        <v>82</v>
      </c>
      <c r="BK978" s="186">
        <f>ROUND(I978*H978,2)</f>
        <v>0</v>
      </c>
      <c r="BL978" s="18" t="s">
        <v>276</v>
      </c>
      <c r="BM978" s="185" t="s">
        <v>1588</v>
      </c>
    </row>
    <row r="979" spans="1:65" s="2" customFormat="1" ht="21.75" customHeight="1" x14ac:dyDescent="0.2">
      <c r="A979" s="35"/>
      <c r="B979" s="36"/>
      <c r="C979" s="174" t="s">
        <v>1589</v>
      </c>
      <c r="D979" s="174" t="s">
        <v>172</v>
      </c>
      <c r="E979" s="175" t="s">
        <v>1590</v>
      </c>
      <c r="F979" s="176" t="s">
        <v>1591</v>
      </c>
      <c r="G979" s="177" t="s">
        <v>1484</v>
      </c>
      <c r="H979" s="178">
        <v>2</v>
      </c>
      <c r="I979" s="179"/>
      <c r="J979" s="180">
        <f>ROUND(I979*H979,2)</f>
        <v>0</v>
      </c>
      <c r="K979" s="176" t="s">
        <v>176</v>
      </c>
      <c r="L979" s="40"/>
      <c r="M979" s="181" t="s">
        <v>19</v>
      </c>
      <c r="N979" s="182" t="s">
        <v>45</v>
      </c>
      <c r="O979" s="65"/>
      <c r="P979" s="183">
        <f>O979*H979</f>
        <v>0</v>
      </c>
      <c r="Q979" s="183">
        <v>2.92E-2</v>
      </c>
      <c r="R979" s="183">
        <f>Q979*H979</f>
        <v>5.8400000000000001E-2</v>
      </c>
      <c r="S979" s="183">
        <v>0</v>
      </c>
      <c r="T979" s="184">
        <f>S979*H979</f>
        <v>0</v>
      </c>
      <c r="U979" s="35"/>
      <c r="V979" s="35"/>
      <c r="W979" s="35"/>
      <c r="X979" s="35"/>
      <c r="Y979" s="35"/>
      <c r="Z979" s="35"/>
      <c r="AA979" s="35"/>
      <c r="AB979" s="35"/>
      <c r="AC979" s="35"/>
      <c r="AD979" s="35"/>
      <c r="AE979" s="35"/>
      <c r="AR979" s="185" t="s">
        <v>276</v>
      </c>
      <c r="AT979" s="185" t="s">
        <v>172</v>
      </c>
      <c r="AU979" s="185" t="s">
        <v>84</v>
      </c>
      <c r="AY979" s="18" t="s">
        <v>170</v>
      </c>
      <c r="BE979" s="186">
        <f>IF(N979="základní",J979,0)</f>
        <v>0</v>
      </c>
      <c r="BF979" s="186">
        <f>IF(N979="snížená",J979,0)</f>
        <v>0</v>
      </c>
      <c r="BG979" s="186">
        <f>IF(N979="zákl. přenesená",J979,0)</f>
        <v>0</v>
      </c>
      <c r="BH979" s="186">
        <f>IF(N979="sníž. přenesená",J979,0)</f>
        <v>0</v>
      </c>
      <c r="BI979" s="186">
        <f>IF(N979="nulová",J979,0)</f>
        <v>0</v>
      </c>
      <c r="BJ979" s="18" t="s">
        <v>82</v>
      </c>
      <c r="BK979" s="186">
        <f>ROUND(I979*H979,2)</f>
        <v>0</v>
      </c>
      <c r="BL979" s="18" t="s">
        <v>276</v>
      </c>
      <c r="BM979" s="185" t="s">
        <v>1592</v>
      </c>
    </row>
    <row r="980" spans="1:65" s="2" customFormat="1" ht="21.75" customHeight="1" x14ac:dyDescent="0.2">
      <c r="A980" s="35"/>
      <c r="B980" s="36"/>
      <c r="C980" s="174" t="s">
        <v>1593</v>
      </c>
      <c r="D980" s="174" t="s">
        <v>172</v>
      </c>
      <c r="E980" s="175" t="s">
        <v>1594</v>
      </c>
      <c r="F980" s="176" t="s">
        <v>1595</v>
      </c>
      <c r="G980" s="177" t="s">
        <v>439</v>
      </c>
      <c r="H980" s="178">
        <v>7</v>
      </c>
      <c r="I980" s="179"/>
      <c r="J980" s="180">
        <f>ROUND(I980*H980,2)</f>
        <v>0</v>
      </c>
      <c r="K980" s="176" t="s">
        <v>176</v>
      </c>
      <c r="L980" s="40"/>
      <c r="M980" s="181" t="s">
        <v>19</v>
      </c>
      <c r="N980" s="182" t="s">
        <v>45</v>
      </c>
      <c r="O980" s="65"/>
      <c r="P980" s="183">
        <f>O980*H980</f>
        <v>0</v>
      </c>
      <c r="Q980" s="183">
        <v>1.47E-3</v>
      </c>
      <c r="R980" s="183">
        <f>Q980*H980</f>
        <v>1.0290000000000001E-2</v>
      </c>
      <c r="S980" s="183">
        <v>0</v>
      </c>
      <c r="T980" s="184">
        <f>S980*H980</f>
        <v>0</v>
      </c>
      <c r="U980" s="35"/>
      <c r="V980" s="35"/>
      <c r="W980" s="35"/>
      <c r="X980" s="35"/>
      <c r="Y980" s="35"/>
      <c r="Z980" s="35"/>
      <c r="AA980" s="35"/>
      <c r="AB980" s="35"/>
      <c r="AC980" s="35"/>
      <c r="AD980" s="35"/>
      <c r="AE980" s="35"/>
      <c r="AR980" s="185" t="s">
        <v>276</v>
      </c>
      <c r="AT980" s="185" t="s">
        <v>172</v>
      </c>
      <c r="AU980" s="185" t="s">
        <v>84</v>
      </c>
      <c r="AY980" s="18" t="s">
        <v>170</v>
      </c>
      <c r="BE980" s="186">
        <f>IF(N980="základní",J980,0)</f>
        <v>0</v>
      </c>
      <c r="BF980" s="186">
        <f>IF(N980="snížená",J980,0)</f>
        <v>0</v>
      </c>
      <c r="BG980" s="186">
        <f>IF(N980="zákl. přenesená",J980,0)</f>
        <v>0</v>
      </c>
      <c r="BH980" s="186">
        <f>IF(N980="sníž. přenesená",J980,0)</f>
        <v>0</v>
      </c>
      <c r="BI980" s="186">
        <f>IF(N980="nulová",J980,0)</f>
        <v>0</v>
      </c>
      <c r="BJ980" s="18" t="s">
        <v>82</v>
      </c>
      <c r="BK980" s="186">
        <f>ROUND(I980*H980,2)</f>
        <v>0</v>
      </c>
      <c r="BL980" s="18" t="s">
        <v>276</v>
      </c>
      <c r="BM980" s="185" t="s">
        <v>1596</v>
      </c>
    </row>
    <row r="981" spans="1:65" s="2" customFormat="1" ht="39" x14ac:dyDescent="0.2">
      <c r="A981" s="35"/>
      <c r="B981" s="36"/>
      <c r="C981" s="37"/>
      <c r="D981" s="187" t="s">
        <v>179</v>
      </c>
      <c r="E981" s="37"/>
      <c r="F981" s="188" t="s">
        <v>1597</v>
      </c>
      <c r="G981" s="37"/>
      <c r="H981" s="37"/>
      <c r="I981" s="189"/>
      <c r="J981" s="37"/>
      <c r="K981" s="37"/>
      <c r="L981" s="40"/>
      <c r="M981" s="190"/>
      <c r="N981" s="191"/>
      <c r="O981" s="65"/>
      <c r="P981" s="65"/>
      <c r="Q981" s="65"/>
      <c r="R981" s="65"/>
      <c r="S981" s="65"/>
      <c r="T981" s="66"/>
      <c r="U981" s="35"/>
      <c r="V981" s="35"/>
      <c r="W981" s="35"/>
      <c r="X981" s="35"/>
      <c r="Y981" s="35"/>
      <c r="Z981" s="35"/>
      <c r="AA981" s="35"/>
      <c r="AB981" s="35"/>
      <c r="AC981" s="35"/>
      <c r="AD981" s="35"/>
      <c r="AE981" s="35"/>
      <c r="AT981" s="18" t="s">
        <v>179</v>
      </c>
      <c r="AU981" s="18" t="s">
        <v>84</v>
      </c>
    </row>
    <row r="982" spans="1:65" s="2" customFormat="1" ht="24" x14ac:dyDescent="0.2">
      <c r="A982" s="35"/>
      <c r="B982" s="36"/>
      <c r="C982" s="174" t="s">
        <v>1598</v>
      </c>
      <c r="D982" s="174" t="s">
        <v>172</v>
      </c>
      <c r="E982" s="175" t="s">
        <v>1599</v>
      </c>
      <c r="F982" s="176" t="s">
        <v>1600</v>
      </c>
      <c r="G982" s="177" t="s">
        <v>1153</v>
      </c>
      <c r="H982" s="224"/>
      <c r="I982" s="179"/>
      <c r="J982" s="180">
        <f>ROUND(I982*H982,2)</f>
        <v>0</v>
      </c>
      <c r="K982" s="176" t="s">
        <v>176</v>
      </c>
      <c r="L982" s="40"/>
      <c r="M982" s="181" t="s">
        <v>19</v>
      </c>
      <c r="N982" s="182" t="s">
        <v>45</v>
      </c>
      <c r="O982" s="65"/>
      <c r="P982" s="183">
        <f>O982*H982</f>
        <v>0</v>
      </c>
      <c r="Q982" s="183">
        <v>0</v>
      </c>
      <c r="R982" s="183">
        <f>Q982*H982</f>
        <v>0</v>
      </c>
      <c r="S982" s="183">
        <v>0</v>
      </c>
      <c r="T982" s="184">
        <f>S982*H982</f>
        <v>0</v>
      </c>
      <c r="U982" s="35"/>
      <c r="V982" s="35"/>
      <c r="W982" s="35"/>
      <c r="X982" s="35"/>
      <c r="Y982" s="35"/>
      <c r="Z982" s="35"/>
      <c r="AA982" s="35"/>
      <c r="AB982" s="35"/>
      <c r="AC982" s="35"/>
      <c r="AD982" s="35"/>
      <c r="AE982" s="35"/>
      <c r="AR982" s="185" t="s">
        <v>276</v>
      </c>
      <c r="AT982" s="185" t="s">
        <v>172</v>
      </c>
      <c r="AU982" s="185" t="s">
        <v>84</v>
      </c>
      <c r="AY982" s="18" t="s">
        <v>170</v>
      </c>
      <c r="BE982" s="186">
        <f>IF(N982="základní",J982,0)</f>
        <v>0</v>
      </c>
      <c r="BF982" s="186">
        <f>IF(N982="snížená",J982,0)</f>
        <v>0</v>
      </c>
      <c r="BG982" s="186">
        <f>IF(N982="zákl. přenesená",J982,0)</f>
        <v>0</v>
      </c>
      <c r="BH982" s="186">
        <f>IF(N982="sníž. přenesená",J982,0)</f>
        <v>0</v>
      </c>
      <c r="BI982" s="186">
        <f>IF(N982="nulová",J982,0)</f>
        <v>0</v>
      </c>
      <c r="BJ982" s="18" t="s">
        <v>82</v>
      </c>
      <c r="BK982" s="186">
        <f>ROUND(I982*H982,2)</f>
        <v>0</v>
      </c>
      <c r="BL982" s="18" t="s">
        <v>276</v>
      </c>
      <c r="BM982" s="185" t="s">
        <v>1601</v>
      </c>
    </row>
    <row r="983" spans="1:65" s="2" customFormat="1" ht="78" x14ac:dyDescent="0.2">
      <c r="A983" s="35"/>
      <c r="B983" s="36"/>
      <c r="C983" s="37"/>
      <c r="D983" s="187" t="s">
        <v>179</v>
      </c>
      <c r="E983" s="37"/>
      <c r="F983" s="188" t="s">
        <v>1192</v>
      </c>
      <c r="G983" s="37"/>
      <c r="H983" s="37"/>
      <c r="I983" s="189"/>
      <c r="J983" s="37"/>
      <c r="K983" s="37"/>
      <c r="L983" s="40"/>
      <c r="M983" s="190"/>
      <c r="N983" s="191"/>
      <c r="O983" s="65"/>
      <c r="P983" s="65"/>
      <c r="Q983" s="65"/>
      <c r="R983" s="65"/>
      <c r="S983" s="65"/>
      <c r="T983" s="66"/>
      <c r="U983" s="35"/>
      <c r="V983" s="35"/>
      <c r="W983" s="35"/>
      <c r="X983" s="35"/>
      <c r="Y983" s="35"/>
      <c r="Z983" s="35"/>
      <c r="AA983" s="35"/>
      <c r="AB983" s="35"/>
      <c r="AC983" s="35"/>
      <c r="AD983" s="35"/>
      <c r="AE983" s="35"/>
      <c r="AT983" s="18" t="s">
        <v>179</v>
      </c>
      <c r="AU983" s="18" t="s">
        <v>84</v>
      </c>
    </row>
    <row r="984" spans="1:65" s="12" customFormat="1" ht="22.9" customHeight="1" x14ac:dyDescent="0.2">
      <c r="B984" s="158"/>
      <c r="C984" s="159"/>
      <c r="D984" s="160" t="s">
        <v>73</v>
      </c>
      <c r="E984" s="172" t="s">
        <v>1602</v>
      </c>
      <c r="F984" s="172" t="s">
        <v>1603</v>
      </c>
      <c r="G984" s="159"/>
      <c r="H984" s="159"/>
      <c r="I984" s="162"/>
      <c r="J984" s="173">
        <f>BK984</f>
        <v>0</v>
      </c>
      <c r="K984" s="159"/>
      <c r="L984" s="164"/>
      <c r="M984" s="165"/>
      <c r="N984" s="166"/>
      <c r="O984" s="166"/>
      <c r="P984" s="167">
        <f>P985</f>
        <v>0</v>
      </c>
      <c r="Q984" s="166"/>
      <c r="R984" s="167">
        <f>R985</f>
        <v>0</v>
      </c>
      <c r="S984" s="166"/>
      <c r="T984" s="168">
        <f>T985</f>
        <v>0</v>
      </c>
      <c r="AR984" s="169" t="s">
        <v>84</v>
      </c>
      <c r="AT984" s="170" t="s">
        <v>73</v>
      </c>
      <c r="AU984" s="170" t="s">
        <v>82</v>
      </c>
      <c r="AY984" s="169" t="s">
        <v>170</v>
      </c>
      <c r="BK984" s="171">
        <f>BK985</f>
        <v>0</v>
      </c>
    </row>
    <row r="985" spans="1:65" s="2" customFormat="1" ht="16.5" customHeight="1" x14ac:dyDescent="0.2">
      <c r="A985" s="35"/>
      <c r="B985" s="36"/>
      <c r="C985" s="174" t="s">
        <v>1604</v>
      </c>
      <c r="D985" s="174" t="s">
        <v>172</v>
      </c>
      <c r="E985" s="175" t="s">
        <v>1605</v>
      </c>
      <c r="F985" s="176" t="s">
        <v>1606</v>
      </c>
      <c r="G985" s="177" t="s">
        <v>1484</v>
      </c>
      <c r="H985" s="178">
        <v>1</v>
      </c>
      <c r="I985" s="179"/>
      <c r="J985" s="180">
        <f>ROUND(I985*H985,2)</f>
        <v>0</v>
      </c>
      <c r="K985" s="176" t="s">
        <v>19</v>
      </c>
      <c r="L985" s="40"/>
      <c r="M985" s="181" t="s">
        <v>19</v>
      </c>
      <c r="N985" s="182" t="s">
        <v>45</v>
      </c>
      <c r="O985" s="65"/>
      <c r="P985" s="183">
        <f>O985*H985</f>
        <v>0</v>
      </c>
      <c r="Q985" s="183">
        <v>0</v>
      </c>
      <c r="R985" s="183">
        <f>Q985*H985</f>
        <v>0</v>
      </c>
      <c r="S985" s="183">
        <v>0</v>
      </c>
      <c r="T985" s="184">
        <f>S985*H985</f>
        <v>0</v>
      </c>
      <c r="U985" s="35"/>
      <c r="V985" s="35"/>
      <c r="W985" s="35"/>
      <c r="X985" s="35"/>
      <c r="Y985" s="35"/>
      <c r="Z985" s="35"/>
      <c r="AA985" s="35"/>
      <c r="AB985" s="35"/>
      <c r="AC985" s="35"/>
      <c r="AD985" s="35"/>
      <c r="AE985" s="35"/>
      <c r="AR985" s="185" t="s">
        <v>276</v>
      </c>
      <c r="AT985" s="185" t="s">
        <v>172</v>
      </c>
      <c r="AU985" s="185" t="s">
        <v>84</v>
      </c>
      <c r="AY985" s="18" t="s">
        <v>170</v>
      </c>
      <c r="BE985" s="186">
        <f>IF(N985="základní",J985,0)</f>
        <v>0</v>
      </c>
      <c r="BF985" s="186">
        <f>IF(N985="snížená",J985,0)</f>
        <v>0</v>
      </c>
      <c r="BG985" s="186">
        <f>IF(N985="zákl. přenesená",J985,0)</f>
        <v>0</v>
      </c>
      <c r="BH985" s="186">
        <f>IF(N985="sníž. přenesená",J985,0)</f>
        <v>0</v>
      </c>
      <c r="BI985" s="186">
        <f>IF(N985="nulová",J985,0)</f>
        <v>0</v>
      </c>
      <c r="BJ985" s="18" t="s">
        <v>82</v>
      </c>
      <c r="BK985" s="186">
        <f>ROUND(I985*H985,2)</f>
        <v>0</v>
      </c>
      <c r="BL985" s="18" t="s">
        <v>276</v>
      </c>
      <c r="BM985" s="185" t="s">
        <v>1607</v>
      </c>
    </row>
    <row r="986" spans="1:65" s="12" customFormat="1" ht="22.9" customHeight="1" x14ac:dyDescent="0.2">
      <c r="B986" s="158"/>
      <c r="C986" s="159"/>
      <c r="D986" s="160" t="s">
        <v>73</v>
      </c>
      <c r="E986" s="172" t="s">
        <v>1608</v>
      </c>
      <c r="F986" s="172" t="s">
        <v>1609</v>
      </c>
      <c r="G986" s="159"/>
      <c r="H986" s="159"/>
      <c r="I986" s="162"/>
      <c r="J986" s="173">
        <f>BK986</f>
        <v>0</v>
      </c>
      <c r="K986" s="159"/>
      <c r="L986" s="164"/>
      <c r="M986" s="165"/>
      <c r="N986" s="166"/>
      <c r="O986" s="166"/>
      <c r="P986" s="167">
        <f>SUM(P987:P1041)</f>
        <v>0</v>
      </c>
      <c r="Q986" s="166"/>
      <c r="R986" s="167">
        <f>SUM(R987:R1041)</f>
        <v>1.0242399999999998</v>
      </c>
      <c r="S986" s="166"/>
      <c r="T986" s="168">
        <f>SUM(T987:T1041)</f>
        <v>0</v>
      </c>
      <c r="AR986" s="169" t="s">
        <v>84</v>
      </c>
      <c r="AT986" s="170" t="s">
        <v>73</v>
      </c>
      <c r="AU986" s="170" t="s">
        <v>82</v>
      </c>
      <c r="AY986" s="169" t="s">
        <v>170</v>
      </c>
      <c r="BK986" s="171">
        <f>SUM(BK987:BK1041)</f>
        <v>0</v>
      </c>
    </row>
    <row r="987" spans="1:65" s="2" customFormat="1" ht="16.5" customHeight="1" x14ac:dyDescent="0.2">
      <c r="A987" s="35"/>
      <c r="B987" s="36"/>
      <c r="C987" s="174" t="s">
        <v>1610</v>
      </c>
      <c r="D987" s="174" t="s">
        <v>172</v>
      </c>
      <c r="E987" s="175" t="s">
        <v>1611</v>
      </c>
      <c r="F987" s="176" t="s">
        <v>1612</v>
      </c>
      <c r="G987" s="177" t="s">
        <v>1484</v>
      </c>
      <c r="H987" s="178">
        <v>5</v>
      </c>
      <c r="I987" s="179"/>
      <c r="J987" s="180">
        <f>ROUND(I987*H987,2)</f>
        <v>0</v>
      </c>
      <c r="K987" s="176" t="s">
        <v>176</v>
      </c>
      <c r="L987" s="40"/>
      <c r="M987" s="181" t="s">
        <v>19</v>
      </c>
      <c r="N987" s="182" t="s">
        <v>45</v>
      </c>
      <c r="O987" s="65"/>
      <c r="P987" s="183">
        <f>O987*H987</f>
        <v>0</v>
      </c>
      <c r="Q987" s="183">
        <v>1.0789999999999999E-2</v>
      </c>
      <c r="R987" s="183">
        <f>Q987*H987</f>
        <v>5.3949999999999998E-2</v>
      </c>
      <c r="S987" s="183">
        <v>0</v>
      </c>
      <c r="T987" s="184">
        <f>S987*H987</f>
        <v>0</v>
      </c>
      <c r="U987" s="35"/>
      <c r="V987" s="35"/>
      <c r="W987" s="35"/>
      <c r="X987" s="35"/>
      <c r="Y987" s="35"/>
      <c r="Z987" s="35"/>
      <c r="AA987" s="35"/>
      <c r="AB987" s="35"/>
      <c r="AC987" s="35"/>
      <c r="AD987" s="35"/>
      <c r="AE987" s="35"/>
      <c r="AR987" s="185" t="s">
        <v>276</v>
      </c>
      <c r="AT987" s="185" t="s">
        <v>172</v>
      </c>
      <c r="AU987" s="185" t="s">
        <v>84</v>
      </c>
      <c r="AY987" s="18" t="s">
        <v>170</v>
      </c>
      <c r="BE987" s="186">
        <f>IF(N987="základní",J987,0)</f>
        <v>0</v>
      </c>
      <c r="BF987" s="186">
        <f>IF(N987="snížená",J987,0)</f>
        <v>0</v>
      </c>
      <c r="BG987" s="186">
        <f>IF(N987="zákl. přenesená",J987,0)</f>
        <v>0</v>
      </c>
      <c r="BH987" s="186">
        <f>IF(N987="sníž. přenesená",J987,0)</f>
        <v>0</v>
      </c>
      <c r="BI987" s="186">
        <f>IF(N987="nulová",J987,0)</f>
        <v>0</v>
      </c>
      <c r="BJ987" s="18" t="s">
        <v>82</v>
      </c>
      <c r="BK987" s="186">
        <f>ROUND(I987*H987,2)</f>
        <v>0</v>
      </c>
      <c r="BL987" s="18" t="s">
        <v>276</v>
      </c>
      <c r="BM987" s="185" t="s">
        <v>1613</v>
      </c>
    </row>
    <row r="988" spans="1:65" s="2" customFormat="1" ht="39" x14ac:dyDescent="0.2">
      <c r="A988" s="35"/>
      <c r="B988" s="36"/>
      <c r="C988" s="37"/>
      <c r="D988" s="187" t="s">
        <v>179</v>
      </c>
      <c r="E988" s="37"/>
      <c r="F988" s="188" t="s">
        <v>1614</v>
      </c>
      <c r="G988" s="37"/>
      <c r="H988" s="37"/>
      <c r="I988" s="189"/>
      <c r="J988" s="37"/>
      <c r="K988" s="37"/>
      <c r="L988" s="40"/>
      <c r="M988" s="190"/>
      <c r="N988" s="191"/>
      <c r="O988" s="65"/>
      <c r="P988" s="65"/>
      <c r="Q988" s="65"/>
      <c r="R988" s="65"/>
      <c r="S988" s="65"/>
      <c r="T988" s="66"/>
      <c r="U988" s="35"/>
      <c r="V988" s="35"/>
      <c r="W988" s="35"/>
      <c r="X988" s="35"/>
      <c r="Y988" s="35"/>
      <c r="Z988" s="35"/>
      <c r="AA988" s="35"/>
      <c r="AB988" s="35"/>
      <c r="AC988" s="35"/>
      <c r="AD988" s="35"/>
      <c r="AE988" s="35"/>
      <c r="AT988" s="18" t="s">
        <v>179</v>
      </c>
      <c r="AU988" s="18" t="s">
        <v>84</v>
      </c>
    </row>
    <row r="989" spans="1:65" s="13" customFormat="1" x14ac:dyDescent="0.2">
      <c r="B989" s="192"/>
      <c r="C989" s="193"/>
      <c r="D989" s="187" t="s">
        <v>181</v>
      </c>
      <c r="E989" s="194" t="s">
        <v>19</v>
      </c>
      <c r="F989" s="195" t="s">
        <v>1615</v>
      </c>
      <c r="G989" s="193"/>
      <c r="H989" s="196">
        <v>5</v>
      </c>
      <c r="I989" s="197"/>
      <c r="J989" s="193"/>
      <c r="K989" s="193"/>
      <c r="L989" s="198"/>
      <c r="M989" s="199"/>
      <c r="N989" s="200"/>
      <c r="O989" s="200"/>
      <c r="P989" s="200"/>
      <c r="Q989" s="200"/>
      <c r="R989" s="200"/>
      <c r="S989" s="200"/>
      <c r="T989" s="201"/>
      <c r="AT989" s="202" t="s">
        <v>181</v>
      </c>
      <c r="AU989" s="202" t="s">
        <v>84</v>
      </c>
      <c r="AV989" s="13" t="s">
        <v>84</v>
      </c>
      <c r="AW989" s="13" t="s">
        <v>35</v>
      </c>
      <c r="AX989" s="13" t="s">
        <v>82</v>
      </c>
      <c r="AY989" s="202" t="s">
        <v>170</v>
      </c>
    </row>
    <row r="990" spans="1:65" s="2" customFormat="1" ht="24" x14ac:dyDescent="0.2">
      <c r="A990" s="35"/>
      <c r="B990" s="36"/>
      <c r="C990" s="174" t="s">
        <v>1616</v>
      </c>
      <c r="D990" s="174" t="s">
        <v>172</v>
      </c>
      <c r="E990" s="175" t="s">
        <v>1617</v>
      </c>
      <c r="F990" s="176" t="s">
        <v>1618</v>
      </c>
      <c r="G990" s="177" t="s">
        <v>1484</v>
      </c>
      <c r="H990" s="178">
        <v>5</v>
      </c>
      <c r="I990" s="179"/>
      <c r="J990" s="180">
        <f>ROUND(I990*H990,2)</f>
        <v>0</v>
      </c>
      <c r="K990" s="176" t="s">
        <v>176</v>
      </c>
      <c r="L990" s="40"/>
      <c r="M990" s="181" t="s">
        <v>19</v>
      </c>
      <c r="N990" s="182" t="s">
        <v>45</v>
      </c>
      <c r="O990" s="65"/>
      <c r="P990" s="183">
        <f>O990*H990</f>
        <v>0</v>
      </c>
      <c r="Q990" s="183">
        <v>1.374E-2</v>
      </c>
      <c r="R990" s="183">
        <f>Q990*H990</f>
        <v>6.8699999999999997E-2</v>
      </c>
      <c r="S990" s="183">
        <v>0</v>
      </c>
      <c r="T990" s="184">
        <f>S990*H990</f>
        <v>0</v>
      </c>
      <c r="U990" s="35"/>
      <c r="V990" s="35"/>
      <c r="W990" s="35"/>
      <c r="X990" s="35"/>
      <c r="Y990" s="35"/>
      <c r="Z990" s="35"/>
      <c r="AA990" s="35"/>
      <c r="AB990" s="35"/>
      <c r="AC990" s="35"/>
      <c r="AD990" s="35"/>
      <c r="AE990" s="35"/>
      <c r="AR990" s="185" t="s">
        <v>276</v>
      </c>
      <c r="AT990" s="185" t="s">
        <v>172</v>
      </c>
      <c r="AU990" s="185" t="s">
        <v>84</v>
      </c>
      <c r="AY990" s="18" t="s">
        <v>170</v>
      </c>
      <c r="BE990" s="186">
        <f>IF(N990="základní",J990,0)</f>
        <v>0</v>
      </c>
      <c r="BF990" s="186">
        <f>IF(N990="snížená",J990,0)</f>
        <v>0</v>
      </c>
      <c r="BG990" s="186">
        <f>IF(N990="zákl. přenesená",J990,0)</f>
        <v>0</v>
      </c>
      <c r="BH990" s="186">
        <f>IF(N990="sníž. přenesená",J990,0)</f>
        <v>0</v>
      </c>
      <c r="BI990" s="186">
        <f>IF(N990="nulová",J990,0)</f>
        <v>0</v>
      </c>
      <c r="BJ990" s="18" t="s">
        <v>82</v>
      </c>
      <c r="BK990" s="186">
        <f>ROUND(I990*H990,2)</f>
        <v>0</v>
      </c>
      <c r="BL990" s="18" t="s">
        <v>276</v>
      </c>
      <c r="BM990" s="185" t="s">
        <v>1619</v>
      </c>
    </row>
    <row r="991" spans="1:65" s="2" customFormat="1" ht="39" x14ac:dyDescent="0.2">
      <c r="A991" s="35"/>
      <c r="B991" s="36"/>
      <c r="C991" s="37"/>
      <c r="D991" s="187" t="s">
        <v>179</v>
      </c>
      <c r="E991" s="37"/>
      <c r="F991" s="188" t="s">
        <v>1614</v>
      </c>
      <c r="G991" s="37"/>
      <c r="H991" s="37"/>
      <c r="I991" s="189"/>
      <c r="J991" s="37"/>
      <c r="K991" s="37"/>
      <c r="L991" s="40"/>
      <c r="M991" s="190"/>
      <c r="N991" s="191"/>
      <c r="O991" s="65"/>
      <c r="P991" s="65"/>
      <c r="Q991" s="65"/>
      <c r="R991" s="65"/>
      <c r="S991" s="65"/>
      <c r="T991" s="66"/>
      <c r="U991" s="35"/>
      <c r="V991" s="35"/>
      <c r="W991" s="35"/>
      <c r="X991" s="35"/>
      <c r="Y991" s="35"/>
      <c r="Z991" s="35"/>
      <c r="AA991" s="35"/>
      <c r="AB991" s="35"/>
      <c r="AC991" s="35"/>
      <c r="AD991" s="35"/>
      <c r="AE991" s="35"/>
      <c r="AT991" s="18" t="s">
        <v>179</v>
      </c>
      <c r="AU991" s="18" t="s">
        <v>84</v>
      </c>
    </row>
    <row r="992" spans="1:65" s="2" customFormat="1" ht="21.75" customHeight="1" x14ac:dyDescent="0.2">
      <c r="A992" s="35"/>
      <c r="B992" s="36"/>
      <c r="C992" s="174" t="s">
        <v>1620</v>
      </c>
      <c r="D992" s="174" t="s">
        <v>172</v>
      </c>
      <c r="E992" s="175" t="s">
        <v>1621</v>
      </c>
      <c r="F992" s="176" t="s">
        <v>1622</v>
      </c>
      <c r="G992" s="177" t="s">
        <v>1484</v>
      </c>
      <c r="H992" s="178">
        <v>9</v>
      </c>
      <c r="I992" s="179"/>
      <c r="J992" s="180">
        <f>ROUND(I992*H992,2)</f>
        <v>0</v>
      </c>
      <c r="K992" s="176" t="s">
        <v>176</v>
      </c>
      <c r="L992" s="40"/>
      <c r="M992" s="181" t="s">
        <v>19</v>
      </c>
      <c r="N992" s="182" t="s">
        <v>45</v>
      </c>
      <c r="O992" s="65"/>
      <c r="P992" s="183">
        <f>O992*H992</f>
        <v>0</v>
      </c>
      <c r="Q992" s="183">
        <v>1.6969999999999999E-2</v>
      </c>
      <c r="R992" s="183">
        <f>Q992*H992</f>
        <v>0.15272999999999998</v>
      </c>
      <c r="S992" s="183">
        <v>0</v>
      </c>
      <c r="T992" s="184">
        <f>S992*H992</f>
        <v>0</v>
      </c>
      <c r="U992" s="35"/>
      <c r="V992" s="35"/>
      <c r="W992" s="35"/>
      <c r="X992" s="35"/>
      <c r="Y992" s="35"/>
      <c r="Z992" s="35"/>
      <c r="AA992" s="35"/>
      <c r="AB992" s="35"/>
      <c r="AC992" s="35"/>
      <c r="AD992" s="35"/>
      <c r="AE992" s="35"/>
      <c r="AR992" s="185" t="s">
        <v>276</v>
      </c>
      <c r="AT992" s="185" t="s">
        <v>172</v>
      </c>
      <c r="AU992" s="185" t="s">
        <v>84</v>
      </c>
      <c r="AY992" s="18" t="s">
        <v>170</v>
      </c>
      <c r="BE992" s="186">
        <f>IF(N992="základní",J992,0)</f>
        <v>0</v>
      </c>
      <c r="BF992" s="186">
        <f>IF(N992="snížená",J992,0)</f>
        <v>0</v>
      </c>
      <c r="BG992" s="186">
        <f>IF(N992="zákl. přenesená",J992,0)</f>
        <v>0</v>
      </c>
      <c r="BH992" s="186">
        <f>IF(N992="sníž. přenesená",J992,0)</f>
        <v>0</v>
      </c>
      <c r="BI992" s="186">
        <f>IF(N992="nulová",J992,0)</f>
        <v>0</v>
      </c>
      <c r="BJ992" s="18" t="s">
        <v>82</v>
      </c>
      <c r="BK992" s="186">
        <f>ROUND(I992*H992,2)</f>
        <v>0</v>
      </c>
      <c r="BL992" s="18" t="s">
        <v>276</v>
      </c>
      <c r="BM992" s="185" t="s">
        <v>1623</v>
      </c>
    </row>
    <row r="993" spans="1:65" s="2" customFormat="1" ht="39" x14ac:dyDescent="0.2">
      <c r="A993" s="35"/>
      <c r="B993" s="36"/>
      <c r="C993" s="37"/>
      <c r="D993" s="187" t="s">
        <v>179</v>
      </c>
      <c r="E993" s="37"/>
      <c r="F993" s="188" t="s">
        <v>1614</v>
      </c>
      <c r="G993" s="37"/>
      <c r="H993" s="37"/>
      <c r="I993" s="189"/>
      <c r="J993" s="37"/>
      <c r="K993" s="37"/>
      <c r="L993" s="40"/>
      <c r="M993" s="190"/>
      <c r="N993" s="191"/>
      <c r="O993" s="65"/>
      <c r="P993" s="65"/>
      <c r="Q993" s="65"/>
      <c r="R993" s="65"/>
      <c r="S993" s="65"/>
      <c r="T993" s="66"/>
      <c r="U993" s="35"/>
      <c r="V993" s="35"/>
      <c r="W993" s="35"/>
      <c r="X993" s="35"/>
      <c r="Y993" s="35"/>
      <c r="Z993" s="35"/>
      <c r="AA993" s="35"/>
      <c r="AB993" s="35"/>
      <c r="AC993" s="35"/>
      <c r="AD993" s="35"/>
      <c r="AE993" s="35"/>
      <c r="AT993" s="18" t="s">
        <v>179</v>
      </c>
      <c r="AU993" s="18" t="s">
        <v>84</v>
      </c>
    </row>
    <row r="994" spans="1:65" s="2" customFormat="1" ht="16.5" customHeight="1" x14ac:dyDescent="0.2">
      <c r="A994" s="35"/>
      <c r="B994" s="36"/>
      <c r="C994" s="174" t="s">
        <v>1624</v>
      </c>
      <c r="D994" s="174" t="s">
        <v>172</v>
      </c>
      <c r="E994" s="175" t="s">
        <v>1625</v>
      </c>
      <c r="F994" s="176" t="s">
        <v>1626</v>
      </c>
      <c r="G994" s="177" t="s">
        <v>439</v>
      </c>
      <c r="H994" s="178">
        <v>2</v>
      </c>
      <c r="I994" s="179"/>
      <c r="J994" s="180">
        <f>ROUND(I994*H994,2)</f>
        <v>0</v>
      </c>
      <c r="K994" s="176" t="s">
        <v>176</v>
      </c>
      <c r="L994" s="40"/>
      <c r="M994" s="181" t="s">
        <v>19</v>
      </c>
      <c r="N994" s="182" t="s">
        <v>45</v>
      </c>
      <c r="O994" s="65"/>
      <c r="P994" s="183">
        <f>O994*H994</f>
        <v>0</v>
      </c>
      <c r="Q994" s="183">
        <v>2.47E-3</v>
      </c>
      <c r="R994" s="183">
        <f>Q994*H994</f>
        <v>4.9399999999999999E-3</v>
      </c>
      <c r="S994" s="183">
        <v>0</v>
      </c>
      <c r="T994" s="184">
        <f>S994*H994</f>
        <v>0</v>
      </c>
      <c r="U994" s="35"/>
      <c r="V994" s="35"/>
      <c r="W994" s="35"/>
      <c r="X994" s="35"/>
      <c r="Y994" s="35"/>
      <c r="Z994" s="35"/>
      <c r="AA994" s="35"/>
      <c r="AB994" s="35"/>
      <c r="AC994" s="35"/>
      <c r="AD994" s="35"/>
      <c r="AE994" s="35"/>
      <c r="AR994" s="185" t="s">
        <v>276</v>
      </c>
      <c r="AT994" s="185" t="s">
        <v>172</v>
      </c>
      <c r="AU994" s="185" t="s">
        <v>84</v>
      </c>
      <c r="AY994" s="18" t="s">
        <v>170</v>
      </c>
      <c r="BE994" s="186">
        <f>IF(N994="základní",J994,0)</f>
        <v>0</v>
      </c>
      <c r="BF994" s="186">
        <f>IF(N994="snížená",J994,0)</f>
        <v>0</v>
      </c>
      <c r="BG994" s="186">
        <f>IF(N994="zákl. přenesená",J994,0)</f>
        <v>0</v>
      </c>
      <c r="BH994" s="186">
        <f>IF(N994="sníž. přenesená",J994,0)</f>
        <v>0</v>
      </c>
      <c r="BI994" s="186">
        <f>IF(N994="nulová",J994,0)</f>
        <v>0</v>
      </c>
      <c r="BJ994" s="18" t="s">
        <v>82</v>
      </c>
      <c r="BK994" s="186">
        <f>ROUND(I994*H994,2)</f>
        <v>0</v>
      </c>
      <c r="BL994" s="18" t="s">
        <v>276</v>
      </c>
      <c r="BM994" s="185" t="s">
        <v>1627</v>
      </c>
    </row>
    <row r="995" spans="1:65" s="2" customFormat="1" ht="39" x14ac:dyDescent="0.2">
      <c r="A995" s="35"/>
      <c r="B995" s="36"/>
      <c r="C995" s="37"/>
      <c r="D995" s="187" t="s">
        <v>179</v>
      </c>
      <c r="E995" s="37"/>
      <c r="F995" s="188" t="s">
        <v>1614</v>
      </c>
      <c r="G995" s="37"/>
      <c r="H995" s="37"/>
      <c r="I995" s="189"/>
      <c r="J995" s="37"/>
      <c r="K995" s="37"/>
      <c r="L995" s="40"/>
      <c r="M995" s="190"/>
      <c r="N995" s="191"/>
      <c r="O995" s="65"/>
      <c r="P995" s="65"/>
      <c r="Q995" s="65"/>
      <c r="R995" s="65"/>
      <c r="S995" s="65"/>
      <c r="T995" s="66"/>
      <c r="U995" s="35"/>
      <c r="V995" s="35"/>
      <c r="W995" s="35"/>
      <c r="X995" s="35"/>
      <c r="Y995" s="35"/>
      <c r="Z995" s="35"/>
      <c r="AA995" s="35"/>
      <c r="AB995" s="35"/>
      <c r="AC995" s="35"/>
      <c r="AD995" s="35"/>
      <c r="AE995" s="35"/>
      <c r="AT995" s="18" t="s">
        <v>179</v>
      </c>
      <c r="AU995" s="18" t="s">
        <v>84</v>
      </c>
    </row>
    <row r="996" spans="1:65" s="13" customFormat="1" x14ac:dyDescent="0.2">
      <c r="B996" s="192"/>
      <c r="C996" s="193"/>
      <c r="D996" s="187" t="s">
        <v>181</v>
      </c>
      <c r="E996" s="194" t="s">
        <v>19</v>
      </c>
      <c r="F996" s="195" t="s">
        <v>1628</v>
      </c>
      <c r="G996" s="193"/>
      <c r="H996" s="196">
        <v>2</v>
      </c>
      <c r="I996" s="197"/>
      <c r="J996" s="193"/>
      <c r="K996" s="193"/>
      <c r="L996" s="198"/>
      <c r="M996" s="199"/>
      <c r="N996" s="200"/>
      <c r="O996" s="200"/>
      <c r="P996" s="200"/>
      <c r="Q996" s="200"/>
      <c r="R996" s="200"/>
      <c r="S996" s="200"/>
      <c r="T996" s="201"/>
      <c r="AT996" s="202" t="s">
        <v>181</v>
      </c>
      <c r="AU996" s="202" t="s">
        <v>84</v>
      </c>
      <c r="AV996" s="13" t="s">
        <v>84</v>
      </c>
      <c r="AW996" s="13" t="s">
        <v>35</v>
      </c>
      <c r="AX996" s="13" t="s">
        <v>82</v>
      </c>
      <c r="AY996" s="202" t="s">
        <v>170</v>
      </c>
    </row>
    <row r="997" spans="1:65" s="2" customFormat="1" ht="16.5" customHeight="1" x14ac:dyDescent="0.2">
      <c r="A997" s="35"/>
      <c r="B997" s="36"/>
      <c r="C997" s="214" t="s">
        <v>1629</v>
      </c>
      <c r="D997" s="214" t="s">
        <v>239</v>
      </c>
      <c r="E997" s="215" t="s">
        <v>1630</v>
      </c>
      <c r="F997" s="216" t="s">
        <v>1631</v>
      </c>
      <c r="G997" s="217" t="s">
        <v>439</v>
      </c>
      <c r="H997" s="218">
        <v>2</v>
      </c>
      <c r="I997" s="219"/>
      <c r="J997" s="220">
        <f>ROUND(I997*H997,2)</f>
        <v>0</v>
      </c>
      <c r="K997" s="216" t="s">
        <v>176</v>
      </c>
      <c r="L997" s="221"/>
      <c r="M997" s="222" t="s">
        <v>19</v>
      </c>
      <c r="N997" s="223" t="s">
        <v>45</v>
      </c>
      <c r="O997" s="65"/>
      <c r="P997" s="183">
        <f>O997*H997</f>
        <v>0</v>
      </c>
      <c r="Q997" s="183">
        <v>2.1899999999999999E-2</v>
      </c>
      <c r="R997" s="183">
        <f>Q997*H997</f>
        <v>4.3799999999999999E-2</v>
      </c>
      <c r="S997" s="183">
        <v>0</v>
      </c>
      <c r="T997" s="184">
        <f>S997*H997</f>
        <v>0</v>
      </c>
      <c r="U997" s="35"/>
      <c r="V997" s="35"/>
      <c r="W997" s="35"/>
      <c r="X997" s="35"/>
      <c r="Y997" s="35"/>
      <c r="Z997" s="35"/>
      <c r="AA997" s="35"/>
      <c r="AB997" s="35"/>
      <c r="AC997" s="35"/>
      <c r="AD997" s="35"/>
      <c r="AE997" s="35"/>
      <c r="AR997" s="185" t="s">
        <v>426</v>
      </c>
      <c r="AT997" s="185" t="s">
        <v>239</v>
      </c>
      <c r="AU997" s="185" t="s">
        <v>84</v>
      </c>
      <c r="AY997" s="18" t="s">
        <v>170</v>
      </c>
      <c r="BE997" s="186">
        <f>IF(N997="základní",J997,0)</f>
        <v>0</v>
      </c>
      <c r="BF997" s="186">
        <f>IF(N997="snížená",J997,0)</f>
        <v>0</v>
      </c>
      <c r="BG997" s="186">
        <f>IF(N997="zákl. přenesená",J997,0)</f>
        <v>0</v>
      </c>
      <c r="BH997" s="186">
        <f>IF(N997="sníž. přenesená",J997,0)</f>
        <v>0</v>
      </c>
      <c r="BI997" s="186">
        <f>IF(N997="nulová",J997,0)</f>
        <v>0</v>
      </c>
      <c r="BJ997" s="18" t="s">
        <v>82</v>
      </c>
      <c r="BK997" s="186">
        <f>ROUND(I997*H997,2)</f>
        <v>0</v>
      </c>
      <c r="BL997" s="18" t="s">
        <v>276</v>
      </c>
      <c r="BM997" s="185" t="s">
        <v>1632</v>
      </c>
    </row>
    <row r="998" spans="1:65" s="2" customFormat="1" ht="16.5" customHeight="1" x14ac:dyDescent="0.2">
      <c r="A998" s="35"/>
      <c r="B998" s="36"/>
      <c r="C998" s="174" t="s">
        <v>1633</v>
      </c>
      <c r="D998" s="174" t="s">
        <v>172</v>
      </c>
      <c r="E998" s="175" t="s">
        <v>1634</v>
      </c>
      <c r="F998" s="176" t="s">
        <v>1635</v>
      </c>
      <c r="G998" s="177" t="s">
        <v>1484</v>
      </c>
      <c r="H998" s="178">
        <v>3</v>
      </c>
      <c r="I998" s="179"/>
      <c r="J998" s="180">
        <f>ROUND(I998*H998,2)</f>
        <v>0</v>
      </c>
      <c r="K998" s="176" t="s">
        <v>176</v>
      </c>
      <c r="L998" s="40"/>
      <c r="M998" s="181" t="s">
        <v>19</v>
      </c>
      <c r="N998" s="182" t="s">
        <v>45</v>
      </c>
      <c r="O998" s="65"/>
      <c r="P998" s="183">
        <f>O998*H998</f>
        <v>0</v>
      </c>
      <c r="Q998" s="183">
        <v>2.1099999999999999E-3</v>
      </c>
      <c r="R998" s="183">
        <f>Q998*H998</f>
        <v>6.3299999999999997E-3</v>
      </c>
      <c r="S998" s="183">
        <v>0</v>
      </c>
      <c r="T998" s="184">
        <f>S998*H998</f>
        <v>0</v>
      </c>
      <c r="U998" s="35"/>
      <c r="V998" s="35"/>
      <c r="W998" s="35"/>
      <c r="X998" s="35"/>
      <c r="Y998" s="35"/>
      <c r="Z998" s="35"/>
      <c r="AA998" s="35"/>
      <c r="AB998" s="35"/>
      <c r="AC998" s="35"/>
      <c r="AD998" s="35"/>
      <c r="AE998" s="35"/>
      <c r="AR998" s="185" t="s">
        <v>276</v>
      </c>
      <c r="AT998" s="185" t="s">
        <v>172</v>
      </c>
      <c r="AU998" s="185" t="s">
        <v>84</v>
      </c>
      <c r="AY998" s="18" t="s">
        <v>170</v>
      </c>
      <c r="BE998" s="186">
        <f>IF(N998="základní",J998,0)</f>
        <v>0</v>
      </c>
      <c r="BF998" s="186">
        <f>IF(N998="snížená",J998,0)</f>
        <v>0</v>
      </c>
      <c r="BG998" s="186">
        <f>IF(N998="zákl. přenesená",J998,0)</f>
        <v>0</v>
      </c>
      <c r="BH998" s="186">
        <f>IF(N998="sníž. přenesená",J998,0)</f>
        <v>0</v>
      </c>
      <c r="BI998" s="186">
        <f>IF(N998="nulová",J998,0)</f>
        <v>0</v>
      </c>
      <c r="BJ998" s="18" t="s">
        <v>82</v>
      </c>
      <c r="BK998" s="186">
        <f>ROUND(I998*H998,2)</f>
        <v>0</v>
      </c>
      <c r="BL998" s="18" t="s">
        <v>276</v>
      </c>
      <c r="BM998" s="185" t="s">
        <v>1636</v>
      </c>
    </row>
    <row r="999" spans="1:65" s="2" customFormat="1" ht="39" x14ac:dyDescent="0.2">
      <c r="A999" s="35"/>
      <c r="B999" s="36"/>
      <c r="C999" s="37"/>
      <c r="D999" s="187" t="s">
        <v>179</v>
      </c>
      <c r="E999" s="37"/>
      <c r="F999" s="188" t="s">
        <v>1637</v>
      </c>
      <c r="G999" s="37"/>
      <c r="H999" s="37"/>
      <c r="I999" s="189"/>
      <c r="J999" s="37"/>
      <c r="K999" s="37"/>
      <c r="L999" s="40"/>
      <c r="M999" s="190"/>
      <c r="N999" s="191"/>
      <c r="O999" s="65"/>
      <c r="P999" s="65"/>
      <c r="Q999" s="65"/>
      <c r="R999" s="65"/>
      <c r="S999" s="65"/>
      <c r="T999" s="66"/>
      <c r="U999" s="35"/>
      <c r="V999" s="35"/>
      <c r="W999" s="35"/>
      <c r="X999" s="35"/>
      <c r="Y999" s="35"/>
      <c r="Z999" s="35"/>
      <c r="AA999" s="35"/>
      <c r="AB999" s="35"/>
      <c r="AC999" s="35"/>
      <c r="AD999" s="35"/>
      <c r="AE999" s="35"/>
      <c r="AT999" s="18" t="s">
        <v>179</v>
      </c>
      <c r="AU999" s="18" t="s">
        <v>84</v>
      </c>
    </row>
    <row r="1000" spans="1:65" s="2" customFormat="1" ht="16.5" customHeight="1" x14ac:dyDescent="0.2">
      <c r="A1000" s="35"/>
      <c r="B1000" s="36"/>
      <c r="C1000" s="174" t="s">
        <v>1638</v>
      </c>
      <c r="D1000" s="174" t="s">
        <v>172</v>
      </c>
      <c r="E1000" s="175" t="s">
        <v>1639</v>
      </c>
      <c r="F1000" s="176" t="s">
        <v>1640</v>
      </c>
      <c r="G1000" s="177" t="s">
        <v>1484</v>
      </c>
      <c r="H1000" s="178">
        <v>3</v>
      </c>
      <c r="I1000" s="179"/>
      <c r="J1000" s="180">
        <f>ROUND(I1000*H1000,2)</f>
        <v>0</v>
      </c>
      <c r="K1000" s="176" t="s">
        <v>176</v>
      </c>
      <c r="L1000" s="40"/>
      <c r="M1000" s="181" t="s">
        <v>19</v>
      </c>
      <c r="N1000" s="182" t="s">
        <v>45</v>
      </c>
      <c r="O1000" s="65"/>
      <c r="P1000" s="183">
        <f>O1000*H1000</f>
        <v>0</v>
      </c>
      <c r="Q1000" s="183">
        <v>1.6080000000000001E-2</v>
      </c>
      <c r="R1000" s="183">
        <f>Q1000*H1000</f>
        <v>4.8240000000000005E-2</v>
      </c>
      <c r="S1000" s="183">
        <v>0</v>
      </c>
      <c r="T1000" s="184">
        <f>S1000*H1000</f>
        <v>0</v>
      </c>
      <c r="U1000" s="35"/>
      <c r="V1000" s="35"/>
      <c r="W1000" s="35"/>
      <c r="X1000" s="35"/>
      <c r="Y1000" s="35"/>
      <c r="Z1000" s="35"/>
      <c r="AA1000" s="35"/>
      <c r="AB1000" s="35"/>
      <c r="AC1000" s="35"/>
      <c r="AD1000" s="35"/>
      <c r="AE1000" s="35"/>
      <c r="AR1000" s="185" t="s">
        <v>276</v>
      </c>
      <c r="AT1000" s="185" t="s">
        <v>172</v>
      </c>
      <c r="AU1000" s="185" t="s">
        <v>84</v>
      </c>
      <c r="AY1000" s="18" t="s">
        <v>170</v>
      </c>
      <c r="BE1000" s="186">
        <f>IF(N1000="základní",J1000,0)</f>
        <v>0</v>
      </c>
      <c r="BF1000" s="186">
        <f>IF(N1000="snížená",J1000,0)</f>
        <v>0</v>
      </c>
      <c r="BG1000" s="186">
        <f>IF(N1000="zákl. přenesená",J1000,0)</f>
        <v>0</v>
      </c>
      <c r="BH1000" s="186">
        <f>IF(N1000="sníž. přenesená",J1000,0)</f>
        <v>0</v>
      </c>
      <c r="BI1000" s="186">
        <f>IF(N1000="nulová",J1000,0)</f>
        <v>0</v>
      </c>
      <c r="BJ1000" s="18" t="s">
        <v>82</v>
      </c>
      <c r="BK1000" s="186">
        <f>ROUND(I1000*H1000,2)</f>
        <v>0</v>
      </c>
      <c r="BL1000" s="18" t="s">
        <v>276</v>
      </c>
      <c r="BM1000" s="185" t="s">
        <v>1641</v>
      </c>
    </row>
    <row r="1001" spans="1:65" s="2" customFormat="1" ht="39" x14ac:dyDescent="0.2">
      <c r="A1001" s="35"/>
      <c r="B1001" s="36"/>
      <c r="C1001" s="37"/>
      <c r="D1001" s="187" t="s">
        <v>179</v>
      </c>
      <c r="E1001" s="37"/>
      <c r="F1001" s="188" t="s">
        <v>1637</v>
      </c>
      <c r="G1001" s="37"/>
      <c r="H1001" s="37"/>
      <c r="I1001" s="189"/>
      <c r="J1001" s="37"/>
      <c r="K1001" s="37"/>
      <c r="L1001" s="40"/>
      <c r="M1001" s="190"/>
      <c r="N1001" s="191"/>
      <c r="O1001" s="65"/>
      <c r="P1001" s="65"/>
      <c r="Q1001" s="65"/>
      <c r="R1001" s="65"/>
      <c r="S1001" s="65"/>
      <c r="T1001" s="66"/>
      <c r="U1001" s="35"/>
      <c r="V1001" s="35"/>
      <c r="W1001" s="35"/>
      <c r="X1001" s="35"/>
      <c r="Y1001" s="35"/>
      <c r="Z1001" s="35"/>
      <c r="AA1001" s="35"/>
      <c r="AB1001" s="35"/>
      <c r="AC1001" s="35"/>
      <c r="AD1001" s="35"/>
      <c r="AE1001" s="35"/>
      <c r="AT1001" s="18" t="s">
        <v>179</v>
      </c>
      <c r="AU1001" s="18" t="s">
        <v>84</v>
      </c>
    </row>
    <row r="1002" spans="1:65" s="2" customFormat="1" ht="24" x14ac:dyDescent="0.2">
      <c r="A1002" s="35"/>
      <c r="B1002" s="36"/>
      <c r="C1002" s="174" t="s">
        <v>1642</v>
      </c>
      <c r="D1002" s="174" t="s">
        <v>172</v>
      </c>
      <c r="E1002" s="175" t="s">
        <v>1643</v>
      </c>
      <c r="F1002" s="176" t="s">
        <v>1644</v>
      </c>
      <c r="G1002" s="177" t="s">
        <v>1484</v>
      </c>
      <c r="H1002" s="178">
        <v>11</v>
      </c>
      <c r="I1002" s="179"/>
      <c r="J1002" s="180">
        <f>ROUND(I1002*H1002,2)</f>
        <v>0</v>
      </c>
      <c r="K1002" s="176" t="s">
        <v>176</v>
      </c>
      <c r="L1002" s="40"/>
      <c r="M1002" s="181" t="s">
        <v>19</v>
      </c>
      <c r="N1002" s="182" t="s">
        <v>45</v>
      </c>
      <c r="O1002" s="65"/>
      <c r="P1002" s="183">
        <f>O1002*H1002</f>
        <v>0</v>
      </c>
      <c r="Q1002" s="183">
        <v>2.223E-2</v>
      </c>
      <c r="R1002" s="183">
        <f>Q1002*H1002</f>
        <v>0.24453</v>
      </c>
      <c r="S1002" s="183">
        <v>0</v>
      </c>
      <c r="T1002" s="184">
        <f>S1002*H1002</f>
        <v>0</v>
      </c>
      <c r="U1002" s="35"/>
      <c r="V1002" s="35"/>
      <c r="W1002" s="35"/>
      <c r="X1002" s="35"/>
      <c r="Y1002" s="35"/>
      <c r="Z1002" s="35"/>
      <c r="AA1002" s="35"/>
      <c r="AB1002" s="35"/>
      <c r="AC1002" s="35"/>
      <c r="AD1002" s="35"/>
      <c r="AE1002" s="35"/>
      <c r="AR1002" s="185" t="s">
        <v>276</v>
      </c>
      <c r="AT1002" s="185" t="s">
        <v>172</v>
      </c>
      <c r="AU1002" s="185" t="s">
        <v>84</v>
      </c>
      <c r="AY1002" s="18" t="s">
        <v>170</v>
      </c>
      <c r="BE1002" s="186">
        <f>IF(N1002="základní",J1002,0)</f>
        <v>0</v>
      </c>
      <c r="BF1002" s="186">
        <f>IF(N1002="snížená",J1002,0)</f>
        <v>0</v>
      </c>
      <c r="BG1002" s="186">
        <f>IF(N1002="zákl. přenesená",J1002,0)</f>
        <v>0</v>
      </c>
      <c r="BH1002" s="186">
        <f>IF(N1002="sníž. přenesená",J1002,0)</f>
        <v>0</v>
      </c>
      <c r="BI1002" s="186">
        <f>IF(N1002="nulová",J1002,0)</f>
        <v>0</v>
      </c>
      <c r="BJ1002" s="18" t="s">
        <v>82</v>
      </c>
      <c r="BK1002" s="186">
        <f>ROUND(I1002*H1002,2)</f>
        <v>0</v>
      </c>
      <c r="BL1002" s="18" t="s">
        <v>276</v>
      </c>
      <c r="BM1002" s="185" t="s">
        <v>1645</v>
      </c>
    </row>
    <row r="1003" spans="1:65" s="2" customFormat="1" ht="58.5" x14ac:dyDescent="0.2">
      <c r="A1003" s="35"/>
      <c r="B1003" s="36"/>
      <c r="C1003" s="37"/>
      <c r="D1003" s="187" t="s">
        <v>179</v>
      </c>
      <c r="E1003" s="37"/>
      <c r="F1003" s="188" t="s">
        <v>1646</v>
      </c>
      <c r="G1003" s="37"/>
      <c r="H1003" s="37"/>
      <c r="I1003" s="189"/>
      <c r="J1003" s="37"/>
      <c r="K1003" s="37"/>
      <c r="L1003" s="40"/>
      <c r="M1003" s="190"/>
      <c r="N1003" s="191"/>
      <c r="O1003" s="65"/>
      <c r="P1003" s="65"/>
      <c r="Q1003" s="65"/>
      <c r="R1003" s="65"/>
      <c r="S1003" s="65"/>
      <c r="T1003" s="66"/>
      <c r="U1003" s="35"/>
      <c r="V1003" s="35"/>
      <c r="W1003" s="35"/>
      <c r="X1003" s="35"/>
      <c r="Y1003" s="35"/>
      <c r="Z1003" s="35"/>
      <c r="AA1003" s="35"/>
      <c r="AB1003" s="35"/>
      <c r="AC1003" s="35"/>
      <c r="AD1003" s="35"/>
      <c r="AE1003" s="35"/>
      <c r="AT1003" s="18" t="s">
        <v>179</v>
      </c>
      <c r="AU1003" s="18" t="s">
        <v>84</v>
      </c>
    </row>
    <row r="1004" spans="1:65" s="2" customFormat="1" ht="16.5" customHeight="1" x14ac:dyDescent="0.2">
      <c r="A1004" s="35"/>
      <c r="B1004" s="36"/>
      <c r="C1004" s="174" t="s">
        <v>1647</v>
      </c>
      <c r="D1004" s="174" t="s">
        <v>172</v>
      </c>
      <c r="E1004" s="175" t="s">
        <v>1648</v>
      </c>
      <c r="F1004" s="176" t="s">
        <v>1649</v>
      </c>
      <c r="G1004" s="177" t="s">
        <v>1484</v>
      </c>
      <c r="H1004" s="178">
        <v>1</v>
      </c>
      <c r="I1004" s="179"/>
      <c r="J1004" s="180">
        <f>ROUND(I1004*H1004,2)</f>
        <v>0</v>
      </c>
      <c r="K1004" s="176" t="s">
        <v>176</v>
      </c>
      <c r="L1004" s="40"/>
      <c r="M1004" s="181" t="s">
        <v>19</v>
      </c>
      <c r="N1004" s="182" t="s">
        <v>45</v>
      </c>
      <c r="O1004" s="65"/>
      <c r="P1004" s="183">
        <f>O1004*H1004</f>
        <v>0</v>
      </c>
      <c r="Q1004" s="183">
        <v>1.213E-2</v>
      </c>
      <c r="R1004" s="183">
        <f>Q1004*H1004</f>
        <v>1.213E-2</v>
      </c>
      <c r="S1004" s="183">
        <v>0</v>
      </c>
      <c r="T1004" s="184">
        <f>S1004*H1004</f>
        <v>0</v>
      </c>
      <c r="U1004" s="35"/>
      <c r="V1004" s="35"/>
      <c r="W1004" s="35"/>
      <c r="X1004" s="35"/>
      <c r="Y1004" s="35"/>
      <c r="Z1004" s="35"/>
      <c r="AA1004" s="35"/>
      <c r="AB1004" s="35"/>
      <c r="AC1004" s="35"/>
      <c r="AD1004" s="35"/>
      <c r="AE1004" s="35"/>
      <c r="AR1004" s="185" t="s">
        <v>276</v>
      </c>
      <c r="AT1004" s="185" t="s">
        <v>172</v>
      </c>
      <c r="AU1004" s="185" t="s">
        <v>84</v>
      </c>
      <c r="AY1004" s="18" t="s">
        <v>170</v>
      </c>
      <c r="BE1004" s="186">
        <f>IF(N1004="základní",J1004,0)</f>
        <v>0</v>
      </c>
      <c r="BF1004" s="186">
        <f>IF(N1004="snížená",J1004,0)</f>
        <v>0</v>
      </c>
      <c r="BG1004" s="186">
        <f>IF(N1004="zákl. přenesená",J1004,0)</f>
        <v>0</v>
      </c>
      <c r="BH1004" s="186">
        <f>IF(N1004="sníž. přenesená",J1004,0)</f>
        <v>0</v>
      </c>
      <c r="BI1004" s="186">
        <f>IF(N1004="nulová",J1004,0)</f>
        <v>0</v>
      </c>
      <c r="BJ1004" s="18" t="s">
        <v>82</v>
      </c>
      <c r="BK1004" s="186">
        <f>ROUND(I1004*H1004,2)</f>
        <v>0</v>
      </c>
      <c r="BL1004" s="18" t="s">
        <v>276</v>
      </c>
      <c r="BM1004" s="185" t="s">
        <v>1650</v>
      </c>
    </row>
    <row r="1005" spans="1:65" s="2" customFormat="1" ht="58.5" x14ac:dyDescent="0.2">
      <c r="A1005" s="35"/>
      <c r="B1005" s="36"/>
      <c r="C1005" s="37"/>
      <c r="D1005" s="187" t="s">
        <v>179</v>
      </c>
      <c r="E1005" s="37"/>
      <c r="F1005" s="188" t="s">
        <v>1646</v>
      </c>
      <c r="G1005" s="37"/>
      <c r="H1005" s="37"/>
      <c r="I1005" s="189"/>
      <c r="J1005" s="37"/>
      <c r="K1005" s="37"/>
      <c r="L1005" s="40"/>
      <c r="M1005" s="190"/>
      <c r="N1005" s="191"/>
      <c r="O1005" s="65"/>
      <c r="P1005" s="65"/>
      <c r="Q1005" s="65"/>
      <c r="R1005" s="65"/>
      <c r="S1005" s="65"/>
      <c r="T1005" s="66"/>
      <c r="U1005" s="35"/>
      <c r="V1005" s="35"/>
      <c r="W1005" s="35"/>
      <c r="X1005" s="35"/>
      <c r="Y1005" s="35"/>
      <c r="Z1005" s="35"/>
      <c r="AA1005" s="35"/>
      <c r="AB1005" s="35"/>
      <c r="AC1005" s="35"/>
      <c r="AD1005" s="35"/>
      <c r="AE1005" s="35"/>
      <c r="AT1005" s="18" t="s">
        <v>179</v>
      </c>
      <c r="AU1005" s="18" t="s">
        <v>84</v>
      </c>
    </row>
    <row r="1006" spans="1:65" s="2" customFormat="1" ht="24" x14ac:dyDescent="0.2">
      <c r="A1006" s="35"/>
      <c r="B1006" s="36"/>
      <c r="C1006" s="174" t="s">
        <v>1651</v>
      </c>
      <c r="D1006" s="174" t="s">
        <v>172</v>
      </c>
      <c r="E1006" s="175" t="s">
        <v>1652</v>
      </c>
      <c r="F1006" s="176" t="s">
        <v>1653</v>
      </c>
      <c r="G1006" s="177" t="s">
        <v>1484</v>
      </c>
      <c r="H1006" s="178">
        <v>2</v>
      </c>
      <c r="I1006" s="179"/>
      <c r="J1006" s="180">
        <f>ROUND(I1006*H1006,2)</f>
        <v>0</v>
      </c>
      <c r="K1006" s="176" t="s">
        <v>176</v>
      </c>
      <c r="L1006" s="40"/>
      <c r="M1006" s="181" t="s">
        <v>19</v>
      </c>
      <c r="N1006" s="182" t="s">
        <v>45</v>
      </c>
      <c r="O1006" s="65"/>
      <c r="P1006" s="183">
        <f>O1006*H1006</f>
        <v>0</v>
      </c>
      <c r="Q1006" s="183">
        <v>1.9210000000000001E-2</v>
      </c>
      <c r="R1006" s="183">
        <f>Q1006*H1006</f>
        <v>3.8420000000000003E-2</v>
      </c>
      <c r="S1006" s="183">
        <v>0</v>
      </c>
      <c r="T1006" s="184">
        <f>S1006*H1006</f>
        <v>0</v>
      </c>
      <c r="U1006" s="35"/>
      <c r="V1006" s="35"/>
      <c r="W1006" s="35"/>
      <c r="X1006" s="35"/>
      <c r="Y1006" s="35"/>
      <c r="Z1006" s="35"/>
      <c r="AA1006" s="35"/>
      <c r="AB1006" s="35"/>
      <c r="AC1006" s="35"/>
      <c r="AD1006" s="35"/>
      <c r="AE1006" s="35"/>
      <c r="AR1006" s="185" t="s">
        <v>276</v>
      </c>
      <c r="AT1006" s="185" t="s">
        <v>172</v>
      </c>
      <c r="AU1006" s="185" t="s">
        <v>84</v>
      </c>
      <c r="AY1006" s="18" t="s">
        <v>170</v>
      </c>
      <c r="BE1006" s="186">
        <f>IF(N1006="základní",J1006,0)</f>
        <v>0</v>
      </c>
      <c r="BF1006" s="186">
        <f>IF(N1006="snížená",J1006,0)</f>
        <v>0</v>
      </c>
      <c r="BG1006" s="186">
        <f>IF(N1006="zákl. přenesená",J1006,0)</f>
        <v>0</v>
      </c>
      <c r="BH1006" s="186">
        <f>IF(N1006="sníž. přenesená",J1006,0)</f>
        <v>0</v>
      </c>
      <c r="BI1006" s="186">
        <f>IF(N1006="nulová",J1006,0)</f>
        <v>0</v>
      </c>
      <c r="BJ1006" s="18" t="s">
        <v>82</v>
      </c>
      <c r="BK1006" s="186">
        <f>ROUND(I1006*H1006,2)</f>
        <v>0</v>
      </c>
      <c r="BL1006" s="18" t="s">
        <v>276</v>
      </c>
      <c r="BM1006" s="185" t="s">
        <v>1654</v>
      </c>
    </row>
    <row r="1007" spans="1:65" s="2" customFormat="1" ht="58.5" x14ac:dyDescent="0.2">
      <c r="A1007" s="35"/>
      <c r="B1007" s="36"/>
      <c r="C1007" s="37"/>
      <c r="D1007" s="187" t="s">
        <v>179</v>
      </c>
      <c r="E1007" s="37"/>
      <c r="F1007" s="188" t="s">
        <v>1646</v>
      </c>
      <c r="G1007" s="37"/>
      <c r="H1007" s="37"/>
      <c r="I1007" s="189"/>
      <c r="J1007" s="37"/>
      <c r="K1007" s="37"/>
      <c r="L1007" s="40"/>
      <c r="M1007" s="190"/>
      <c r="N1007" s="191"/>
      <c r="O1007" s="65"/>
      <c r="P1007" s="65"/>
      <c r="Q1007" s="65"/>
      <c r="R1007" s="65"/>
      <c r="S1007" s="65"/>
      <c r="T1007" s="66"/>
      <c r="U1007" s="35"/>
      <c r="V1007" s="35"/>
      <c r="W1007" s="35"/>
      <c r="X1007" s="35"/>
      <c r="Y1007" s="35"/>
      <c r="Z1007" s="35"/>
      <c r="AA1007" s="35"/>
      <c r="AB1007" s="35"/>
      <c r="AC1007" s="35"/>
      <c r="AD1007" s="35"/>
      <c r="AE1007" s="35"/>
      <c r="AT1007" s="18" t="s">
        <v>179</v>
      </c>
      <c r="AU1007" s="18" t="s">
        <v>84</v>
      </c>
    </row>
    <row r="1008" spans="1:65" s="2" customFormat="1" ht="24" x14ac:dyDescent="0.2">
      <c r="A1008" s="35"/>
      <c r="B1008" s="36"/>
      <c r="C1008" s="174" t="s">
        <v>1655</v>
      </c>
      <c r="D1008" s="174" t="s">
        <v>172</v>
      </c>
      <c r="E1008" s="175" t="s">
        <v>1656</v>
      </c>
      <c r="F1008" s="176" t="s">
        <v>1657</v>
      </c>
      <c r="G1008" s="177" t="s">
        <v>1484</v>
      </c>
      <c r="H1008" s="178">
        <v>5</v>
      </c>
      <c r="I1008" s="179"/>
      <c r="J1008" s="180">
        <f>ROUND(I1008*H1008,2)</f>
        <v>0</v>
      </c>
      <c r="K1008" s="176" t="s">
        <v>176</v>
      </c>
      <c r="L1008" s="40"/>
      <c r="M1008" s="181" t="s">
        <v>19</v>
      </c>
      <c r="N1008" s="182" t="s">
        <v>45</v>
      </c>
      <c r="O1008" s="65"/>
      <c r="P1008" s="183">
        <f>O1008*H1008</f>
        <v>0</v>
      </c>
      <c r="Q1008" s="183">
        <v>9.4599999999999997E-3</v>
      </c>
      <c r="R1008" s="183">
        <f>Q1008*H1008</f>
        <v>4.7299999999999995E-2</v>
      </c>
      <c r="S1008" s="183">
        <v>0</v>
      </c>
      <c r="T1008" s="184">
        <f>S1008*H1008</f>
        <v>0</v>
      </c>
      <c r="U1008" s="35"/>
      <c r="V1008" s="35"/>
      <c r="W1008" s="35"/>
      <c r="X1008" s="35"/>
      <c r="Y1008" s="35"/>
      <c r="Z1008" s="35"/>
      <c r="AA1008" s="35"/>
      <c r="AB1008" s="35"/>
      <c r="AC1008" s="35"/>
      <c r="AD1008" s="35"/>
      <c r="AE1008" s="35"/>
      <c r="AR1008" s="185" t="s">
        <v>276</v>
      </c>
      <c r="AT1008" s="185" t="s">
        <v>172</v>
      </c>
      <c r="AU1008" s="185" t="s">
        <v>84</v>
      </c>
      <c r="AY1008" s="18" t="s">
        <v>170</v>
      </c>
      <c r="BE1008" s="186">
        <f>IF(N1008="základní",J1008,0)</f>
        <v>0</v>
      </c>
      <c r="BF1008" s="186">
        <f>IF(N1008="snížená",J1008,0)</f>
        <v>0</v>
      </c>
      <c r="BG1008" s="186">
        <f>IF(N1008="zákl. přenesená",J1008,0)</f>
        <v>0</v>
      </c>
      <c r="BH1008" s="186">
        <f>IF(N1008="sníž. přenesená",J1008,0)</f>
        <v>0</v>
      </c>
      <c r="BI1008" s="186">
        <f>IF(N1008="nulová",J1008,0)</f>
        <v>0</v>
      </c>
      <c r="BJ1008" s="18" t="s">
        <v>82</v>
      </c>
      <c r="BK1008" s="186">
        <f>ROUND(I1008*H1008,2)</f>
        <v>0</v>
      </c>
      <c r="BL1008" s="18" t="s">
        <v>276</v>
      </c>
      <c r="BM1008" s="185" t="s">
        <v>1658</v>
      </c>
    </row>
    <row r="1009" spans="1:65" s="2" customFormat="1" ht="58.5" x14ac:dyDescent="0.2">
      <c r="A1009" s="35"/>
      <c r="B1009" s="36"/>
      <c r="C1009" s="37"/>
      <c r="D1009" s="187" t="s">
        <v>179</v>
      </c>
      <c r="E1009" s="37"/>
      <c r="F1009" s="188" t="s">
        <v>1646</v>
      </c>
      <c r="G1009" s="37"/>
      <c r="H1009" s="37"/>
      <c r="I1009" s="189"/>
      <c r="J1009" s="37"/>
      <c r="K1009" s="37"/>
      <c r="L1009" s="40"/>
      <c r="M1009" s="190"/>
      <c r="N1009" s="191"/>
      <c r="O1009" s="65"/>
      <c r="P1009" s="65"/>
      <c r="Q1009" s="65"/>
      <c r="R1009" s="65"/>
      <c r="S1009" s="65"/>
      <c r="T1009" s="66"/>
      <c r="U1009" s="35"/>
      <c r="V1009" s="35"/>
      <c r="W1009" s="35"/>
      <c r="X1009" s="35"/>
      <c r="Y1009" s="35"/>
      <c r="Z1009" s="35"/>
      <c r="AA1009" s="35"/>
      <c r="AB1009" s="35"/>
      <c r="AC1009" s="35"/>
      <c r="AD1009" s="35"/>
      <c r="AE1009" s="35"/>
      <c r="AT1009" s="18" t="s">
        <v>179</v>
      </c>
      <c r="AU1009" s="18" t="s">
        <v>84</v>
      </c>
    </row>
    <row r="1010" spans="1:65" s="2" customFormat="1" ht="24" x14ac:dyDescent="0.2">
      <c r="A1010" s="35"/>
      <c r="B1010" s="36"/>
      <c r="C1010" s="174" t="s">
        <v>1659</v>
      </c>
      <c r="D1010" s="174" t="s">
        <v>172</v>
      </c>
      <c r="E1010" s="175" t="s">
        <v>1660</v>
      </c>
      <c r="F1010" s="176" t="s">
        <v>1661</v>
      </c>
      <c r="G1010" s="177" t="s">
        <v>1484</v>
      </c>
      <c r="H1010" s="178">
        <v>8</v>
      </c>
      <c r="I1010" s="179"/>
      <c r="J1010" s="180">
        <f>ROUND(I1010*H1010,2)</f>
        <v>0</v>
      </c>
      <c r="K1010" s="176" t="s">
        <v>176</v>
      </c>
      <c r="L1010" s="40"/>
      <c r="M1010" s="181" t="s">
        <v>19</v>
      </c>
      <c r="N1010" s="182" t="s">
        <v>45</v>
      </c>
      <c r="O1010" s="65"/>
      <c r="P1010" s="183">
        <f>O1010*H1010</f>
        <v>0</v>
      </c>
      <c r="Q1010" s="183">
        <v>1.9369999999999998E-2</v>
      </c>
      <c r="R1010" s="183">
        <f>Q1010*H1010</f>
        <v>0.15495999999999999</v>
      </c>
      <c r="S1010" s="183">
        <v>0</v>
      </c>
      <c r="T1010" s="184">
        <f>S1010*H1010</f>
        <v>0</v>
      </c>
      <c r="U1010" s="35"/>
      <c r="V1010" s="35"/>
      <c r="W1010" s="35"/>
      <c r="X1010" s="35"/>
      <c r="Y1010" s="35"/>
      <c r="Z1010" s="35"/>
      <c r="AA1010" s="35"/>
      <c r="AB1010" s="35"/>
      <c r="AC1010" s="35"/>
      <c r="AD1010" s="35"/>
      <c r="AE1010" s="35"/>
      <c r="AR1010" s="185" t="s">
        <v>276</v>
      </c>
      <c r="AT1010" s="185" t="s">
        <v>172</v>
      </c>
      <c r="AU1010" s="185" t="s">
        <v>84</v>
      </c>
      <c r="AY1010" s="18" t="s">
        <v>170</v>
      </c>
      <c r="BE1010" s="186">
        <f>IF(N1010="základní",J1010,0)</f>
        <v>0</v>
      </c>
      <c r="BF1010" s="186">
        <f>IF(N1010="snížená",J1010,0)</f>
        <v>0</v>
      </c>
      <c r="BG1010" s="186">
        <f>IF(N1010="zákl. přenesená",J1010,0)</f>
        <v>0</v>
      </c>
      <c r="BH1010" s="186">
        <f>IF(N1010="sníž. přenesená",J1010,0)</f>
        <v>0</v>
      </c>
      <c r="BI1010" s="186">
        <f>IF(N1010="nulová",J1010,0)</f>
        <v>0</v>
      </c>
      <c r="BJ1010" s="18" t="s">
        <v>82</v>
      </c>
      <c r="BK1010" s="186">
        <f>ROUND(I1010*H1010,2)</f>
        <v>0</v>
      </c>
      <c r="BL1010" s="18" t="s">
        <v>276</v>
      </c>
      <c r="BM1010" s="185" t="s">
        <v>1662</v>
      </c>
    </row>
    <row r="1011" spans="1:65" s="2" customFormat="1" ht="29.25" x14ac:dyDescent="0.2">
      <c r="A1011" s="35"/>
      <c r="B1011" s="36"/>
      <c r="C1011" s="37"/>
      <c r="D1011" s="187" t="s">
        <v>179</v>
      </c>
      <c r="E1011" s="37"/>
      <c r="F1011" s="188" t="s">
        <v>1663</v>
      </c>
      <c r="G1011" s="37"/>
      <c r="H1011" s="37"/>
      <c r="I1011" s="189"/>
      <c r="J1011" s="37"/>
      <c r="K1011" s="37"/>
      <c r="L1011" s="40"/>
      <c r="M1011" s="190"/>
      <c r="N1011" s="191"/>
      <c r="O1011" s="65"/>
      <c r="P1011" s="65"/>
      <c r="Q1011" s="65"/>
      <c r="R1011" s="65"/>
      <c r="S1011" s="65"/>
      <c r="T1011" s="66"/>
      <c r="U1011" s="35"/>
      <c r="V1011" s="35"/>
      <c r="W1011" s="35"/>
      <c r="X1011" s="35"/>
      <c r="Y1011" s="35"/>
      <c r="Z1011" s="35"/>
      <c r="AA1011" s="35"/>
      <c r="AB1011" s="35"/>
      <c r="AC1011" s="35"/>
      <c r="AD1011" s="35"/>
      <c r="AE1011" s="35"/>
      <c r="AT1011" s="18" t="s">
        <v>179</v>
      </c>
      <c r="AU1011" s="18" t="s">
        <v>84</v>
      </c>
    </row>
    <row r="1012" spans="1:65" s="2" customFormat="1" ht="16.5" customHeight="1" x14ac:dyDescent="0.2">
      <c r="A1012" s="35"/>
      <c r="B1012" s="36"/>
      <c r="C1012" s="174" t="s">
        <v>1664</v>
      </c>
      <c r="D1012" s="174" t="s">
        <v>172</v>
      </c>
      <c r="E1012" s="175" t="s">
        <v>1665</v>
      </c>
      <c r="F1012" s="176" t="s">
        <v>1666</v>
      </c>
      <c r="G1012" s="177" t="s">
        <v>1484</v>
      </c>
      <c r="H1012" s="178">
        <v>1</v>
      </c>
      <c r="I1012" s="179"/>
      <c r="J1012" s="180">
        <f t="shared" ref="J1012:J1017" si="20">ROUND(I1012*H1012,2)</f>
        <v>0</v>
      </c>
      <c r="K1012" s="176" t="s">
        <v>176</v>
      </c>
      <c r="L1012" s="40"/>
      <c r="M1012" s="181" t="s">
        <v>19</v>
      </c>
      <c r="N1012" s="182" t="s">
        <v>45</v>
      </c>
      <c r="O1012" s="65"/>
      <c r="P1012" s="183">
        <f t="shared" ref="P1012:P1017" si="21">O1012*H1012</f>
        <v>0</v>
      </c>
      <c r="Q1012" s="183">
        <v>3.0000000000000001E-3</v>
      </c>
      <c r="R1012" s="183">
        <f t="shared" ref="R1012:R1017" si="22">Q1012*H1012</f>
        <v>3.0000000000000001E-3</v>
      </c>
      <c r="S1012" s="183">
        <v>0</v>
      </c>
      <c r="T1012" s="184">
        <f t="shared" ref="T1012:T1017" si="23">S1012*H1012</f>
        <v>0</v>
      </c>
      <c r="U1012" s="35"/>
      <c r="V1012" s="35"/>
      <c r="W1012" s="35"/>
      <c r="X1012" s="35"/>
      <c r="Y1012" s="35"/>
      <c r="Z1012" s="35"/>
      <c r="AA1012" s="35"/>
      <c r="AB1012" s="35"/>
      <c r="AC1012" s="35"/>
      <c r="AD1012" s="35"/>
      <c r="AE1012" s="35"/>
      <c r="AR1012" s="185" t="s">
        <v>276</v>
      </c>
      <c r="AT1012" s="185" t="s">
        <v>172</v>
      </c>
      <c r="AU1012" s="185" t="s">
        <v>84</v>
      </c>
      <c r="AY1012" s="18" t="s">
        <v>170</v>
      </c>
      <c r="BE1012" s="186">
        <f t="shared" ref="BE1012:BE1017" si="24">IF(N1012="základní",J1012,0)</f>
        <v>0</v>
      </c>
      <c r="BF1012" s="186">
        <f t="shared" ref="BF1012:BF1017" si="25">IF(N1012="snížená",J1012,0)</f>
        <v>0</v>
      </c>
      <c r="BG1012" s="186">
        <f t="shared" ref="BG1012:BG1017" si="26">IF(N1012="zákl. přenesená",J1012,0)</f>
        <v>0</v>
      </c>
      <c r="BH1012" s="186">
        <f t="shared" ref="BH1012:BH1017" si="27">IF(N1012="sníž. přenesená",J1012,0)</f>
        <v>0</v>
      </c>
      <c r="BI1012" s="186">
        <f t="shared" ref="BI1012:BI1017" si="28">IF(N1012="nulová",J1012,0)</f>
        <v>0</v>
      </c>
      <c r="BJ1012" s="18" t="s">
        <v>82</v>
      </c>
      <c r="BK1012" s="186">
        <f t="shared" ref="BK1012:BK1017" si="29">ROUND(I1012*H1012,2)</f>
        <v>0</v>
      </c>
      <c r="BL1012" s="18" t="s">
        <v>276</v>
      </c>
      <c r="BM1012" s="185" t="s">
        <v>1667</v>
      </c>
    </row>
    <row r="1013" spans="1:65" s="2" customFormat="1" ht="16.5" customHeight="1" x14ac:dyDescent="0.2">
      <c r="A1013" s="35"/>
      <c r="B1013" s="36"/>
      <c r="C1013" s="174" t="s">
        <v>1668</v>
      </c>
      <c r="D1013" s="174" t="s">
        <v>172</v>
      </c>
      <c r="E1013" s="175" t="s">
        <v>1669</v>
      </c>
      <c r="F1013" s="176" t="s">
        <v>1670</v>
      </c>
      <c r="G1013" s="177" t="s">
        <v>1484</v>
      </c>
      <c r="H1013" s="178">
        <v>8</v>
      </c>
      <c r="I1013" s="179"/>
      <c r="J1013" s="180">
        <f t="shared" si="20"/>
        <v>0</v>
      </c>
      <c r="K1013" s="176" t="s">
        <v>176</v>
      </c>
      <c r="L1013" s="40"/>
      <c r="M1013" s="181" t="s">
        <v>19</v>
      </c>
      <c r="N1013" s="182" t="s">
        <v>45</v>
      </c>
      <c r="O1013" s="65"/>
      <c r="P1013" s="183">
        <f t="shared" si="21"/>
        <v>0</v>
      </c>
      <c r="Q1013" s="183">
        <v>6.9999999999999999E-4</v>
      </c>
      <c r="R1013" s="183">
        <f t="shared" si="22"/>
        <v>5.5999999999999999E-3</v>
      </c>
      <c r="S1013" s="183">
        <v>0</v>
      </c>
      <c r="T1013" s="184">
        <f t="shared" si="23"/>
        <v>0</v>
      </c>
      <c r="U1013" s="35"/>
      <c r="V1013" s="35"/>
      <c r="W1013" s="35"/>
      <c r="X1013" s="35"/>
      <c r="Y1013" s="35"/>
      <c r="Z1013" s="35"/>
      <c r="AA1013" s="35"/>
      <c r="AB1013" s="35"/>
      <c r="AC1013" s="35"/>
      <c r="AD1013" s="35"/>
      <c r="AE1013" s="35"/>
      <c r="AR1013" s="185" t="s">
        <v>276</v>
      </c>
      <c r="AT1013" s="185" t="s">
        <v>172</v>
      </c>
      <c r="AU1013" s="185" t="s">
        <v>84</v>
      </c>
      <c r="AY1013" s="18" t="s">
        <v>170</v>
      </c>
      <c r="BE1013" s="186">
        <f t="shared" si="24"/>
        <v>0</v>
      </c>
      <c r="BF1013" s="186">
        <f t="shared" si="25"/>
        <v>0</v>
      </c>
      <c r="BG1013" s="186">
        <f t="shared" si="26"/>
        <v>0</v>
      </c>
      <c r="BH1013" s="186">
        <f t="shared" si="27"/>
        <v>0</v>
      </c>
      <c r="BI1013" s="186">
        <f t="shared" si="28"/>
        <v>0</v>
      </c>
      <c r="BJ1013" s="18" t="s">
        <v>82</v>
      </c>
      <c r="BK1013" s="186">
        <f t="shared" si="29"/>
        <v>0</v>
      </c>
      <c r="BL1013" s="18" t="s">
        <v>276</v>
      </c>
      <c r="BM1013" s="185" t="s">
        <v>1671</v>
      </c>
    </row>
    <row r="1014" spans="1:65" s="2" customFormat="1" ht="16.5" customHeight="1" x14ac:dyDescent="0.2">
      <c r="A1014" s="35"/>
      <c r="B1014" s="36"/>
      <c r="C1014" s="174" t="s">
        <v>1672</v>
      </c>
      <c r="D1014" s="174" t="s">
        <v>172</v>
      </c>
      <c r="E1014" s="175" t="s">
        <v>1673</v>
      </c>
      <c r="F1014" s="176" t="s">
        <v>1674</v>
      </c>
      <c r="G1014" s="177" t="s">
        <v>1484</v>
      </c>
      <c r="H1014" s="178">
        <v>4</v>
      </c>
      <c r="I1014" s="179"/>
      <c r="J1014" s="180">
        <f t="shared" si="20"/>
        <v>0</v>
      </c>
      <c r="K1014" s="176" t="s">
        <v>176</v>
      </c>
      <c r="L1014" s="40"/>
      <c r="M1014" s="181" t="s">
        <v>19</v>
      </c>
      <c r="N1014" s="182" t="s">
        <v>45</v>
      </c>
      <c r="O1014" s="65"/>
      <c r="P1014" s="183">
        <f t="shared" si="21"/>
        <v>0</v>
      </c>
      <c r="Q1014" s="183">
        <v>8.4999999999999995E-4</v>
      </c>
      <c r="R1014" s="183">
        <f t="shared" si="22"/>
        <v>3.3999999999999998E-3</v>
      </c>
      <c r="S1014" s="183">
        <v>0</v>
      </c>
      <c r="T1014" s="184">
        <f t="shared" si="23"/>
        <v>0</v>
      </c>
      <c r="U1014" s="35"/>
      <c r="V1014" s="35"/>
      <c r="W1014" s="35"/>
      <c r="X1014" s="35"/>
      <c r="Y1014" s="35"/>
      <c r="Z1014" s="35"/>
      <c r="AA1014" s="35"/>
      <c r="AB1014" s="35"/>
      <c r="AC1014" s="35"/>
      <c r="AD1014" s="35"/>
      <c r="AE1014" s="35"/>
      <c r="AR1014" s="185" t="s">
        <v>276</v>
      </c>
      <c r="AT1014" s="185" t="s">
        <v>172</v>
      </c>
      <c r="AU1014" s="185" t="s">
        <v>84</v>
      </c>
      <c r="AY1014" s="18" t="s">
        <v>170</v>
      </c>
      <c r="BE1014" s="186">
        <f t="shared" si="24"/>
        <v>0</v>
      </c>
      <c r="BF1014" s="186">
        <f t="shared" si="25"/>
        <v>0</v>
      </c>
      <c r="BG1014" s="186">
        <f t="shared" si="26"/>
        <v>0</v>
      </c>
      <c r="BH1014" s="186">
        <f t="shared" si="27"/>
        <v>0</v>
      </c>
      <c r="BI1014" s="186">
        <f t="shared" si="28"/>
        <v>0</v>
      </c>
      <c r="BJ1014" s="18" t="s">
        <v>82</v>
      </c>
      <c r="BK1014" s="186">
        <f t="shared" si="29"/>
        <v>0</v>
      </c>
      <c r="BL1014" s="18" t="s">
        <v>276</v>
      </c>
      <c r="BM1014" s="185" t="s">
        <v>1675</v>
      </c>
    </row>
    <row r="1015" spans="1:65" s="2" customFormat="1" ht="16.5" customHeight="1" x14ac:dyDescent="0.2">
      <c r="A1015" s="35"/>
      <c r="B1015" s="36"/>
      <c r="C1015" s="174" t="s">
        <v>1676</v>
      </c>
      <c r="D1015" s="174" t="s">
        <v>172</v>
      </c>
      <c r="E1015" s="175" t="s">
        <v>1677</v>
      </c>
      <c r="F1015" s="176" t="s">
        <v>1678</v>
      </c>
      <c r="G1015" s="177" t="s">
        <v>1484</v>
      </c>
      <c r="H1015" s="178">
        <v>4</v>
      </c>
      <c r="I1015" s="179"/>
      <c r="J1015" s="180">
        <f t="shared" si="20"/>
        <v>0</v>
      </c>
      <c r="K1015" s="176" t="s">
        <v>176</v>
      </c>
      <c r="L1015" s="40"/>
      <c r="M1015" s="181" t="s">
        <v>19</v>
      </c>
      <c r="N1015" s="182" t="s">
        <v>45</v>
      </c>
      <c r="O1015" s="65"/>
      <c r="P1015" s="183">
        <f t="shared" si="21"/>
        <v>0</v>
      </c>
      <c r="Q1015" s="183">
        <v>8.4999999999999995E-4</v>
      </c>
      <c r="R1015" s="183">
        <f t="shared" si="22"/>
        <v>3.3999999999999998E-3</v>
      </c>
      <c r="S1015" s="183">
        <v>0</v>
      </c>
      <c r="T1015" s="184">
        <f t="shared" si="23"/>
        <v>0</v>
      </c>
      <c r="U1015" s="35"/>
      <c r="V1015" s="35"/>
      <c r="W1015" s="35"/>
      <c r="X1015" s="35"/>
      <c r="Y1015" s="35"/>
      <c r="Z1015" s="35"/>
      <c r="AA1015" s="35"/>
      <c r="AB1015" s="35"/>
      <c r="AC1015" s="35"/>
      <c r="AD1015" s="35"/>
      <c r="AE1015" s="35"/>
      <c r="AR1015" s="185" t="s">
        <v>276</v>
      </c>
      <c r="AT1015" s="185" t="s">
        <v>172</v>
      </c>
      <c r="AU1015" s="185" t="s">
        <v>84</v>
      </c>
      <c r="AY1015" s="18" t="s">
        <v>170</v>
      </c>
      <c r="BE1015" s="186">
        <f t="shared" si="24"/>
        <v>0</v>
      </c>
      <c r="BF1015" s="186">
        <f t="shared" si="25"/>
        <v>0</v>
      </c>
      <c r="BG1015" s="186">
        <f t="shared" si="26"/>
        <v>0</v>
      </c>
      <c r="BH1015" s="186">
        <f t="shared" si="27"/>
        <v>0</v>
      </c>
      <c r="BI1015" s="186">
        <f t="shared" si="28"/>
        <v>0</v>
      </c>
      <c r="BJ1015" s="18" t="s">
        <v>82</v>
      </c>
      <c r="BK1015" s="186">
        <f t="shared" si="29"/>
        <v>0</v>
      </c>
      <c r="BL1015" s="18" t="s">
        <v>276</v>
      </c>
      <c r="BM1015" s="185" t="s">
        <v>1679</v>
      </c>
    </row>
    <row r="1016" spans="1:65" s="2" customFormat="1" ht="16.5" customHeight="1" x14ac:dyDescent="0.2">
      <c r="A1016" s="35"/>
      <c r="B1016" s="36"/>
      <c r="C1016" s="174" t="s">
        <v>1680</v>
      </c>
      <c r="D1016" s="174" t="s">
        <v>172</v>
      </c>
      <c r="E1016" s="175" t="s">
        <v>1681</v>
      </c>
      <c r="F1016" s="176" t="s">
        <v>1682</v>
      </c>
      <c r="G1016" s="177" t="s">
        <v>1484</v>
      </c>
      <c r="H1016" s="178">
        <v>2</v>
      </c>
      <c r="I1016" s="179"/>
      <c r="J1016" s="180">
        <f t="shared" si="20"/>
        <v>0</v>
      </c>
      <c r="K1016" s="176" t="s">
        <v>19</v>
      </c>
      <c r="L1016" s="40"/>
      <c r="M1016" s="181" t="s">
        <v>19</v>
      </c>
      <c r="N1016" s="182" t="s">
        <v>45</v>
      </c>
      <c r="O1016" s="65"/>
      <c r="P1016" s="183">
        <f t="shared" si="21"/>
        <v>0</v>
      </c>
      <c r="Q1016" s="183">
        <v>8.4999999999999995E-4</v>
      </c>
      <c r="R1016" s="183">
        <f t="shared" si="22"/>
        <v>1.6999999999999999E-3</v>
      </c>
      <c r="S1016" s="183">
        <v>0</v>
      </c>
      <c r="T1016" s="184">
        <f t="shared" si="23"/>
        <v>0</v>
      </c>
      <c r="U1016" s="35"/>
      <c r="V1016" s="35"/>
      <c r="W1016" s="35"/>
      <c r="X1016" s="35"/>
      <c r="Y1016" s="35"/>
      <c r="Z1016" s="35"/>
      <c r="AA1016" s="35"/>
      <c r="AB1016" s="35"/>
      <c r="AC1016" s="35"/>
      <c r="AD1016" s="35"/>
      <c r="AE1016" s="35"/>
      <c r="AR1016" s="185" t="s">
        <v>276</v>
      </c>
      <c r="AT1016" s="185" t="s">
        <v>172</v>
      </c>
      <c r="AU1016" s="185" t="s">
        <v>84</v>
      </c>
      <c r="AY1016" s="18" t="s">
        <v>170</v>
      </c>
      <c r="BE1016" s="186">
        <f t="shared" si="24"/>
        <v>0</v>
      </c>
      <c r="BF1016" s="186">
        <f t="shared" si="25"/>
        <v>0</v>
      </c>
      <c r="BG1016" s="186">
        <f t="shared" si="26"/>
        <v>0</v>
      </c>
      <c r="BH1016" s="186">
        <f t="shared" si="27"/>
        <v>0</v>
      </c>
      <c r="BI1016" s="186">
        <f t="shared" si="28"/>
        <v>0</v>
      </c>
      <c r="BJ1016" s="18" t="s">
        <v>82</v>
      </c>
      <c r="BK1016" s="186">
        <f t="shared" si="29"/>
        <v>0</v>
      </c>
      <c r="BL1016" s="18" t="s">
        <v>276</v>
      </c>
      <c r="BM1016" s="185" t="s">
        <v>1683</v>
      </c>
    </row>
    <row r="1017" spans="1:65" s="2" customFormat="1" ht="24" x14ac:dyDescent="0.2">
      <c r="A1017" s="35"/>
      <c r="B1017" s="36"/>
      <c r="C1017" s="174" t="s">
        <v>1684</v>
      </c>
      <c r="D1017" s="174" t="s">
        <v>172</v>
      </c>
      <c r="E1017" s="175" t="s">
        <v>1685</v>
      </c>
      <c r="F1017" s="176" t="s">
        <v>1686</v>
      </c>
      <c r="G1017" s="177" t="s">
        <v>1484</v>
      </c>
      <c r="H1017" s="178">
        <v>3</v>
      </c>
      <c r="I1017" s="179"/>
      <c r="J1017" s="180">
        <f t="shared" si="20"/>
        <v>0</v>
      </c>
      <c r="K1017" s="176" t="s">
        <v>176</v>
      </c>
      <c r="L1017" s="40"/>
      <c r="M1017" s="181" t="s">
        <v>19</v>
      </c>
      <c r="N1017" s="182" t="s">
        <v>45</v>
      </c>
      <c r="O1017" s="65"/>
      <c r="P1017" s="183">
        <f t="shared" si="21"/>
        <v>0</v>
      </c>
      <c r="Q1017" s="183">
        <v>4.9300000000000004E-3</v>
      </c>
      <c r="R1017" s="183">
        <f t="shared" si="22"/>
        <v>1.4790000000000001E-2</v>
      </c>
      <c r="S1017" s="183">
        <v>0</v>
      </c>
      <c r="T1017" s="184">
        <f t="shared" si="23"/>
        <v>0</v>
      </c>
      <c r="U1017" s="35"/>
      <c r="V1017" s="35"/>
      <c r="W1017" s="35"/>
      <c r="X1017" s="35"/>
      <c r="Y1017" s="35"/>
      <c r="Z1017" s="35"/>
      <c r="AA1017" s="35"/>
      <c r="AB1017" s="35"/>
      <c r="AC1017" s="35"/>
      <c r="AD1017" s="35"/>
      <c r="AE1017" s="35"/>
      <c r="AR1017" s="185" t="s">
        <v>276</v>
      </c>
      <c r="AT1017" s="185" t="s">
        <v>172</v>
      </c>
      <c r="AU1017" s="185" t="s">
        <v>84</v>
      </c>
      <c r="AY1017" s="18" t="s">
        <v>170</v>
      </c>
      <c r="BE1017" s="186">
        <f t="shared" si="24"/>
        <v>0</v>
      </c>
      <c r="BF1017" s="186">
        <f t="shared" si="25"/>
        <v>0</v>
      </c>
      <c r="BG1017" s="186">
        <f t="shared" si="26"/>
        <v>0</v>
      </c>
      <c r="BH1017" s="186">
        <f t="shared" si="27"/>
        <v>0</v>
      </c>
      <c r="BI1017" s="186">
        <f t="shared" si="28"/>
        <v>0</v>
      </c>
      <c r="BJ1017" s="18" t="s">
        <v>82</v>
      </c>
      <c r="BK1017" s="186">
        <f t="shared" si="29"/>
        <v>0</v>
      </c>
      <c r="BL1017" s="18" t="s">
        <v>276</v>
      </c>
      <c r="BM1017" s="185" t="s">
        <v>1687</v>
      </c>
    </row>
    <row r="1018" spans="1:65" s="2" customFormat="1" ht="39" x14ac:dyDescent="0.2">
      <c r="A1018" s="35"/>
      <c r="B1018" s="36"/>
      <c r="C1018" s="37"/>
      <c r="D1018" s="187" t="s">
        <v>179</v>
      </c>
      <c r="E1018" s="37"/>
      <c r="F1018" s="188" t="s">
        <v>1688</v>
      </c>
      <c r="G1018" s="37"/>
      <c r="H1018" s="37"/>
      <c r="I1018" s="189"/>
      <c r="J1018" s="37"/>
      <c r="K1018" s="37"/>
      <c r="L1018" s="40"/>
      <c r="M1018" s="190"/>
      <c r="N1018" s="191"/>
      <c r="O1018" s="65"/>
      <c r="P1018" s="65"/>
      <c r="Q1018" s="65"/>
      <c r="R1018" s="65"/>
      <c r="S1018" s="65"/>
      <c r="T1018" s="66"/>
      <c r="U1018" s="35"/>
      <c r="V1018" s="35"/>
      <c r="W1018" s="35"/>
      <c r="X1018" s="35"/>
      <c r="Y1018" s="35"/>
      <c r="Z1018" s="35"/>
      <c r="AA1018" s="35"/>
      <c r="AB1018" s="35"/>
      <c r="AC1018" s="35"/>
      <c r="AD1018" s="35"/>
      <c r="AE1018" s="35"/>
      <c r="AT1018" s="18" t="s">
        <v>179</v>
      </c>
      <c r="AU1018" s="18" t="s">
        <v>84</v>
      </c>
    </row>
    <row r="1019" spans="1:65" s="2" customFormat="1" ht="21.75" customHeight="1" x14ac:dyDescent="0.2">
      <c r="A1019" s="35"/>
      <c r="B1019" s="36"/>
      <c r="C1019" s="174" t="s">
        <v>1689</v>
      </c>
      <c r="D1019" s="174" t="s">
        <v>172</v>
      </c>
      <c r="E1019" s="175" t="s">
        <v>1690</v>
      </c>
      <c r="F1019" s="176" t="s">
        <v>1691</v>
      </c>
      <c r="G1019" s="177" t="s">
        <v>1484</v>
      </c>
      <c r="H1019" s="178">
        <v>2</v>
      </c>
      <c r="I1019" s="179"/>
      <c r="J1019" s="180">
        <f>ROUND(I1019*H1019,2)</f>
        <v>0</v>
      </c>
      <c r="K1019" s="176" t="s">
        <v>176</v>
      </c>
      <c r="L1019" s="40"/>
      <c r="M1019" s="181" t="s">
        <v>19</v>
      </c>
      <c r="N1019" s="182" t="s">
        <v>45</v>
      </c>
      <c r="O1019" s="65"/>
      <c r="P1019" s="183">
        <f>O1019*H1019</f>
        <v>0</v>
      </c>
      <c r="Q1019" s="183">
        <v>1.4749999999999999E-2</v>
      </c>
      <c r="R1019" s="183">
        <f>Q1019*H1019</f>
        <v>2.9499999999999998E-2</v>
      </c>
      <c r="S1019" s="183">
        <v>0</v>
      </c>
      <c r="T1019" s="184">
        <f>S1019*H1019</f>
        <v>0</v>
      </c>
      <c r="U1019" s="35"/>
      <c r="V1019" s="35"/>
      <c r="W1019" s="35"/>
      <c r="X1019" s="35"/>
      <c r="Y1019" s="35"/>
      <c r="Z1019" s="35"/>
      <c r="AA1019" s="35"/>
      <c r="AB1019" s="35"/>
      <c r="AC1019" s="35"/>
      <c r="AD1019" s="35"/>
      <c r="AE1019" s="35"/>
      <c r="AR1019" s="185" t="s">
        <v>276</v>
      </c>
      <c r="AT1019" s="185" t="s">
        <v>172</v>
      </c>
      <c r="AU1019" s="185" t="s">
        <v>84</v>
      </c>
      <c r="AY1019" s="18" t="s">
        <v>170</v>
      </c>
      <c r="BE1019" s="186">
        <f>IF(N1019="základní",J1019,0)</f>
        <v>0</v>
      </c>
      <c r="BF1019" s="186">
        <f>IF(N1019="snížená",J1019,0)</f>
        <v>0</v>
      </c>
      <c r="BG1019" s="186">
        <f>IF(N1019="zákl. přenesená",J1019,0)</f>
        <v>0</v>
      </c>
      <c r="BH1019" s="186">
        <f>IF(N1019="sníž. přenesená",J1019,0)</f>
        <v>0</v>
      </c>
      <c r="BI1019" s="186">
        <f>IF(N1019="nulová",J1019,0)</f>
        <v>0</v>
      </c>
      <c r="BJ1019" s="18" t="s">
        <v>82</v>
      </c>
      <c r="BK1019" s="186">
        <f>ROUND(I1019*H1019,2)</f>
        <v>0</v>
      </c>
      <c r="BL1019" s="18" t="s">
        <v>276</v>
      </c>
      <c r="BM1019" s="185" t="s">
        <v>1692</v>
      </c>
    </row>
    <row r="1020" spans="1:65" s="2" customFormat="1" ht="16.5" customHeight="1" x14ac:dyDescent="0.2">
      <c r="A1020" s="35"/>
      <c r="B1020" s="36"/>
      <c r="C1020" s="174" t="s">
        <v>1693</v>
      </c>
      <c r="D1020" s="174" t="s">
        <v>172</v>
      </c>
      <c r="E1020" s="175" t="s">
        <v>1694</v>
      </c>
      <c r="F1020" s="176" t="s">
        <v>1695</v>
      </c>
      <c r="G1020" s="177" t="s">
        <v>1484</v>
      </c>
      <c r="H1020" s="178">
        <v>47</v>
      </c>
      <c r="I1020" s="179"/>
      <c r="J1020" s="180">
        <f>ROUND(I1020*H1020,2)</f>
        <v>0</v>
      </c>
      <c r="K1020" s="176" t="s">
        <v>176</v>
      </c>
      <c r="L1020" s="40"/>
      <c r="M1020" s="181" t="s">
        <v>19</v>
      </c>
      <c r="N1020" s="182" t="s">
        <v>45</v>
      </c>
      <c r="O1020" s="65"/>
      <c r="P1020" s="183">
        <f>O1020*H1020</f>
        <v>0</v>
      </c>
      <c r="Q1020" s="183">
        <v>2.4000000000000001E-4</v>
      </c>
      <c r="R1020" s="183">
        <f>Q1020*H1020</f>
        <v>1.128E-2</v>
      </c>
      <c r="S1020" s="183">
        <v>0</v>
      </c>
      <c r="T1020" s="184">
        <f>S1020*H1020</f>
        <v>0</v>
      </c>
      <c r="U1020" s="35"/>
      <c r="V1020" s="35"/>
      <c r="W1020" s="35"/>
      <c r="X1020" s="35"/>
      <c r="Y1020" s="35"/>
      <c r="Z1020" s="35"/>
      <c r="AA1020" s="35"/>
      <c r="AB1020" s="35"/>
      <c r="AC1020" s="35"/>
      <c r="AD1020" s="35"/>
      <c r="AE1020" s="35"/>
      <c r="AR1020" s="185" t="s">
        <v>276</v>
      </c>
      <c r="AT1020" s="185" t="s">
        <v>172</v>
      </c>
      <c r="AU1020" s="185" t="s">
        <v>84</v>
      </c>
      <c r="AY1020" s="18" t="s">
        <v>170</v>
      </c>
      <c r="BE1020" s="186">
        <f>IF(N1020="základní",J1020,0)</f>
        <v>0</v>
      </c>
      <c r="BF1020" s="186">
        <f>IF(N1020="snížená",J1020,0)</f>
        <v>0</v>
      </c>
      <c r="BG1020" s="186">
        <f>IF(N1020="zákl. přenesená",J1020,0)</f>
        <v>0</v>
      </c>
      <c r="BH1020" s="186">
        <f>IF(N1020="sníž. přenesená",J1020,0)</f>
        <v>0</v>
      </c>
      <c r="BI1020" s="186">
        <f>IF(N1020="nulová",J1020,0)</f>
        <v>0</v>
      </c>
      <c r="BJ1020" s="18" t="s">
        <v>82</v>
      </c>
      <c r="BK1020" s="186">
        <f>ROUND(I1020*H1020,2)</f>
        <v>0</v>
      </c>
      <c r="BL1020" s="18" t="s">
        <v>276</v>
      </c>
      <c r="BM1020" s="185" t="s">
        <v>1696</v>
      </c>
    </row>
    <row r="1021" spans="1:65" s="2" customFormat="1" ht="16.5" customHeight="1" x14ac:dyDescent="0.2">
      <c r="A1021" s="35"/>
      <c r="B1021" s="36"/>
      <c r="C1021" s="174" t="s">
        <v>1697</v>
      </c>
      <c r="D1021" s="174" t="s">
        <v>172</v>
      </c>
      <c r="E1021" s="175" t="s">
        <v>1698</v>
      </c>
      <c r="F1021" s="176" t="s">
        <v>1699</v>
      </c>
      <c r="G1021" s="177" t="s">
        <v>439</v>
      </c>
      <c r="H1021" s="178">
        <v>2</v>
      </c>
      <c r="I1021" s="179"/>
      <c r="J1021" s="180">
        <f>ROUND(I1021*H1021,2)</f>
        <v>0</v>
      </c>
      <c r="K1021" s="176" t="s">
        <v>176</v>
      </c>
      <c r="L1021" s="40"/>
      <c r="M1021" s="181" t="s">
        <v>19</v>
      </c>
      <c r="N1021" s="182" t="s">
        <v>45</v>
      </c>
      <c r="O1021" s="65"/>
      <c r="P1021" s="183">
        <f>O1021*H1021</f>
        <v>0</v>
      </c>
      <c r="Q1021" s="183">
        <v>1.09E-3</v>
      </c>
      <c r="R1021" s="183">
        <f>Q1021*H1021</f>
        <v>2.1800000000000001E-3</v>
      </c>
      <c r="S1021" s="183">
        <v>0</v>
      </c>
      <c r="T1021" s="184">
        <f>S1021*H1021</f>
        <v>0</v>
      </c>
      <c r="U1021" s="35"/>
      <c r="V1021" s="35"/>
      <c r="W1021" s="35"/>
      <c r="X1021" s="35"/>
      <c r="Y1021" s="35"/>
      <c r="Z1021" s="35"/>
      <c r="AA1021" s="35"/>
      <c r="AB1021" s="35"/>
      <c r="AC1021" s="35"/>
      <c r="AD1021" s="35"/>
      <c r="AE1021" s="35"/>
      <c r="AR1021" s="185" t="s">
        <v>276</v>
      </c>
      <c r="AT1021" s="185" t="s">
        <v>172</v>
      </c>
      <c r="AU1021" s="185" t="s">
        <v>84</v>
      </c>
      <c r="AY1021" s="18" t="s">
        <v>170</v>
      </c>
      <c r="BE1021" s="186">
        <f>IF(N1021="základní",J1021,0)</f>
        <v>0</v>
      </c>
      <c r="BF1021" s="186">
        <f>IF(N1021="snížená",J1021,0)</f>
        <v>0</v>
      </c>
      <c r="BG1021" s="186">
        <f>IF(N1021="zákl. přenesená",J1021,0)</f>
        <v>0</v>
      </c>
      <c r="BH1021" s="186">
        <f>IF(N1021="sníž. přenesená",J1021,0)</f>
        <v>0</v>
      </c>
      <c r="BI1021" s="186">
        <f>IF(N1021="nulová",J1021,0)</f>
        <v>0</v>
      </c>
      <c r="BJ1021" s="18" t="s">
        <v>82</v>
      </c>
      <c r="BK1021" s="186">
        <f>ROUND(I1021*H1021,2)</f>
        <v>0</v>
      </c>
      <c r="BL1021" s="18" t="s">
        <v>276</v>
      </c>
      <c r="BM1021" s="185" t="s">
        <v>1700</v>
      </c>
    </row>
    <row r="1022" spans="1:65" s="2" customFormat="1" ht="16.5" customHeight="1" x14ac:dyDescent="0.2">
      <c r="A1022" s="35"/>
      <c r="B1022" s="36"/>
      <c r="C1022" s="174" t="s">
        <v>1701</v>
      </c>
      <c r="D1022" s="174" t="s">
        <v>172</v>
      </c>
      <c r="E1022" s="175" t="s">
        <v>1702</v>
      </c>
      <c r="F1022" s="176" t="s">
        <v>1703</v>
      </c>
      <c r="G1022" s="177" t="s">
        <v>1484</v>
      </c>
      <c r="H1022" s="178">
        <v>2</v>
      </c>
      <c r="I1022" s="179"/>
      <c r="J1022" s="180">
        <f>ROUND(I1022*H1022,2)</f>
        <v>0</v>
      </c>
      <c r="K1022" s="176" t="s">
        <v>176</v>
      </c>
      <c r="L1022" s="40"/>
      <c r="M1022" s="181" t="s">
        <v>19</v>
      </c>
      <c r="N1022" s="182" t="s">
        <v>45</v>
      </c>
      <c r="O1022" s="65"/>
      <c r="P1022" s="183">
        <f>O1022*H1022</f>
        <v>0</v>
      </c>
      <c r="Q1022" s="183">
        <v>1.9599999999999999E-3</v>
      </c>
      <c r="R1022" s="183">
        <f>Q1022*H1022</f>
        <v>3.9199999999999999E-3</v>
      </c>
      <c r="S1022" s="183">
        <v>0</v>
      </c>
      <c r="T1022" s="184">
        <f>S1022*H1022</f>
        <v>0</v>
      </c>
      <c r="U1022" s="35"/>
      <c r="V1022" s="35"/>
      <c r="W1022" s="35"/>
      <c r="X1022" s="35"/>
      <c r="Y1022" s="35"/>
      <c r="Z1022" s="35"/>
      <c r="AA1022" s="35"/>
      <c r="AB1022" s="35"/>
      <c r="AC1022" s="35"/>
      <c r="AD1022" s="35"/>
      <c r="AE1022" s="35"/>
      <c r="AR1022" s="185" t="s">
        <v>276</v>
      </c>
      <c r="AT1022" s="185" t="s">
        <v>172</v>
      </c>
      <c r="AU1022" s="185" t="s">
        <v>84</v>
      </c>
      <c r="AY1022" s="18" t="s">
        <v>170</v>
      </c>
      <c r="BE1022" s="186">
        <f>IF(N1022="základní",J1022,0)</f>
        <v>0</v>
      </c>
      <c r="BF1022" s="186">
        <f>IF(N1022="snížená",J1022,0)</f>
        <v>0</v>
      </c>
      <c r="BG1022" s="186">
        <f>IF(N1022="zákl. přenesená",J1022,0)</f>
        <v>0</v>
      </c>
      <c r="BH1022" s="186">
        <f>IF(N1022="sníž. přenesená",J1022,0)</f>
        <v>0</v>
      </c>
      <c r="BI1022" s="186">
        <f>IF(N1022="nulová",J1022,0)</f>
        <v>0</v>
      </c>
      <c r="BJ1022" s="18" t="s">
        <v>82</v>
      </c>
      <c r="BK1022" s="186">
        <f>ROUND(I1022*H1022,2)</f>
        <v>0</v>
      </c>
      <c r="BL1022" s="18" t="s">
        <v>276</v>
      </c>
      <c r="BM1022" s="185" t="s">
        <v>1704</v>
      </c>
    </row>
    <row r="1023" spans="1:65" s="13" customFormat="1" x14ac:dyDescent="0.2">
      <c r="B1023" s="192"/>
      <c r="C1023" s="193"/>
      <c r="D1023" s="187" t="s">
        <v>181</v>
      </c>
      <c r="E1023" s="194" t="s">
        <v>19</v>
      </c>
      <c r="F1023" s="195" t="s">
        <v>1705</v>
      </c>
      <c r="G1023" s="193"/>
      <c r="H1023" s="196">
        <v>2</v>
      </c>
      <c r="I1023" s="197"/>
      <c r="J1023" s="193"/>
      <c r="K1023" s="193"/>
      <c r="L1023" s="198"/>
      <c r="M1023" s="199"/>
      <c r="N1023" s="200"/>
      <c r="O1023" s="200"/>
      <c r="P1023" s="200"/>
      <c r="Q1023" s="200"/>
      <c r="R1023" s="200"/>
      <c r="S1023" s="200"/>
      <c r="T1023" s="201"/>
      <c r="AT1023" s="202" t="s">
        <v>181</v>
      </c>
      <c r="AU1023" s="202" t="s">
        <v>84</v>
      </c>
      <c r="AV1023" s="13" t="s">
        <v>84</v>
      </c>
      <c r="AW1023" s="13" t="s">
        <v>35</v>
      </c>
      <c r="AX1023" s="13" t="s">
        <v>82</v>
      </c>
      <c r="AY1023" s="202" t="s">
        <v>170</v>
      </c>
    </row>
    <row r="1024" spans="1:65" s="2" customFormat="1" ht="16.5" customHeight="1" x14ac:dyDescent="0.2">
      <c r="A1024" s="35"/>
      <c r="B1024" s="36"/>
      <c r="C1024" s="174" t="s">
        <v>1706</v>
      </c>
      <c r="D1024" s="174" t="s">
        <v>172</v>
      </c>
      <c r="E1024" s="175" t="s">
        <v>1707</v>
      </c>
      <c r="F1024" s="176" t="s">
        <v>1708</v>
      </c>
      <c r="G1024" s="177" t="s">
        <v>1484</v>
      </c>
      <c r="H1024" s="178">
        <v>3</v>
      </c>
      <c r="I1024" s="179"/>
      <c r="J1024" s="180">
        <f>ROUND(I1024*H1024,2)</f>
        <v>0</v>
      </c>
      <c r="K1024" s="176" t="s">
        <v>176</v>
      </c>
      <c r="L1024" s="40"/>
      <c r="M1024" s="181" t="s">
        <v>19</v>
      </c>
      <c r="N1024" s="182" t="s">
        <v>45</v>
      </c>
      <c r="O1024" s="65"/>
      <c r="P1024" s="183">
        <f>O1024*H1024</f>
        <v>0</v>
      </c>
      <c r="Q1024" s="183">
        <v>1.8E-3</v>
      </c>
      <c r="R1024" s="183">
        <f>Q1024*H1024</f>
        <v>5.4000000000000003E-3</v>
      </c>
      <c r="S1024" s="183">
        <v>0</v>
      </c>
      <c r="T1024" s="184">
        <f>S1024*H1024</f>
        <v>0</v>
      </c>
      <c r="U1024" s="35"/>
      <c r="V1024" s="35"/>
      <c r="W1024" s="35"/>
      <c r="X1024" s="35"/>
      <c r="Y1024" s="35"/>
      <c r="Z1024" s="35"/>
      <c r="AA1024" s="35"/>
      <c r="AB1024" s="35"/>
      <c r="AC1024" s="35"/>
      <c r="AD1024" s="35"/>
      <c r="AE1024" s="35"/>
      <c r="AR1024" s="185" t="s">
        <v>276</v>
      </c>
      <c r="AT1024" s="185" t="s">
        <v>172</v>
      </c>
      <c r="AU1024" s="185" t="s">
        <v>84</v>
      </c>
      <c r="AY1024" s="18" t="s">
        <v>170</v>
      </c>
      <c r="BE1024" s="186">
        <f>IF(N1024="základní",J1024,0)</f>
        <v>0</v>
      </c>
      <c r="BF1024" s="186">
        <f>IF(N1024="snížená",J1024,0)</f>
        <v>0</v>
      </c>
      <c r="BG1024" s="186">
        <f>IF(N1024="zákl. přenesená",J1024,0)</f>
        <v>0</v>
      </c>
      <c r="BH1024" s="186">
        <f>IF(N1024="sníž. přenesená",J1024,0)</f>
        <v>0</v>
      </c>
      <c r="BI1024" s="186">
        <f>IF(N1024="nulová",J1024,0)</f>
        <v>0</v>
      </c>
      <c r="BJ1024" s="18" t="s">
        <v>82</v>
      </c>
      <c r="BK1024" s="186">
        <f>ROUND(I1024*H1024,2)</f>
        <v>0</v>
      </c>
      <c r="BL1024" s="18" t="s">
        <v>276</v>
      </c>
      <c r="BM1024" s="185" t="s">
        <v>1709</v>
      </c>
    </row>
    <row r="1025" spans="1:65" s="2" customFormat="1" ht="16.5" customHeight="1" x14ac:dyDescent="0.2">
      <c r="A1025" s="35"/>
      <c r="B1025" s="36"/>
      <c r="C1025" s="174" t="s">
        <v>1710</v>
      </c>
      <c r="D1025" s="174" t="s">
        <v>172</v>
      </c>
      <c r="E1025" s="175" t="s">
        <v>1711</v>
      </c>
      <c r="F1025" s="176" t="s">
        <v>1712</v>
      </c>
      <c r="G1025" s="177" t="s">
        <v>1484</v>
      </c>
      <c r="H1025" s="178">
        <v>12</v>
      </c>
      <c r="I1025" s="179"/>
      <c r="J1025" s="180">
        <f>ROUND(I1025*H1025,2)</f>
        <v>0</v>
      </c>
      <c r="K1025" s="176" t="s">
        <v>176</v>
      </c>
      <c r="L1025" s="40"/>
      <c r="M1025" s="181" t="s">
        <v>19</v>
      </c>
      <c r="N1025" s="182" t="s">
        <v>45</v>
      </c>
      <c r="O1025" s="65"/>
      <c r="P1025" s="183">
        <f>O1025*H1025</f>
        <v>0</v>
      </c>
      <c r="Q1025" s="183">
        <v>1.8E-3</v>
      </c>
      <c r="R1025" s="183">
        <f>Q1025*H1025</f>
        <v>2.1600000000000001E-2</v>
      </c>
      <c r="S1025" s="183">
        <v>0</v>
      </c>
      <c r="T1025" s="184">
        <f>S1025*H1025</f>
        <v>0</v>
      </c>
      <c r="U1025" s="35"/>
      <c r="V1025" s="35"/>
      <c r="W1025" s="35"/>
      <c r="X1025" s="35"/>
      <c r="Y1025" s="35"/>
      <c r="Z1025" s="35"/>
      <c r="AA1025" s="35"/>
      <c r="AB1025" s="35"/>
      <c r="AC1025" s="35"/>
      <c r="AD1025" s="35"/>
      <c r="AE1025" s="35"/>
      <c r="AR1025" s="185" t="s">
        <v>276</v>
      </c>
      <c r="AT1025" s="185" t="s">
        <v>172</v>
      </c>
      <c r="AU1025" s="185" t="s">
        <v>84</v>
      </c>
      <c r="AY1025" s="18" t="s">
        <v>170</v>
      </c>
      <c r="BE1025" s="186">
        <f>IF(N1025="základní",J1025,0)</f>
        <v>0</v>
      </c>
      <c r="BF1025" s="186">
        <f>IF(N1025="snížená",J1025,0)</f>
        <v>0</v>
      </c>
      <c r="BG1025" s="186">
        <f>IF(N1025="zákl. přenesená",J1025,0)</f>
        <v>0</v>
      </c>
      <c r="BH1025" s="186">
        <f>IF(N1025="sníž. přenesená",J1025,0)</f>
        <v>0</v>
      </c>
      <c r="BI1025" s="186">
        <f>IF(N1025="nulová",J1025,0)</f>
        <v>0</v>
      </c>
      <c r="BJ1025" s="18" t="s">
        <v>82</v>
      </c>
      <c r="BK1025" s="186">
        <f>ROUND(I1025*H1025,2)</f>
        <v>0</v>
      </c>
      <c r="BL1025" s="18" t="s">
        <v>276</v>
      </c>
      <c r="BM1025" s="185" t="s">
        <v>1713</v>
      </c>
    </row>
    <row r="1026" spans="1:65" s="2" customFormat="1" ht="29.25" x14ac:dyDescent="0.2">
      <c r="A1026" s="35"/>
      <c r="B1026" s="36"/>
      <c r="C1026" s="37"/>
      <c r="D1026" s="187" t="s">
        <v>179</v>
      </c>
      <c r="E1026" s="37"/>
      <c r="F1026" s="188" t="s">
        <v>1714</v>
      </c>
      <c r="G1026" s="37"/>
      <c r="H1026" s="37"/>
      <c r="I1026" s="189"/>
      <c r="J1026" s="37"/>
      <c r="K1026" s="37"/>
      <c r="L1026" s="40"/>
      <c r="M1026" s="190"/>
      <c r="N1026" s="191"/>
      <c r="O1026" s="65"/>
      <c r="P1026" s="65"/>
      <c r="Q1026" s="65"/>
      <c r="R1026" s="65"/>
      <c r="S1026" s="65"/>
      <c r="T1026" s="66"/>
      <c r="U1026" s="35"/>
      <c r="V1026" s="35"/>
      <c r="W1026" s="35"/>
      <c r="X1026" s="35"/>
      <c r="Y1026" s="35"/>
      <c r="Z1026" s="35"/>
      <c r="AA1026" s="35"/>
      <c r="AB1026" s="35"/>
      <c r="AC1026" s="35"/>
      <c r="AD1026" s="35"/>
      <c r="AE1026" s="35"/>
      <c r="AT1026" s="18" t="s">
        <v>179</v>
      </c>
      <c r="AU1026" s="18" t="s">
        <v>84</v>
      </c>
    </row>
    <row r="1027" spans="1:65" s="2" customFormat="1" ht="16.5" customHeight="1" x14ac:dyDescent="0.2">
      <c r="A1027" s="35"/>
      <c r="B1027" s="36"/>
      <c r="C1027" s="174" t="s">
        <v>1715</v>
      </c>
      <c r="D1027" s="174" t="s">
        <v>172</v>
      </c>
      <c r="E1027" s="175" t="s">
        <v>1716</v>
      </c>
      <c r="F1027" s="176" t="s">
        <v>1717</v>
      </c>
      <c r="G1027" s="177" t="s">
        <v>439</v>
      </c>
      <c r="H1027" s="178">
        <v>2</v>
      </c>
      <c r="I1027" s="179"/>
      <c r="J1027" s="180">
        <f>ROUND(I1027*H1027,2)</f>
        <v>0</v>
      </c>
      <c r="K1027" s="176" t="s">
        <v>176</v>
      </c>
      <c r="L1027" s="40"/>
      <c r="M1027" s="181" t="s">
        <v>19</v>
      </c>
      <c r="N1027" s="182" t="s">
        <v>45</v>
      </c>
      <c r="O1027" s="65"/>
      <c r="P1027" s="183">
        <f>O1027*H1027</f>
        <v>0</v>
      </c>
      <c r="Q1027" s="183">
        <v>1.6000000000000001E-4</v>
      </c>
      <c r="R1027" s="183">
        <f>Q1027*H1027</f>
        <v>3.2000000000000003E-4</v>
      </c>
      <c r="S1027" s="183">
        <v>0</v>
      </c>
      <c r="T1027" s="184">
        <f>S1027*H1027</f>
        <v>0</v>
      </c>
      <c r="U1027" s="35"/>
      <c r="V1027" s="35"/>
      <c r="W1027" s="35"/>
      <c r="X1027" s="35"/>
      <c r="Y1027" s="35"/>
      <c r="Z1027" s="35"/>
      <c r="AA1027" s="35"/>
      <c r="AB1027" s="35"/>
      <c r="AC1027" s="35"/>
      <c r="AD1027" s="35"/>
      <c r="AE1027" s="35"/>
      <c r="AR1027" s="185" t="s">
        <v>276</v>
      </c>
      <c r="AT1027" s="185" t="s">
        <v>172</v>
      </c>
      <c r="AU1027" s="185" t="s">
        <v>84</v>
      </c>
      <c r="AY1027" s="18" t="s">
        <v>170</v>
      </c>
      <c r="BE1027" s="186">
        <f>IF(N1027="základní",J1027,0)</f>
        <v>0</v>
      </c>
      <c r="BF1027" s="186">
        <f>IF(N1027="snížená",J1027,0)</f>
        <v>0</v>
      </c>
      <c r="BG1027" s="186">
        <f>IF(N1027="zákl. přenesená",J1027,0)</f>
        <v>0</v>
      </c>
      <c r="BH1027" s="186">
        <f>IF(N1027="sníž. přenesená",J1027,0)</f>
        <v>0</v>
      </c>
      <c r="BI1027" s="186">
        <f>IF(N1027="nulová",J1027,0)</f>
        <v>0</v>
      </c>
      <c r="BJ1027" s="18" t="s">
        <v>82</v>
      </c>
      <c r="BK1027" s="186">
        <f>ROUND(I1027*H1027,2)</f>
        <v>0</v>
      </c>
      <c r="BL1027" s="18" t="s">
        <v>276</v>
      </c>
      <c r="BM1027" s="185" t="s">
        <v>1718</v>
      </c>
    </row>
    <row r="1028" spans="1:65" s="2" customFormat="1" ht="29.25" x14ac:dyDescent="0.2">
      <c r="A1028" s="35"/>
      <c r="B1028" s="36"/>
      <c r="C1028" s="37"/>
      <c r="D1028" s="187" t="s">
        <v>179</v>
      </c>
      <c r="E1028" s="37"/>
      <c r="F1028" s="188" t="s">
        <v>1714</v>
      </c>
      <c r="G1028" s="37"/>
      <c r="H1028" s="37"/>
      <c r="I1028" s="189"/>
      <c r="J1028" s="37"/>
      <c r="K1028" s="37"/>
      <c r="L1028" s="40"/>
      <c r="M1028" s="190"/>
      <c r="N1028" s="191"/>
      <c r="O1028" s="65"/>
      <c r="P1028" s="65"/>
      <c r="Q1028" s="65"/>
      <c r="R1028" s="65"/>
      <c r="S1028" s="65"/>
      <c r="T1028" s="66"/>
      <c r="U1028" s="35"/>
      <c r="V1028" s="35"/>
      <c r="W1028" s="35"/>
      <c r="X1028" s="35"/>
      <c r="Y1028" s="35"/>
      <c r="Z1028" s="35"/>
      <c r="AA1028" s="35"/>
      <c r="AB1028" s="35"/>
      <c r="AC1028" s="35"/>
      <c r="AD1028" s="35"/>
      <c r="AE1028" s="35"/>
      <c r="AT1028" s="18" t="s">
        <v>179</v>
      </c>
      <c r="AU1028" s="18" t="s">
        <v>84</v>
      </c>
    </row>
    <row r="1029" spans="1:65" s="2" customFormat="1" ht="16.5" customHeight="1" x14ac:dyDescent="0.2">
      <c r="A1029" s="35"/>
      <c r="B1029" s="36"/>
      <c r="C1029" s="214" t="s">
        <v>1719</v>
      </c>
      <c r="D1029" s="214" t="s">
        <v>239</v>
      </c>
      <c r="E1029" s="215" t="s">
        <v>1720</v>
      </c>
      <c r="F1029" s="216" t="s">
        <v>1721</v>
      </c>
      <c r="G1029" s="217" t="s">
        <v>439</v>
      </c>
      <c r="H1029" s="218">
        <v>2</v>
      </c>
      <c r="I1029" s="219"/>
      <c r="J1029" s="220">
        <f>ROUND(I1029*H1029,2)</f>
        <v>0</v>
      </c>
      <c r="K1029" s="216" t="s">
        <v>176</v>
      </c>
      <c r="L1029" s="221"/>
      <c r="M1029" s="222" t="s">
        <v>19</v>
      </c>
      <c r="N1029" s="223" t="s">
        <v>45</v>
      </c>
      <c r="O1029" s="65"/>
      <c r="P1029" s="183">
        <f>O1029*H1029</f>
        <v>0</v>
      </c>
      <c r="Q1029" s="183">
        <v>1.5200000000000001E-3</v>
      </c>
      <c r="R1029" s="183">
        <f>Q1029*H1029</f>
        <v>3.0400000000000002E-3</v>
      </c>
      <c r="S1029" s="183">
        <v>0</v>
      </c>
      <c r="T1029" s="184">
        <f>S1029*H1029</f>
        <v>0</v>
      </c>
      <c r="U1029" s="35"/>
      <c r="V1029" s="35"/>
      <c r="W1029" s="35"/>
      <c r="X1029" s="35"/>
      <c r="Y1029" s="35"/>
      <c r="Z1029" s="35"/>
      <c r="AA1029" s="35"/>
      <c r="AB1029" s="35"/>
      <c r="AC1029" s="35"/>
      <c r="AD1029" s="35"/>
      <c r="AE1029" s="35"/>
      <c r="AR1029" s="185" t="s">
        <v>426</v>
      </c>
      <c r="AT1029" s="185" t="s">
        <v>239</v>
      </c>
      <c r="AU1029" s="185" t="s">
        <v>84</v>
      </c>
      <c r="AY1029" s="18" t="s">
        <v>170</v>
      </c>
      <c r="BE1029" s="186">
        <f>IF(N1029="základní",J1029,0)</f>
        <v>0</v>
      </c>
      <c r="BF1029" s="186">
        <f>IF(N1029="snížená",J1029,0)</f>
        <v>0</v>
      </c>
      <c r="BG1029" s="186">
        <f>IF(N1029="zákl. přenesená",J1029,0)</f>
        <v>0</v>
      </c>
      <c r="BH1029" s="186">
        <f>IF(N1029="sníž. přenesená",J1029,0)</f>
        <v>0</v>
      </c>
      <c r="BI1029" s="186">
        <f>IF(N1029="nulová",J1029,0)</f>
        <v>0</v>
      </c>
      <c r="BJ1029" s="18" t="s">
        <v>82</v>
      </c>
      <c r="BK1029" s="186">
        <f>ROUND(I1029*H1029,2)</f>
        <v>0</v>
      </c>
      <c r="BL1029" s="18" t="s">
        <v>276</v>
      </c>
      <c r="BM1029" s="185" t="s">
        <v>1722</v>
      </c>
    </row>
    <row r="1030" spans="1:65" s="2" customFormat="1" ht="16.5" customHeight="1" x14ac:dyDescent="0.2">
      <c r="A1030" s="35"/>
      <c r="B1030" s="36"/>
      <c r="C1030" s="174" t="s">
        <v>1723</v>
      </c>
      <c r="D1030" s="174" t="s">
        <v>172</v>
      </c>
      <c r="E1030" s="175" t="s">
        <v>1724</v>
      </c>
      <c r="F1030" s="176" t="s">
        <v>1725</v>
      </c>
      <c r="G1030" s="177" t="s">
        <v>439</v>
      </c>
      <c r="H1030" s="178">
        <v>5</v>
      </c>
      <c r="I1030" s="179"/>
      <c r="J1030" s="180">
        <f>ROUND(I1030*H1030,2)</f>
        <v>0</v>
      </c>
      <c r="K1030" s="176" t="s">
        <v>176</v>
      </c>
      <c r="L1030" s="40"/>
      <c r="M1030" s="181" t="s">
        <v>19</v>
      </c>
      <c r="N1030" s="182" t="s">
        <v>45</v>
      </c>
      <c r="O1030" s="65"/>
      <c r="P1030" s="183">
        <f>O1030*H1030</f>
        <v>0</v>
      </c>
      <c r="Q1030" s="183">
        <v>1.6000000000000001E-4</v>
      </c>
      <c r="R1030" s="183">
        <f>Q1030*H1030</f>
        <v>8.0000000000000004E-4</v>
      </c>
      <c r="S1030" s="183">
        <v>0</v>
      </c>
      <c r="T1030" s="184">
        <f>S1030*H1030</f>
        <v>0</v>
      </c>
      <c r="U1030" s="35"/>
      <c r="V1030" s="35"/>
      <c r="W1030" s="35"/>
      <c r="X1030" s="35"/>
      <c r="Y1030" s="35"/>
      <c r="Z1030" s="35"/>
      <c r="AA1030" s="35"/>
      <c r="AB1030" s="35"/>
      <c r="AC1030" s="35"/>
      <c r="AD1030" s="35"/>
      <c r="AE1030" s="35"/>
      <c r="AR1030" s="185" t="s">
        <v>276</v>
      </c>
      <c r="AT1030" s="185" t="s">
        <v>172</v>
      </c>
      <c r="AU1030" s="185" t="s">
        <v>84</v>
      </c>
      <c r="AY1030" s="18" t="s">
        <v>170</v>
      </c>
      <c r="BE1030" s="186">
        <f>IF(N1030="základní",J1030,0)</f>
        <v>0</v>
      </c>
      <c r="BF1030" s="186">
        <f>IF(N1030="snížená",J1030,0)</f>
        <v>0</v>
      </c>
      <c r="BG1030" s="186">
        <f>IF(N1030="zákl. přenesená",J1030,0)</f>
        <v>0</v>
      </c>
      <c r="BH1030" s="186">
        <f>IF(N1030="sníž. přenesená",J1030,0)</f>
        <v>0</v>
      </c>
      <c r="BI1030" s="186">
        <f>IF(N1030="nulová",J1030,0)</f>
        <v>0</v>
      </c>
      <c r="BJ1030" s="18" t="s">
        <v>82</v>
      </c>
      <c r="BK1030" s="186">
        <f>ROUND(I1030*H1030,2)</f>
        <v>0</v>
      </c>
      <c r="BL1030" s="18" t="s">
        <v>276</v>
      </c>
      <c r="BM1030" s="185" t="s">
        <v>1726</v>
      </c>
    </row>
    <row r="1031" spans="1:65" s="2" customFormat="1" ht="29.25" x14ac:dyDescent="0.2">
      <c r="A1031" s="35"/>
      <c r="B1031" s="36"/>
      <c r="C1031" s="37"/>
      <c r="D1031" s="187" t="s">
        <v>179</v>
      </c>
      <c r="E1031" s="37"/>
      <c r="F1031" s="188" t="s">
        <v>1714</v>
      </c>
      <c r="G1031" s="37"/>
      <c r="H1031" s="37"/>
      <c r="I1031" s="189"/>
      <c r="J1031" s="37"/>
      <c r="K1031" s="37"/>
      <c r="L1031" s="40"/>
      <c r="M1031" s="190"/>
      <c r="N1031" s="191"/>
      <c r="O1031" s="65"/>
      <c r="P1031" s="65"/>
      <c r="Q1031" s="65"/>
      <c r="R1031" s="65"/>
      <c r="S1031" s="65"/>
      <c r="T1031" s="66"/>
      <c r="U1031" s="35"/>
      <c r="V1031" s="35"/>
      <c r="W1031" s="35"/>
      <c r="X1031" s="35"/>
      <c r="Y1031" s="35"/>
      <c r="Z1031" s="35"/>
      <c r="AA1031" s="35"/>
      <c r="AB1031" s="35"/>
      <c r="AC1031" s="35"/>
      <c r="AD1031" s="35"/>
      <c r="AE1031" s="35"/>
      <c r="AT1031" s="18" t="s">
        <v>179</v>
      </c>
      <c r="AU1031" s="18" t="s">
        <v>84</v>
      </c>
    </row>
    <row r="1032" spans="1:65" s="2" customFormat="1" ht="16.5" customHeight="1" x14ac:dyDescent="0.2">
      <c r="A1032" s="35"/>
      <c r="B1032" s="36"/>
      <c r="C1032" s="214" t="s">
        <v>1727</v>
      </c>
      <c r="D1032" s="214" t="s">
        <v>239</v>
      </c>
      <c r="E1032" s="215" t="s">
        <v>1728</v>
      </c>
      <c r="F1032" s="216" t="s">
        <v>1729</v>
      </c>
      <c r="G1032" s="217" t="s">
        <v>439</v>
      </c>
      <c r="H1032" s="218">
        <v>5</v>
      </c>
      <c r="I1032" s="219"/>
      <c r="J1032" s="220">
        <f>ROUND(I1032*H1032,2)</f>
        <v>0</v>
      </c>
      <c r="K1032" s="216" t="s">
        <v>176</v>
      </c>
      <c r="L1032" s="221"/>
      <c r="M1032" s="222" t="s">
        <v>19</v>
      </c>
      <c r="N1032" s="223" t="s">
        <v>45</v>
      </c>
      <c r="O1032" s="65"/>
      <c r="P1032" s="183">
        <f>O1032*H1032</f>
        <v>0</v>
      </c>
      <c r="Q1032" s="183">
        <v>1.8E-3</v>
      </c>
      <c r="R1032" s="183">
        <f>Q1032*H1032</f>
        <v>8.9999999999999993E-3</v>
      </c>
      <c r="S1032" s="183">
        <v>0</v>
      </c>
      <c r="T1032" s="184">
        <f>S1032*H1032</f>
        <v>0</v>
      </c>
      <c r="U1032" s="35"/>
      <c r="V1032" s="35"/>
      <c r="W1032" s="35"/>
      <c r="X1032" s="35"/>
      <c r="Y1032" s="35"/>
      <c r="Z1032" s="35"/>
      <c r="AA1032" s="35"/>
      <c r="AB1032" s="35"/>
      <c r="AC1032" s="35"/>
      <c r="AD1032" s="35"/>
      <c r="AE1032" s="35"/>
      <c r="AR1032" s="185" t="s">
        <v>426</v>
      </c>
      <c r="AT1032" s="185" t="s">
        <v>239</v>
      </c>
      <c r="AU1032" s="185" t="s">
        <v>84</v>
      </c>
      <c r="AY1032" s="18" t="s">
        <v>170</v>
      </c>
      <c r="BE1032" s="186">
        <f>IF(N1032="základní",J1032,0)</f>
        <v>0</v>
      </c>
      <c r="BF1032" s="186">
        <f>IF(N1032="snížená",J1032,0)</f>
        <v>0</v>
      </c>
      <c r="BG1032" s="186">
        <f>IF(N1032="zákl. přenesená",J1032,0)</f>
        <v>0</v>
      </c>
      <c r="BH1032" s="186">
        <f>IF(N1032="sníž. přenesená",J1032,0)</f>
        <v>0</v>
      </c>
      <c r="BI1032" s="186">
        <f>IF(N1032="nulová",J1032,0)</f>
        <v>0</v>
      </c>
      <c r="BJ1032" s="18" t="s">
        <v>82</v>
      </c>
      <c r="BK1032" s="186">
        <f>ROUND(I1032*H1032,2)</f>
        <v>0</v>
      </c>
      <c r="BL1032" s="18" t="s">
        <v>276</v>
      </c>
      <c r="BM1032" s="185" t="s">
        <v>1730</v>
      </c>
    </row>
    <row r="1033" spans="1:65" s="2" customFormat="1" ht="16.5" customHeight="1" x14ac:dyDescent="0.2">
      <c r="A1033" s="35"/>
      <c r="B1033" s="36"/>
      <c r="C1033" s="214" t="s">
        <v>1731</v>
      </c>
      <c r="D1033" s="214" t="s">
        <v>239</v>
      </c>
      <c r="E1033" s="215" t="s">
        <v>1732</v>
      </c>
      <c r="F1033" s="216" t="s">
        <v>1733</v>
      </c>
      <c r="G1033" s="217" t="s">
        <v>439</v>
      </c>
      <c r="H1033" s="218">
        <v>2</v>
      </c>
      <c r="I1033" s="219"/>
      <c r="J1033" s="220">
        <f>ROUND(I1033*H1033,2)</f>
        <v>0</v>
      </c>
      <c r="K1033" s="216" t="s">
        <v>19</v>
      </c>
      <c r="L1033" s="221"/>
      <c r="M1033" s="222" t="s">
        <v>19</v>
      </c>
      <c r="N1033" s="223" t="s">
        <v>45</v>
      </c>
      <c r="O1033" s="65"/>
      <c r="P1033" s="183">
        <f>O1033*H1033</f>
        <v>0</v>
      </c>
      <c r="Q1033" s="183">
        <v>1.8E-3</v>
      </c>
      <c r="R1033" s="183">
        <f>Q1033*H1033</f>
        <v>3.5999999999999999E-3</v>
      </c>
      <c r="S1033" s="183">
        <v>0</v>
      </c>
      <c r="T1033" s="184">
        <f>S1033*H1033</f>
        <v>0</v>
      </c>
      <c r="U1033" s="35"/>
      <c r="V1033" s="35"/>
      <c r="W1033" s="35"/>
      <c r="X1033" s="35"/>
      <c r="Y1033" s="35"/>
      <c r="Z1033" s="35"/>
      <c r="AA1033" s="35"/>
      <c r="AB1033" s="35"/>
      <c r="AC1033" s="35"/>
      <c r="AD1033" s="35"/>
      <c r="AE1033" s="35"/>
      <c r="AR1033" s="185" t="s">
        <v>426</v>
      </c>
      <c r="AT1033" s="185" t="s">
        <v>239</v>
      </c>
      <c r="AU1033" s="185" t="s">
        <v>84</v>
      </c>
      <c r="AY1033" s="18" t="s">
        <v>170</v>
      </c>
      <c r="BE1033" s="186">
        <f>IF(N1033="základní",J1033,0)</f>
        <v>0</v>
      </c>
      <c r="BF1033" s="186">
        <f>IF(N1033="snížená",J1033,0)</f>
        <v>0</v>
      </c>
      <c r="BG1033" s="186">
        <f>IF(N1033="zákl. přenesená",J1033,0)</f>
        <v>0</v>
      </c>
      <c r="BH1033" s="186">
        <f>IF(N1033="sníž. přenesená",J1033,0)</f>
        <v>0</v>
      </c>
      <c r="BI1033" s="186">
        <f>IF(N1033="nulová",J1033,0)</f>
        <v>0</v>
      </c>
      <c r="BJ1033" s="18" t="s">
        <v>82</v>
      </c>
      <c r="BK1033" s="186">
        <f>ROUND(I1033*H1033,2)</f>
        <v>0</v>
      </c>
      <c r="BL1033" s="18" t="s">
        <v>276</v>
      </c>
      <c r="BM1033" s="185" t="s">
        <v>1734</v>
      </c>
    </row>
    <row r="1034" spans="1:65" s="2" customFormat="1" ht="16.5" customHeight="1" x14ac:dyDescent="0.2">
      <c r="A1034" s="35"/>
      <c r="B1034" s="36"/>
      <c r="C1034" s="174" t="s">
        <v>1735</v>
      </c>
      <c r="D1034" s="174" t="s">
        <v>172</v>
      </c>
      <c r="E1034" s="175" t="s">
        <v>1736</v>
      </c>
      <c r="F1034" s="176" t="s">
        <v>1737</v>
      </c>
      <c r="G1034" s="177" t="s">
        <v>1484</v>
      </c>
      <c r="H1034" s="178">
        <v>8</v>
      </c>
      <c r="I1034" s="179"/>
      <c r="J1034" s="180">
        <f>ROUND(I1034*H1034,2)</f>
        <v>0</v>
      </c>
      <c r="K1034" s="176" t="s">
        <v>176</v>
      </c>
      <c r="L1034" s="40"/>
      <c r="M1034" s="181" t="s">
        <v>19</v>
      </c>
      <c r="N1034" s="182" t="s">
        <v>45</v>
      </c>
      <c r="O1034" s="65"/>
      <c r="P1034" s="183">
        <f>O1034*H1034</f>
        <v>0</v>
      </c>
      <c r="Q1034" s="183">
        <v>1.8400000000000001E-3</v>
      </c>
      <c r="R1034" s="183">
        <f>Q1034*H1034</f>
        <v>1.472E-2</v>
      </c>
      <c r="S1034" s="183">
        <v>0</v>
      </c>
      <c r="T1034" s="184">
        <f>S1034*H1034</f>
        <v>0</v>
      </c>
      <c r="U1034" s="35"/>
      <c r="V1034" s="35"/>
      <c r="W1034" s="35"/>
      <c r="X1034" s="35"/>
      <c r="Y1034" s="35"/>
      <c r="Z1034" s="35"/>
      <c r="AA1034" s="35"/>
      <c r="AB1034" s="35"/>
      <c r="AC1034" s="35"/>
      <c r="AD1034" s="35"/>
      <c r="AE1034" s="35"/>
      <c r="AR1034" s="185" t="s">
        <v>276</v>
      </c>
      <c r="AT1034" s="185" t="s">
        <v>172</v>
      </c>
      <c r="AU1034" s="185" t="s">
        <v>84</v>
      </c>
      <c r="AY1034" s="18" t="s">
        <v>170</v>
      </c>
      <c r="BE1034" s="186">
        <f>IF(N1034="základní",J1034,0)</f>
        <v>0</v>
      </c>
      <c r="BF1034" s="186">
        <f>IF(N1034="snížená",J1034,0)</f>
        <v>0</v>
      </c>
      <c r="BG1034" s="186">
        <f>IF(N1034="zákl. přenesená",J1034,0)</f>
        <v>0</v>
      </c>
      <c r="BH1034" s="186">
        <f>IF(N1034="sníž. přenesená",J1034,0)</f>
        <v>0</v>
      </c>
      <c r="BI1034" s="186">
        <f>IF(N1034="nulová",J1034,0)</f>
        <v>0</v>
      </c>
      <c r="BJ1034" s="18" t="s">
        <v>82</v>
      </c>
      <c r="BK1034" s="186">
        <f>ROUND(I1034*H1034,2)</f>
        <v>0</v>
      </c>
      <c r="BL1034" s="18" t="s">
        <v>276</v>
      </c>
      <c r="BM1034" s="185" t="s">
        <v>1738</v>
      </c>
    </row>
    <row r="1035" spans="1:65" s="2" customFormat="1" ht="29.25" x14ac:dyDescent="0.2">
      <c r="A1035" s="35"/>
      <c r="B1035" s="36"/>
      <c r="C1035" s="37"/>
      <c r="D1035" s="187" t="s">
        <v>179</v>
      </c>
      <c r="E1035" s="37"/>
      <c r="F1035" s="188" t="s">
        <v>1739</v>
      </c>
      <c r="G1035" s="37"/>
      <c r="H1035" s="37"/>
      <c r="I1035" s="189"/>
      <c r="J1035" s="37"/>
      <c r="K1035" s="37"/>
      <c r="L1035" s="40"/>
      <c r="M1035" s="190"/>
      <c r="N1035" s="191"/>
      <c r="O1035" s="65"/>
      <c r="P1035" s="65"/>
      <c r="Q1035" s="65"/>
      <c r="R1035" s="65"/>
      <c r="S1035" s="65"/>
      <c r="T1035" s="66"/>
      <c r="U1035" s="35"/>
      <c r="V1035" s="35"/>
      <c r="W1035" s="35"/>
      <c r="X1035" s="35"/>
      <c r="Y1035" s="35"/>
      <c r="Z1035" s="35"/>
      <c r="AA1035" s="35"/>
      <c r="AB1035" s="35"/>
      <c r="AC1035" s="35"/>
      <c r="AD1035" s="35"/>
      <c r="AE1035" s="35"/>
      <c r="AT1035" s="18" t="s">
        <v>179</v>
      </c>
      <c r="AU1035" s="18" t="s">
        <v>84</v>
      </c>
    </row>
    <row r="1036" spans="1:65" s="2" customFormat="1" ht="16.5" customHeight="1" x14ac:dyDescent="0.2">
      <c r="A1036" s="35"/>
      <c r="B1036" s="36"/>
      <c r="C1036" s="174" t="s">
        <v>1740</v>
      </c>
      <c r="D1036" s="174" t="s">
        <v>172</v>
      </c>
      <c r="E1036" s="175" t="s">
        <v>1741</v>
      </c>
      <c r="F1036" s="176" t="s">
        <v>1742</v>
      </c>
      <c r="G1036" s="177" t="s">
        <v>439</v>
      </c>
      <c r="H1036" s="178">
        <v>19</v>
      </c>
      <c r="I1036" s="179"/>
      <c r="J1036" s="180">
        <f>ROUND(I1036*H1036,2)</f>
        <v>0</v>
      </c>
      <c r="K1036" s="176" t="s">
        <v>176</v>
      </c>
      <c r="L1036" s="40"/>
      <c r="M1036" s="181" t="s">
        <v>19</v>
      </c>
      <c r="N1036" s="182" t="s">
        <v>45</v>
      </c>
      <c r="O1036" s="65"/>
      <c r="P1036" s="183">
        <f>O1036*H1036</f>
        <v>0</v>
      </c>
      <c r="Q1036" s="183">
        <v>2.4000000000000001E-4</v>
      </c>
      <c r="R1036" s="183">
        <f>Q1036*H1036</f>
        <v>4.5599999999999998E-3</v>
      </c>
      <c r="S1036" s="183">
        <v>0</v>
      </c>
      <c r="T1036" s="184">
        <f>S1036*H1036</f>
        <v>0</v>
      </c>
      <c r="U1036" s="35"/>
      <c r="V1036" s="35"/>
      <c r="W1036" s="35"/>
      <c r="X1036" s="35"/>
      <c r="Y1036" s="35"/>
      <c r="Z1036" s="35"/>
      <c r="AA1036" s="35"/>
      <c r="AB1036" s="35"/>
      <c r="AC1036" s="35"/>
      <c r="AD1036" s="35"/>
      <c r="AE1036" s="35"/>
      <c r="AR1036" s="185" t="s">
        <v>276</v>
      </c>
      <c r="AT1036" s="185" t="s">
        <v>172</v>
      </c>
      <c r="AU1036" s="185" t="s">
        <v>84</v>
      </c>
      <c r="AY1036" s="18" t="s">
        <v>170</v>
      </c>
      <c r="BE1036" s="186">
        <f>IF(N1036="základní",J1036,0)</f>
        <v>0</v>
      </c>
      <c r="BF1036" s="186">
        <f>IF(N1036="snížená",J1036,0)</f>
        <v>0</v>
      </c>
      <c r="BG1036" s="186">
        <f>IF(N1036="zákl. přenesená",J1036,0)</f>
        <v>0</v>
      </c>
      <c r="BH1036" s="186">
        <f>IF(N1036="sníž. přenesená",J1036,0)</f>
        <v>0</v>
      </c>
      <c r="BI1036" s="186">
        <f>IF(N1036="nulová",J1036,0)</f>
        <v>0</v>
      </c>
      <c r="BJ1036" s="18" t="s">
        <v>82</v>
      </c>
      <c r="BK1036" s="186">
        <f>ROUND(I1036*H1036,2)</f>
        <v>0</v>
      </c>
      <c r="BL1036" s="18" t="s">
        <v>276</v>
      </c>
      <c r="BM1036" s="185" t="s">
        <v>1743</v>
      </c>
    </row>
    <row r="1037" spans="1:65" s="2" customFormat="1" ht="58.5" x14ac:dyDescent="0.2">
      <c r="A1037" s="35"/>
      <c r="B1037" s="36"/>
      <c r="C1037" s="37"/>
      <c r="D1037" s="187" t="s">
        <v>179</v>
      </c>
      <c r="E1037" s="37"/>
      <c r="F1037" s="188" t="s">
        <v>1744</v>
      </c>
      <c r="G1037" s="37"/>
      <c r="H1037" s="37"/>
      <c r="I1037" s="189"/>
      <c r="J1037" s="37"/>
      <c r="K1037" s="37"/>
      <c r="L1037" s="40"/>
      <c r="M1037" s="190"/>
      <c r="N1037" s="191"/>
      <c r="O1037" s="65"/>
      <c r="P1037" s="65"/>
      <c r="Q1037" s="65"/>
      <c r="R1037" s="65"/>
      <c r="S1037" s="65"/>
      <c r="T1037" s="66"/>
      <c r="U1037" s="35"/>
      <c r="V1037" s="35"/>
      <c r="W1037" s="35"/>
      <c r="X1037" s="35"/>
      <c r="Y1037" s="35"/>
      <c r="Z1037" s="35"/>
      <c r="AA1037" s="35"/>
      <c r="AB1037" s="35"/>
      <c r="AC1037" s="35"/>
      <c r="AD1037" s="35"/>
      <c r="AE1037" s="35"/>
      <c r="AT1037" s="18" t="s">
        <v>179</v>
      </c>
      <c r="AU1037" s="18" t="s">
        <v>84</v>
      </c>
    </row>
    <row r="1038" spans="1:65" s="2" customFormat="1" ht="16.5" customHeight="1" x14ac:dyDescent="0.2">
      <c r="A1038" s="35"/>
      <c r="B1038" s="36"/>
      <c r="C1038" s="174" t="s">
        <v>1745</v>
      </c>
      <c r="D1038" s="174" t="s">
        <v>172</v>
      </c>
      <c r="E1038" s="175" t="s">
        <v>1746</v>
      </c>
      <c r="F1038" s="176" t="s">
        <v>1747</v>
      </c>
      <c r="G1038" s="177" t="s">
        <v>439</v>
      </c>
      <c r="H1038" s="178">
        <v>5</v>
      </c>
      <c r="I1038" s="179"/>
      <c r="J1038" s="180">
        <f>ROUND(I1038*H1038,2)</f>
        <v>0</v>
      </c>
      <c r="K1038" s="176" t="s">
        <v>176</v>
      </c>
      <c r="L1038" s="40"/>
      <c r="M1038" s="181" t="s">
        <v>19</v>
      </c>
      <c r="N1038" s="182" t="s">
        <v>45</v>
      </c>
      <c r="O1038" s="65"/>
      <c r="P1038" s="183">
        <f>O1038*H1038</f>
        <v>0</v>
      </c>
      <c r="Q1038" s="183">
        <v>1.2800000000000001E-3</v>
      </c>
      <c r="R1038" s="183">
        <f>Q1038*H1038</f>
        <v>6.4000000000000003E-3</v>
      </c>
      <c r="S1038" s="183">
        <v>0</v>
      </c>
      <c r="T1038" s="184">
        <f>S1038*H1038</f>
        <v>0</v>
      </c>
      <c r="U1038" s="35"/>
      <c r="V1038" s="35"/>
      <c r="W1038" s="35"/>
      <c r="X1038" s="35"/>
      <c r="Y1038" s="35"/>
      <c r="Z1038" s="35"/>
      <c r="AA1038" s="35"/>
      <c r="AB1038" s="35"/>
      <c r="AC1038" s="35"/>
      <c r="AD1038" s="35"/>
      <c r="AE1038" s="35"/>
      <c r="AR1038" s="185" t="s">
        <v>276</v>
      </c>
      <c r="AT1038" s="185" t="s">
        <v>172</v>
      </c>
      <c r="AU1038" s="185" t="s">
        <v>84</v>
      </c>
      <c r="AY1038" s="18" t="s">
        <v>170</v>
      </c>
      <c r="BE1038" s="186">
        <f>IF(N1038="základní",J1038,0)</f>
        <v>0</v>
      </c>
      <c r="BF1038" s="186">
        <f>IF(N1038="snížená",J1038,0)</f>
        <v>0</v>
      </c>
      <c r="BG1038" s="186">
        <f>IF(N1038="zákl. přenesená",J1038,0)</f>
        <v>0</v>
      </c>
      <c r="BH1038" s="186">
        <f>IF(N1038="sníž. přenesená",J1038,0)</f>
        <v>0</v>
      </c>
      <c r="BI1038" s="186">
        <f>IF(N1038="nulová",J1038,0)</f>
        <v>0</v>
      </c>
      <c r="BJ1038" s="18" t="s">
        <v>82</v>
      </c>
      <c r="BK1038" s="186">
        <f>ROUND(I1038*H1038,2)</f>
        <v>0</v>
      </c>
      <c r="BL1038" s="18" t="s">
        <v>276</v>
      </c>
      <c r="BM1038" s="185" t="s">
        <v>1748</v>
      </c>
    </row>
    <row r="1039" spans="1:65" s="2" customFormat="1" ht="58.5" x14ac:dyDescent="0.2">
      <c r="A1039" s="35"/>
      <c r="B1039" s="36"/>
      <c r="C1039" s="37"/>
      <c r="D1039" s="187" t="s">
        <v>179</v>
      </c>
      <c r="E1039" s="37"/>
      <c r="F1039" s="188" t="s">
        <v>1744</v>
      </c>
      <c r="G1039" s="37"/>
      <c r="H1039" s="37"/>
      <c r="I1039" s="189"/>
      <c r="J1039" s="37"/>
      <c r="K1039" s="37"/>
      <c r="L1039" s="40"/>
      <c r="M1039" s="190"/>
      <c r="N1039" s="191"/>
      <c r="O1039" s="65"/>
      <c r="P1039" s="65"/>
      <c r="Q1039" s="65"/>
      <c r="R1039" s="65"/>
      <c r="S1039" s="65"/>
      <c r="T1039" s="66"/>
      <c r="U1039" s="35"/>
      <c r="V1039" s="35"/>
      <c r="W1039" s="35"/>
      <c r="X1039" s="35"/>
      <c r="Y1039" s="35"/>
      <c r="Z1039" s="35"/>
      <c r="AA1039" s="35"/>
      <c r="AB1039" s="35"/>
      <c r="AC1039" s="35"/>
      <c r="AD1039" s="35"/>
      <c r="AE1039" s="35"/>
      <c r="AT1039" s="18" t="s">
        <v>179</v>
      </c>
      <c r="AU1039" s="18" t="s">
        <v>84</v>
      </c>
    </row>
    <row r="1040" spans="1:65" s="2" customFormat="1" ht="24" x14ac:dyDescent="0.2">
      <c r="A1040" s="35"/>
      <c r="B1040" s="36"/>
      <c r="C1040" s="174" t="s">
        <v>1749</v>
      </c>
      <c r="D1040" s="174" t="s">
        <v>172</v>
      </c>
      <c r="E1040" s="175" t="s">
        <v>1750</v>
      </c>
      <c r="F1040" s="176" t="s">
        <v>1751</v>
      </c>
      <c r="G1040" s="177" t="s">
        <v>1153</v>
      </c>
      <c r="H1040" s="224"/>
      <c r="I1040" s="179"/>
      <c r="J1040" s="180">
        <f>ROUND(I1040*H1040,2)</f>
        <v>0</v>
      </c>
      <c r="K1040" s="176" t="s">
        <v>176</v>
      </c>
      <c r="L1040" s="40"/>
      <c r="M1040" s="181" t="s">
        <v>19</v>
      </c>
      <c r="N1040" s="182" t="s">
        <v>45</v>
      </c>
      <c r="O1040" s="65"/>
      <c r="P1040" s="183">
        <f>O1040*H1040</f>
        <v>0</v>
      </c>
      <c r="Q1040" s="183">
        <v>0</v>
      </c>
      <c r="R1040" s="183">
        <f>Q1040*H1040</f>
        <v>0</v>
      </c>
      <c r="S1040" s="183">
        <v>0</v>
      </c>
      <c r="T1040" s="184">
        <f>S1040*H1040</f>
        <v>0</v>
      </c>
      <c r="U1040" s="35"/>
      <c r="V1040" s="35"/>
      <c r="W1040" s="35"/>
      <c r="X1040" s="35"/>
      <c r="Y1040" s="35"/>
      <c r="Z1040" s="35"/>
      <c r="AA1040" s="35"/>
      <c r="AB1040" s="35"/>
      <c r="AC1040" s="35"/>
      <c r="AD1040" s="35"/>
      <c r="AE1040" s="35"/>
      <c r="AR1040" s="185" t="s">
        <v>276</v>
      </c>
      <c r="AT1040" s="185" t="s">
        <v>172</v>
      </c>
      <c r="AU1040" s="185" t="s">
        <v>84</v>
      </c>
      <c r="AY1040" s="18" t="s">
        <v>170</v>
      </c>
      <c r="BE1040" s="186">
        <f>IF(N1040="základní",J1040,0)</f>
        <v>0</v>
      </c>
      <c r="BF1040" s="186">
        <f>IF(N1040="snížená",J1040,0)</f>
        <v>0</v>
      </c>
      <c r="BG1040" s="186">
        <f>IF(N1040="zákl. přenesená",J1040,0)</f>
        <v>0</v>
      </c>
      <c r="BH1040" s="186">
        <f>IF(N1040="sníž. přenesená",J1040,0)</f>
        <v>0</v>
      </c>
      <c r="BI1040" s="186">
        <f>IF(N1040="nulová",J1040,0)</f>
        <v>0</v>
      </c>
      <c r="BJ1040" s="18" t="s">
        <v>82</v>
      </c>
      <c r="BK1040" s="186">
        <f>ROUND(I1040*H1040,2)</f>
        <v>0</v>
      </c>
      <c r="BL1040" s="18" t="s">
        <v>276</v>
      </c>
      <c r="BM1040" s="185" t="s">
        <v>1752</v>
      </c>
    </row>
    <row r="1041" spans="1:65" s="2" customFormat="1" ht="78" x14ac:dyDescent="0.2">
      <c r="A1041" s="35"/>
      <c r="B1041" s="36"/>
      <c r="C1041" s="37"/>
      <c r="D1041" s="187" t="s">
        <v>179</v>
      </c>
      <c r="E1041" s="37"/>
      <c r="F1041" s="188" t="s">
        <v>1753</v>
      </c>
      <c r="G1041" s="37"/>
      <c r="H1041" s="37"/>
      <c r="I1041" s="189"/>
      <c r="J1041" s="37"/>
      <c r="K1041" s="37"/>
      <c r="L1041" s="40"/>
      <c r="M1041" s="190"/>
      <c r="N1041" s="191"/>
      <c r="O1041" s="65"/>
      <c r="P1041" s="65"/>
      <c r="Q1041" s="65"/>
      <c r="R1041" s="65"/>
      <c r="S1041" s="65"/>
      <c r="T1041" s="66"/>
      <c r="U1041" s="35"/>
      <c r="V1041" s="35"/>
      <c r="W1041" s="35"/>
      <c r="X1041" s="35"/>
      <c r="Y1041" s="35"/>
      <c r="Z1041" s="35"/>
      <c r="AA1041" s="35"/>
      <c r="AB1041" s="35"/>
      <c r="AC1041" s="35"/>
      <c r="AD1041" s="35"/>
      <c r="AE1041" s="35"/>
      <c r="AT1041" s="18" t="s">
        <v>179</v>
      </c>
      <c r="AU1041" s="18" t="s">
        <v>84</v>
      </c>
    </row>
    <row r="1042" spans="1:65" s="12" customFormat="1" ht="22.9" customHeight="1" x14ac:dyDescent="0.2">
      <c r="B1042" s="158"/>
      <c r="C1042" s="159"/>
      <c r="D1042" s="160" t="s">
        <v>73</v>
      </c>
      <c r="E1042" s="172" t="s">
        <v>1754</v>
      </c>
      <c r="F1042" s="172" t="s">
        <v>1755</v>
      </c>
      <c r="G1042" s="159"/>
      <c r="H1042" s="159"/>
      <c r="I1042" s="162"/>
      <c r="J1042" s="173">
        <f>BK1042</f>
        <v>0</v>
      </c>
      <c r="K1042" s="159"/>
      <c r="L1042" s="164"/>
      <c r="M1042" s="165"/>
      <c r="N1042" s="166"/>
      <c r="O1042" s="166"/>
      <c r="P1042" s="167">
        <f>SUM(P1043:P1052)</f>
        <v>0</v>
      </c>
      <c r="Q1042" s="166"/>
      <c r="R1042" s="167">
        <f>SUM(R1043:R1052)</f>
        <v>0.19969999999999999</v>
      </c>
      <c r="S1042" s="166"/>
      <c r="T1042" s="168">
        <f>SUM(T1043:T1052)</f>
        <v>0</v>
      </c>
      <c r="AR1042" s="169" t="s">
        <v>84</v>
      </c>
      <c r="AT1042" s="170" t="s">
        <v>73</v>
      </c>
      <c r="AU1042" s="170" t="s">
        <v>82</v>
      </c>
      <c r="AY1042" s="169" t="s">
        <v>170</v>
      </c>
      <c r="BK1042" s="171">
        <f>SUM(BK1043:BK1052)</f>
        <v>0</v>
      </c>
    </row>
    <row r="1043" spans="1:65" s="2" customFormat="1" ht="24" x14ac:dyDescent="0.2">
      <c r="A1043" s="35"/>
      <c r="B1043" s="36"/>
      <c r="C1043" s="174" t="s">
        <v>1756</v>
      </c>
      <c r="D1043" s="174" t="s">
        <v>172</v>
      </c>
      <c r="E1043" s="175" t="s">
        <v>1757</v>
      </c>
      <c r="F1043" s="176" t="s">
        <v>1758</v>
      </c>
      <c r="G1043" s="177" t="s">
        <v>1484</v>
      </c>
      <c r="H1043" s="178">
        <v>3</v>
      </c>
      <c r="I1043" s="179"/>
      <c r="J1043" s="180">
        <f>ROUND(I1043*H1043,2)</f>
        <v>0</v>
      </c>
      <c r="K1043" s="176" t="s">
        <v>176</v>
      </c>
      <c r="L1043" s="40"/>
      <c r="M1043" s="181" t="s">
        <v>19</v>
      </c>
      <c r="N1043" s="182" t="s">
        <v>45</v>
      </c>
      <c r="O1043" s="65"/>
      <c r="P1043" s="183">
        <f>O1043*H1043</f>
        <v>0</v>
      </c>
      <c r="Q1043" s="183">
        <v>7.7000000000000002E-3</v>
      </c>
      <c r="R1043" s="183">
        <f>Q1043*H1043</f>
        <v>2.3100000000000002E-2</v>
      </c>
      <c r="S1043" s="183">
        <v>0</v>
      </c>
      <c r="T1043" s="184">
        <f>S1043*H1043</f>
        <v>0</v>
      </c>
      <c r="U1043" s="35"/>
      <c r="V1043" s="35"/>
      <c r="W1043" s="35"/>
      <c r="X1043" s="35"/>
      <c r="Y1043" s="35"/>
      <c r="Z1043" s="35"/>
      <c r="AA1043" s="35"/>
      <c r="AB1043" s="35"/>
      <c r="AC1043" s="35"/>
      <c r="AD1043" s="35"/>
      <c r="AE1043" s="35"/>
      <c r="AR1043" s="185" t="s">
        <v>276</v>
      </c>
      <c r="AT1043" s="185" t="s">
        <v>172</v>
      </c>
      <c r="AU1043" s="185" t="s">
        <v>84</v>
      </c>
      <c r="AY1043" s="18" t="s">
        <v>170</v>
      </c>
      <c r="BE1043" s="186">
        <f>IF(N1043="základní",J1043,0)</f>
        <v>0</v>
      </c>
      <c r="BF1043" s="186">
        <f>IF(N1043="snížená",J1043,0)</f>
        <v>0</v>
      </c>
      <c r="BG1043" s="186">
        <f>IF(N1043="zákl. přenesená",J1043,0)</f>
        <v>0</v>
      </c>
      <c r="BH1043" s="186">
        <f>IF(N1043="sníž. přenesená",J1043,0)</f>
        <v>0</v>
      </c>
      <c r="BI1043" s="186">
        <f>IF(N1043="nulová",J1043,0)</f>
        <v>0</v>
      </c>
      <c r="BJ1043" s="18" t="s">
        <v>82</v>
      </c>
      <c r="BK1043" s="186">
        <f>ROUND(I1043*H1043,2)</f>
        <v>0</v>
      </c>
      <c r="BL1043" s="18" t="s">
        <v>276</v>
      </c>
      <c r="BM1043" s="185" t="s">
        <v>1759</v>
      </c>
    </row>
    <row r="1044" spans="1:65" s="2" customFormat="1" ht="48.75" x14ac:dyDescent="0.2">
      <c r="A1044" s="35"/>
      <c r="B1044" s="36"/>
      <c r="C1044" s="37"/>
      <c r="D1044" s="187" t="s">
        <v>179</v>
      </c>
      <c r="E1044" s="37"/>
      <c r="F1044" s="188" t="s">
        <v>1760</v>
      </c>
      <c r="G1044" s="37"/>
      <c r="H1044" s="37"/>
      <c r="I1044" s="189"/>
      <c r="J1044" s="37"/>
      <c r="K1044" s="37"/>
      <c r="L1044" s="40"/>
      <c r="M1044" s="190"/>
      <c r="N1044" s="191"/>
      <c r="O1044" s="65"/>
      <c r="P1044" s="65"/>
      <c r="Q1044" s="65"/>
      <c r="R1044" s="65"/>
      <c r="S1044" s="65"/>
      <c r="T1044" s="66"/>
      <c r="U1044" s="35"/>
      <c r="V1044" s="35"/>
      <c r="W1044" s="35"/>
      <c r="X1044" s="35"/>
      <c r="Y1044" s="35"/>
      <c r="Z1044" s="35"/>
      <c r="AA1044" s="35"/>
      <c r="AB1044" s="35"/>
      <c r="AC1044" s="35"/>
      <c r="AD1044" s="35"/>
      <c r="AE1044" s="35"/>
      <c r="AT1044" s="18" t="s">
        <v>179</v>
      </c>
      <c r="AU1044" s="18" t="s">
        <v>84</v>
      </c>
    </row>
    <row r="1045" spans="1:65" s="2" customFormat="1" ht="24" x14ac:dyDescent="0.2">
      <c r="A1045" s="35"/>
      <c r="B1045" s="36"/>
      <c r="C1045" s="174" t="s">
        <v>1761</v>
      </c>
      <c r="D1045" s="174" t="s">
        <v>172</v>
      </c>
      <c r="E1045" s="175" t="s">
        <v>1762</v>
      </c>
      <c r="F1045" s="176" t="s">
        <v>1763</v>
      </c>
      <c r="G1045" s="177" t="s">
        <v>1484</v>
      </c>
      <c r="H1045" s="178">
        <v>9</v>
      </c>
      <c r="I1045" s="179"/>
      <c r="J1045" s="180">
        <f>ROUND(I1045*H1045,2)</f>
        <v>0</v>
      </c>
      <c r="K1045" s="176" t="s">
        <v>176</v>
      </c>
      <c r="L1045" s="40"/>
      <c r="M1045" s="181" t="s">
        <v>19</v>
      </c>
      <c r="N1045" s="182" t="s">
        <v>45</v>
      </c>
      <c r="O1045" s="65"/>
      <c r="P1045" s="183">
        <f>O1045*H1045</f>
        <v>0</v>
      </c>
      <c r="Q1045" s="183">
        <v>9.1999999999999998E-3</v>
      </c>
      <c r="R1045" s="183">
        <f>Q1045*H1045</f>
        <v>8.2799999999999999E-2</v>
      </c>
      <c r="S1045" s="183">
        <v>0</v>
      </c>
      <c r="T1045" s="184">
        <f>S1045*H1045</f>
        <v>0</v>
      </c>
      <c r="U1045" s="35"/>
      <c r="V1045" s="35"/>
      <c r="W1045" s="35"/>
      <c r="X1045" s="35"/>
      <c r="Y1045" s="35"/>
      <c r="Z1045" s="35"/>
      <c r="AA1045" s="35"/>
      <c r="AB1045" s="35"/>
      <c r="AC1045" s="35"/>
      <c r="AD1045" s="35"/>
      <c r="AE1045" s="35"/>
      <c r="AR1045" s="185" t="s">
        <v>276</v>
      </c>
      <c r="AT1045" s="185" t="s">
        <v>172</v>
      </c>
      <c r="AU1045" s="185" t="s">
        <v>84</v>
      </c>
      <c r="AY1045" s="18" t="s">
        <v>170</v>
      </c>
      <c r="BE1045" s="186">
        <f>IF(N1045="základní",J1045,0)</f>
        <v>0</v>
      </c>
      <c r="BF1045" s="186">
        <f>IF(N1045="snížená",J1045,0)</f>
        <v>0</v>
      </c>
      <c r="BG1045" s="186">
        <f>IF(N1045="zákl. přenesená",J1045,0)</f>
        <v>0</v>
      </c>
      <c r="BH1045" s="186">
        <f>IF(N1045="sníž. přenesená",J1045,0)</f>
        <v>0</v>
      </c>
      <c r="BI1045" s="186">
        <f>IF(N1045="nulová",J1045,0)</f>
        <v>0</v>
      </c>
      <c r="BJ1045" s="18" t="s">
        <v>82</v>
      </c>
      <c r="BK1045" s="186">
        <f>ROUND(I1045*H1045,2)</f>
        <v>0</v>
      </c>
      <c r="BL1045" s="18" t="s">
        <v>276</v>
      </c>
      <c r="BM1045" s="185" t="s">
        <v>1764</v>
      </c>
    </row>
    <row r="1046" spans="1:65" s="2" customFormat="1" ht="48.75" x14ac:dyDescent="0.2">
      <c r="A1046" s="35"/>
      <c r="B1046" s="36"/>
      <c r="C1046" s="37"/>
      <c r="D1046" s="187" t="s">
        <v>179</v>
      </c>
      <c r="E1046" s="37"/>
      <c r="F1046" s="188" t="s">
        <v>1760</v>
      </c>
      <c r="G1046" s="37"/>
      <c r="H1046" s="37"/>
      <c r="I1046" s="189"/>
      <c r="J1046" s="37"/>
      <c r="K1046" s="37"/>
      <c r="L1046" s="40"/>
      <c r="M1046" s="190"/>
      <c r="N1046" s="191"/>
      <c r="O1046" s="65"/>
      <c r="P1046" s="65"/>
      <c r="Q1046" s="65"/>
      <c r="R1046" s="65"/>
      <c r="S1046" s="65"/>
      <c r="T1046" s="66"/>
      <c r="U1046" s="35"/>
      <c r="V1046" s="35"/>
      <c r="W1046" s="35"/>
      <c r="X1046" s="35"/>
      <c r="Y1046" s="35"/>
      <c r="Z1046" s="35"/>
      <c r="AA1046" s="35"/>
      <c r="AB1046" s="35"/>
      <c r="AC1046" s="35"/>
      <c r="AD1046" s="35"/>
      <c r="AE1046" s="35"/>
      <c r="AT1046" s="18" t="s">
        <v>179</v>
      </c>
      <c r="AU1046" s="18" t="s">
        <v>84</v>
      </c>
    </row>
    <row r="1047" spans="1:65" s="2" customFormat="1" ht="24" x14ac:dyDescent="0.2">
      <c r="A1047" s="35"/>
      <c r="B1047" s="36"/>
      <c r="C1047" s="174" t="s">
        <v>1765</v>
      </c>
      <c r="D1047" s="174" t="s">
        <v>172</v>
      </c>
      <c r="E1047" s="175" t="s">
        <v>1766</v>
      </c>
      <c r="F1047" s="176" t="s">
        <v>1767</v>
      </c>
      <c r="G1047" s="177" t="s">
        <v>1484</v>
      </c>
      <c r="H1047" s="178">
        <v>5</v>
      </c>
      <c r="I1047" s="179"/>
      <c r="J1047" s="180">
        <f>ROUND(I1047*H1047,2)</f>
        <v>0</v>
      </c>
      <c r="K1047" s="176" t="s">
        <v>176</v>
      </c>
      <c r="L1047" s="40"/>
      <c r="M1047" s="181" t="s">
        <v>19</v>
      </c>
      <c r="N1047" s="182" t="s">
        <v>45</v>
      </c>
      <c r="O1047" s="65"/>
      <c r="P1047" s="183">
        <f>O1047*H1047</f>
        <v>0</v>
      </c>
      <c r="Q1047" s="183">
        <v>1.17E-2</v>
      </c>
      <c r="R1047" s="183">
        <f>Q1047*H1047</f>
        <v>5.8500000000000003E-2</v>
      </c>
      <c r="S1047" s="183">
        <v>0</v>
      </c>
      <c r="T1047" s="184">
        <f>S1047*H1047</f>
        <v>0</v>
      </c>
      <c r="U1047" s="35"/>
      <c r="V1047" s="35"/>
      <c r="W1047" s="35"/>
      <c r="X1047" s="35"/>
      <c r="Y1047" s="35"/>
      <c r="Z1047" s="35"/>
      <c r="AA1047" s="35"/>
      <c r="AB1047" s="35"/>
      <c r="AC1047" s="35"/>
      <c r="AD1047" s="35"/>
      <c r="AE1047" s="35"/>
      <c r="AR1047" s="185" t="s">
        <v>276</v>
      </c>
      <c r="AT1047" s="185" t="s">
        <v>172</v>
      </c>
      <c r="AU1047" s="185" t="s">
        <v>84</v>
      </c>
      <c r="AY1047" s="18" t="s">
        <v>170</v>
      </c>
      <c r="BE1047" s="186">
        <f>IF(N1047="základní",J1047,0)</f>
        <v>0</v>
      </c>
      <c r="BF1047" s="186">
        <f>IF(N1047="snížená",J1047,0)</f>
        <v>0</v>
      </c>
      <c r="BG1047" s="186">
        <f>IF(N1047="zákl. přenesená",J1047,0)</f>
        <v>0</v>
      </c>
      <c r="BH1047" s="186">
        <f>IF(N1047="sníž. přenesená",J1047,0)</f>
        <v>0</v>
      </c>
      <c r="BI1047" s="186">
        <f>IF(N1047="nulová",J1047,0)</f>
        <v>0</v>
      </c>
      <c r="BJ1047" s="18" t="s">
        <v>82</v>
      </c>
      <c r="BK1047" s="186">
        <f>ROUND(I1047*H1047,2)</f>
        <v>0</v>
      </c>
      <c r="BL1047" s="18" t="s">
        <v>276</v>
      </c>
      <c r="BM1047" s="185" t="s">
        <v>1768</v>
      </c>
    </row>
    <row r="1048" spans="1:65" s="2" customFormat="1" ht="68.25" x14ac:dyDescent="0.2">
      <c r="A1048" s="35"/>
      <c r="B1048" s="36"/>
      <c r="C1048" s="37"/>
      <c r="D1048" s="187" t="s">
        <v>179</v>
      </c>
      <c r="E1048" s="37"/>
      <c r="F1048" s="188" t="s">
        <v>1769</v>
      </c>
      <c r="G1048" s="37"/>
      <c r="H1048" s="37"/>
      <c r="I1048" s="189"/>
      <c r="J1048" s="37"/>
      <c r="K1048" s="37"/>
      <c r="L1048" s="40"/>
      <c r="M1048" s="190"/>
      <c r="N1048" s="191"/>
      <c r="O1048" s="65"/>
      <c r="P1048" s="65"/>
      <c r="Q1048" s="65"/>
      <c r="R1048" s="65"/>
      <c r="S1048" s="65"/>
      <c r="T1048" s="66"/>
      <c r="U1048" s="35"/>
      <c r="V1048" s="35"/>
      <c r="W1048" s="35"/>
      <c r="X1048" s="35"/>
      <c r="Y1048" s="35"/>
      <c r="Z1048" s="35"/>
      <c r="AA1048" s="35"/>
      <c r="AB1048" s="35"/>
      <c r="AC1048" s="35"/>
      <c r="AD1048" s="35"/>
      <c r="AE1048" s="35"/>
      <c r="AT1048" s="18" t="s">
        <v>179</v>
      </c>
      <c r="AU1048" s="18" t="s">
        <v>84</v>
      </c>
    </row>
    <row r="1049" spans="1:65" s="2" customFormat="1" ht="24" x14ac:dyDescent="0.2">
      <c r="A1049" s="35"/>
      <c r="B1049" s="36"/>
      <c r="C1049" s="174" t="s">
        <v>1770</v>
      </c>
      <c r="D1049" s="174" t="s">
        <v>172</v>
      </c>
      <c r="E1049" s="175" t="s">
        <v>1771</v>
      </c>
      <c r="F1049" s="176" t="s">
        <v>1772</v>
      </c>
      <c r="G1049" s="177" t="s">
        <v>1484</v>
      </c>
      <c r="H1049" s="178">
        <v>2</v>
      </c>
      <c r="I1049" s="179"/>
      <c r="J1049" s="180">
        <f>ROUND(I1049*H1049,2)</f>
        <v>0</v>
      </c>
      <c r="K1049" s="176" t="s">
        <v>176</v>
      </c>
      <c r="L1049" s="40"/>
      <c r="M1049" s="181" t="s">
        <v>19</v>
      </c>
      <c r="N1049" s="182" t="s">
        <v>45</v>
      </c>
      <c r="O1049" s="65"/>
      <c r="P1049" s="183">
        <f>O1049*H1049</f>
        <v>0</v>
      </c>
      <c r="Q1049" s="183">
        <v>1.7649999999999999E-2</v>
      </c>
      <c r="R1049" s="183">
        <f>Q1049*H1049</f>
        <v>3.5299999999999998E-2</v>
      </c>
      <c r="S1049" s="183">
        <v>0</v>
      </c>
      <c r="T1049" s="184">
        <f>S1049*H1049</f>
        <v>0</v>
      </c>
      <c r="U1049" s="35"/>
      <c r="V1049" s="35"/>
      <c r="W1049" s="35"/>
      <c r="X1049" s="35"/>
      <c r="Y1049" s="35"/>
      <c r="Z1049" s="35"/>
      <c r="AA1049" s="35"/>
      <c r="AB1049" s="35"/>
      <c r="AC1049" s="35"/>
      <c r="AD1049" s="35"/>
      <c r="AE1049" s="35"/>
      <c r="AR1049" s="185" t="s">
        <v>276</v>
      </c>
      <c r="AT1049" s="185" t="s">
        <v>172</v>
      </c>
      <c r="AU1049" s="185" t="s">
        <v>84</v>
      </c>
      <c r="AY1049" s="18" t="s">
        <v>170</v>
      </c>
      <c r="BE1049" s="186">
        <f>IF(N1049="základní",J1049,0)</f>
        <v>0</v>
      </c>
      <c r="BF1049" s="186">
        <f>IF(N1049="snížená",J1049,0)</f>
        <v>0</v>
      </c>
      <c r="BG1049" s="186">
        <f>IF(N1049="zákl. přenesená",J1049,0)</f>
        <v>0</v>
      </c>
      <c r="BH1049" s="186">
        <f>IF(N1049="sníž. přenesená",J1049,0)</f>
        <v>0</v>
      </c>
      <c r="BI1049" s="186">
        <f>IF(N1049="nulová",J1049,0)</f>
        <v>0</v>
      </c>
      <c r="BJ1049" s="18" t="s">
        <v>82</v>
      </c>
      <c r="BK1049" s="186">
        <f>ROUND(I1049*H1049,2)</f>
        <v>0</v>
      </c>
      <c r="BL1049" s="18" t="s">
        <v>276</v>
      </c>
      <c r="BM1049" s="185" t="s">
        <v>1773</v>
      </c>
    </row>
    <row r="1050" spans="1:65" s="2" customFormat="1" ht="68.25" x14ac:dyDescent="0.2">
      <c r="A1050" s="35"/>
      <c r="B1050" s="36"/>
      <c r="C1050" s="37"/>
      <c r="D1050" s="187" t="s">
        <v>179</v>
      </c>
      <c r="E1050" s="37"/>
      <c r="F1050" s="188" t="s">
        <v>1769</v>
      </c>
      <c r="G1050" s="37"/>
      <c r="H1050" s="37"/>
      <c r="I1050" s="189"/>
      <c r="J1050" s="37"/>
      <c r="K1050" s="37"/>
      <c r="L1050" s="40"/>
      <c r="M1050" s="190"/>
      <c r="N1050" s="191"/>
      <c r="O1050" s="65"/>
      <c r="P1050" s="65"/>
      <c r="Q1050" s="65"/>
      <c r="R1050" s="65"/>
      <c r="S1050" s="65"/>
      <c r="T1050" s="66"/>
      <c r="U1050" s="35"/>
      <c r="V1050" s="35"/>
      <c r="W1050" s="35"/>
      <c r="X1050" s="35"/>
      <c r="Y1050" s="35"/>
      <c r="Z1050" s="35"/>
      <c r="AA1050" s="35"/>
      <c r="AB1050" s="35"/>
      <c r="AC1050" s="35"/>
      <c r="AD1050" s="35"/>
      <c r="AE1050" s="35"/>
      <c r="AT1050" s="18" t="s">
        <v>179</v>
      </c>
      <c r="AU1050" s="18" t="s">
        <v>84</v>
      </c>
    </row>
    <row r="1051" spans="1:65" s="2" customFormat="1" ht="24" x14ac:dyDescent="0.2">
      <c r="A1051" s="35"/>
      <c r="B1051" s="36"/>
      <c r="C1051" s="174" t="s">
        <v>1774</v>
      </c>
      <c r="D1051" s="174" t="s">
        <v>172</v>
      </c>
      <c r="E1051" s="175" t="s">
        <v>1775</v>
      </c>
      <c r="F1051" s="176" t="s">
        <v>1776</v>
      </c>
      <c r="G1051" s="177" t="s">
        <v>1153</v>
      </c>
      <c r="H1051" s="224"/>
      <c r="I1051" s="179"/>
      <c r="J1051" s="180">
        <f>ROUND(I1051*H1051,2)</f>
        <v>0</v>
      </c>
      <c r="K1051" s="176" t="s">
        <v>176</v>
      </c>
      <c r="L1051" s="40"/>
      <c r="M1051" s="181" t="s">
        <v>19</v>
      </c>
      <c r="N1051" s="182" t="s">
        <v>45</v>
      </c>
      <c r="O1051" s="65"/>
      <c r="P1051" s="183">
        <f>O1051*H1051</f>
        <v>0</v>
      </c>
      <c r="Q1051" s="183">
        <v>0</v>
      </c>
      <c r="R1051" s="183">
        <f>Q1051*H1051</f>
        <v>0</v>
      </c>
      <c r="S1051" s="183">
        <v>0</v>
      </c>
      <c r="T1051" s="184">
        <f>S1051*H1051</f>
        <v>0</v>
      </c>
      <c r="U1051" s="35"/>
      <c r="V1051" s="35"/>
      <c r="W1051" s="35"/>
      <c r="X1051" s="35"/>
      <c r="Y1051" s="35"/>
      <c r="Z1051" s="35"/>
      <c r="AA1051" s="35"/>
      <c r="AB1051" s="35"/>
      <c r="AC1051" s="35"/>
      <c r="AD1051" s="35"/>
      <c r="AE1051" s="35"/>
      <c r="AR1051" s="185" t="s">
        <v>276</v>
      </c>
      <c r="AT1051" s="185" t="s">
        <v>172</v>
      </c>
      <c r="AU1051" s="185" t="s">
        <v>84</v>
      </c>
      <c r="AY1051" s="18" t="s">
        <v>170</v>
      </c>
      <c r="BE1051" s="186">
        <f>IF(N1051="základní",J1051,0)</f>
        <v>0</v>
      </c>
      <c r="BF1051" s="186">
        <f>IF(N1051="snížená",J1051,0)</f>
        <v>0</v>
      </c>
      <c r="BG1051" s="186">
        <f>IF(N1051="zákl. přenesená",J1051,0)</f>
        <v>0</v>
      </c>
      <c r="BH1051" s="186">
        <f>IF(N1051="sníž. přenesená",J1051,0)</f>
        <v>0</v>
      </c>
      <c r="BI1051" s="186">
        <f>IF(N1051="nulová",J1051,0)</f>
        <v>0</v>
      </c>
      <c r="BJ1051" s="18" t="s">
        <v>82</v>
      </c>
      <c r="BK1051" s="186">
        <f>ROUND(I1051*H1051,2)</f>
        <v>0</v>
      </c>
      <c r="BL1051" s="18" t="s">
        <v>276</v>
      </c>
      <c r="BM1051" s="185" t="s">
        <v>1777</v>
      </c>
    </row>
    <row r="1052" spans="1:65" s="2" customFormat="1" ht="78" x14ac:dyDescent="0.2">
      <c r="A1052" s="35"/>
      <c r="B1052" s="36"/>
      <c r="C1052" s="37"/>
      <c r="D1052" s="187" t="s">
        <v>179</v>
      </c>
      <c r="E1052" s="37"/>
      <c r="F1052" s="188" t="s">
        <v>1778</v>
      </c>
      <c r="G1052" s="37"/>
      <c r="H1052" s="37"/>
      <c r="I1052" s="189"/>
      <c r="J1052" s="37"/>
      <c r="K1052" s="37"/>
      <c r="L1052" s="40"/>
      <c r="M1052" s="190"/>
      <c r="N1052" s="191"/>
      <c r="O1052" s="65"/>
      <c r="P1052" s="65"/>
      <c r="Q1052" s="65"/>
      <c r="R1052" s="65"/>
      <c r="S1052" s="65"/>
      <c r="T1052" s="66"/>
      <c r="U1052" s="35"/>
      <c r="V1052" s="35"/>
      <c r="W1052" s="35"/>
      <c r="X1052" s="35"/>
      <c r="Y1052" s="35"/>
      <c r="Z1052" s="35"/>
      <c r="AA1052" s="35"/>
      <c r="AB1052" s="35"/>
      <c r="AC1052" s="35"/>
      <c r="AD1052" s="35"/>
      <c r="AE1052" s="35"/>
      <c r="AT1052" s="18" t="s">
        <v>179</v>
      </c>
      <c r="AU1052" s="18" t="s">
        <v>84</v>
      </c>
    </row>
    <row r="1053" spans="1:65" s="12" customFormat="1" ht="22.9" customHeight="1" x14ac:dyDescent="0.2">
      <c r="B1053" s="158"/>
      <c r="C1053" s="159"/>
      <c r="D1053" s="160" t="s">
        <v>73</v>
      </c>
      <c r="E1053" s="172" t="s">
        <v>1779</v>
      </c>
      <c r="F1053" s="172" t="s">
        <v>1780</v>
      </c>
      <c r="G1053" s="159"/>
      <c r="H1053" s="159"/>
      <c r="I1053" s="162"/>
      <c r="J1053" s="173">
        <f>BK1053</f>
        <v>0</v>
      </c>
      <c r="K1053" s="159"/>
      <c r="L1053" s="164"/>
      <c r="M1053" s="165"/>
      <c r="N1053" s="166"/>
      <c r="O1053" s="166"/>
      <c r="P1053" s="167">
        <f>SUM(P1054:P1066)</f>
        <v>0</v>
      </c>
      <c r="Q1053" s="166"/>
      <c r="R1053" s="167">
        <f>SUM(R1054:R1066)</f>
        <v>8.0650000000000013E-2</v>
      </c>
      <c r="S1053" s="166"/>
      <c r="T1053" s="168">
        <f>SUM(T1054:T1066)</f>
        <v>0</v>
      </c>
      <c r="AR1053" s="169" t="s">
        <v>84</v>
      </c>
      <c r="AT1053" s="170" t="s">
        <v>73</v>
      </c>
      <c r="AU1053" s="170" t="s">
        <v>82</v>
      </c>
      <c r="AY1053" s="169" t="s">
        <v>170</v>
      </c>
      <c r="BK1053" s="171">
        <f>SUM(BK1054:BK1066)</f>
        <v>0</v>
      </c>
    </row>
    <row r="1054" spans="1:65" s="2" customFormat="1" ht="24" x14ac:dyDescent="0.2">
      <c r="A1054" s="35"/>
      <c r="B1054" s="36"/>
      <c r="C1054" s="174" t="s">
        <v>1781</v>
      </c>
      <c r="D1054" s="174" t="s">
        <v>172</v>
      </c>
      <c r="E1054" s="175" t="s">
        <v>1782</v>
      </c>
      <c r="F1054" s="176" t="s">
        <v>1783</v>
      </c>
      <c r="G1054" s="177" t="s">
        <v>439</v>
      </c>
      <c r="H1054" s="178">
        <v>10</v>
      </c>
      <c r="I1054" s="179"/>
      <c r="J1054" s="180">
        <f>ROUND(I1054*H1054,2)</f>
        <v>0</v>
      </c>
      <c r="K1054" s="176" t="s">
        <v>176</v>
      </c>
      <c r="L1054" s="40"/>
      <c r="M1054" s="181" t="s">
        <v>19</v>
      </c>
      <c r="N1054" s="182" t="s">
        <v>45</v>
      </c>
      <c r="O1054" s="65"/>
      <c r="P1054" s="183">
        <f>O1054*H1054</f>
        <v>0</v>
      </c>
      <c r="Q1054" s="183">
        <v>5.8E-4</v>
      </c>
      <c r="R1054" s="183">
        <f>Q1054*H1054</f>
        <v>5.7999999999999996E-3</v>
      </c>
      <c r="S1054" s="183">
        <v>0</v>
      </c>
      <c r="T1054" s="184">
        <f>S1054*H1054</f>
        <v>0</v>
      </c>
      <c r="U1054" s="35"/>
      <c r="V1054" s="35"/>
      <c r="W1054" s="35"/>
      <c r="X1054" s="35"/>
      <c r="Y1054" s="35"/>
      <c r="Z1054" s="35"/>
      <c r="AA1054" s="35"/>
      <c r="AB1054" s="35"/>
      <c r="AC1054" s="35"/>
      <c r="AD1054" s="35"/>
      <c r="AE1054" s="35"/>
      <c r="AR1054" s="185" t="s">
        <v>276</v>
      </c>
      <c r="AT1054" s="185" t="s">
        <v>172</v>
      </c>
      <c r="AU1054" s="185" t="s">
        <v>84</v>
      </c>
      <c r="AY1054" s="18" t="s">
        <v>170</v>
      </c>
      <c r="BE1054" s="186">
        <f>IF(N1054="základní",J1054,0)</f>
        <v>0</v>
      </c>
      <c r="BF1054" s="186">
        <f>IF(N1054="snížená",J1054,0)</f>
        <v>0</v>
      </c>
      <c r="BG1054" s="186">
        <f>IF(N1054="zákl. přenesená",J1054,0)</f>
        <v>0</v>
      </c>
      <c r="BH1054" s="186">
        <f>IF(N1054="sníž. přenesená",J1054,0)</f>
        <v>0</v>
      </c>
      <c r="BI1054" s="186">
        <f>IF(N1054="nulová",J1054,0)</f>
        <v>0</v>
      </c>
      <c r="BJ1054" s="18" t="s">
        <v>82</v>
      </c>
      <c r="BK1054" s="186">
        <f>ROUND(I1054*H1054,2)</f>
        <v>0</v>
      </c>
      <c r="BL1054" s="18" t="s">
        <v>276</v>
      </c>
      <c r="BM1054" s="185" t="s">
        <v>1784</v>
      </c>
    </row>
    <row r="1055" spans="1:65" s="2" customFormat="1" ht="78" x14ac:dyDescent="0.2">
      <c r="A1055" s="35"/>
      <c r="B1055" s="36"/>
      <c r="C1055" s="37"/>
      <c r="D1055" s="187" t="s">
        <v>179</v>
      </c>
      <c r="E1055" s="37"/>
      <c r="F1055" s="188" t="s">
        <v>1785</v>
      </c>
      <c r="G1055" s="37"/>
      <c r="H1055" s="37"/>
      <c r="I1055" s="189"/>
      <c r="J1055" s="37"/>
      <c r="K1055" s="37"/>
      <c r="L1055" s="40"/>
      <c r="M1055" s="190"/>
      <c r="N1055" s="191"/>
      <c r="O1055" s="65"/>
      <c r="P1055" s="65"/>
      <c r="Q1055" s="65"/>
      <c r="R1055" s="65"/>
      <c r="S1055" s="65"/>
      <c r="T1055" s="66"/>
      <c r="U1055" s="35"/>
      <c r="V1055" s="35"/>
      <c r="W1055" s="35"/>
      <c r="X1055" s="35"/>
      <c r="Y1055" s="35"/>
      <c r="Z1055" s="35"/>
      <c r="AA1055" s="35"/>
      <c r="AB1055" s="35"/>
      <c r="AC1055" s="35"/>
      <c r="AD1055" s="35"/>
      <c r="AE1055" s="35"/>
      <c r="AT1055" s="18" t="s">
        <v>179</v>
      </c>
      <c r="AU1055" s="18" t="s">
        <v>84</v>
      </c>
    </row>
    <row r="1056" spans="1:65" s="13" customFormat="1" x14ac:dyDescent="0.2">
      <c r="B1056" s="192"/>
      <c r="C1056" s="193"/>
      <c r="D1056" s="187" t="s">
        <v>181</v>
      </c>
      <c r="E1056" s="194" t="s">
        <v>19</v>
      </c>
      <c r="F1056" s="195" t="s">
        <v>1786</v>
      </c>
      <c r="G1056" s="193"/>
      <c r="H1056" s="196">
        <v>10</v>
      </c>
      <c r="I1056" s="197"/>
      <c r="J1056" s="193"/>
      <c r="K1056" s="193"/>
      <c r="L1056" s="198"/>
      <c r="M1056" s="199"/>
      <c r="N1056" s="200"/>
      <c r="O1056" s="200"/>
      <c r="P1056" s="200"/>
      <c r="Q1056" s="200"/>
      <c r="R1056" s="200"/>
      <c r="S1056" s="200"/>
      <c r="T1056" s="201"/>
      <c r="AT1056" s="202" t="s">
        <v>181</v>
      </c>
      <c r="AU1056" s="202" t="s">
        <v>84</v>
      </c>
      <c r="AV1056" s="13" t="s">
        <v>84</v>
      </c>
      <c r="AW1056" s="13" t="s">
        <v>35</v>
      </c>
      <c r="AX1056" s="13" t="s">
        <v>82</v>
      </c>
      <c r="AY1056" s="202" t="s">
        <v>170</v>
      </c>
    </row>
    <row r="1057" spans="1:65" s="2" customFormat="1" ht="24" x14ac:dyDescent="0.2">
      <c r="A1057" s="35"/>
      <c r="B1057" s="36"/>
      <c r="C1057" s="174" t="s">
        <v>1787</v>
      </c>
      <c r="D1057" s="174" t="s">
        <v>172</v>
      </c>
      <c r="E1057" s="175" t="s">
        <v>1788</v>
      </c>
      <c r="F1057" s="176" t="s">
        <v>1789</v>
      </c>
      <c r="G1057" s="177" t="s">
        <v>439</v>
      </c>
      <c r="H1057" s="178">
        <v>25</v>
      </c>
      <c r="I1057" s="179"/>
      <c r="J1057" s="180">
        <f>ROUND(I1057*H1057,2)</f>
        <v>0</v>
      </c>
      <c r="K1057" s="176" t="s">
        <v>176</v>
      </c>
      <c r="L1057" s="40"/>
      <c r="M1057" s="181" t="s">
        <v>19</v>
      </c>
      <c r="N1057" s="182" t="s">
        <v>45</v>
      </c>
      <c r="O1057" s="65"/>
      <c r="P1057" s="183">
        <f>O1057*H1057</f>
        <v>0</v>
      </c>
      <c r="Q1057" s="183">
        <v>6.8999999999999997E-4</v>
      </c>
      <c r="R1057" s="183">
        <f>Q1057*H1057</f>
        <v>1.7249999999999998E-2</v>
      </c>
      <c r="S1057" s="183">
        <v>0</v>
      </c>
      <c r="T1057" s="184">
        <f>S1057*H1057</f>
        <v>0</v>
      </c>
      <c r="U1057" s="35"/>
      <c r="V1057" s="35"/>
      <c r="W1057" s="35"/>
      <c r="X1057" s="35"/>
      <c r="Y1057" s="35"/>
      <c r="Z1057" s="35"/>
      <c r="AA1057" s="35"/>
      <c r="AB1057" s="35"/>
      <c r="AC1057" s="35"/>
      <c r="AD1057" s="35"/>
      <c r="AE1057" s="35"/>
      <c r="AR1057" s="185" t="s">
        <v>276</v>
      </c>
      <c r="AT1057" s="185" t="s">
        <v>172</v>
      </c>
      <c r="AU1057" s="185" t="s">
        <v>84</v>
      </c>
      <c r="AY1057" s="18" t="s">
        <v>170</v>
      </c>
      <c r="BE1057" s="186">
        <f>IF(N1057="základní",J1057,0)</f>
        <v>0</v>
      </c>
      <c r="BF1057" s="186">
        <f>IF(N1057="snížená",J1057,0)</f>
        <v>0</v>
      </c>
      <c r="BG1057" s="186">
        <f>IF(N1057="zákl. přenesená",J1057,0)</f>
        <v>0</v>
      </c>
      <c r="BH1057" s="186">
        <f>IF(N1057="sníž. přenesená",J1057,0)</f>
        <v>0</v>
      </c>
      <c r="BI1057" s="186">
        <f>IF(N1057="nulová",J1057,0)</f>
        <v>0</v>
      </c>
      <c r="BJ1057" s="18" t="s">
        <v>82</v>
      </c>
      <c r="BK1057" s="186">
        <f>ROUND(I1057*H1057,2)</f>
        <v>0</v>
      </c>
      <c r="BL1057" s="18" t="s">
        <v>276</v>
      </c>
      <c r="BM1057" s="185" t="s">
        <v>1790</v>
      </c>
    </row>
    <row r="1058" spans="1:65" s="2" customFormat="1" ht="78" x14ac:dyDescent="0.2">
      <c r="A1058" s="35"/>
      <c r="B1058" s="36"/>
      <c r="C1058" s="37"/>
      <c r="D1058" s="187" t="s">
        <v>179</v>
      </c>
      <c r="E1058" s="37"/>
      <c r="F1058" s="188" t="s">
        <v>1785</v>
      </c>
      <c r="G1058" s="37"/>
      <c r="H1058" s="37"/>
      <c r="I1058" s="189"/>
      <c r="J1058" s="37"/>
      <c r="K1058" s="37"/>
      <c r="L1058" s="40"/>
      <c r="M1058" s="190"/>
      <c r="N1058" s="191"/>
      <c r="O1058" s="65"/>
      <c r="P1058" s="65"/>
      <c r="Q1058" s="65"/>
      <c r="R1058" s="65"/>
      <c r="S1058" s="65"/>
      <c r="T1058" s="66"/>
      <c r="U1058" s="35"/>
      <c r="V1058" s="35"/>
      <c r="W1058" s="35"/>
      <c r="X1058" s="35"/>
      <c r="Y1058" s="35"/>
      <c r="Z1058" s="35"/>
      <c r="AA1058" s="35"/>
      <c r="AB1058" s="35"/>
      <c r="AC1058" s="35"/>
      <c r="AD1058" s="35"/>
      <c r="AE1058" s="35"/>
      <c r="AT1058" s="18" t="s">
        <v>179</v>
      </c>
      <c r="AU1058" s="18" t="s">
        <v>84</v>
      </c>
    </row>
    <row r="1059" spans="1:65" s="2" customFormat="1" ht="24" x14ac:dyDescent="0.2">
      <c r="A1059" s="35"/>
      <c r="B1059" s="36"/>
      <c r="C1059" s="174" t="s">
        <v>1791</v>
      </c>
      <c r="D1059" s="174" t="s">
        <v>172</v>
      </c>
      <c r="E1059" s="175" t="s">
        <v>1792</v>
      </c>
      <c r="F1059" s="176" t="s">
        <v>1793</v>
      </c>
      <c r="G1059" s="177" t="s">
        <v>439</v>
      </c>
      <c r="H1059" s="178">
        <v>15</v>
      </c>
      <c r="I1059" s="179"/>
      <c r="J1059" s="180">
        <f>ROUND(I1059*H1059,2)</f>
        <v>0</v>
      </c>
      <c r="K1059" s="176" t="s">
        <v>176</v>
      </c>
      <c r="L1059" s="40"/>
      <c r="M1059" s="181" t="s">
        <v>19</v>
      </c>
      <c r="N1059" s="182" t="s">
        <v>45</v>
      </c>
      <c r="O1059" s="65"/>
      <c r="P1059" s="183">
        <f>O1059*H1059</f>
        <v>0</v>
      </c>
      <c r="Q1059" s="183">
        <v>1.1000000000000001E-3</v>
      </c>
      <c r="R1059" s="183">
        <f>Q1059*H1059</f>
        <v>1.6500000000000001E-2</v>
      </c>
      <c r="S1059" s="183">
        <v>0</v>
      </c>
      <c r="T1059" s="184">
        <f>S1059*H1059</f>
        <v>0</v>
      </c>
      <c r="U1059" s="35"/>
      <c r="V1059" s="35"/>
      <c r="W1059" s="35"/>
      <c r="X1059" s="35"/>
      <c r="Y1059" s="35"/>
      <c r="Z1059" s="35"/>
      <c r="AA1059" s="35"/>
      <c r="AB1059" s="35"/>
      <c r="AC1059" s="35"/>
      <c r="AD1059" s="35"/>
      <c r="AE1059" s="35"/>
      <c r="AR1059" s="185" t="s">
        <v>276</v>
      </c>
      <c r="AT1059" s="185" t="s">
        <v>172</v>
      </c>
      <c r="AU1059" s="185" t="s">
        <v>84</v>
      </c>
      <c r="AY1059" s="18" t="s">
        <v>170</v>
      </c>
      <c r="BE1059" s="186">
        <f>IF(N1059="základní",J1059,0)</f>
        <v>0</v>
      </c>
      <c r="BF1059" s="186">
        <f>IF(N1059="snížená",J1059,0)</f>
        <v>0</v>
      </c>
      <c r="BG1059" s="186">
        <f>IF(N1059="zákl. přenesená",J1059,0)</f>
        <v>0</v>
      </c>
      <c r="BH1059" s="186">
        <f>IF(N1059="sníž. přenesená",J1059,0)</f>
        <v>0</v>
      </c>
      <c r="BI1059" s="186">
        <f>IF(N1059="nulová",J1059,0)</f>
        <v>0</v>
      </c>
      <c r="BJ1059" s="18" t="s">
        <v>82</v>
      </c>
      <c r="BK1059" s="186">
        <f>ROUND(I1059*H1059,2)</f>
        <v>0</v>
      </c>
      <c r="BL1059" s="18" t="s">
        <v>276</v>
      </c>
      <c r="BM1059" s="185" t="s">
        <v>1794</v>
      </c>
    </row>
    <row r="1060" spans="1:65" s="2" customFormat="1" ht="78" x14ac:dyDescent="0.2">
      <c r="A1060" s="35"/>
      <c r="B1060" s="36"/>
      <c r="C1060" s="37"/>
      <c r="D1060" s="187" t="s">
        <v>179</v>
      </c>
      <c r="E1060" s="37"/>
      <c r="F1060" s="188" t="s">
        <v>1785</v>
      </c>
      <c r="G1060" s="37"/>
      <c r="H1060" s="37"/>
      <c r="I1060" s="189"/>
      <c r="J1060" s="37"/>
      <c r="K1060" s="37"/>
      <c r="L1060" s="40"/>
      <c r="M1060" s="190"/>
      <c r="N1060" s="191"/>
      <c r="O1060" s="65"/>
      <c r="P1060" s="65"/>
      <c r="Q1060" s="65"/>
      <c r="R1060" s="65"/>
      <c r="S1060" s="65"/>
      <c r="T1060" s="66"/>
      <c r="U1060" s="35"/>
      <c r="V1060" s="35"/>
      <c r="W1060" s="35"/>
      <c r="X1060" s="35"/>
      <c r="Y1060" s="35"/>
      <c r="Z1060" s="35"/>
      <c r="AA1060" s="35"/>
      <c r="AB1060" s="35"/>
      <c r="AC1060" s="35"/>
      <c r="AD1060" s="35"/>
      <c r="AE1060" s="35"/>
      <c r="AT1060" s="18" t="s">
        <v>179</v>
      </c>
      <c r="AU1060" s="18" t="s">
        <v>84</v>
      </c>
    </row>
    <row r="1061" spans="1:65" s="2" customFormat="1" ht="24" x14ac:dyDescent="0.2">
      <c r="A1061" s="35"/>
      <c r="B1061" s="36"/>
      <c r="C1061" s="174" t="s">
        <v>1795</v>
      </c>
      <c r="D1061" s="174" t="s">
        <v>172</v>
      </c>
      <c r="E1061" s="175" t="s">
        <v>1796</v>
      </c>
      <c r="F1061" s="176" t="s">
        <v>1797</v>
      </c>
      <c r="G1061" s="177" t="s">
        <v>439</v>
      </c>
      <c r="H1061" s="178">
        <v>15</v>
      </c>
      <c r="I1061" s="179"/>
      <c r="J1061" s="180">
        <f>ROUND(I1061*H1061,2)</f>
        <v>0</v>
      </c>
      <c r="K1061" s="176" t="s">
        <v>176</v>
      </c>
      <c r="L1061" s="40"/>
      <c r="M1061" s="181" t="s">
        <v>19</v>
      </c>
      <c r="N1061" s="182" t="s">
        <v>45</v>
      </c>
      <c r="O1061" s="65"/>
      <c r="P1061" s="183">
        <f>O1061*H1061</f>
        <v>0</v>
      </c>
      <c r="Q1061" s="183">
        <v>5.8E-4</v>
      </c>
      <c r="R1061" s="183">
        <f>Q1061*H1061</f>
        <v>8.6999999999999994E-3</v>
      </c>
      <c r="S1061" s="183">
        <v>0</v>
      </c>
      <c r="T1061" s="184">
        <f>S1061*H1061</f>
        <v>0</v>
      </c>
      <c r="U1061" s="35"/>
      <c r="V1061" s="35"/>
      <c r="W1061" s="35"/>
      <c r="X1061" s="35"/>
      <c r="Y1061" s="35"/>
      <c r="Z1061" s="35"/>
      <c r="AA1061" s="35"/>
      <c r="AB1061" s="35"/>
      <c r="AC1061" s="35"/>
      <c r="AD1061" s="35"/>
      <c r="AE1061" s="35"/>
      <c r="AR1061" s="185" t="s">
        <v>276</v>
      </c>
      <c r="AT1061" s="185" t="s">
        <v>172</v>
      </c>
      <c r="AU1061" s="185" t="s">
        <v>84</v>
      </c>
      <c r="AY1061" s="18" t="s">
        <v>170</v>
      </c>
      <c r="BE1061" s="186">
        <f>IF(N1061="základní",J1061,0)</f>
        <v>0</v>
      </c>
      <c r="BF1061" s="186">
        <f>IF(N1061="snížená",J1061,0)</f>
        <v>0</v>
      </c>
      <c r="BG1061" s="186">
        <f>IF(N1061="zákl. přenesená",J1061,0)</f>
        <v>0</v>
      </c>
      <c r="BH1061" s="186">
        <f>IF(N1061="sníž. přenesená",J1061,0)</f>
        <v>0</v>
      </c>
      <c r="BI1061" s="186">
        <f>IF(N1061="nulová",J1061,0)</f>
        <v>0</v>
      </c>
      <c r="BJ1061" s="18" t="s">
        <v>82</v>
      </c>
      <c r="BK1061" s="186">
        <f>ROUND(I1061*H1061,2)</f>
        <v>0</v>
      </c>
      <c r="BL1061" s="18" t="s">
        <v>276</v>
      </c>
      <c r="BM1061" s="185" t="s">
        <v>1798</v>
      </c>
    </row>
    <row r="1062" spans="1:65" s="2" customFormat="1" ht="78" x14ac:dyDescent="0.2">
      <c r="A1062" s="35"/>
      <c r="B1062" s="36"/>
      <c r="C1062" s="37"/>
      <c r="D1062" s="187" t="s">
        <v>179</v>
      </c>
      <c r="E1062" s="37"/>
      <c r="F1062" s="188" t="s">
        <v>1785</v>
      </c>
      <c r="G1062" s="37"/>
      <c r="H1062" s="37"/>
      <c r="I1062" s="189"/>
      <c r="J1062" s="37"/>
      <c r="K1062" s="37"/>
      <c r="L1062" s="40"/>
      <c r="M1062" s="190"/>
      <c r="N1062" s="191"/>
      <c r="O1062" s="65"/>
      <c r="P1062" s="65"/>
      <c r="Q1062" s="65"/>
      <c r="R1062" s="65"/>
      <c r="S1062" s="65"/>
      <c r="T1062" s="66"/>
      <c r="U1062" s="35"/>
      <c r="V1062" s="35"/>
      <c r="W1062" s="35"/>
      <c r="X1062" s="35"/>
      <c r="Y1062" s="35"/>
      <c r="Z1062" s="35"/>
      <c r="AA1062" s="35"/>
      <c r="AB1062" s="35"/>
      <c r="AC1062" s="35"/>
      <c r="AD1062" s="35"/>
      <c r="AE1062" s="35"/>
      <c r="AT1062" s="18" t="s">
        <v>179</v>
      </c>
      <c r="AU1062" s="18" t="s">
        <v>84</v>
      </c>
    </row>
    <row r="1063" spans="1:65" s="2" customFormat="1" ht="24" x14ac:dyDescent="0.2">
      <c r="A1063" s="35"/>
      <c r="B1063" s="36"/>
      <c r="C1063" s="174" t="s">
        <v>1799</v>
      </c>
      <c r="D1063" s="174" t="s">
        <v>172</v>
      </c>
      <c r="E1063" s="175" t="s">
        <v>1800</v>
      </c>
      <c r="F1063" s="176" t="s">
        <v>1801</v>
      </c>
      <c r="G1063" s="177" t="s">
        <v>439</v>
      </c>
      <c r="H1063" s="178">
        <v>30</v>
      </c>
      <c r="I1063" s="179"/>
      <c r="J1063" s="180">
        <f>ROUND(I1063*H1063,2)</f>
        <v>0</v>
      </c>
      <c r="K1063" s="176" t="s">
        <v>176</v>
      </c>
      <c r="L1063" s="40"/>
      <c r="M1063" s="181" t="s">
        <v>19</v>
      </c>
      <c r="N1063" s="182" t="s">
        <v>45</v>
      </c>
      <c r="O1063" s="65"/>
      <c r="P1063" s="183">
        <f>O1063*H1063</f>
        <v>0</v>
      </c>
      <c r="Q1063" s="183">
        <v>6.4000000000000005E-4</v>
      </c>
      <c r="R1063" s="183">
        <f>Q1063*H1063</f>
        <v>1.9200000000000002E-2</v>
      </c>
      <c r="S1063" s="183">
        <v>0</v>
      </c>
      <c r="T1063" s="184">
        <f>S1063*H1063</f>
        <v>0</v>
      </c>
      <c r="U1063" s="35"/>
      <c r="V1063" s="35"/>
      <c r="W1063" s="35"/>
      <c r="X1063" s="35"/>
      <c r="Y1063" s="35"/>
      <c r="Z1063" s="35"/>
      <c r="AA1063" s="35"/>
      <c r="AB1063" s="35"/>
      <c r="AC1063" s="35"/>
      <c r="AD1063" s="35"/>
      <c r="AE1063" s="35"/>
      <c r="AR1063" s="185" t="s">
        <v>276</v>
      </c>
      <c r="AT1063" s="185" t="s">
        <v>172</v>
      </c>
      <c r="AU1063" s="185" t="s">
        <v>84</v>
      </c>
      <c r="AY1063" s="18" t="s">
        <v>170</v>
      </c>
      <c r="BE1063" s="186">
        <f>IF(N1063="základní",J1063,0)</f>
        <v>0</v>
      </c>
      <c r="BF1063" s="186">
        <f>IF(N1063="snížená",J1063,0)</f>
        <v>0</v>
      </c>
      <c r="BG1063" s="186">
        <f>IF(N1063="zákl. přenesená",J1063,0)</f>
        <v>0</v>
      </c>
      <c r="BH1063" s="186">
        <f>IF(N1063="sníž. přenesená",J1063,0)</f>
        <v>0</v>
      </c>
      <c r="BI1063" s="186">
        <f>IF(N1063="nulová",J1063,0)</f>
        <v>0</v>
      </c>
      <c r="BJ1063" s="18" t="s">
        <v>82</v>
      </c>
      <c r="BK1063" s="186">
        <f>ROUND(I1063*H1063,2)</f>
        <v>0</v>
      </c>
      <c r="BL1063" s="18" t="s">
        <v>276</v>
      </c>
      <c r="BM1063" s="185" t="s">
        <v>1802</v>
      </c>
    </row>
    <row r="1064" spans="1:65" s="2" customFormat="1" ht="78" x14ac:dyDescent="0.2">
      <c r="A1064" s="35"/>
      <c r="B1064" s="36"/>
      <c r="C1064" s="37"/>
      <c r="D1064" s="187" t="s">
        <v>179</v>
      </c>
      <c r="E1064" s="37"/>
      <c r="F1064" s="188" t="s">
        <v>1785</v>
      </c>
      <c r="G1064" s="37"/>
      <c r="H1064" s="37"/>
      <c r="I1064" s="189"/>
      <c r="J1064" s="37"/>
      <c r="K1064" s="37"/>
      <c r="L1064" s="40"/>
      <c r="M1064" s="190"/>
      <c r="N1064" s="191"/>
      <c r="O1064" s="65"/>
      <c r="P1064" s="65"/>
      <c r="Q1064" s="65"/>
      <c r="R1064" s="65"/>
      <c r="S1064" s="65"/>
      <c r="T1064" s="66"/>
      <c r="U1064" s="35"/>
      <c r="V1064" s="35"/>
      <c r="W1064" s="35"/>
      <c r="X1064" s="35"/>
      <c r="Y1064" s="35"/>
      <c r="Z1064" s="35"/>
      <c r="AA1064" s="35"/>
      <c r="AB1064" s="35"/>
      <c r="AC1064" s="35"/>
      <c r="AD1064" s="35"/>
      <c r="AE1064" s="35"/>
      <c r="AT1064" s="18" t="s">
        <v>179</v>
      </c>
      <c r="AU1064" s="18" t="s">
        <v>84</v>
      </c>
    </row>
    <row r="1065" spans="1:65" s="2" customFormat="1" ht="24" x14ac:dyDescent="0.2">
      <c r="A1065" s="35"/>
      <c r="B1065" s="36"/>
      <c r="C1065" s="174" t="s">
        <v>1803</v>
      </c>
      <c r="D1065" s="174" t="s">
        <v>172</v>
      </c>
      <c r="E1065" s="175" t="s">
        <v>1804</v>
      </c>
      <c r="F1065" s="176" t="s">
        <v>1805</v>
      </c>
      <c r="G1065" s="177" t="s">
        <v>439</v>
      </c>
      <c r="H1065" s="178">
        <v>12</v>
      </c>
      <c r="I1065" s="179"/>
      <c r="J1065" s="180">
        <f>ROUND(I1065*H1065,2)</f>
        <v>0</v>
      </c>
      <c r="K1065" s="176" t="s">
        <v>176</v>
      </c>
      <c r="L1065" s="40"/>
      <c r="M1065" s="181" t="s">
        <v>19</v>
      </c>
      <c r="N1065" s="182" t="s">
        <v>45</v>
      </c>
      <c r="O1065" s="65"/>
      <c r="P1065" s="183">
        <f>O1065*H1065</f>
        <v>0</v>
      </c>
      <c r="Q1065" s="183">
        <v>1.1000000000000001E-3</v>
      </c>
      <c r="R1065" s="183">
        <f>Q1065*H1065</f>
        <v>1.32E-2</v>
      </c>
      <c r="S1065" s="183">
        <v>0</v>
      </c>
      <c r="T1065" s="184">
        <f>S1065*H1065</f>
        <v>0</v>
      </c>
      <c r="U1065" s="35"/>
      <c r="V1065" s="35"/>
      <c r="W1065" s="35"/>
      <c r="X1065" s="35"/>
      <c r="Y1065" s="35"/>
      <c r="Z1065" s="35"/>
      <c r="AA1065" s="35"/>
      <c r="AB1065" s="35"/>
      <c r="AC1065" s="35"/>
      <c r="AD1065" s="35"/>
      <c r="AE1065" s="35"/>
      <c r="AR1065" s="185" t="s">
        <v>276</v>
      </c>
      <c r="AT1065" s="185" t="s">
        <v>172</v>
      </c>
      <c r="AU1065" s="185" t="s">
        <v>84</v>
      </c>
      <c r="AY1065" s="18" t="s">
        <v>170</v>
      </c>
      <c r="BE1065" s="186">
        <f>IF(N1065="základní",J1065,0)</f>
        <v>0</v>
      </c>
      <c r="BF1065" s="186">
        <f>IF(N1065="snížená",J1065,0)</f>
        <v>0</v>
      </c>
      <c r="BG1065" s="186">
        <f>IF(N1065="zákl. přenesená",J1065,0)</f>
        <v>0</v>
      </c>
      <c r="BH1065" s="186">
        <f>IF(N1065="sníž. přenesená",J1065,0)</f>
        <v>0</v>
      </c>
      <c r="BI1065" s="186">
        <f>IF(N1065="nulová",J1065,0)</f>
        <v>0</v>
      </c>
      <c r="BJ1065" s="18" t="s">
        <v>82</v>
      </c>
      <c r="BK1065" s="186">
        <f>ROUND(I1065*H1065,2)</f>
        <v>0</v>
      </c>
      <c r="BL1065" s="18" t="s">
        <v>276</v>
      </c>
      <c r="BM1065" s="185" t="s">
        <v>1806</v>
      </c>
    </row>
    <row r="1066" spans="1:65" s="2" customFormat="1" ht="78" x14ac:dyDescent="0.2">
      <c r="A1066" s="35"/>
      <c r="B1066" s="36"/>
      <c r="C1066" s="37"/>
      <c r="D1066" s="187" t="s">
        <v>179</v>
      </c>
      <c r="E1066" s="37"/>
      <c r="F1066" s="188" t="s">
        <v>1785</v>
      </c>
      <c r="G1066" s="37"/>
      <c r="H1066" s="37"/>
      <c r="I1066" s="189"/>
      <c r="J1066" s="37"/>
      <c r="K1066" s="37"/>
      <c r="L1066" s="40"/>
      <c r="M1066" s="190"/>
      <c r="N1066" s="191"/>
      <c r="O1066" s="65"/>
      <c r="P1066" s="65"/>
      <c r="Q1066" s="65"/>
      <c r="R1066" s="65"/>
      <c r="S1066" s="65"/>
      <c r="T1066" s="66"/>
      <c r="U1066" s="35"/>
      <c r="V1066" s="35"/>
      <c r="W1066" s="35"/>
      <c r="X1066" s="35"/>
      <c r="Y1066" s="35"/>
      <c r="Z1066" s="35"/>
      <c r="AA1066" s="35"/>
      <c r="AB1066" s="35"/>
      <c r="AC1066" s="35"/>
      <c r="AD1066" s="35"/>
      <c r="AE1066" s="35"/>
      <c r="AT1066" s="18" t="s">
        <v>179</v>
      </c>
      <c r="AU1066" s="18" t="s">
        <v>84</v>
      </c>
    </row>
    <row r="1067" spans="1:65" s="12" customFormat="1" ht="22.9" customHeight="1" x14ac:dyDescent="0.2">
      <c r="B1067" s="158"/>
      <c r="C1067" s="159"/>
      <c r="D1067" s="160" t="s">
        <v>73</v>
      </c>
      <c r="E1067" s="172" t="s">
        <v>1807</v>
      </c>
      <c r="F1067" s="172" t="s">
        <v>1808</v>
      </c>
      <c r="G1067" s="159"/>
      <c r="H1067" s="159"/>
      <c r="I1067" s="162"/>
      <c r="J1067" s="173">
        <f>BK1067</f>
        <v>0</v>
      </c>
      <c r="K1067" s="159"/>
      <c r="L1067" s="164"/>
      <c r="M1067" s="165"/>
      <c r="N1067" s="166"/>
      <c r="O1067" s="166"/>
      <c r="P1067" s="167">
        <f>SUM(P1068:P1069)</f>
        <v>0</v>
      </c>
      <c r="Q1067" s="166"/>
      <c r="R1067" s="167">
        <f>SUM(R1068:R1069)</f>
        <v>0</v>
      </c>
      <c r="S1067" s="166"/>
      <c r="T1067" s="168">
        <f>SUM(T1068:T1069)</f>
        <v>0</v>
      </c>
      <c r="AR1067" s="169" t="s">
        <v>84</v>
      </c>
      <c r="AT1067" s="170" t="s">
        <v>73</v>
      </c>
      <c r="AU1067" s="170" t="s">
        <v>82</v>
      </c>
      <c r="AY1067" s="169" t="s">
        <v>170</v>
      </c>
      <c r="BK1067" s="171">
        <f>SUM(BK1068:BK1069)</f>
        <v>0</v>
      </c>
    </row>
    <row r="1068" spans="1:65" s="2" customFormat="1" ht="16.5" customHeight="1" x14ac:dyDescent="0.2">
      <c r="A1068" s="35"/>
      <c r="B1068" s="36"/>
      <c r="C1068" s="174" t="s">
        <v>1809</v>
      </c>
      <c r="D1068" s="174" t="s">
        <v>172</v>
      </c>
      <c r="E1068" s="175" t="s">
        <v>1810</v>
      </c>
      <c r="F1068" s="176" t="s">
        <v>1811</v>
      </c>
      <c r="G1068" s="177" t="s">
        <v>1484</v>
      </c>
      <c r="H1068" s="178">
        <v>1</v>
      </c>
      <c r="I1068" s="179"/>
      <c r="J1068" s="180">
        <f>ROUND(I1068*H1068,2)</f>
        <v>0</v>
      </c>
      <c r="K1068" s="176" t="s">
        <v>19</v>
      </c>
      <c r="L1068" s="40"/>
      <c r="M1068" s="181" t="s">
        <v>19</v>
      </c>
      <c r="N1068" s="182" t="s">
        <v>45</v>
      </c>
      <c r="O1068" s="65"/>
      <c r="P1068" s="183">
        <f>O1068*H1068</f>
        <v>0</v>
      </c>
      <c r="Q1068" s="183">
        <v>0</v>
      </c>
      <c r="R1068" s="183">
        <f>Q1068*H1068</f>
        <v>0</v>
      </c>
      <c r="S1068" s="183">
        <v>0</v>
      </c>
      <c r="T1068" s="184">
        <f>S1068*H1068</f>
        <v>0</v>
      </c>
      <c r="U1068" s="35"/>
      <c r="V1068" s="35"/>
      <c r="W1068" s="35"/>
      <c r="X1068" s="35"/>
      <c r="Y1068" s="35"/>
      <c r="Z1068" s="35"/>
      <c r="AA1068" s="35"/>
      <c r="AB1068" s="35"/>
      <c r="AC1068" s="35"/>
      <c r="AD1068" s="35"/>
      <c r="AE1068" s="35"/>
      <c r="AR1068" s="185" t="s">
        <v>276</v>
      </c>
      <c r="AT1068" s="185" t="s">
        <v>172</v>
      </c>
      <c r="AU1068" s="185" t="s">
        <v>84</v>
      </c>
      <c r="AY1068" s="18" t="s">
        <v>170</v>
      </c>
      <c r="BE1068" s="186">
        <f>IF(N1068="základní",J1068,0)</f>
        <v>0</v>
      </c>
      <c r="BF1068" s="186">
        <f>IF(N1068="snížená",J1068,0)</f>
        <v>0</v>
      </c>
      <c r="BG1068" s="186">
        <f>IF(N1068="zákl. přenesená",J1068,0)</f>
        <v>0</v>
      </c>
      <c r="BH1068" s="186">
        <f>IF(N1068="sníž. přenesená",J1068,0)</f>
        <v>0</v>
      </c>
      <c r="BI1068" s="186">
        <f>IF(N1068="nulová",J1068,0)</f>
        <v>0</v>
      </c>
      <c r="BJ1068" s="18" t="s">
        <v>82</v>
      </c>
      <c r="BK1068" s="186">
        <f>ROUND(I1068*H1068,2)</f>
        <v>0</v>
      </c>
      <c r="BL1068" s="18" t="s">
        <v>276</v>
      </c>
      <c r="BM1068" s="185" t="s">
        <v>1812</v>
      </c>
    </row>
    <row r="1069" spans="1:65" s="2" customFormat="1" ht="68.25" x14ac:dyDescent="0.2">
      <c r="A1069" s="35"/>
      <c r="B1069" s="36"/>
      <c r="C1069" s="37"/>
      <c r="D1069" s="187" t="s">
        <v>179</v>
      </c>
      <c r="E1069" s="37"/>
      <c r="F1069" s="188" t="s">
        <v>1813</v>
      </c>
      <c r="G1069" s="37"/>
      <c r="H1069" s="37"/>
      <c r="I1069" s="189"/>
      <c r="J1069" s="37"/>
      <c r="K1069" s="37"/>
      <c r="L1069" s="40"/>
      <c r="M1069" s="190"/>
      <c r="N1069" s="191"/>
      <c r="O1069" s="65"/>
      <c r="P1069" s="65"/>
      <c r="Q1069" s="65"/>
      <c r="R1069" s="65"/>
      <c r="S1069" s="65"/>
      <c r="T1069" s="66"/>
      <c r="U1069" s="35"/>
      <c r="V1069" s="35"/>
      <c r="W1069" s="35"/>
      <c r="X1069" s="35"/>
      <c r="Y1069" s="35"/>
      <c r="Z1069" s="35"/>
      <c r="AA1069" s="35"/>
      <c r="AB1069" s="35"/>
      <c r="AC1069" s="35"/>
      <c r="AD1069" s="35"/>
      <c r="AE1069" s="35"/>
      <c r="AT1069" s="18" t="s">
        <v>179</v>
      </c>
      <c r="AU1069" s="18" t="s">
        <v>84</v>
      </c>
    </row>
    <row r="1070" spans="1:65" s="12" customFormat="1" ht="22.9" customHeight="1" x14ac:dyDescent="0.2">
      <c r="B1070" s="158"/>
      <c r="C1070" s="159"/>
      <c r="D1070" s="160" t="s">
        <v>73</v>
      </c>
      <c r="E1070" s="172" t="s">
        <v>1814</v>
      </c>
      <c r="F1070" s="172" t="s">
        <v>1815</v>
      </c>
      <c r="G1070" s="159"/>
      <c r="H1070" s="159"/>
      <c r="I1070" s="162"/>
      <c r="J1070" s="173">
        <f>BK1070</f>
        <v>0</v>
      </c>
      <c r="K1070" s="159"/>
      <c r="L1070" s="164"/>
      <c r="M1070" s="165"/>
      <c r="N1070" s="166"/>
      <c r="O1070" s="166"/>
      <c r="P1070" s="167">
        <f>P1071</f>
        <v>0</v>
      </c>
      <c r="Q1070" s="166"/>
      <c r="R1070" s="167">
        <f>R1071</f>
        <v>0</v>
      </c>
      <c r="S1070" s="166"/>
      <c r="T1070" s="168">
        <f>T1071</f>
        <v>0</v>
      </c>
      <c r="AR1070" s="169" t="s">
        <v>84</v>
      </c>
      <c r="AT1070" s="170" t="s">
        <v>73</v>
      </c>
      <c r="AU1070" s="170" t="s">
        <v>82</v>
      </c>
      <c r="AY1070" s="169" t="s">
        <v>170</v>
      </c>
      <c r="BK1070" s="171">
        <f>BK1071</f>
        <v>0</v>
      </c>
    </row>
    <row r="1071" spans="1:65" s="2" customFormat="1" ht="16.5" customHeight="1" x14ac:dyDescent="0.2">
      <c r="A1071" s="35"/>
      <c r="B1071" s="36"/>
      <c r="C1071" s="174" t="s">
        <v>1816</v>
      </c>
      <c r="D1071" s="174" t="s">
        <v>172</v>
      </c>
      <c r="E1071" s="175" t="s">
        <v>1817</v>
      </c>
      <c r="F1071" s="176" t="s">
        <v>1818</v>
      </c>
      <c r="G1071" s="177" t="s">
        <v>1484</v>
      </c>
      <c r="H1071" s="178">
        <v>1</v>
      </c>
      <c r="I1071" s="179"/>
      <c r="J1071" s="180">
        <f>ROUND(I1071*H1071,2)</f>
        <v>0</v>
      </c>
      <c r="K1071" s="176" t="s">
        <v>19</v>
      </c>
      <c r="L1071" s="40"/>
      <c r="M1071" s="181" t="s">
        <v>19</v>
      </c>
      <c r="N1071" s="182" t="s">
        <v>45</v>
      </c>
      <c r="O1071" s="65"/>
      <c r="P1071" s="183">
        <f>O1071*H1071</f>
        <v>0</v>
      </c>
      <c r="Q1071" s="183">
        <v>0</v>
      </c>
      <c r="R1071" s="183">
        <f>Q1071*H1071</f>
        <v>0</v>
      </c>
      <c r="S1071" s="183">
        <v>0</v>
      </c>
      <c r="T1071" s="184">
        <f>S1071*H1071</f>
        <v>0</v>
      </c>
      <c r="U1071" s="35"/>
      <c r="V1071" s="35"/>
      <c r="W1071" s="35"/>
      <c r="X1071" s="35"/>
      <c r="Y1071" s="35"/>
      <c r="Z1071" s="35"/>
      <c r="AA1071" s="35"/>
      <c r="AB1071" s="35"/>
      <c r="AC1071" s="35"/>
      <c r="AD1071" s="35"/>
      <c r="AE1071" s="35"/>
      <c r="AR1071" s="185" t="s">
        <v>276</v>
      </c>
      <c r="AT1071" s="185" t="s">
        <v>172</v>
      </c>
      <c r="AU1071" s="185" t="s">
        <v>84</v>
      </c>
      <c r="AY1071" s="18" t="s">
        <v>170</v>
      </c>
      <c r="BE1071" s="186">
        <f>IF(N1071="základní",J1071,0)</f>
        <v>0</v>
      </c>
      <c r="BF1071" s="186">
        <f>IF(N1071="snížená",J1071,0)</f>
        <v>0</v>
      </c>
      <c r="BG1071" s="186">
        <f>IF(N1071="zákl. přenesená",J1071,0)</f>
        <v>0</v>
      </c>
      <c r="BH1071" s="186">
        <f>IF(N1071="sníž. přenesená",J1071,0)</f>
        <v>0</v>
      </c>
      <c r="BI1071" s="186">
        <f>IF(N1071="nulová",J1071,0)</f>
        <v>0</v>
      </c>
      <c r="BJ1071" s="18" t="s">
        <v>82</v>
      </c>
      <c r="BK1071" s="186">
        <f>ROUND(I1071*H1071,2)</f>
        <v>0</v>
      </c>
      <c r="BL1071" s="18" t="s">
        <v>276</v>
      </c>
      <c r="BM1071" s="185" t="s">
        <v>1819</v>
      </c>
    </row>
    <row r="1072" spans="1:65" s="12" customFormat="1" ht="22.9" customHeight="1" x14ac:dyDescent="0.2">
      <c r="B1072" s="158"/>
      <c r="C1072" s="159"/>
      <c r="D1072" s="160" t="s">
        <v>73</v>
      </c>
      <c r="E1072" s="172" t="s">
        <v>1820</v>
      </c>
      <c r="F1072" s="172" t="s">
        <v>1821</v>
      </c>
      <c r="G1072" s="159"/>
      <c r="H1072" s="159"/>
      <c r="I1072" s="162"/>
      <c r="J1072" s="173">
        <f>BK1072</f>
        <v>0</v>
      </c>
      <c r="K1072" s="159"/>
      <c r="L1072" s="164"/>
      <c r="M1072" s="165"/>
      <c r="N1072" s="166"/>
      <c r="O1072" s="166"/>
      <c r="P1072" s="167">
        <f>P1073</f>
        <v>0</v>
      </c>
      <c r="Q1072" s="166"/>
      <c r="R1072" s="167">
        <f>R1073</f>
        <v>0</v>
      </c>
      <c r="S1072" s="166"/>
      <c r="T1072" s="168">
        <f>T1073</f>
        <v>0</v>
      </c>
      <c r="AR1072" s="169" t="s">
        <v>84</v>
      </c>
      <c r="AT1072" s="170" t="s">
        <v>73</v>
      </c>
      <c r="AU1072" s="170" t="s">
        <v>82</v>
      </c>
      <c r="AY1072" s="169" t="s">
        <v>170</v>
      </c>
      <c r="BK1072" s="171">
        <f>BK1073</f>
        <v>0</v>
      </c>
    </row>
    <row r="1073" spans="1:65" s="2" customFormat="1" ht="16.5" customHeight="1" x14ac:dyDescent="0.2">
      <c r="A1073" s="35"/>
      <c r="B1073" s="36"/>
      <c r="C1073" s="174" t="s">
        <v>1822</v>
      </c>
      <c r="D1073" s="174" t="s">
        <v>172</v>
      </c>
      <c r="E1073" s="175" t="s">
        <v>1823</v>
      </c>
      <c r="F1073" s="176" t="s">
        <v>1824</v>
      </c>
      <c r="G1073" s="177" t="s">
        <v>1484</v>
      </c>
      <c r="H1073" s="178">
        <v>1</v>
      </c>
      <c r="I1073" s="179"/>
      <c r="J1073" s="180">
        <f>ROUND(I1073*H1073,2)</f>
        <v>0</v>
      </c>
      <c r="K1073" s="176" t="s">
        <v>19</v>
      </c>
      <c r="L1073" s="40"/>
      <c r="M1073" s="181" t="s">
        <v>19</v>
      </c>
      <c r="N1073" s="182" t="s">
        <v>45</v>
      </c>
      <c r="O1073" s="65"/>
      <c r="P1073" s="183">
        <f>O1073*H1073</f>
        <v>0</v>
      </c>
      <c r="Q1073" s="183">
        <v>0</v>
      </c>
      <c r="R1073" s="183">
        <f>Q1073*H1073</f>
        <v>0</v>
      </c>
      <c r="S1073" s="183">
        <v>0</v>
      </c>
      <c r="T1073" s="184">
        <f>S1073*H1073</f>
        <v>0</v>
      </c>
      <c r="U1073" s="35"/>
      <c r="V1073" s="35"/>
      <c r="W1073" s="35"/>
      <c r="X1073" s="35"/>
      <c r="Y1073" s="35"/>
      <c r="Z1073" s="35"/>
      <c r="AA1073" s="35"/>
      <c r="AB1073" s="35"/>
      <c r="AC1073" s="35"/>
      <c r="AD1073" s="35"/>
      <c r="AE1073" s="35"/>
      <c r="AR1073" s="185" t="s">
        <v>276</v>
      </c>
      <c r="AT1073" s="185" t="s">
        <v>172</v>
      </c>
      <c r="AU1073" s="185" t="s">
        <v>84</v>
      </c>
      <c r="AY1073" s="18" t="s">
        <v>170</v>
      </c>
      <c r="BE1073" s="186">
        <f>IF(N1073="základní",J1073,0)</f>
        <v>0</v>
      </c>
      <c r="BF1073" s="186">
        <f>IF(N1073="snížená",J1073,0)</f>
        <v>0</v>
      </c>
      <c r="BG1073" s="186">
        <f>IF(N1073="zákl. přenesená",J1073,0)</f>
        <v>0</v>
      </c>
      <c r="BH1073" s="186">
        <f>IF(N1073="sníž. přenesená",J1073,0)</f>
        <v>0</v>
      </c>
      <c r="BI1073" s="186">
        <f>IF(N1073="nulová",J1073,0)</f>
        <v>0</v>
      </c>
      <c r="BJ1073" s="18" t="s">
        <v>82</v>
      </c>
      <c r="BK1073" s="186">
        <f>ROUND(I1073*H1073,2)</f>
        <v>0</v>
      </c>
      <c r="BL1073" s="18" t="s">
        <v>276</v>
      </c>
      <c r="BM1073" s="185" t="s">
        <v>1825</v>
      </c>
    </row>
    <row r="1074" spans="1:65" s="12" customFormat="1" ht="22.9" customHeight="1" x14ac:dyDescent="0.2">
      <c r="B1074" s="158"/>
      <c r="C1074" s="159"/>
      <c r="D1074" s="160" t="s">
        <v>73</v>
      </c>
      <c r="E1074" s="172" t="s">
        <v>1826</v>
      </c>
      <c r="F1074" s="172" t="s">
        <v>1827</v>
      </c>
      <c r="G1074" s="159"/>
      <c r="H1074" s="159"/>
      <c r="I1074" s="162"/>
      <c r="J1074" s="173">
        <f>BK1074</f>
        <v>0</v>
      </c>
      <c r="K1074" s="159"/>
      <c r="L1074" s="164"/>
      <c r="M1074" s="165"/>
      <c r="N1074" s="166"/>
      <c r="O1074" s="166"/>
      <c r="P1074" s="167">
        <f>SUM(P1075:P1167)</f>
        <v>0</v>
      </c>
      <c r="Q1074" s="166"/>
      <c r="R1074" s="167">
        <f>SUM(R1075:R1167)</f>
        <v>34.295487120000004</v>
      </c>
      <c r="S1074" s="166"/>
      <c r="T1074" s="168">
        <f>SUM(T1075:T1167)</f>
        <v>0</v>
      </c>
      <c r="AR1074" s="169" t="s">
        <v>84</v>
      </c>
      <c r="AT1074" s="170" t="s">
        <v>73</v>
      </c>
      <c r="AU1074" s="170" t="s">
        <v>82</v>
      </c>
      <c r="AY1074" s="169" t="s">
        <v>170</v>
      </c>
      <c r="BK1074" s="171">
        <f>SUM(BK1075:BK1167)</f>
        <v>0</v>
      </c>
    </row>
    <row r="1075" spans="1:65" s="2" customFormat="1" ht="24" x14ac:dyDescent="0.2">
      <c r="A1075" s="35"/>
      <c r="B1075" s="36"/>
      <c r="C1075" s="174" t="s">
        <v>1828</v>
      </c>
      <c r="D1075" s="174" t="s">
        <v>172</v>
      </c>
      <c r="E1075" s="175" t="s">
        <v>1829</v>
      </c>
      <c r="F1075" s="176" t="s">
        <v>1830</v>
      </c>
      <c r="G1075" s="177" t="s">
        <v>439</v>
      </c>
      <c r="H1075" s="178">
        <v>52</v>
      </c>
      <c r="I1075" s="179"/>
      <c r="J1075" s="180">
        <f>ROUND(I1075*H1075,2)</f>
        <v>0</v>
      </c>
      <c r="K1075" s="176" t="s">
        <v>176</v>
      </c>
      <c r="L1075" s="40"/>
      <c r="M1075" s="181" t="s">
        <v>19</v>
      </c>
      <c r="N1075" s="182" t="s">
        <v>45</v>
      </c>
      <c r="O1075" s="65"/>
      <c r="P1075" s="183">
        <f>O1075*H1075</f>
        <v>0</v>
      </c>
      <c r="Q1075" s="183">
        <v>2.6700000000000001E-3</v>
      </c>
      <c r="R1075" s="183">
        <f>Q1075*H1075</f>
        <v>0.13883999999999999</v>
      </c>
      <c r="S1075" s="183">
        <v>0</v>
      </c>
      <c r="T1075" s="184">
        <f>S1075*H1075</f>
        <v>0</v>
      </c>
      <c r="U1075" s="35"/>
      <c r="V1075" s="35"/>
      <c r="W1075" s="35"/>
      <c r="X1075" s="35"/>
      <c r="Y1075" s="35"/>
      <c r="Z1075" s="35"/>
      <c r="AA1075" s="35"/>
      <c r="AB1075" s="35"/>
      <c r="AC1075" s="35"/>
      <c r="AD1075" s="35"/>
      <c r="AE1075" s="35"/>
      <c r="AR1075" s="185" t="s">
        <v>276</v>
      </c>
      <c r="AT1075" s="185" t="s">
        <v>172</v>
      </c>
      <c r="AU1075" s="185" t="s">
        <v>84</v>
      </c>
      <c r="AY1075" s="18" t="s">
        <v>170</v>
      </c>
      <c r="BE1075" s="186">
        <f>IF(N1075="základní",J1075,0)</f>
        <v>0</v>
      </c>
      <c r="BF1075" s="186">
        <f>IF(N1075="snížená",J1075,0)</f>
        <v>0</v>
      </c>
      <c r="BG1075" s="186">
        <f>IF(N1075="zákl. přenesená",J1075,0)</f>
        <v>0</v>
      </c>
      <c r="BH1075" s="186">
        <f>IF(N1075="sníž. přenesená",J1075,0)</f>
        <v>0</v>
      </c>
      <c r="BI1075" s="186">
        <f>IF(N1075="nulová",J1075,0)</f>
        <v>0</v>
      </c>
      <c r="BJ1075" s="18" t="s">
        <v>82</v>
      </c>
      <c r="BK1075" s="186">
        <f>ROUND(I1075*H1075,2)</f>
        <v>0</v>
      </c>
      <c r="BL1075" s="18" t="s">
        <v>276</v>
      </c>
      <c r="BM1075" s="185" t="s">
        <v>1831</v>
      </c>
    </row>
    <row r="1076" spans="1:65" s="2" customFormat="1" ht="156" x14ac:dyDescent="0.2">
      <c r="A1076" s="35"/>
      <c r="B1076" s="36"/>
      <c r="C1076" s="37"/>
      <c r="D1076" s="187" t="s">
        <v>179</v>
      </c>
      <c r="E1076" s="37"/>
      <c r="F1076" s="188" t="s">
        <v>1832</v>
      </c>
      <c r="G1076" s="37"/>
      <c r="H1076" s="37"/>
      <c r="I1076" s="189"/>
      <c r="J1076" s="37"/>
      <c r="K1076" s="37"/>
      <c r="L1076" s="40"/>
      <c r="M1076" s="190"/>
      <c r="N1076" s="191"/>
      <c r="O1076" s="65"/>
      <c r="P1076" s="65"/>
      <c r="Q1076" s="65"/>
      <c r="R1076" s="65"/>
      <c r="S1076" s="65"/>
      <c r="T1076" s="66"/>
      <c r="U1076" s="35"/>
      <c r="V1076" s="35"/>
      <c r="W1076" s="35"/>
      <c r="X1076" s="35"/>
      <c r="Y1076" s="35"/>
      <c r="Z1076" s="35"/>
      <c r="AA1076" s="35"/>
      <c r="AB1076" s="35"/>
      <c r="AC1076" s="35"/>
      <c r="AD1076" s="35"/>
      <c r="AE1076" s="35"/>
      <c r="AT1076" s="18" t="s">
        <v>179</v>
      </c>
      <c r="AU1076" s="18" t="s">
        <v>84</v>
      </c>
    </row>
    <row r="1077" spans="1:65" s="13" customFormat="1" x14ac:dyDescent="0.2">
      <c r="B1077" s="192"/>
      <c r="C1077" s="193"/>
      <c r="D1077" s="187" t="s">
        <v>181</v>
      </c>
      <c r="E1077" s="194" t="s">
        <v>19</v>
      </c>
      <c r="F1077" s="195" t="s">
        <v>1833</v>
      </c>
      <c r="G1077" s="193"/>
      <c r="H1077" s="196">
        <v>52</v>
      </c>
      <c r="I1077" s="197"/>
      <c r="J1077" s="193"/>
      <c r="K1077" s="193"/>
      <c r="L1077" s="198"/>
      <c r="M1077" s="199"/>
      <c r="N1077" s="200"/>
      <c r="O1077" s="200"/>
      <c r="P1077" s="200"/>
      <c r="Q1077" s="200"/>
      <c r="R1077" s="200"/>
      <c r="S1077" s="200"/>
      <c r="T1077" s="201"/>
      <c r="AT1077" s="202" t="s">
        <v>181</v>
      </c>
      <c r="AU1077" s="202" t="s">
        <v>84</v>
      </c>
      <c r="AV1077" s="13" t="s">
        <v>84</v>
      </c>
      <c r="AW1077" s="13" t="s">
        <v>35</v>
      </c>
      <c r="AX1077" s="13" t="s">
        <v>82</v>
      </c>
      <c r="AY1077" s="202" t="s">
        <v>170</v>
      </c>
    </row>
    <row r="1078" spans="1:65" s="2" customFormat="1" ht="16.5" customHeight="1" x14ac:dyDescent="0.2">
      <c r="A1078" s="35"/>
      <c r="B1078" s="36"/>
      <c r="C1078" s="214" t="s">
        <v>1834</v>
      </c>
      <c r="D1078" s="214" t="s">
        <v>239</v>
      </c>
      <c r="E1078" s="215" t="s">
        <v>1835</v>
      </c>
      <c r="F1078" s="216" t="s">
        <v>1836</v>
      </c>
      <c r="G1078" s="217" t="s">
        <v>242</v>
      </c>
      <c r="H1078" s="218">
        <v>0.17899999999999999</v>
      </c>
      <c r="I1078" s="219"/>
      <c r="J1078" s="220">
        <f>ROUND(I1078*H1078,2)</f>
        <v>0</v>
      </c>
      <c r="K1078" s="216" t="s">
        <v>176</v>
      </c>
      <c r="L1078" s="221"/>
      <c r="M1078" s="222" t="s">
        <v>19</v>
      </c>
      <c r="N1078" s="223" t="s">
        <v>45</v>
      </c>
      <c r="O1078" s="65"/>
      <c r="P1078" s="183">
        <f>O1078*H1078</f>
        <v>0</v>
      </c>
      <c r="Q1078" s="183">
        <v>1</v>
      </c>
      <c r="R1078" s="183">
        <f>Q1078*H1078</f>
        <v>0.17899999999999999</v>
      </c>
      <c r="S1078" s="183">
        <v>0</v>
      </c>
      <c r="T1078" s="184">
        <f>S1078*H1078</f>
        <v>0</v>
      </c>
      <c r="U1078" s="35"/>
      <c r="V1078" s="35"/>
      <c r="W1078" s="35"/>
      <c r="X1078" s="35"/>
      <c r="Y1078" s="35"/>
      <c r="Z1078" s="35"/>
      <c r="AA1078" s="35"/>
      <c r="AB1078" s="35"/>
      <c r="AC1078" s="35"/>
      <c r="AD1078" s="35"/>
      <c r="AE1078" s="35"/>
      <c r="AR1078" s="185" t="s">
        <v>426</v>
      </c>
      <c r="AT1078" s="185" t="s">
        <v>239</v>
      </c>
      <c r="AU1078" s="185" t="s">
        <v>84</v>
      </c>
      <c r="AY1078" s="18" t="s">
        <v>170</v>
      </c>
      <c r="BE1078" s="186">
        <f>IF(N1078="základní",J1078,0)</f>
        <v>0</v>
      </c>
      <c r="BF1078" s="186">
        <f>IF(N1078="snížená",J1078,0)</f>
        <v>0</v>
      </c>
      <c r="BG1078" s="186">
        <f>IF(N1078="zákl. přenesená",J1078,0)</f>
        <v>0</v>
      </c>
      <c r="BH1078" s="186">
        <f>IF(N1078="sníž. přenesená",J1078,0)</f>
        <v>0</v>
      </c>
      <c r="BI1078" s="186">
        <f>IF(N1078="nulová",J1078,0)</f>
        <v>0</v>
      </c>
      <c r="BJ1078" s="18" t="s">
        <v>82</v>
      </c>
      <c r="BK1078" s="186">
        <f>ROUND(I1078*H1078,2)</f>
        <v>0</v>
      </c>
      <c r="BL1078" s="18" t="s">
        <v>276</v>
      </c>
      <c r="BM1078" s="185" t="s">
        <v>1837</v>
      </c>
    </row>
    <row r="1079" spans="1:65" s="13" customFormat="1" x14ac:dyDescent="0.2">
      <c r="B1079" s="192"/>
      <c r="C1079" s="193"/>
      <c r="D1079" s="187" t="s">
        <v>181</v>
      </c>
      <c r="E1079" s="194" t="s">
        <v>19</v>
      </c>
      <c r="F1079" s="195" t="s">
        <v>1838</v>
      </c>
      <c r="G1079" s="193"/>
      <c r="H1079" s="196">
        <v>0.16300000000000001</v>
      </c>
      <c r="I1079" s="197"/>
      <c r="J1079" s="193"/>
      <c r="K1079" s="193"/>
      <c r="L1079" s="198"/>
      <c r="M1079" s="199"/>
      <c r="N1079" s="200"/>
      <c r="O1079" s="200"/>
      <c r="P1079" s="200"/>
      <c r="Q1079" s="200"/>
      <c r="R1079" s="200"/>
      <c r="S1079" s="200"/>
      <c r="T1079" s="201"/>
      <c r="AT1079" s="202" t="s">
        <v>181</v>
      </c>
      <c r="AU1079" s="202" t="s">
        <v>84</v>
      </c>
      <c r="AV1079" s="13" t="s">
        <v>84</v>
      </c>
      <c r="AW1079" s="13" t="s">
        <v>35</v>
      </c>
      <c r="AX1079" s="13" t="s">
        <v>82</v>
      </c>
      <c r="AY1079" s="202" t="s">
        <v>170</v>
      </c>
    </row>
    <row r="1080" spans="1:65" s="13" customFormat="1" x14ac:dyDescent="0.2">
      <c r="B1080" s="192"/>
      <c r="C1080" s="193"/>
      <c r="D1080" s="187" t="s">
        <v>181</v>
      </c>
      <c r="E1080" s="193"/>
      <c r="F1080" s="195" t="s">
        <v>1839</v>
      </c>
      <c r="G1080" s="193"/>
      <c r="H1080" s="196">
        <v>0.17899999999999999</v>
      </c>
      <c r="I1080" s="197"/>
      <c r="J1080" s="193"/>
      <c r="K1080" s="193"/>
      <c r="L1080" s="198"/>
      <c r="M1080" s="199"/>
      <c r="N1080" s="200"/>
      <c r="O1080" s="200"/>
      <c r="P1080" s="200"/>
      <c r="Q1080" s="200"/>
      <c r="R1080" s="200"/>
      <c r="S1080" s="200"/>
      <c r="T1080" s="201"/>
      <c r="AT1080" s="202" t="s">
        <v>181</v>
      </c>
      <c r="AU1080" s="202" t="s">
        <v>84</v>
      </c>
      <c r="AV1080" s="13" t="s">
        <v>84</v>
      </c>
      <c r="AW1080" s="13" t="s">
        <v>4</v>
      </c>
      <c r="AX1080" s="13" t="s">
        <v>82</v>
      </c>
      <c r="AY1080" s="202" t="s">
        <v>170</v>
      </c>
    </row>
    <row r="1081" spans="1:65" s="2" customFormat="1" ht="24" x14ac:dyDescent="0.2">
      <c r="A1081" s="35"/>
      <c r="B1081" s="36"/>
      <c r="C1081" s="174" t="s">
        <v>1840</v>
      </c>
      <c r="D1081" s="174" t="s">
        <v>172</v>
      </c>
      <c r="E1081" s="175" t="s">
        <v>1841</v>
      </c>
      <c r="F1081" s="176" t="s">
        <v>1842</v>
      </c>
      <c r="G1081" s="177" t="s">
        <v>439</v>
      </c>
      <c r="H1081" s="178">
        <v>16</v>
      </c>
      <c r="I1081" s="179"/>
      <c r="J1081" s="180">
        <f>ROUND(I1081*H1081,2)</f>
        <v>0</v>
      </c>
      <c r="K1081" s="176" t="s">
        <v>176</v>
      </c>
      <c r="L1081" s="40"/>
      <c r="M1081" s="181" t="s">
        <v>19</v>
      </c>
      <c r="N1081" s="182" t="s">
        <v>45</v>
      </c>
      <c r="O1081" s="65"/>
      <c r="P1081" s="183">
        <f>O1081*H1081</f>
        <v>0</v>
      </c>
      <c r="Q1081" s="183">
        <v>0</v>
      </c>
      <c r="R1081" s="183">
        <f>Q1081*H1081</f>
        <v>0</v>
      </c>
      <c r="S1081" s="183">
        <v>0</v>
      </c>
      <c r="T1081" s="184">
        <f>S1081*H1081</f>
        <v>0</v>
      </c>
      <c r="U1081" s="35"/>
      <c r="V1081" s="35"/>
      <c r="W1081" s="35"/>
      <c r="X1081" s="35"/>
      <c r="Y1081" s="35"/>
      <c r="Z1081" s="35"/>
      <c r="AA1081" s="35"/>
      <c r="AB1081" s="35"/>
      <c r="AC1081" s="35"/>
      <c r="AD1081" s="35"/>
      <c r="AE1081" s="35"/>
      <c r="AR1081" s="185" t="s">
        <v>276</v>
      </c>
      <c r="AT1081" s="185" t="s">
        <v>172</v>
      </c>
      <c r="AU1081" s="185" t="s">
        <v>84</v>
      </c>
      <c r="AY1081" s="18" t="s">
        <v>170</v>
      </c>
      <c r="BE1081" s="186">
        <f>IF(N1081="základní",J1081,0)</f>
        <v>0</v>
      </c>
      <c r="BF1081" s="186">
        <f>IF(N1081="snížená",J1081,0)</f>
        <v>0</v>
      </c>
      <c r="BG1081" s="186">
        <f>IF(N1081="zákl. přenesená",J1081,0)</f>
        <v>0</v>
      </c>
      <c r="BH1081" s="186">
        <f>IF(N1081="sníž. přenesená",J1081,0)</f>
        <v>0</v>
      </c>
      <c r="BI1081" s="186">
        <f>IF(N1081="nulová",J1081,0)</f>
        <v>0</v>
      </c>
      <c r="BJ1081" s="18" t="s">
        <v>82</v>
      </c>
      <c r="BK1081" s="186">
        <f>ROUND(I1081*H1081,2)</f>
        <v>0</v>
      </c>
      <c r="BL1081" s="18" t="s">
        <v>276</v>
      </c>
      <c r="BM1081" s="185" t="s">
        <v>1843</v>
      </c>
    </row>
    <row r="1082" spans="1:65" s="2" customFormat="1" ht="156" x14ac:dyDescent="0.2">
      <c r="A1082" s="35"/>
      <c r="B1082" s="36"/>
      <c r="C1082" s="37"/>
      <c r="D1082" s="187" t="s">
        <v>179</v>
      </c>
      <c r="E1082" s="37"/>
      <c r="F1082" s="188" t="s">
        <v>1832</v>
      </c>
      <c r="G1082" s="37"/>
      <c r="H1082" s="37"/>
      <c r="I1082" s="189"/>
      <c r="J1082" s="37"/>
      <c r="K1082" s="37"/>
      <c r="L1082" s="40"/>
      <c r="M1082" s="190"/>
      <c r="N1082" s="191"/>
      <c r="O1082" s="65"/>
      <c r="P1082" s="65"/>
      <c r="Q1082" s="65"/>
      <c r="R1082" s="65"/>
      <c r="S1082" s="65"/>
      <c r="T1082" s="66"/>
      <c r="U1082" s="35"/>
      <c r="V1082" s="35"/>
      <c r="W1082" s="35"/>
      <c r="X1082" s="35"/>
      <c r="Y1082" s="35"/>
      <c r="Z1082" s="35"/>
      <c r="AA1082" s="35"/>
      <c r="AB1082" s="35"/>
      <c r="AC1082" s="35"/>
      <c r="AD1082" s="35"/>
      <c r="AE1082" s="35"/>
      <c r="AT1082" s="18" t="s">
        <v>179</v>
      </c>
      <c r="AU1082" s="18" t="s">
        <v>84</v>
      </c>
    </row>
    <row r="1083" spans="1:65" s="13" customFormat="1" x14ac:dyDescent="0.2">
      <c r="B1083" s="192"/>
      <c r="C1083" s="193"/>
      <c r="D1083" s="187" t="s">
        <v>181</v>
      </c>
      <c r="E1083" s="194" t="s">
        <v>19</v>
      </c>
      <c r="F1083" s="195" t="s">
        <v>1844</v>
      </c>
      <c r="G1083" s="193"/>
      <c r="H1083" s="196">
        <v>16</v>
      </c>
      <c r="I1083" s="197"/>
      <c r="J1083" s="193"/>
      <c r="K1083" s="193"/>
      <c r="L1083" s="198"/>
      <c r="M1083" s="199"/>
      <c r="N1083" s="200"/>
      <c r="O1083" s="200"/>
      <c r="P1083" s="200"/>
      <c r="Q1083" s="200"/>
      <c r="R1083" s="200"/>
      <c r="S1083" s="200"/>
      <c r="T1083" s="201"/>
      <c r="AT1083" s="202" t="s">
        <v>181</v>
      </c>
      <c r="AU1083" s="202" t="s">
        <v>84</v>
      </c>
      <c r="AV1083" s="13" t="s">
        <v>84</v>
      </c>
      <c r="AW1083" s="13" t="s">
        <v>35</v>
      </c>
      <c r="AX1083" s="13" t="s">
        <v>82</v>
      </c>
      <c r="AY1083" s="202" t="s">
        <v>170</v>
      </c>
    </row>
    <row r="1084" spans="1:65" s="2" customFormat="1" ht="16.5" customHeight="1" x14ac:dyDescent="0.2">
      <c r="A1084" s="35"/>
      <c r="B1084" s="36"/>
      <c r="C1084" s="214" t="s">
        <v>1845</v>
      </c>
      <c r="D1084" s="214" t="s">
        <v>239</v>
      </c>
      <c r="E1084" s="215" t="s">
        <v>1846</v>
      </c>
      <c r="F1084" s="216" t="s">
        <v>1836</v>
      </c>
      <c r="G1084" s="217" t="s">
        <v>439</v>
      </c>
      <c r="H1084" s="218">
        <v>16</v>
      </c>
      <c r="I1084" s="219"/>
      <c r="J1084" s="220">
        <f>ROUND(I1084*H1084,2)</f>
        <v>0</v>
      </c>
      <c r="K1084" s="216" t="s">
        <v>19</v>
      </c>
      <c r="L1084" s="221"/>
      <c r="M1084" s="222" t="s">
        <v>19</v>
      </c>
      <c r="N1084" s="223" t="s">
        <v>45</v>
      </c>
      <c r="O1084" s="65"/>
      <c r="P1084" s="183">
        <f>O1084*H1084</f>
        <v>0</v>
      </c>
      <c r="Q1084" s="183">
        <v>0</v>
      </c>
      <c r="R1084" s="183">
        <f>Q1084*H1084</f>
        <v>0</v>
      </c>
      <c r="S1084" s="183">
        <v>0</v>
      </c>
      <c r="T1084" s="184">
        <f>S1084*H1084</f>
        <v>0</v>
      </c>
      <c r="U1084" s="35"/>
      <c r="V1084" s="35"/>
      <c r="W1084" s="35"/>
      <c r="X1084" s="35"/>
      <c r="Y1084" s="35"/>
      <c r="Z1084" s="35"/>
      <c r="AA1084" s="35"/>
      <c r="AB1084" s="35"/>
      <c r="AC1084" s="35"/>
      <c r="AD1084" s="35"/>
      <c r="AE1084" s="35"/>
      <c r="AR1084" s="185" t="s">
        <v>426</v>
      </c>
      <c r="AT1084" s="185" t="s">
        <v>239</v>
      </c>
      <c r="AU1084" s="185" t="s">
        <v>84</v>
      </c>
      <c r="AY1084" s="18" t="s">
        <v>170</v>
      </c>
      <c r="BE1084" s="186">
        <f>IF(N1084="základní",J1084,0)</f>
        <v>0</v>
      </c>
      <c r="BF1084" s="186">
        <f>IF(N1084="snížená",J1084,0)</f>
        <v>0</v>
      </c>
      <c r="BG1084" s="186">
        <f>IF(N1084="zákl. přenesená",J1084,0)</f>
        <v>0</v>
      </c>
      <c r="BH1084" s="186">
        <f>IF(N1084="sníž. přenesená",J1084,0)</f>
        <v>0</v>
      </c>
      <c r="BI1084" s="186">
        <f>IF(N1084="nulová",J1084,0)</f>
        <v>0</v>
      </c>
      <c r="BJ1084" s="18" t="s">
        <v>82</v>
      </c>
      <c r="BK1084" s="186">
        <f>ROUND(I1084*H1084,2)</f>
        <v>0</v>
      </c>
      <c r="BL1084" s="18" t="s">
        <v>276</v>
      </c>
      <c r="BM1084" s="185" t="s">
        <v>1847</v>
      </c>
    </row>
    <row r="1085" spans="1:65" s="13" customFormat="1" x14ac:dyDescent="0.2">
      <c r="B1085" s="192"/>
      <c r="C1085" s="193"/>
      <c r="D1085" s="187" t="s">
        <v>181</v>
      </c>
      <c r="E1085" s="194" t="s">
        <v>19</v>
      </c>
      <c r="F1085" s="195" t="s">
        <v>1844</v>
      </c>
      <c r="G1085" s="193"/>
      <c r="H1085" s="196">
        <v>16</v>
      </c>
      <c r="I1085" s="197"/>
      <c r="J1085" s="193"/>
      <c r="K1085" s="193"/>
      <c r="L1085" s="198"/>
      <c r="M1085" s="199"/>
      <c r="N1085" s="200"/>
      <c r="O1085" s="200"/>
      <c r="P1085" s="200"/>
      <c r="Q1085" s="200"/>
      <c r="R1085" s="200"/>
      <c r="S1085" s="200"/>
      <c r="T1085" s="201"/>
      <c r="AT1085" s="202" t="s">
        <v>181</v>
      </c>
      <c r="AU1085" s="202" t="s">
        <v>84</v>
      </c>
      <c r="AV1085" s="13" t="s">
        <v>84</v>
      </c>
      <c r="AW1085" s="13" t="s">
        <v>35</v>
      </c>
      <c r="AX1085" s="13" t="s">
        <v>82</v>
      </c>
      <c r="AY1085" s="202" t="s">
        <v>170</v>
      </c>
    </row>
    <row r="1086" spans="1:65" s="2" customFormat="1" ht="24" x14ac:dyDescent="0.2">
      <c r="A1086" s="35"/>
      <c r="B1086" s="36"/>
      <c r="C1086" s="174" t="s">
        <v>1848</v>
      </c>
      <c r="D1086" s="174" t="s">
        <v>172</v>
      </c>
      <c r="E1086" s="175" t="s">
        <v>1849</v>
      </c>
      <c r="F1086" s="176" t="s">
        <v>1850</v>
      </c>
      <c r="G1086" s="177" t="s">
        <v>272</v>
      </c>
      <c r="H1086" s="178">
        <v>1937.5</v>
      </c>
      <c r="I1086" s="179"/>
      <c r="J1086" s="180">
        <f>ROUND(I1086*H1086,2)</f>
        <v>0</v>
      </c>
      <c r="K1086" s="176" t="s">
        <v>176</v>
      </c>
      <c r="L1086" s="40"/>
      <c r="M1086" s="181" t="s">
        <v>19</v>
      </c>
      <c r="N1086" s="182" t="s">
        <v>45</v>
      </c>
      <c r="O1086" s="65"/>
      <c r="P1086" s="183">
        <f>O1086*H1086</f>
        <v>0</v>
      </c>
      <c r="Q1086" s="183">
        <v>0</v>
      </c>
      <c r="R1086" s="183">
        <f>Q1086*H1086</f>
        <v>0</v>
      </c>
      <c r="S1086" s="183">
        <v>0</v>
      </c>
      <c r="T1086" s="184">
        <f>S1086*H1086</f>
        <v>0</v>
      </c>
      <c r="U1086" s="35"/>
      <c r="V1086" s="35"/>
      <c r="W1086" s="35"/>
      <c r="X1086" s="35"/>
      <c r="Y1086" s="35"/>
      <c r="Z1086" s="35"/>
      <c r="AA1086" s="35"/>
      <c r="AB1086" s="35"/>
      <c r="AC1086" s="35"/>
      <c r="AD1086" s="35"/>
      <c r="AE1086" s="35"/>
      <c r="AR1086" s="185" t="s">
        <v>276</v>
      </c>
      <c r="AT1086" s="185" t="s">
        <v>172</v>
      </c>
      <c r="AU1086" s="185" t="s">
        <v>84</v>
      </c>
      <c r="AY1086" s="18" t="s">
        <v>170</v>
      </c>
      <c r="BE1086" s="186">
        <f>IF(N1086="základní",J1086,0)</f>
        <v>0</v>
      </c>
      <c r="BF1086" s="186">
        <f>IF(N1086="snížená",J1086,0)</f>
        <v>0</v>
      </c>
      <c r="BG1086" s="186">
        <f>IF(N1086="zákl. přenesená",J1086,0)</f>
        <v>0</v>
      </c>
      <c r="BH1086" s="186">
        <f>IF(N1086="sníž. přenesená",J1086,0)</f>
        <v>0</v>
      </c>
      <c r="BI1086" s="186">
        <f>IF(N1086="nulová",J1086,0)</f>
        <v>0</v>
      </c>
      <c r="BJ1086" s="18" t="s">
        <v>82</v>
      </c>
      <c r="BK1086" s="186">
        <f>ROUND(I1086*H1086,2)</f>
        <v>0</v>
      </c>
      <c r="BL1086" s="18" t="s">
        <v>276</v>
      </c>
      <c r="BM1086" s="185" t="s">
        <v>1851</v>
      </c>
    </row>
    <row r="1087" spans="1:65" s="2" customFormat="1" ht="78" x14ac:dyDescent="0.2">
      <c r="A1087" s="35"/>
      <c r="B1087" s="36"/>
      <c r="C1087" s="37"/>
      <c r="D1087" s="187" t="s">
        <v>179</v>
      </c>
      <c r="E1087" s="37"/>
      <c r="F1087" s="188" t="s">
        <v>1852</v>
      </c>
      <c r="G1087" s="37"/>
      <c r="H1087" s="37"/>
      <c r="I1087" s="189"/>
      <c r="J1087" s="37"/>
      <c r="K1087" s="37"/>
      <c r="L1087" s="40"/>
      <c r="M1087" s="190"/>
      <c r="N1087" s="191"/>
      <c r="O1087" s="65"/>
      <c r="P1087" s="65"/>
      <c r="Q1087" s="65"/>
      <c r="R1087" s="65"/>
      <c r="S1087" s="65"/>
      <c r="T1087" s="66"/>
      <c r="U1087" s="35"/>
      <c r="V1087" s="35"/>
      <c r="W1087" s="35"/>
      <c r="X1087" s="35"/>
      <c r="Y1087" s="35"/>
      <c r="Z1087" s="35"/>
      <c r="AA1087" s="35"/>
      <c r="AB1087" s="35"/>
      <c r="AC1087" s="35"/>
      <c r="AD1087" s="35"/>
      <c r="AE1087" s="35"/>
      <c r="AT1087" s="18" t="s">
        <v>179</v>
      </c>
      <c r="AU1087" s="18" t="s">
        <v>84</v>
      </c>
    </row>
    <row r="1088" spans="1:65" s="13" customFormat="1" x14ac:dyDescent="0.2">
      <c r="B1088" s="192"/>
      <c r="C1088" s="193"/>
      <c r="D1088" s="187" t="s">
        <v>181</v>
      </c>
      <c r="E1088" s="194" t="s">
        <v>19</v>
      </c>
      <c r="F1088" s="195" t="s">
        <v>1853</v>
      </c>
      <c r="G1088" s="193"/>
      <c r="H1088" s="196">
        <v>96.6</v>
      </c>
      <c r="I1088" s="197"/>
      <c r="J1088" s="193"/>
      <c r="K1088" s="193"/>
      <c r="L1088" s="198"/>
      <c r="M1088" s="199"/>
      <c r="N1088" s="200"/>
      <c r="O1088" s="200"/>
      <c r="P1088" s="200"/>
      <c r="Q1088" s="200"/>
      <c r="R1088" s="200"/>
      <c r="S1088" s="200"/>
      <c r="T1088" s="201"/>
      <c r="AT1088" s="202" t="s">
        <v>181</v>
      </c>
      <c r="AU1088" s="202" t="s">
        <v>84</v>
      </c>
      <c r="AV1088" s="13" t="s">
        <v>84</v>
      </c>
      <c r="AW1088" s="13" t="s">
        <v>35</v>
      </c>
      <c r="AX1088" s="13" t="s">
        <v>74</v>
      </c>
      <c r="AY1088" s="202" t="s">
        <v>170</v>
      </c>
    </row>
    <row r="1089" spans="1:65" s="13" customFormat="1" x14ac:dyDescent="0.2">
      <c r="B1089" s="192"/>
      <c r="C1089" s="193"/>
      <c r="D1089" s="187" t="s">
        <v>181</v>
      </c>
      <c r="E1089" s="194" t="s">
        <v>19</v>
      </c>
      <c r="F1089" s="195" t="s">
        <v>1854</v>
      </c>
      <c r="G1089" s="193"/>
      <c r="H1089" s="196">
        <v>30.4</v>
      </c>
      <c r="I1089" s="197"/>
      <c r="J1089" s="193"/>
      <c r="K1089" s="193"/>
      <c r="L1089" s="198"/>
      <c r="M1089" s="199"/>
      <c r="N1089" s="200"/>
      <c r="O1089" s="200"/>
      <c r="P1089" s="200"/>
      <c r="Q1089" s="200"/>
      <c r="R1089" s="200"/>
      <c r="S1089" s="200"/>
      <c r="T1089" s="201"/>
      <c r="AT1089" s="202" t="s">
        <v>181</v>
      </c>
      <c r="AU1089" s="202" t="s">
        <v>84</v>
      </c>
      <c r="AV1089" s="13" t="s">
        <v>84</v>
      </c>
      <c r="AW1089" s="13" t="s">
        <v>35</v>
      </c>
      <c r="AX1089" s="13" t="s">
        <v>74</v>
      </c>
      <c r="AY1089" s="202" t="s">
        <v>170</v>
      </c>
    </row>
    <row r="1090" spans="1:65" s="13" customFormat="1" x14ac:dyDescent="0.2">
      <c r="B1090" s="192"/>
      <c r="C1090" s="193"/>
      <c r="D1090" s="187" t="s">
        <v>181</v>
      </c>
      <c r="E1090" s="194" t="s">
        <v>19</v>
      </c>
      <c r="F1090" s="195" t="s">
        <v>1855</v>
      </c>
      <c r="G1090" s="193"/>
      <c r="H1090" s="196">
        <v>132</v>
      </c>
      <c r="I1090" s="197"/>
      <c r="J1090" s="193"/>
      <c r="K1090" s="193"/>
      <c r="L1090" s="198"/>
      <c r="M1090" s="199"/>
      <c r="N1090" s="200"/>
      <c r="O1090" s="200"/>
      <c r="P1090" s="200"/>
      <c r="Q1090" s="200"/>
      <c r="R1090" s="200"/>
      <c r="S1090" s="200"/>
      <c r="T1090" s="201"/>
      <c r="AT1090" s="202" t="s">
        <v>181</v>
      </c>
      <c r="AU1090" s="202" t="s">
        <v>84</v>
      </c>
      <c r="AV1090" s="13" t="s">
        <v>84</v>
      </c>
      <c r="AW1090" s="13" t="s">
        <v>35</v>
      </c>
      <c r="AX1090" s="13" t="s">
        <v>74</v>
      </c>
      <c r="AY1090" s="202" t="s">
        <v>170</v>
      </c>
    </row>
    <row r="1091" spans="1:65" s="13" customFormat="1" x14ac:dyDescent="0.2">
      <c r="B1091" s="192"/>
      <c r="C1091" s="193"/>
      <c r="D1091" s="187" t="s">
        <v>181</v>
      </c>
      <c r="E1091" s="194" t="s">
        <v>19</v>
      </c>
      <c r="F1091" s="195" t="s">
        <v>1856</v>
      </c>
      <c r="G1091" s="193"/>
      <c r="H1091" s="196">
        <v>313.5</v>
      </c>
      <c r="I1091" s="197"/>
      <c r="J1091" s="193"/>
      <c r="K1091" s="193"/>
      <c r="L1091" s="198"/>
      <c r="M1091" s="199"/>
      <c r="N1091" s="200"/>
      <c r="O1091" s="200"/>
      <c r="P1091" s="200"/>
      <c r="Q1091" s="200"/>
      <c r="R1091" s="200"/>
      <c r="S1091" s="200"/>
      <c r="T1091" s="201"/>
      <c r="AT1091" s="202" t="s">
        <v>181</v>
      </c>
      <c r="AU1091" s="202" t="s">
        <v>84</v>
      </c>
      <c r="AV1091" s="13" t="s">
        <v>84</v>
      </c>
      <c r="AW1091" s="13" t="s">
        <v>35</v>
      </c>
      <c r="AX1091" s="13" t="s">
        <v>74</v>
      </c>
      <c r="AY1091" s="202" t="s">
        <v>170</v>
      </c>
    </row>
    <row r="1092" spans="1:65" s="13" customFormat="1" x14ac:dyDescent="0.2">
      <c r="B1092" s="192"/>
      <c r="C1092" s="193"/>
      <c r="D1092" s="187" t="s">
        <v>181</v>
      </c>
      <c r="E1092" s="194" t="s">
        <v>19</v>
      </c>
      <c r="F1092" s="195" t="s">
        <v>1857</v>
      </c>
      <c r="G1092" s="193"/>
      <c r="H1092" s="196">
        <v>462</v>
      </c>
      <c r="I1092" s="197"/>
      <c r="J1092" s="193"/>
      <c r="K1092" s="193"/>
      <c r="L1092" s="198"/>
      <c r="M1092" s="199"/>
      <c r="N1092" s="200"/>
      <c r="O1092" s="200"/>
      <c r="P1092" s="200"/>
      <c r="Q1092" s="200"/>
      <c r="R1092" s="200"/>
      <c r="S1092" s="200"/>
      <c r="T1092" s="201"/>
      <c r="AT1092" s="202" t="s">
        <v>181</v>
      </c>
      <c r="AU1092" s="202" t="s">
        <v>84</v>
      </c>
      <c r="AV1092" s="13" t="s">
        <v>84</v>
      </c>
      <c r="AW1092" s="13" t="s">
        <v>35</v>
      </c>
      <c r="AX1092" s="13" t="s">
        <v>74</v>
      </c>
      <c r="AY1092" s="202" t="s">
        <v>170</v>
      </c>
    </row>
    <row r="1093" spans="1:65" s="13" customFormat="1" x14ac:dyDescent="0.2">
      <c r="B1093" s="192"/>
      <c r="C1093" s="193"/>
      <c r="D1093" s="187" t="s">
        <v>181</v>
      </c>
      <c r="E1093" s="194" t="s">
        <v>19</v>
      </c>
      <c r="F1093" s="195" t="s">
        <v>1858</v>
      </c>
      <c r="G1093" s="193"/>
      <c r="H1093" s="196">
        <v>94.4</v>
      </c>
      <c r="I1093" s="197"/>
      <c r="J1093" s="193"/>
      <c r="K1093" s="193"/>
      <c r="L1093" s="198"/>
      <c r="M1093" s="199"/>
      <c r="N1093" s="200"/>
      <c r="O1093" s="200"/>
      <c r="P1093" s="200"/>
      <c r="Q1093" s="200"/>
      <c r="R1093" s="200"/>
      <c r="S1093" s="200"/>
      <c r="T1093" s="201"/>
      <c r="AT1093" s="202" t="s">
        <v>181</v>
      </c>
      <c r="AU1093" s="202" t="s">
        <v>84</v>
      </c>
      <c r="AV1093" s="13" t="s">
        <v>84</v>
      </c>
      <c r="AW1093" s="13" t="s">
        <v>35</v>
      </c>
      <c r="AX1093" s="13" t="s">
        <v>74</v>
      </c>
      <c r="AY1093" s="202" t="s">
        <v>170</v>
      </c>
    </row>
    <row r="1094" spans="1:65" s="13" customFormat="1" x14ac:dyDescent="0.2">
      <c r="B1094" s="192"/>
      <c r="C1094" s="193"/>
      <c r="D1094" s="187" t="s">
        <v>181</v>
      </c>
      <c r="E1094" s="194" t="s">
        <v>19</v>
      </c>
      <c r="F1094" s="195" t="s">
        <v>1859</v>
      </c>
      <c r="G1094" s="193"/>
      <c r="H1094" s="196">
        <v>486.2</v>
      </c>
      <c r="I1094" s="197"/>
      <c r="J1094" s="193"/>
      <c r="K1094" s="193"/>
      <c r="L1094" s="198"/>
      <c r="M1094" s="199"/>
      <c r="N1094" s="200"/>
      <c r="O1094" s="200"/>
      <c r="P1094" s="200"/>
      <c r="Q1094" s="200"/>
      <c r="R1094" s="200"/>
      <c r="S1094" s="200"/>
      <c r="T1094" s="201"/>
      <c r="AT1094" s="202" t="s">
        <v>181</v>
      </c>
      <c r="AU1094" s="202" t="s">
        <v>84</v>
      </c>
      <c r="AV1094" s="13" t="s">
        <v>84</v>
      </c>
      <c r="AW1094" s="13" t="s">
        <v>35</v>
      </c>
      <c r="AX1094" s="13" t="s">
        <v>74</v>
      </c>
      <c r="AY1094" s="202" t="s">
        <v>170</v>
      </c>
    </row>
    <row r="1095" spans="1:65" s="13" customFormat="1" x14ac:dyDescent="0.2">
      <c r="B1095" s="192"/>
      <c r="C1095" s="193"/>
      <c r="D1095" s="187" t="s">
        <v>181</v>
      </c>
      <c r="E1095" s="194" t="s">
        <v>19</v>
      </c>
      <c r="F1095" s="195" t="s">
        <v>1860</v>
      </c>
      <c r="G1095" s="193"/>
      <c r="H1095" s="196">
        <v>172.8</v>
      </c>
      <c r="I1095" s="197"/>
      <c r="J1095" s="193"/>
      <c r="K1095" s="193"/>
      <c r="L1095" s="198"/>
      <c r="M1095" s="199"/>
      <c r="N1095" s="200"/>
      <c r="O1095" s="200"/>
      <c r="P1095" s="200"/>
      <c r="Q1095" s="200"/>
      <c r="R1095" s="200"/>
      <c r="S1095" s="200"/>
      <c r="T1095" s="201"/>
      <c r="AT1095" s="202" t="s">
        <v>181</v>
      </c>
      <c r="AU1095" s="202" t="s">
        <v>84</v>
      </c>
      <c r="AV1095" s="13" t="s">
        <v>84</v>
      </c>
      <c r="AW1095" s="13" t="s">
        <v>35</v>
      </c>
      <c r="AX1095" s="13" t="s">
        <v>74</v>
      </c>
      <c r="AY1095" s="202" t="s">
        <v>170</v>
      </c>
    </row>
    <row r="1096" spans="1:65" s="13" customFormat="1" x14ac:dyDescent="0.2">
      <c r="B1096" s="192"/>
      <c r="C1096" s="193"/>
      <c r="D1096" s="187" t="s">
        <v>181</v>
      </c>
      <c r="E1096" s="194" t="s">
        <v>19</v>
      </c>
      <c r="F1096" s="195" t="s">
        <v>1861</v>
      </c>
      <c r="G1096" s="193"/>
      <c r="H1096" s="196">
        <v>149.6</v>
      </c>
      <c r="I1096" s="197"/>
      <c r="J1096" s="193"/>
      <c r="K1096" s="193"/>
      <c r="L1096" s="198"/>
      <c r="M1096" s="199"/>
      <c r="N1096" s="200"/>
      <c r="O1096" s="200"/>
      <c r="P1096" s="200"/>
      <c r="Q1096" s="200"/>
      <c r="R1096" s="200"/>
      <c r="S1096" s="200"/>
      <c r="T1096" s="201"/>
      <c r="AT1096" s="202" t="s">
        <v>181</v>
      </c>
      <c r="AU1096" s="202" t="s">
        <v>84</v>
      </c>
      <c r="AV1096" s="13" t="s">
        <v>84</v>
      </c>
      <c r="AW1096" s="13" t="s">
        <v>35</v>
      </c>
      <c r="AX1096" s="13" t="s">
        <v>74</v>
      </c>
      <c r="AY1096" s="202" t="s">
        <v>170</v>
      </c>
    </row>
    <row r="1097" spans="1:65" s="14" customFormat="1" x14ac:dyDescent="0.2">
      <c r="B1097" s="203"/>
      <c r="C1097" s="204"/>
      <c r="D1097" s="187" t="s">
        <v>181</v>
      </c>
      <c r="E1097" s="205" t="s">
        <v>19</v>
      </c>
      <c r="F1097" s="206" t="s">
        <v>185</v>
      </c>
      <c r="G1097" s="204"/>
      <c r="H1097" s="207">
        <v>1937.5</v>
      </c>
      <c r="I1097" s="208"/>
      <c r="J1097" s="204"/>
      <c r="K1097" s="204"/>
      <c r="L1097" s="209"/>
      <c r="M1097" s="210"/>
      <c r="N1097" s="211"/>
      <c r="O1097" s="211"/>
      <c r="P1097" s="211"/>
      <c r="Q1097" s="211"/>
      <c r="R1097" s="211"/>
      <c r="S1097" s="211"/>
      <c r="T1097" s="212"/>
      <c r="AT1097" s="213" t="s">
        <v>181</v>
      </c>
      <c r="AU1097" s="213" t="s">
        <v>84</v>
      </c>
      <c r="AV1097" s="14" t="s">
        <v>177</v>
      </c>
      <c r="AW1097" s="14" t="s">
        <v>35</v>
      </c>
      <c r="AX1097" s="14" t="s">
        <v>82</v>
      </c>
      <c r="AY1097" s="213" t="s">
        <v>170</v>
      </c>
    </row>
    <row r="1098" spans="1:65" s="2" customFormat="1" ht="16.5" customHeight="1" x14ac:dyDescent="0.2">
      <c r="A1098" s="35"/>
      <c r="B1098" s="36"/>
      <c r="C1098" s="214" t="s">
        <v>1862</v>
      </c>
      <c r="D1098" s="214" t="s">
        <v>239</v>
      </c>
      <c r="E1098" s="215" t="s">
        <v>1863</v>
      </c>
      <c r="F1098" s="216" t="s">
        <v>1864</v>
      </c>
      <c r="G1098" s="217" t="s">
        <v>175</v>
      </c>
      <c r="H1098" s="218">
        <v>14.028</v>
      </c>
      <c r="I1098" s="219"/>
      <c r="J1098" s="220">
        <f>ROUND(I1098*H1098,2)</f>
        <v>0</v>
      </c>
      <c r="K1098" s="216" t="s">
        <v>176</v>
      </c>
      <c r="L1098" s="221"/>
      <c r="M1098" s="222" t="s">
        <v>19</v>
      </c>
      <c r="N1098" s="223" t="s">
        <v>45</v>
      </c>
      <c r="O1098" s="65"/>
      <c r="P1098" s="183">
        <f>O1098*H1098</f>
        <v>0</v>
      </c>
      <c r="Q1098" s="183">
        <v>0.55000000000000004</v>
      </c>
      <c r="R1098" s="183">
        <f>Q1098*H1098</f>
        <v>7.7154000000000007</v>
      </c>
      <c r="S1098" s="183">
        <v>0</v>
      </c>
      <c r="T1098" s="184">
        <f>S1098*H1098</f>
        <v>0</v>
      </c>
      <c r="U1098" s="35"/>
      <c r="V1098" s="35"/>
      <c r="W1098" s="35"/>
      <c r="X1098" s="35"/>
      <c r="Y1098" s="35"/>
      <c r="Z1098" s="35"/>
      <c r="AA1098" s="35"/>
      <c r="AB1098" s="35"/>
      <c r="AC1098" s="35"/>
      <c r="AD1098" s="35"/>
      <c r="AE1098" s="35"/>
      <c r="AR1098" s="185" t="s">
        <v>426</v>
      </c>
      <c r="AT1098" s="185" t="s">
        <v>239</v>
      </c>
      <c r="AU1098" s="185" t="s">
        <v>84</v>
      </c>
      <c r="AY1098" s="18" t="s">
        <v>170</v>
      </c>
      <c r="BE1098" s="186">
        <f>IF(N1098="základní",J1098,0)</f>
        <v>0</v>
      </c>
      <c r="BF1098" s="186">
        <f>IF(N1098="snížená",J1098,0)</f>
        <v>0</v>
      </c>
      <c r="BG1098" s="186">
        <f>IF(N1098="zákl. přenesená",J1098,0)</f>
        <v>0</v>
      </c>
      <c r="BH1098" s="186">
        <f>IF(N1098="sníž. přenesená",J1098,0)</f>
        <v>0</v>
      </c>
      <c r="BI1098" s="186">
        <f>IF(N1098="nulová",J1098,0)</f>
        <v>0</v>
      </c>
      <c r="BJ1098" s="18" t="s">
        <v>82</v>
      </c>
      <c r="BK1098" s="186">
        <f>ROUND(I1098*H1098,2)</f>
        <v>0</v>
      </c>
      <c r="BL1098" s="18" t="s">
        <v>276</v>
      </c>
      <c r="BM1098" s="185" t="s">
        <v>1865</v>
      </c>
    </row>
    <row r="1099" spans="1:65" s="13" customFormat="1" x14ac:dyDescent="0.2">
      <c r="B1099" s="192"/>
      <c r="C1099" s="193"/>
      <c r="D1099" s="187" t="s">
        <v>181</v>
      </c>
      <c r="E1099" s="194" t="s">
        <v>19</v>
      </c>
      <c r="F1099" s="195" t="s">
        <v>1866</v>
      </c>
      <c r="G1099" s="193"/>
      <c r="H1099" s="196">
        <v>1.0429999999999999</v>
      </c>
      <c r="I1099" s="197"/>
      <c r="J1099" s="193"/>
      <c r="K1099" s="193"/>
      <c r="L1099" s="198"/>
      <c r="M1099" s="199"/>
      <c r="N1099" s="200"/>
      <c r="O1099" s="200"/>
      <c r="P1099" s="200"/>
      <c r="Q1099" s="200"/>
      <c r="R1099" s="200"/>
      <c r="S1099" s="200"/>
      <c r="T1099" s="201"/>
      <c r="AT1099" s="202" t="s">
        <v>181</v>
      </c>
      <c r="AU1099" s="202" t="s">
        <v>84</v>
      </c>
      <c r="AV1099" s="13" t="s">
        <v>84</v>
      </c>
      <c r="AW1099" s="13" t="s">
        <v>35</v>
      </c>
      <c r="AX1099" s="13" t="s">
        <v>74</v>
      </c>
      <c r="AY1099" s="202" t="s">
        <v>170</v>
      </c>
    </row>
    <row r="1100" spans="1:65" s="13" customFormat="1" x14ac:dyDescent="0.2">
      <c r="B1100" s="192"/>
      <c r="C1100" s="193"/>
      <c r="D1100" s="187" t="s">
        <v>181</v>
      </c>
      <c r="E1100" s="194" t="s">
        <v>19</v>
      </c>
      <c r="F1100" s="195" t="s">
        <v>1867</v>
      </c>
      <c r="G1100" s="193"/>
      <c r="H1100" s="196">
        <v>0.36499999999999999</v>
      </c>
      <c r="I1100" s="197"/>
      <c r="J1100" s="193"/>
      <c r="K1100" s="193"/>
      <c r="L1100" s="198"/>
      <c r="M1100" s="199"/>
      <c r="N1100" s="200"/>
      <c r="O1100" s="200"/>
      <c r="P1100" s="200"/>
      <c r="Q1100" s="200"/>
      <c r="R1100" s="200"/>
      <c r="S1100" s="200"/>
      <c r="T1100" s="201"/>
      <c r="AT1100" s="202" t="s">
        <v>181</v>
      </c>
      <c r="AU1100" s="202" t="s">
        <v>84</v>
      </c>
      <c r="AV1100" s="13" t="s">
        <v>84</v>
      </c>
      <c r="AW1100" s="13" t="s">
        <v>35</v>
      </c>
      <c r="AX1100" s="13" t="s">
        <v>74</v>
      </c>
      <c r="AY1100" s="202" t="s">
        <v>170</v>
      </c>
    </row>
    <row r="1101" spans="1:65" s="13" customFormat="1" x14ac:dyDescent="0.2">
      <c r="B1101" s="192"/>
      <c r="C1101" s="193"/>
      <c r="D1101" s="187" t="s">
        <v>181</v>
      </c>
      <c r="E1101" s="194" t="s">
        <v>19</v>
      </c>
      <c r="F1101" s="195" t="s">
        <v>1868</v>
      </c>
      <c r="G1101" s="193"/>
      <c r="H1101" s="196">
        <v>0.79200000000000004</v>
      </c>
      <c r="I1101" s="197"/>
      <c r="J1101" s="193"/>
      <c r="K1101" s="193"/>
      <c r="L1101" s="198"/>
      <c r="M1101" s="199"/>
      <c r="N1101" s="200"/>
      <c r="O1101" s="200"/>
      <c r="P1101" s="200"/>
      <c r="Q1101" s="200"/>
      <c r="R1101" s="200"/>
      <c r="S1101" s="200"/>
      <c r="T1101" s="201"/>
      <c r="AT1101" s="202" t="s">
        <v>181</v>
      </c>
      <c r="AU1101" s="202" t="s">
        <v>84</v>
      </c>
      <c r="AV1101" s="13" t="s">
        <v>84</v>
      </c>
      <c r="AW1101" s="13" t="s">
        <v>35</v>
      </c>
      <c r="AX1101" s="13" t="s">
        <v>74</v>
      </c>
      <c r="AY1101" s="202" t="s">
        <v>170</v>
      </c>
    </row>
    <row r="1102" spans="1:65" s="13" customFormat="1" x14ac:dyDescent="0.2">
      <c r="B1102" s="192"/>
      <c r="C1102" s="193"/>
      <c r="D1102" s="187" t="s">
        <v>181</v>
      </c>
      <c r="E1102" s="194" t="s">
        <v>19</v>
      </c>
      <c r="F1102" s="195" t="s">
        <v>1869</v>
      </c>
      <c r="G1102" s="193"/>
      <c r="H1102" s="196">
        <v>2.8220000000000001</v>
      </c>
      <c r="I1102" s="197"/>
      <c r="J1102" s="193"/>
      <c r="K1102" s="193"/>
      <c r="L1102" s="198"/>
      <c r="M1102" s="199"/>
      <c r="N1102" s="200"/>
      <c r="O1102" s="200"/>
      <c r="P1102" s="200"/>
      <c r="Q1102" s="200"/>
      <c r="R1102" s="200"/>
      <c r="S1102" s="200"/>
      <c r="T1102" s="201"/>
      <c r="AT1102" s="202" t="s">
        <v>181</v>
      </c>
      <c r="AU1102" s="202" t="s">
        <v>84</v>
      </c>
      <c r="AV1102" s="13" t="s">
        <v>84</v>
      </c>
      <c r="AW1102" s="13" t="s">
        <v>35</v>
      </c>
      <c r="AX1102" s="13" t="s">
        <v>74</v>
      </c>
      <c r="AY1102" s="202" t="s">
        <v>170</v>
      </c>
    </row>
    <row r="1103" spans="1:65" s="13" customFormat="1" x14ac:dyDescent="0.2">
      <c r="B1103" s="192"/>
      <c r="C1103" s="193"/>
      <c r="D1103" s="187" t="s">
        <v>181</v>
      </c>
      <c r="E1103" s="194" t="s">
        <v>19</v>
      </c>
      <c r="F1103" s="195" t="s">
        <v>1870</v>
      </c>
      <c r="G1103" s="193"/>
      <c r="H1103" s="196">
        <v>2.31</v>
      </c>
      <c r="I1103" s="197"/>
      <c r="J1103" s="193"/>
      <c r="K1103" s="193"/>
      <c r="L1103" s="198"/>
      <c r="M1103" s="199"/>
      <c r="N1103" s="200"/>
      <c r="O1103" s="200"/>
      <c r="P1103" s="200"/>
      <c r="Q1103" s="200"/>
      <c r="R1103" s="200"/>
      <c r="S1103" s="200"/>
      <c r="T1103" s="201"/>
      <c r="AT1103" s="202" t="s">
        <v>181</v>
      </c>
      <c r="AU1103" s="202" t="s">
        <v>84</v>
      </c>
      <c r="AV1103" s="13" t="s">
        <v>84</v>
      </c>
      <c r="AW1103" s="13" t="s">
        <v>35</v>
      </c>
      <c r="AX1103" s="13" t="s">
        <v>74</v>
      </c>
      <c r="AY1103" s="202" t="s">
        <v>170</v>
      </c>
    </row>
    <row r="1104" spans="1:65" s="13" customFormat="1" x14ac:dyDescent="0.2">
      <c r="B1104" s="192"/>
      <c r="C1104" s="193"/>
      <c r="D1104" s="187" t="s">
        <v>181</v>
      </c>
      <c r="E1104" s="194" t="s">
        <v>19</v>
      </c>
      <c r="F1104" s="195" t="s">
        <v>1871</v>
      </c>
      <c r="G1104" s="193"/>
      <c r="H1104" s="196">
        <v>1.133</v>
      </c>
      <c r="I1104" s="197"/>
      <c r="J1104" s="193"/>
      <c r="K1104" s="193"/>
      <c r="L1104" s="198"/>
      <c r="M1104" s="199"/>
      <c r="N1104" s="200"/>
      <c r="O1104" s="200"/>
      <c r="P1104" s="200"/>
      <c r="Q1104" s="200"/>
      <c r="R1104" s="200"/>
      <c r="S1104" s="200"/>
      <c r="T1104" s="201"/>
      <c r="AT1104" s="202" t="s">
        <v>181</v>
      </c>
      <c r="AU1104" s="202" t="s">
        <v>84</v>
      </c>
      <c r="AV1104" s="13" t="s">
        <v>84</v>
      </c>
      <c r="AW1104" s="13" t="s">
        <v>35</v>
      </c>
      <c r="AX1104" s="13" t="s">
        <v>74</v>
      </c>
      <c r="AY1104" s="202" t="s">
        <v>170</v>
      </c>
    </row>
    <row r="1105" spans="1:65" s="13" customFormat="1" x14ac:dyDescent="0.2">
      <c r="B1105" s="192"/>
      <c r="C1105" s="193"/>
      <c r="D1105" s="187" t="s">
        <v>181</v>
      </c>
      <c r="E1105" s="194" t="s">
        <v>19</v>
      </c>
      <c r="F1105" s="195" t="s">
        <v>1872</v>
      </c>
      <c r="G1105" s="193"/>
      <c r="H1105" s="196">
        <v>4.3760000000000003</v>
      </c>
      <c r="I1105" s="197"/>
      <c r="J1105" s="193"/>
      <c r="K1105" s="193"/>
      <c r="L1105" s="198"/>
      <c r="M1105" s="199"/>
      <c r="N1105" s="200"/>
      <c r="O1105" s="200"/>
      <c r="P1105" s="200"/>
      <c r="Q1105" s="200"/>
      <c r="R1105" s="200"/>
      <c r="S1105" s="200"/>
      <c r="T1105" s="201"/>
      <c r="AT1105" s="202" t="s">
        <v>181</v>
      </c>
      <c r="AU1105" s="202" t="s">
        <v>84</v>
      </c>
      <c r="AV1105" s="13" t="s">
        <v>84</v>
      </c>
      <c r="AW1105" s="13" t="s">
        <v>35</v>
      </c>
      <c r="AX1105" s="13" t="s">
        <v>74</v>
      </c>
      <c r="AY1105" s="202" t="s">
        <v>170</v>
      </c>
    </row>
    <row r="1106" spans="1:65" s="13" customFormat="1" x14ac:dyDescent="0.2">
      <c r="B1106" s="192"/>
      <c r="C1106" s="193"/>
      <c r="D1106" s="187" t="s">
        <v>181</v>
      </c>
      <c r="E1106" s="194" t="s">
        <v>19</v>
      </c>
      <c r="F1106" s="195" t="s">
        <v>1873</v>
      </c>
      <c r="G1106" s="193"/>
      <c r="H1106" s="196">
        <v>1.0369999999999999</v>
      </c>
      <c r="I1106" s="197"/>
      <c r="J1106" s="193"/>
      <c r="K1106" s="193"/>
      <c r="L1106" s="198"/>
      <c r="M1106" s="199"/>
      <c r="N1106" s="200"/>
      <c r="O1106" s="200"/>
      <c r="P1106" s="200"/>
      <c r="Q1106" s="200"/>
      <c r="R1106" s="200"/>
      <c r="S1106" s="200"/>
      <c r="T1106" s="201"/>
      <c r="AT1106" s="202" t="s">
        <v>181</v>
      </c>
      <c r="AU1106" s="202" t="s">
        <v>84</v>
      </c>
      <c r="AV1106" s="13" t="s">
        <v>84</v>
      </c>
      <c r="AW1106" s="13" t="s">
        <v>35</v>
      </c>
      <c r="AX1106" s="13" t="s">
        <v>74</v>
      </c>
      <c r="AY1106" s="202" t="s">
        <v>170</v>
      </c>
    </row>
    <row r="1107" spans="1:65" s="13" customFormat="1" x14ac:dyDescent="0.2">
      <c r="B1107" s="192"/>
      <c r="C1107" s="193"/>
      <c r="D1107" s="187" t="s">
        <v>181</v>
      </c>
      <c r="E1107" s="194" t="s">
        <v>19</v>
      </c>
      <c r="F1107" s="195" t="s">
        <v>1874</v>
      </c>
      <c r="G1107" s="193"/>
      <c r="H1107" s="196">
        <v>0.15</v>
      </c>
      <c r="I1107" s="197"/>
      <c r="J1107" s="193"/>
      <c r="K1107" s="193"/>
      <c r="L1107" s="198"/>
      <c r="M1107" s="199"/>
      <c r="N1107" s="200"/>
      <c r="O1107" s="200"/>
      <c r="P1107" s="200"/>
      <c r="Q1107" s="200"/>
      <c r="R1107" s="200"/>
      <c r="S1107" s="200"/>
      <c r="T1107" s="201"/>
      <c r="AT1107" s="202" t="s">
        <v>181</v>
      </c>
      <c r="AU1107" s="202" t="s">
        <v>84</v>
      </c>
      <c r="AV1107" s="13" t="s">
        <v>84</v>
      </c>
      <c r="AW1107" s="13" t="s">
        <v>35</v>
      </c>
      <c r="AX1107" s="13" t="s">
        <v>74</v>
      </c>
      <c r="AY1107" s="202" t="s">
        <v>170</v>
      </c>
    </row>
    <row r="1108" spans="1:65" s="14" customFormat="1" x14ac:dyDescent="0.2">
      <c r="B1108" s="203"/>
      <c r="C1108" s="204"/>
      <c r="D1108" s="187" t="s">
        <v>181</v>
      </c>
      <c r="E1108" s="205" t="s">
        <v>19</v>
      </c>
      <c r="F1108" s="206" t="s">
        <v>185</v>
      </c>
      <c r="G1108" s="204"/>
      <c r="H1108" s="207">
        <v>14.028</v>
      </c>
      <c r="I1108" s="208"/>
      <c r="J1108" s="204"/>
      <c r="K1108" s="204"/>
      <c r="L1108" s="209"/>
      <c r="M1108" s="210"/>
      <c r="N1108" s="211"/>
      <c r="O1108" s="211"/>
      <c r="P1108" s="211"/>
      <c r="Q1108" s="211"/>
      <c r="R1108" s="211"/>
      <c r="S1108" s="211"/>
      <c r="T1108" s="212"/>
      <c r="AT1108" s="213" t="s">
        <v>181</v>
      </c>
      <c r="AU1108" s="213" t="s">
        <v>84</v>
      </c>
      <c r="AV1108" s="14" t="s">
        <v>177</v>
      </c>
      <c r="AW1108" s="14" t="s">
        <v>35</v>
      </c>
      <c r="AX1108" s="14" t="s">
        <v>82</v>
      </c>
      <c r="AY1108" s="213" t="s">
        <v>170</v>
      </c>
    </row>
    <row r="1109" spans="1:65" s="2" customFormat="1" ht="24" x14ac:dyDescent="0.2">
      <c r="A1109" s="35"/>
      <c r="B1109" s="36"/>
      <c r="C1109" s="174" t="s">
        <v>1875</v>
      </c>
      <c r="D1109" s="174" t="s">
        <v>172</v>
      </c>
      <c r="E1109" s="175" t="s">
        <v>1876</v>
      </c>
      <c r="F1109" s="176" t="s">
        <v>1877</v>
      </c>
      <c r="G1109" s="177" t="s">
        <v>272</v>
      </c>
      <c r="H1109" s="178">
        <v>492</v>
      </c>
      <c r="I1109" s="179"/>
      <c r="J1109" s="180">
        <f>ROUND(I1109*H1109,2)</f>
        <v>0</v>
      </c>
      <c r="K1109" s="176" t="s">
        <v>176</v>
      </c>
      <c r="L1109" s="40"/>
      <c r="M1109" s="181" t="s">
        <v>19</v>
      </c>
      <c r="N1109" s="182" t="s">
        <v>45</v>
      </c>
      <c r="O1109" s="65"/>
      <c r="P1109" s="183">
        <f>O1109*H1109</f>
        <v>0</v>
      </c>
      <c r="Q1109" s="183">
        <v>0</v>
      </c>
      <c r="R1109" s="183">
        <f>Q1109*H1109</f>
        <v>0</v>
      </c>
      <c r="S1109" s="183">
        <v>0</v>
      </c>
      <c r="T1109" s="184">
        <f>S1109*H1109</f>
        <v>0</v>
      </c>
      <c r="U1109" s="35"/>
      <c r="V1109" s="35"/>
      <c r="W1109" s="35"/>
      <c r="X1109" s="35"/>
      <c r="Y1109" s="35"/>
      <c r="Z1109" s="35"/>
      <c r="AA1109" s="35"/>
      <c r="AB1109" s="35"/>
      <c r="AC1109" s="35"/>
      <c r="AD1109" s="35"/>
      <c r="AE1109" s="35"/>
      <c r="AR1109" s="185" t="s">
        <v>276</v>
      </c>
      <c r="AT1109" s="185" t="s">
        <v>172</v>
      </c>
      <c r="AU1109" s="185" t="s">
        <v>84</v>
      </c>
      <c r="AY1109" s="18" t="s">
        <v>170</v>
      </c>
      <c r="BE1109" s="186">
        <f>IF(N1109="základní",J1109,0)</f>
        <v>0</v>
      </c>
      <c r="BF1109" s="186">
        <f>IF(N1109="snížená",J1109,0)</f>
        <v>0</v>
      </c>
      <c r="BG1109" s="186">
        <f>IF(N1109="zákl. přenesená",J1109,0)</f>
        <v>0</v>
      </c>
      <c r="BH1109" s="186">
        <f>IF(N1109="sníž. přenesená",J1109,0)</f>
        <v>0</v>
      </c>
      <c r="BI1109" s="186">
        <f>IF(N1109="nulová",J1109,0)</f>
        <v>0</v>
      </c>
      <c r="BJ1109" s="18" t="s">
        <v>82</v>
      </c>
      <c r="BK1109" s="186">
        <f>ROUND(I1109*H1109,2)</f>
        <v>0</v>
      </c>
      <c r="BL1109" s="18" t="s">
        <v>276</v>
      </c>
      <c r="BM1109" s="185" t="s">
        <v>1878</v>
      </c>
    </row>
    <row r="1110" spans="1:65" s="2" customFormat="1" ht="78" x14ac:dyDescent="0.2">
      <c r="A1110" s="35"/>
      <c r="B1110" s="36"/>
      <c r="C1110" s="37"/>
      <c r="D1110" s="187" t="s">
        <v>179</v>
      </c>
      <c r="E1110" s="37"/>
      <c r="F1110" s="188" t="s">
        <v>1852</v>
      </c>
      <c r="G1110" s="37"/>
      <c r="H1110" s="37"/>
      <c r="I1110" s="189"/>
      <c r="J1110" s="37"/>
      <c r="K1110" s="37"/>
      <c r="L1110" s="40"/>
      <c r="M1110" s="190"/>
      <c r="N1110" s="191"/>
      <c r="O1110" s="65"/>
      <c r="P1110" s="65"/>
      <c r="Q1110" s="65"/>
      <c r="R1110" s="65"/>
      <c r="S1110" s="65"/>
      <c r="T1110" s="66"/>
      <c r="U1110" s="35"/>
      <c r="V1110" s="35"/>
      <c r="W1110" s="35"/>
      <c r="X1110" s="35"/>
      <c r="Y1110" s="35"/>
      <c r="Z1110" s="35"/>
      <c r="AA1110" s="35"/>
      <c r="AB1110" s="35"/>
      <c r="AC1110" s="35"/>
      <c r="AD1110" s="35"/>
      <c r="AE1110" s="35"/>
      <c r="AT1110" s="18" t="s">
        <v>179</v>
      </c>
      <c r="AU1110" s="18" t="s">
        <v>84</v>
      </c>
    </row>
    <row r="1111" spans="1:65" s="13" customFormat="1" x14ac:dyDescent="0.2">
      <c r="B1111" s="192"/>
      <c r="C1111" s="193"/>
      <c r="D1111" s="187" t="s">
        <v>181</v>
      </c>
      <c r="E1111" s="194" t="s">
        <v>19</v>
      </c>
      <c r="F1111" s="195" t="s">
        <v>1879</v>
      </c>
      <c r="G1111" s="193"/>
      <c r="H1111" s="196">
        <v>448.8</v>
      </c>
      <c r="I1111" s="197"/>
      <c r="J1111" s="193"/>
      <c r="K1111" s="193"/>
      <c r="L1111" s="198"/>
      <c r="M1111" s="199"/>
      <c r="N1111" s="200"/>
      <c r="O1111" s="200"/>
      <c r="P1111" s="200"/>
      <c r="Q1111" s="200"/>
      <c r="R1111" s="200"/>
      <c r="S1111" s="200"/>
      <c r="T1111" s="201"/>
      <c r="AT1111" s="202" t="s">
        <v>181</v>
      </c>
      <c r="AU1111" s="202" t="s">
        <v>84</v>
      </c>
      <c r="AV1111" s="13" t="s">
        <v>84</v>
      </c>
      <c r="AW1111" s="13" t="s">
        <v>35</v>
      </c>
      <c r="AX1111" s="13" t="s">
        <v>74</v>
      </c>
      <c r="AY1111" s="202" t="s">
        <v>170</v>
      </c>
    </row>
    <row r="1112" spans="1:65" s="13" customFormat="1" x14ac:dyDescent="0.2">
      <c r="B1112" s="192"/>
      <c r="C1112" s="193"/>
      <c r="D1112" s="187" t="s">
        <v>181</v>
      </c>
      <c r="E1112" s="194" t="s">
        <v>19</v>
      </c>
      <c r="F1112" s="195" t="s">
        <v>1880</v>
      </c>
      <c r="G1112" s="193"/>
      <c r="H1112" s="196">
        <v>43.2</v>
      </c>
      <c r="I1112" s="197"/>
      <c r="J1112" s="193"/>
      <c r="K1112" s="193"/>
      <c r="L1112" s="198"/>
      <c r="M1112" s="199"/>
      <c r="N1112" s="200"/>
      <c r="O1112" s="200"/>
      <c r="P1112" s="200"/>
      <c r="Q1112" s="200"/>
      <c r="R1112" s="200"/>
      <c r="S1112" s="200"/>
      <c r="T1112" s="201"/>
      <c r="AT1112" s="202" t="s">
        <v>181</v>
      </c>
      <c r="AU1112" s="202" t="s">
        <v>84</v>
      </c>
      <c r="AV1112" s="13" t="s">
        <v>84</v>
      </c>
      <c r="AW1112" s="13" t="s">
        <v>35</v>
      </c>
      <c r="AX1112" s="13" t="s">
        <v>74</v>
      </c>
      <c r="AY1112" s="202" t="s">
        <v>170</v>
      </c>
    </row>
    <row r="1113" spans="1:65" s="14" customFormat="1" x14ac:dyDescent="0.2">
      <c r="B1113" s="203"/>
      <c r="C1113" s="204"/>
      <c r="D1113" s="187" t="s">
        <v>181</v>
      </c>
      <c r="E1113" s="205" t="s">
        <v>19</v>
      </c>
      <c r="F1113" s="206" t="s">
        <v>185</v>
      </c>
      <c r="G1113" s="204"/>
      <c r="H1113" s="207">
        <v>492</v>
      </c>
      <c r="I1113" s="208"/>
      <c r="J1113" s="204"/>
      <c r="K1113" s="204"/>
      <c r="L1113" s="209"/>
      <c r="M1113" s="210"/>
      <c r="N1113" s="211"/>
      <c r="O1113" s="211"/>
      <c r="P1113" s="211"/>
      <c r="Q1113" s="211"/>
      <c r="R1113" s="211"/>
      <c r="S1113" s="211"/>
      <c r="T1113" s="212"/>
      <c r="AT1113" s="213" t="s">
        <v>181</v>
      </c>
      <c r="AU1113" s="213" t="s">
        <v>84</v>
      </c>
      <c r="AV1113" s="14" t="s">
        <v>177</v>
      </c>
      <c r="AW1113" s="14" t="s">
        <v>35</v>
      </c>
      <c r="AX1113" s="14" t="s">
        <v>82</v>
      </c>
      <c r="AY1113" s="213" t="s">
        <v>170</v>
      </c>
    </row>
    <row r="1114" spans="1:65" s="2" customFormat="1" ht="16.5" customHeight="1" x14ac:dyDescent="0.2">
      <c r="A1114" s="35"/>
      <c r="B1114" s="36"/>
      <c r="C1114" s="214" t="s">
        <v>1881</v>
      </c>
      <c r="D1114" s="214" t="s">
        <v>239</v>
      </c>
      <c r="E1114" s="215" t="s">
        <v>1882</v>
      </c>
      <c r="F1114" s="216" t="s">
        <v>1883</v>
      </c>
      <c r="G1114" s="217" t="s">
        <v>175</v>
      </c>
      <c r="H1114" s="218">
        <v>8.6999999999999993</v>
      </c>
      <c r="I1114" s="219"/>
      <c r="J1114" s="220">
        <f>ROUND(I1114*H1114,2)</f>
        <v>0</v>
      </c>
      <c r="K1114" s="216" t="s">
        <v>176</v>
      </c>
      <c r="L1114" s="221"/>
      <c r="M1114" s="222" t="s">
        <v>19</v>
      </c>
      <c r="N1114" s="223" t="s">
        <v>45</v>
      </c>
      <c r="O1114" s="65"/>
      <c r="P1114" s="183">
        <f>O1114*H1114</f>
        <v>0</v>
      </c>
      <c r="Q1114" s="183">
        <v>0.55000000000000004</v>
      </c>
      <c r="R1114" s="183">
        <f>Q1114*H1114</f>
        <v>4.7850000000000001</v>
      </c>
      <c r="S1114" s="183">
        <v>0</v>
      </c>
      <c r="T1114" s="184">
        <f>S1114*H1114</f>
        <v>0</v>
      </c>
      <c r="U1114" s="35"/>
      <c r="V1114" s="35"/>
      <c r="W1114" s="35"/>
      <c r="X1114" s="35"/>
      <c r="Y1114" s="35"/>
      <c r="Z1114" s="35"/>
      <c r="AA1114" s="35"/>
      <c r="AB1114" s="35"/>
      <c r="AC1114" s="35"/>
      <c r="AD1114" s="35"/>
      <c r="AE1114" s="35"/>
      <c r="AR1114" s="185" t="s">
        <v>426</v>
      </c>
      <c r="AT1114" s="185" t="s">
        <v>239</v>
      </c>
      <c r="AU1114" s="185" t="s">
        <v>84</v>
      </c>
      <c r="AY1114" s="18" t="s">
        <v>170</v>
      </c>
      <c r="BE1114" s="186">
        <f>IF(N1114="základní",J1114,0)</f>
        <v>0</v>
      </c>
      <c r="BF1114" s="186">
        <f>IF(N1114="snížená",J1114,0)</f>
        <v>0</v>
      </c>
      <c r="BG1114" s="186">
        <f>IF(N1114="zákl. přenesená",J1114,0)</f>
        <v>0</v>
      </c>
      <c r="BH1114" s="186">
        <f>IF(N1114="sníž. přenesená",J1114,0)</f>
        <v>0</v>
      </c>
      <c r="BI1114" s="186">
        <f>IF(N1114="nulová",J1114,0)</f>
        <v>0</v>
      </c>
      <c r="BJ1114" s="18" t="s">
        <v>82</v>
      </c>
      <c r="BK1114" s="186">
        <f>ROUND(I1114*H1114,2)</f>
        <v>0</v>
      </c>
      <c r="BL1114" s="18" t="s">
        <v>276</v>
      </c>
      <c r="BM1114" s="185" t="s">
        <v>1884</v>
      </c>
    </row>
    <row r="1115" spans="1:65" s="13" customFormat="1" x14ac:dyDescent="0.2">
      <c r="B1115" s="192"/>
      <c r="C1115" s="193"/>
      <c r="D1115" s="187" t="s">
        <v>181</v>
      </c>
      <c r="E1115" s="194" t="s">
        <v>19</v>
      </c>
      <c r="F1115" s="195" t="s">
        <v>1885</v>
      </c>
      <c r="G1115" s="193"/>
      <c r="H1115" s="196">
        <v>8.0779999999999994</v>
      </c>
      <c r="I1115" s="197"/>
      <c r="J1115" s="193"/>
      <c r="K1115" s="193"/>
      <c r="L1115" s="198"/>
      <c r="M1115" s="199"/>
      <c r="N1115" s="200"/>
      <c r="O1115" s="200"/>
      <c r="P1115" s="200"/>
      <c r="Q1115" s="200"/>
      <c r="R1115" s="200"/>
      <c r="S1115" s="200"/>
      <c r="T1115" s="201"/>
      <c r="AT1115" s="202" t="s">
        <v>181</v>
      </c>
      <c r="AU1115" s="202" t="s">
        <v>84</v>
      </c>
      <c r="AV1115" s="13" t="s">
        <v>84</v>
      </c>
      <c r="AW1115" s="13" t="s">
        <v>35</v>
      </c>
      <c r="AX1115" s="13" t="s">
        <v>74</v>
      </c>
      <c r="AY1115" s="202" t="s">
        <v>170</v>
      </c>
    </row>
    <row r="1116" spans="1:65" s="13" customFormat="1" x14ac:dyDescent="0.2">
      <c r="B1116" s="192"/>
      <c r="C1116" s="193"/>
      <c r="D1116" s="187" t="s">
        <v>181</v>
      </c>
      <c r="E1116" s="194" t="s">
        <v>19</v>
      </c>
      <c r="F1116" s="195" t="s">
        <v>1886</v>
      </c>
      <c r="G1116" s="193"/>
      <c r="H1116" s="196">
        <v>0.622</v>
      </c>
      <c r="I1116" s="197"/>
      <c r="J1116" s="193"/>
      <c r="K1116" s="193"/>
      <c r="L1116" s="198"/>
      <c r="M1116" s="199"/>
      <c r="N1116" s="200"/>
      <c r="O1116" s="200"/>
      <c r="P1116" s="200"/>
      <c r="Q1116" s="200"/>
      <c r="R1116" s="200"/>
      <c r="S1116" s="200"/>
      <c r="T1116" s="201"/>
      <c r="AT1116" s="202" t="s">
        <v>181</v>
      </c>
      <c r="AU1116" s="202" t="s">
        <v>84</v>
      </c>
      <c r="AV1116" s="13" t="s">
        <v>84</v>
      </c>
      <c r="AW1116" s="13" t="s">
        <v>35</v>
      </c>
      <c r="AX1116" s="13" t="s">
        <v>74</v>
      </c>
      <c r="AY1116" s="202" t="s">
        <v>170</v>
      </c>
    </row>
    <row r="1117" spans="1:65" s="14" customFormat="1" x14ac:dyDescent="0.2">
      <c r="B1117" s="203"/>
      <c r="C1117" s="204"/>
      <c r="D1117" s="187" t="s">
        <v>181</v>
      </c>
      <c r="E1117" s="205" t="s">
        <v>19</v>
      </c>
      <c r="F1117" s="206" t="s">
        <v>185</v>
      </c>
      <c r="G1117" s="204"/>
      <c r="H1117" s="207">
        <v>8.6999999999999993</v>
      </c>
      <c r="I1117" s="208"/>
      <c r="J1117" s="204"/>
      <c r="K1117" s="204"/>
      <c r="L1117" s="209"/>
      <c r="M1117" s="210"/>
      <c r="N1117" s="211"/>
      <c r="O1117" s="211"/>
      <c r="P1117" s="211"/>
      <c r="Q1117" s="211"/>
      <c r="R1117" s="211"/>
      <c r="S1117" s="211"/>
      <c r="T1117" s="212"/>
      <c r="AT1117" s="213" t="s">
        <v>181</v>
      </c>
      <c r="AU1117" s="213" t="s">
        <v>84</v>
      </c>
      <c r="AV1117" s="14" t="s">
        <v>177</v>
      </c>
      <c r="AW1117" s="14" t="s">
        <v>35</v>
      </c>
      <c r="AX1117" s="14" t="s">
        <v>82</v>
      </c>
      <c r="AY1117" s="213" t="s">
        <v>170</v>
      </c>
    </row>
    <row r="1118" spans="1:65" s="2" customFormat="1" ht="24" x14ac:dyDescent="0.2">
      <c r="A1118" s="35"/>
      <c r="B1118" s="36"/>
      <c r="C1118" s="174" t="s">
        <v>1887</v>
      </c>
      <c r="D1118" s="174" t="s">
        <v>172</v>
      </c>
      <c r="E1118" s="175" t="s">
        <v>1888</v>
      </c>
      <c r="F1118" s="176" t="s">
        <v>1889</v>
      </c>
      <c r="G1118" s="177" t="s">
        <v>272</v>
      </c>
      <c r="H1118" s="178">
        <v>95</v>
      </c>
      <c r="I1118" s="179"/>
      <c r="J1118" s="180">
        <f>ROUND(I1118*H1118,2)</f>
        <v>0</v>
      </c>
      <c r="K1118" s="176" t="s">
        <v>176</v>
      </c>
      <c r="L1118" s="40"/>
      <c r="M1118" s="181" t="s">
        <v>19</v>
      </c>
      <c r="N1118" s="182" t="s">
        <v>45</v>
      </c>
      <c r="O1118" s="65"/>
      <c r="P1118" s="183">
        <f>O1118*H1118</f>
        <v>0</v>
      </c>
      <c r="Q1118" s="183">
        <v>0</v>
      </c>
      <c r="R1118" s="183">
        <f>Q1118*H1118</f>
        <v>0</v>
      </c>
      <c r="S1118" s="183">
        <v>0</v>
      </c>
      <c r="T1118" s="184">
        <f>S1118*H1118</f>
        <v>0</v>
      </c>
      <c r="U1118" s="35"/>
      <c r="V1118" s="35"/>
      <c r="W1118" s="35"/>
      <c r="X1118" s="35"/>
      <c r="Y1118" s="35"/>
      <c r="Z1118" s="35"/>
      <c r="AA1118" s="35"/>
      <c r="AB1118" s="35"/>
      <c r="AC1118" s="35"/>
      <c r="AD1118" s="35"/>
      <c r="AE1118" s="35"/>
      <c r="AR1118" s="185" t="s">
        <v>276</v>
      </c>
      <c r="AT1118" s="185" t="s">
        <v>172</v>
      </c>
      <c r="AU1118" s="185" t="s">
        <v>84</v>
      </c>
      <c r="AY1118" s="18" t="s">
        <v>170</v>
      </c>
      <c r="BE1118" s="186">
        <f>IF(N1118="základní",J1118,0)</f>
        <v>0</v>
      </c>
      <c r="BF1118" s="186">
        <f>IF(N1118="snížená",J1118,0)</f>
        <v>0</v>
      </c>
      <c r="BG1118" s="186">
        <f>IF(N1118="zákl. přenesená",J1118,0)</f>
        <v>0</v>
      </c>
      <c r="BH1118" s="186">
        <f>IF(N1118="sníž. přenesená",J1118,0)</f>
        <v>0</v>
      </c>
      <c r="BI1118" s="186">
        <f>IF(N1118="nulová",J1118,0)</f>
        <v>0</v>
      </c>
      <c r="BJ1118" s="18" t="s">
        <v>82</v>
      </c>
      <c r="BK1118" s="186">
        <f>ROUND(I1118*H1118,2)</f>
        <v>0</v>
      </c>
      <c r="BL1118" s="18" t="s">
        <v>276</v>
      </c>
      <c r="BM1118" s="185" t="s">
        <v>1890</v>
      </c>
    </row>
    <row r="1119" spans="1:65" s="2" customFormat="1" ht="78" x14ac:dyDescent="0.2">
      <c r="A1119" s="35"/>
      <c r="B1119" s="36"/>
      <c r="C1119" s="37"/>
      <c r="D1119" s="187" t="s">
        <v>179</v>
      </c>
      <c r="E1119" s="37"/>
      <c r="F1119" s="188" t="s">
        <v>1852</v>
      </c>
      <c r="G1119" s="37"/>
      <c r="H1119" s="37"/>
      <c r="I1119" s="189"/>
      <c r="J1119" s="37"/>
      <c r="K1119" s="37"/>
      <c r="L1119" s="40"/>
      <c r="M1119" s="190"/>
      <c r="N1119" s="191"/>
      <c r="O1119" s="65"/>
      <c r="P1119" s="65"/>
      <c r="Q1119" s="65"/>
      <c r="R1119" s="65"/>
      <c r="S1119" s="65"/>
      <c r="T1119" s="66"/>
      <c r="U1119" s="35"/>
      <c r="V1119" s="35"/>
      <c r="W1119" s="35"/>
      <c r="X1119" s="35"/>
      <c r="Y1119" s="35"/>
      <c r="Z1119" s="35"/>
      <c r="AA1119" s="35"/>
      <c r="AB1119" s="35"/>
      <c r="AC1119" s="35"/>
      <c r="AD1119" s="35"/>
      <c r="AE1119" s="35"/>
      <c r="AT1119" s="18" t="s">
        <v>179</v>
      </c>
      <c r="AU1119" s="18" t="s">
        <v>84</v>
      </c>
    </row>
    <row r="1120" spans="1:65" s="13" customFormat="1" x14ac:dyDescent="0.2">
      <c r="B1120" s="192"/>
      <c r="C1120" s="193"/>
      <c r="D1120" s="187" t="s">
        <v>181</v>
      </c>
      <c r="E1120" s="194" t="s">
        <v>19</v>
      </c>
      <c r="F1120" s="195" t="s">
        <v>1891</v>
      </c>
      <c r="G1120" s="193"/>
      <c r="H1120" s="196">
        <v>32.85</v>
      </c>
      <c r="I1120" s="197"/>
      <c r="J1120" s="193"/>
      <c r="K1120" s="193"/>
      <c r="L1120" s="198"/>
      <c r="M1120" s="199"/>
      <c r="N1120" s="200"/>
      <c r="O1120" s="200"/>
      <c r="P1120" s="200"/>
      <c r="Q1120" s="200"/>
      <c r="R1120" s="200"/>
      <c r="S1120" s="200"/>
      <c r="T1120" s="201"/>
      <c r="AT1120" s="202" t="s">
        <v>181</v>
      </c>
      <c r="AU1120" s="202" t="s">
        <v>84</v>
      </c>
      <c r="AV1120" s="13" t="s">
        <v>84</v>
      </c>
      <c r="AW1120" s="13" t="s">
        <v>35</v>
      </c>
      <c r="AX1120" s="13" t="s">
        <v>74</v>
      </c>
      <c r="AY1120" s="202" t="s">
        <v>170</v>
      </c>
    </row>
    <row r="1121" spans="1:65" s="13" customFormat="1" x14ac:dyDescent="0.2">
      <c r="B1121" s="192"/>
      <c r="C1121" s="193"/>
      <c r="D1121" s="187" t="s">
        <v>181</v>
      </c>
      <c r="E1121" s="194" t="s">
        <v>19</v>
      </c>
      <c r="F1121" s="195" t="s">
        <v>1892</v>
      </c>
      <c r="G1121" s="193"/>
      <c r="H1121" s="196">
        <v>62.15</v>
      </c>
      <c r="I1121" s="197"/>
      <c r="J1121" s="193"/>
      <c r="K1121" s="193"/>
      <c r="L1121" s="198"/>
      <c r="M1121" s="199"/>
      <c r="N1121" s="200"/>
      <c r="O1121" s="200"/>
      <c r="P1121" s="200"/>
      <c r="Q1121" s="200"/>
      <c r="R1121" s="200"/>
      <c r="S1121" s="200"/>
      <c r="T1121" s="201"/>
      <c r="AT1121" s="202" t="s">
        <v>181</v>
      </c>
      <c r="AU1121" s="202" t="s">
        <v>84</v>
      </c>
      <c r="AV1121" s="13" t="s">
        <v>84</v>
      </c>
      <c r="AW1121" s="13" t="s">
        <v>35</v>
      </c>
      <c r="AX1121" s="13" t="s">
        <v>74</v>
      </c>
      <c r="AY1121" s="202" t="s">
        <v>170</v>
      </c>
    </row>
    <row r="1122" spans="1:65" s="14" customFormat="1" x14ac:dyDescent="0.2">
      <c r="B1122" s="203"/>
      <c r="C1122" s="204"/>
      <c r="D1122" s="187" t="s">
        <v>181</v>
      </c>
      <c r="E1122" s="205" t="s">
        <v>19</v>
      </c>
      <c r="F1122" s="206" t="s">
        <v>185</v>
      </c>
      <c r="G1122" s="204"/>
      <c r="H1122" s="207">
        <v>95</v>
      </c>
      <c r="I1122" s="208"/>
      <c r="J1122" s="204"/>
      <c r="K1122" s="204"/>
      <c r="L1122" s="209"/>
      <c r="M1122" s="210"/>
      <c r="N1122" s="211"/>
      <c r="O1122" s="211"/>
      <c r="P1122" s="211"/>
      <c r="Q1122" s="211"/>
      <c r="R1122" s="211"/>
      <c r="S1122" s="211"/>
      <c r="T1122" s="212"/>
      <c r="AT1122" s="213" t="s">
        <v>181</v>
      </c>
      <c r="AU1122" s="213" t="s">
        <v>84</v>
      </c>
      <c r="AV1122" s="14" t="s">
        <v>177</v>
      </c>
      <c r="AW1122" s="14" t="s">
        <v>35</v>
      </c>
      <c r="AX1122" s="14" t="s">
        <v>82</v>
      </c>
      <c r="AY1122" s="213" t="s">
        <v>170</v>
      </c>
    </row>
    <row r="1123" spans="1:65" s="2" customFormat="1" ht="16.5" customHeight="1" x14ac:dyDescent="0.2">
      <c r="A1123" s="35"/>
      <c r="B1123" s="36"/>
      <c r="C1123" s="214" t="s">
        <v>1893</v>
      </c>
      <c r="D1123" s="214" t="s">
        <v>239</v>
      </c>
      <c r="E1123" s="215" t="s">
        <v>1894</v>
      </c>
      <c r="F1123" s="216" t="s">
        <v>1895</v>
      </c>
      <c r="G1123" s="217" t="s">
        <v>175</v>
      </c>
      <c r="H1123" s="218">
        <v>2.6309999999999998</v>
      </c>
      <c r="I1123" s="219"/>
      <c r="J1123" s="220">
        <f>ROUND(I1123*H1123,2)</f>
        <v>0</v>
      </c>
      <c r="K1123" s="216" t="s">
        <v>176</v>
      </c>
      <c r="L1123" s="221"/>
      <c r="M1123" s="222" t="s">
        <v>19</v>
      </c>
      <c r="N1123" s="223" t="s">
        <v>45</v>
      </c>
      <c r="O1123" s="65"/>
      <c r="P1123" s="183">
        <f>O1123*H1123</f>
        <v>0</v>
      </c>
      <c r="Q1123" s="183">
        <v>0.55000000000000004</v>
      </c>
      <c r="R1123" s="183">
        <f>Q1123*H1123</f>
        <v>1.4470499999999999</v>
      </c>
      <c r="S1123" s="183">
        <v>0</v>
      </c>
      <c r="T1123" s="184">
        <f>S1123*H1123</f>
        <v>0</v>
      </c>
      <c r="U1123" s="35"/>
      <c r="V1123" s="35"/>
      <c r="W1123" s="35"/>
      <c r="X1123" s="35"/>
      <c r="Y1123" s="35"/>
      <c r="Z1123" s="35"/>
      <c r="AA1123" s="35"/>
      <c r="AB1123" s="35"/>
      <c r="AC1123" s="35"/>
      <c r="AD1123" s="35"/>
      <c r="AE1123" s="35"/>
      <c r="AR1123" s="185" t="s">
        <v>426</v>
      </c>
      <c r="AT1123" s="185" t="s">
        <v>239</v>
      </c>
      <c r="AU1123" s="185" t="s">
        <v>84</v>
      </c>
      <c r="AY1123" s="18" t="s">
        <v>170</v>
      </c>
      <c r="BE1123" s="186">
        <f>IF(N1123="základní",J1123,0)</f>
        <v>0</v>
      </c>
      <c r="BF1123" s="186">
        <f>IF(N1123="snížená",J1123,0)</f>
        <v>0</v>
      </c>
      <c r="BG1123" s="186">
        <f>IF(N1123="zákl. přenesená",J1123,0)</f>
        <v>0</v>
      </c>
      <c r="BH1123" s="186">
        <f>IF(N1123="sníž. přenesená",J1123,0)</f>
        <v>0</v>
      </c>
      <c r="BI1123" s="186">
        <f>IF(N1123="nulová",J1123,0)</f>
        <v>0</v>
      </c>
      <c r="BJ1123" s="18" t="s">
        <v>82</v>
      </c>
      <c r="BK1123" s="186">
        <f>ROUND(I1123*H1123,2)</f>
        <v>0</v>
      </c>
      <c r="BL1123" s="18" t="s">
        <v>276</v>
      </c>
      <c r="BM1123" s="185" t="s">
        <v>1896</v>
      </c>
    </row>
    <row r="1124" spans="1:65" s="13" customFormat="1" x14ac:dyDescent="0.2">
      <c r="B1124" s="192"/>
      <c r="C1124" s="193"/>
      <c r="D1124" s="187" t="s">
        <v>181</v>
      </c>
      <c r="E1124" s="194" t="s">
        <v>19</v>
      </c>
      <c r="F1124" s="195" t="s">
        <v>1897</v>
      </c>
      <c r="G1124" s="193"/>
      <c r="H1124" s="196">
        <v>0.84099999999999997</v>
      </c>
      <c r="I1124" s="197"/>
      <c r="J1124" s="193"/>
      <c r="K1124" s="193"/>
      <c r="L1124" s="198"/>
      <c r="M1124" s="199"/>
      <c r="N1124" s="200"/>
      <c r="O1124" s="200"/>
      <c r="P1124" s="200"/>
      <c r="Q1124" s="200"/>
      <c r="R1124" s="200"/>
      <c r="S1124" s="200"/>
      <c r="T1124" s="201"/>
      <c r="AT1124" s="202" t="s">
        <v>181</v>
      </c>
      <c r="AU1124" s="202" t="s">
        <v>84</v>
      </c>
      <c r="AV1124" s="13" t="s">
        <v>84</v>
      </c>
      <c r="AW1124" s="13" t="s">
        <v>35</v>
      </c>
      <c r="AX1124" s="13" t="s">
        <v>74</v>
      </c>
      <c r="AY1124" s="202" t="s">
        <v>170</v>
      </c>
    </row>
    <row r="1125" spans="1:65" s="13" customFormat="1" x14ac:dyDescent="0.2">
      <c r="B1125" s="192"/>
      <c r="C1125" s="193"/>
      <c r="D1125" s="187" t="s">
        <v>181</v>
      </c>
      <c r="E1125" s="194" t="s">
        <v>19</v>
      </c>
      <c r="F1125" s="195" t="s">
        <v>1898</v>
      </c>
      <c r="G1125" s="193"/>
      <c r="H1125" s="196">
        <v>1.79</v>
      </c>
      <c r="I1125" s="197"/>
      <c r="J1125" s="193"/>
      <c r="K1125" s="193"/>
      <c r="L1125" s="198"/>
      <c r="M1125" s="199"/>
      <c r="N1125" s="200"/>
      <c r="O1125" s="200"/>
      <c r="P1125" s="200"/>
      <c r="Q1125" s="200"/>
      <c r="R1125" s="200"/>
      <c r="S1125" s="200"/>
      <c r="T1125" s="201"/>
      <c r="AT1125" s="202" t="s">
        <v>181</v>
      </c>
      <c r="AU1125" s="202" t="s">
        <v>84</v>
      </c>
      <c r="AV1125" s="13" t="s">
        <v>84</v>
      </c>
      <c r="AW1125" s="13" t="s">
        <v>35</v>
      </c>
      <c r="AX1125" s="13" t="s">
        <v>74</v>
      </c>
      <c r="AY1125" s="202" t="s">
        <v>170</v>
      </c>
    </row>
    <row r="1126" spans="1:65" s="14" customFormat="1" x14ac:dyDescent="0.2">
      <c r="B1126" s="203"/>
      <c r="C1126" s="204"/>
      <c r="D1126" s="187" t="s">
        <v>181</v>
      </c>
      <c r="E1126" s="205" t="s">
        <v>19</v>
      </c>
      <c r="F1126" s="206" t="s">
        <v>185</v>
      </c>
      <c r="G1126" s="204"/>
      <c r="H1126" s="207">
        <v>2.6309999999999998</v>
      </c>
      <c r="I1126" s="208"/>
      <c r="J1126" s="204"/>
      <c r="K1126" s="204"/>
      <c r="L1126" s="209"/>
      <c r="M1126" s="210"/>
      <c r="N1126" s="211"/>
      <c r="O1126" s="211"/>
      <c r="P1126" s="211"/>
      <c r="Q1126" s="211"/>
      <c r="R1126" s="211"/>
      <c r="S1126" s="211"/>
      <c r="T1126" s="212"/>
      <c r="AT1126" s="213" t="s">
        <v>181</v>
      </c>
      <c r="AU1126" s="213" t="s">
        <v>84</v>
      </c>
      <c r="AV1126" s="14" t="s">
        <v>177</v>
      </c>
      <c r="AW1126" s="14" t="s">
        <v>35</v>
      </c>
      <c r="AX1126" s="14" t="s">
        <v>82</v>
      </c>
      <c r="AY1126" s="213" t="s">
        <v>170</v>
      </c>
    </row>
    <row r="1127" spans="1:65" s="2" customFormat="1" ht="24" x14ac:dyDescent="0.2">
      <c r="A1127" s="35"/>
      <c r="B1127" s="36"/>
      <c r="C1127" s="174" t="s">
        <v>1899</v>
      </c>
      <c r="D1127" s="174" t="s">
        <v>172</v>
      </c>
      <c r="E1127" s="175" t="s">
        <v>1900</v>
      </c>
      <c r="F1127" s="176" t="s">
        <v>1901</v>
      </c>
      <c r="G1127" s="177" t="s">
        <v>272</v>
      </c>
      <c r="H1127" s="178">
        <v>128.80000000000001</v>
      </c>
      <c r="I1127" s="179"/>
      <c r="J1127" s="180">
        <f>ROUND(I1127*H1127,2)</f>
        <v>0</v>
      </c>
      <c r="K1127" s="176" t="s">
        <v>176</v>
      </c>
      <c r="L1127" s="40"/>
      <c r="M1127" s="181" t="s">
        <v>19</v>
      </c>
      <c r="N1127" s="182" t="s">
        <v>45</v>
      </c>
      <c r="O1127" s="65"/>
      <c r="P1127" s="183">
        <f>O1127*H1127</f>
        <v>0</v>
      </c>
      <c r="Q1127" s="183">
        <v>0</v>
      </c>
      <c r="R1127" s="183">
        <f>Q1127*H1127</f>
        <v>0</v>
      </c>
      <c r="S1127" s="183">
        <v>0</v>
      </c>
      <c r="T1127" s="184">
        <f>S1127*H1127</f>
        <v>0</v>
      </c>
      <c r="U1127" s="35"/>
      <c r="V1127" s="35"/>
      <c r="W1127" s="35"/>
      <c r="X1127" s="35"/>
      <c r="Y1127" s="35"/>
      <c r="Z1127" s="35"/>
      <c r="AA1127" s="35"/>
      <c r="AB1127" s="35"/>
      <c r="AC1127" s="35"/>
      <c r="AD1127" s="35"/>
      <c r="AE1127" s="35"/>
      <c r="AR1127" s="185" t="s">
        <v>276</v>
      </c>
      <c r="AT1127" s="185" t="s">
        <v>172</v>
      </c>
      <c r="AU1127" s="185" t="s">
        <v>84</v>
      </c>
      <c r="AY1127" s="18" t="s">
        <v>170</v>
      </c>
      <c r="BE1127" s="186">
        <f>IF(N1127="základní",J1127,0)</f>
        <v>0</v>
      </c>
      <c r="BF1127" s="186">
        <f>IF(N1127="snížená",J1127,0)</f>
        <v>0</v>
      </c>
      <c r="BG1127" s="186">
        <f>IF(N1127="zákl. přenesená",J1127,0)</f>
        <v>0</v>
      </c>
      <c r="BH1127" s="186">
        <f>IF(N1127="sníž. přenesená",J1127,0)</f>
        <v>0</v>
      </c>
      <c r="BI1127" s="186">
        <f>IF(N1127="nulová",J1127,0)</f>
        <v>0</v>
      </c>
      <c r="BJ1127" s="18" t="s">
        <v>82</v>
      </c>
      <c r="BK1127" s="186">
        <f>ROUND(I1127*H1127,2)</f>
        <v>0</v>
      </c>
      <c r="BL1127" s="18" t="s">
        <v>276</v>
      </c>
      <c r="BM1127" s="185" t="s">
        <v>1902</v>
      </c>
    </row>
    <row r="1128" spans="1:65" s="2" customFormat="1" ht="78" x14ac:dyDescent="0.2">
      <c r="A1128" s="35"/>
      <c r="B1128" s="36"/>
      <c r="C1128" s="37"/>
      <c r="D1128" s="187" t="s">
        <v>179</v>
      </c>
      <c r="E1128" s="37"/>
      <c r="F1128" s="188" t="s">
        <v>1852</v>
      </c>
      <c r="G1128" s="37"/>
      <c r="H1128" s="37"/>
      <c r="I1128" s="189"/>
      <c r="J1128" s="37"/>
      <c r="K1128" s="37"/>
      <c r="L1128" s="40"/>
      <c r="M1128" s="190"/>
      <c r="N1128" s="191"/>
      <c r="O1128" s="65"/>
      <c r="P1128" s="65"/>
      <c r="Q1128" s="65"/>
      <c r="R1128" s="65"/>
      <c r="S1128" s="65"/>
      <c r="T1128" s="66"/>
      <c r="U1128" s="35"/>
      <c r="V1128" s="35"/>
      <c r="W1128" s="35"/>
      <c r="X1128" s="35"/>
      <c r="Y1128" s="35"/>
      <c r="Z1128" s="35"/>
      <c r="AA1128" s="35"/>
      <c r="AB1128" s="35"/>
      <c r="AC1128" s="35"/>
      <c r="AD1128" s="35"/>
      <c r="AE1128" s="35"/>
      <c r="AT1128" s="18" t="s">
        <v>179</v>
      </c>
      <c r="AU1128" s="18" t="s">
        <v>84</v>
      </c>
    </row>
    <row r="1129" spans="1:65" s="13" customFormat="1" x14ac:dyDescent="0.2">
      <c r="B1129" s="192"/>
      <c r="C1129" s="193"/>
      <c r="D1129" s="187" t="s">
        <v>181</v>
      </c>
      <c r="E1129" s="194" t="s">
        <v>19</v>
      </c>
      <c r="F1129" s="195" t="s">
        <v>1903</v>
      </c>
      <c r="G1129" s="193"/>
      <c r="H1129" s="196">
        <v>96.6</v>
      </c>
      <c r="I1129" s="197"/>
      <c r="J1129" s="193"/>
      <c r="K1129" s="193"/>
      <c r="L1129" s="198"/>
      <c r="M1129" s="199"/>
      <c r="N1129" s="200"/>
      <c r="O1129" s="200"/>
      <c r="P1129" s="200"/>
      <c r="Q1129" s="200"/>
      <c r="R1129" s="200"/>
      <c r="S1129" s="200"/>
      <c r="T1129" s="201"/>
      <c r="AT1129" s="202" t="s">
        <v>181</v>
      </c>
      <c r="AU1129" s="202" t="s">
        <v>84</v>
      </c>
      <c r="AV1129" s="13" t="s">
        <v>84</v>
      </c>
      <c r="AW1129" s="13" t="s">
        <v>35</v>
      </c>
      <c r="AX1129" s="13" t="s">
        <v>74</v>
      </c>
      <c r="AY1129" s="202" t="s">
        <v>170</v>
      </c>
    </row>
    <row r="1130" spans="1:65" s="13" customFormat="1" x14ac:dyDescent="0.2">
      <c r="B1130" s="192"/>
      <c r="C1130" s="193"/>
      <c r="D1130" s="187" t="s">
        <v>181</v>
      </c>
      <c r="E1130" s="194" t="s">
        <v>19</v>
      </c>
      <c r="F1130" s="195" t="s">
        <v>1904</v>
      </c>
      <c r="G1130" s="193"/>
      <c r="H1130" s="196">
        <v>32.200000000000003</v>
      </c>
      <c r="I1130" s="197"/>
      <c r="J1130" s="193"/>
      <c r="K1130" s="193"/>
      <c r="L1130" s="198"/>
      <c r="M1130" s="199"/>
      <c r="N1130" s="200"/>
      <c r="O1130" s="200"/>
      <c r="P1130" s="200"/>
      <c r="Q1130" s="200"/>
      <c r="R1130" s="200"/>
      <c r="S1130" s="200"/>
      <c r="T1130" s="201"/>
      <c r="AT1130" s="202" t="s">
        <v>181</v>
      </c>
      <c r="AU1130" s="202" t="s">
        <v>84</v>
      </c>
      <c r="AV1130" s="13" t="s">
        <v>84</v>
      </c>
      <c r="AW1130" s="13" t="s">
        <v>35</v>
      </c>
      <c r="AX1130" s="13" t="s">
        <v>74</v>
      </c>
      <c r="AY1130" s="202" t="s">
        <v>170</v>
      </c>
    </row>
    <row r="1131" spans="1:65" s="14" customFormat="1" x14ac:dyDescent="0.2">
      <c r="B1131" s="203"/>
      <c r="C1131" s="204"/>
      <c r="D1131" s="187" t="s">
        <v>181</v>
      </c>
      <c r="E1131" s="205" t="s">
        <v>19</v>
      </c>
      <c r="F1131" s="206" t="s">
        <v>185</v>
      </c>
      <c r="G1131" s="204"/>
      <c r="H1131" s="207">
        <v>128.80000000000001</v>
      </c>
      <c r="I1131" s="208"/>
      <c r="J1131" s="204"/>
      <c r="K1131" s="204"/>
      <c r="L1131" s="209"/>
      <c r="M1131" s="210"/>
      <c r="N1131" s="211"/>
      <c r="O1131" s="211"/>
      <c r="P1131" s="211"/>
      <c r="Q1131" s="211"/>
      <c r="R1131" s="211"/>
      <c r="S1131" s="211"/>
      <c r="T1131" s="212"/>
      <c r="AT1131" s="213" t="s">
        <v>181</v>
      </c>
      <c r="AU1131" s="213" t="s">
        <v>84</v>
      </c>
      <c r="AV1131" s="14" t="s">
        <v>177</v>
      </c>
      <c r="AW1131" s="14" t="s">
        <v>35</v>
      </c>
      <c r="AX1131" s="14" t="s">
        <v>82</v>
      </c>
      <c r="AY1131" s="213" t="s">
        <v>170</v>
      </c>
    </row>
    <row r="1132" spans="1:65" s="2" customFormat="1" ht="16.5" customHeight="1" x14ac:dyDescent="0.2">
      <c r="A1132" s="35"/>
      <c r="B1132" s="36"/>
      <c r="C1132" s="214" t="s">
        <v>1905</v>
      </c>
      <c r="D1132" s="214" t="s">
        <v>239</v>
      </c>
      <c r="E1132" s="215" t="s">
        <v>1906</v>
      </c>
      <c r="F1132" s="216" t="s">
        <v>1907</v>
      </c>
      <c r="G1132" s="217" t="s">
        <v>175</v>
      </c>
      <c r="H1132" s="218">
        <v>4.6369999999999996</v>
      </c>
      <c r="I1132" s="219"/>
      <c r="J1132" s="220">
        <f>ROUND(I1132*H1132,2)</f>
        <v>0</v>
      </c>
      <c r="K1132" s="216" t="s">
        <v>176</v>
      </c>
      <c r="L1132" s="221"/>
      <c r="M1132" s="222" t="s">
        <v>19</v>
      </c>
      <c r="N1132" s="223" t="s">
        <v>45</v>
      </c>
      <c r="O1132" s="65"/>
      <c r="P1132" s="183">
        <f>O1132*H1132</f>
        <v>0</v>
      </c>
      <c r="Q1132" s="183">
        <v>0.55000000000000004</v>
      </c>
      <c r="R1132" s="183">
        <f>Q1132*H1132</f>
        <v>2.5503499999999999</v>
      </c>
      <c r="S1132" s="183">
        <v>0</v>
      </c>
      <c r="T1132" s="184">
        <f>S1132*H1132</f>
        <v>0</v>
      </c>
      <c r="U1132" s="35"/>
      <c r="V1132" s="35"/>
      <c r="W1132" s="35"/>
      <c r="X1132" s="35"/>
      <c r="Y1132" s="35"/>
      <c r="Z1132" s="35"/>
      <c r="AA1132" s="35"/>
      <c r="AB1132" s="35"/>
      <c r="AC1132" s="35"/>
      <c r="AD1132" s="35"/>
      <c r="AE1132" s="35"/>
      <c r="AR1132" s="185" t="s">
        <v>426</v>
      </c>
      <c r="AT1132" s="185" t="s">
        <v>239</v>
      </c>
      <c r="AU1132" s="185" t="s">
        <v>84</v>
      </c>
      <c r="AY1132" s="18" t="s">
        <v>170</v>
      </c>
      <c r="BE1132" s="186">
        <f>IF(N1132="základní",J1132,0)</f>
        <v>0</v>
      </c>
      <c r="BF1132" s="186">
        <f>IF(N1132="snížená",J1132,0)</f>
        <v>0</v>
      </c>
      <c r="BG1132" s="186">
        <f>IF(N1132="zákl. přenesená",J1132,0)</f>
        <v>0</v>
      </c>
      <c r="BH1132" s="186">
        <f>IF(N1132="sníž. přenesená",J1132,0)</f>
        <v>0</v>
      </c>
      <c r="BI1132" s="186">
        <f>IF(N1132="nulová",J1132,0)</f>
        <v>0</v>
      </c>
      <c r="BJ1132" s="18" t="s">
        <v>82</v>
      </c>
      <c r="BK1132" s="186">
        <f>ROUND(I1132*H1132,2)</f>
        <v>0</v>
      </c>
      <c r="BL1132" s="18" t="s">
        <v>276</v>
      </c>
      <c r="BM1132" s="185" t="s">
        <v>1908</v>
      </c>
    </row>
    <row r="1133" spans="1:65" s="13" customFormat="1" x14ac:dyDescent="0.2">
      <c r="B1133" s="192"/>
      <c r="C1133" s="193"/>
      <c r="D1133" s="187" t="s">
        <v>181</v>
      </c>
      <c r="E1133" s="194" t="s">
        <v>19</v>
      </c>
      <c r="F1133" s="195" t="s">
        <v>1909</v>
      </c>
      <c r="G1133" s="193"/>
      <c r="H1133" s="196">
        <v>3.4780000000000002</v>
      </c>
      <c r="I1133" s="197"/>
      <c r="J1133" s="193"/>
      <c r="K1133" s="193"/>
      <c r="L1133" s="198"/>
      <c r="M1133" s="199"/>
      <c r="N1133" s="200"/>
      <c r="O1133" s="200"/>
      <c r="P1133" s="200"/>
      <c r="Q1133" s="200"/>
      <c r="R1133" s="200"/>
      <c r="S1133" s="200"/>
      <c r="T1133" s="201"/>
      <c r="AT1133" s="202" t="s">
        <v>181</v>
      </c>
      <c r="AU1133" s="202" t="s">
        <v>84</v>
      </c>
      <c r="AV1133" s="13" t="s">
        <v>84</v>
      </c>
      <c r="AW1133" s="13" t="s">
        <v>35</v>
      </c>
      <c r="AX1133" s="13" t="s">
        <v>74</v>
      </c>
      <c r="AY1133" s="202" t="s">
        <v>170</v>
      </c>
    </row>
    <row r="1134" spans="1:65" s="13" customFormat="1" x14ac:dyDescent="0.2">
      <c r="B1134" s="192"/>
      <c r="C1134" s="193"/>
      <c r="D1134" s="187" t="s">
        <v>181</v>
      </c>
      <c r="E1134" s="194" t="s">
        <v>19</v>
      </c>
      <c r="F1134" s="195" t="s">
        <v>1910</v>
      </c>
      <c r="G1134" s="193"/>
      <c r="H1134" s="196">
        <v>1.159</v>
      </c>
      <c r="I1134" s="197"/>
      <c r="J1134" s="193"/>
      <c r="K1134" s="193"/>
      <c r="L1134" s="198"/>
      <c r="M1134" s="199"/>
      <c r="N1134" s="200"/>
      <c r="O1134" s="200"/>
      <c r="P1134" s="200"/>
      <c r="Q1134" s="200"/>
      <c r="R1134" s="200"/>
      <c r="S1134" s="200"/>
      <c r="T1134" s="201"/>
      <c r="AT1134" s="202" t="s">
        <v>181</v>
      </c>
      <c r="AU1134" s="202" t="s">
        <v>84</v>
      </c>
      <c r="AV1134" s="13" t="s">
        <v>84</v>
      </c>
      <c r="AW1134" s="13" t="s">
        <v>35</v>
      </c>
      <c r="AX1134" s="13" t="s">
        <v>74</v>
      </c>
      <c r="AY1134" s="202" t="s">
        <v>170</v>
      </c>
    </row>
    <row r="1135" spans="1:65" s="14" customFormat="1" x14ac:dyDescent="0.2">
      <c r="B1135" s="203"/>
      <c r="C1135" s="204"/>
      <c r="D1135" s="187" t="s">
        <v>181</v>
      </c>
      <c r="E1135" s="205" t="s">
        <v>19</v>
      </c>
      <c r="F1135" s="206" t="s">
        <v>185</v>
      </c>
      <c r="G1135" s="204"/>
      <c r="H1135" s="207">
        <v>4.6369999999999996</v>
      </c>
      <c r="I1135" s="208"/>
      <c r="J1135" s="204"/>
      <c r="K1135" s="204"/>
      <c r="L1135" s="209"/>
      <c r="M1135" s="210"/>
      <c r="N1135" s="211"/>
      <c r="O1135" s="211"/>
      <c r="P1135" s="211"/>
      <c r="Q1135" s="211"/>
      <c r="R1135" s="211"/>
      <c r="S1135" s="211"/>
      <c r="T1135" s="212"/>
      <c r="AT1135" s="213" t="s">
        <v>181</v>
      </c>
      <c r="AU1135" s="213" t="s">
        <v>84</v>
      </c>
      <c r="AV1135" s="14" t="s">
        <v>177</v>
      </c>
      <c r="AW1135" s="14" t="s">
        <v>35</v>
      </c>
      <c r="AX1135" s="14" t="s">
        <v>82</v>
      </c>
      <c r="AY1135" s="213" t="s">
        <v>170</v>
      </c>
    </row>
    <row r="1136" spans="1:65" s="2" customFormat="1" ht="24" x14ac:dyDescent="0.2">
      <c r="A1136" s="35"/>
      <c r="B1136" s="36"/>
      <c r="C1136" s="174" t="s">
        <v>1911</v>
      </c>
      <c r="D1136" s="174" t="s">
        <v>172</v>
      </c>
      <c r="E1136" s="175" t="s">
        <v>1912</v>
      </c>
      <c r="F1136" s="176" t="s">
        <v>1913</v>
      </c>
      <c r="G1136" s="177" t="s">
        <v>248</v>
      </c>
      <c r="H1136" s="178">
        <v>428.53300000000002</v>
      </c>
      <c r="I1136" s="179"/>
      <c r="J1136" s="180">
        <f>ROUND(I1136*H1136,2)</f>
        <v>0</v>
      </c>
      <c r="K1136" s="176" t="s">
        <v>176</v>
      </c>
      <c r="L1136" s="40"/>
      <c r="M1136" s="181" t="s">
        <v>19</v>
      </c>
      <c r="N1136" s="182" t="s">
        <v>45</v>
      </c>
      <c r="O1136" s="65"/>
      <c r="P1136" s="183">
        <f>O1136*H1136</f>
        <v>0</v>
      </c>
      <c r="Q1136" s="183">
        <v>0</v>
      </c>
      <c r="R1136" s="183">
        <f>Q1136*H1136</f>
        <v>0</v>
      </c>
      <c r="S1136" s="183">
        <v>0</v>
      </c>
      <c r="T1136" s="184">
        <f>S1136*H1136</f>
        <v>0</v>
      </c>
      <c r="U1136" s="35"/>
      <c r="V1136" s="35"/>
      <c r="W1136" s="35"/>
      <c r="X1136" s="35"/>
      <c r="Y1136" s="35"/>
      <c r="Z1136" s="35"/>
      <c r="AA1136" s="35"/>
      <c r="AB1136" s="35"/>
      <c r="AC1136" s="35"/>
      <c r="AD1136" s="35"/>
      <c r="AE1136" s="35"/>
      <c r="AR1136" s="185" t="s">
        <v>276</v>
      </c>
      <c r="AT1136" s="185" t="s">
        <v>172</v>
      </c>
      <c r="AU1136" s="185" t="s">
        <v>84</v>
      </c>
      <c r="AY1136" s="18" t="s">
        <v>170</v>
      </c>
      <c r="BE1136" s="186">
        <f>IF(N1136="základní",J1136,0)</f>
        <v>0</v>
      </c>
      <c r="BF1136" s="186">
        <f>IF(N1136="snížená",J1136,0)</f>
        <v>0</v>
      </c>
      <c r="BG1136" s="186">
        <f>IF(N1136="zákl. přenesená",J1136,0)</f>
        <v>0</v>
      </c>
      <c r="BH1136" s="186">
        <f>IF(N1136="sníž. přenesená",J1136,0)</f>
        <v>0</v>
      </c>
      <c r="BI1136" s="186">
        <f>IF(N1136="nulová",J1136,0)</f>
        <v>0</v>
      </c>
      <c r="BJ1136" s="18" t="s">
        <v>82</v>
      </c>
      <c r="BK1136" s="186">
        <f>ROUND(I1136*H1136,2)</f>
        <v>0</v>
      </c>
      <c r="BL1136" s="18" t="s">
        <v>276</v>
      </c>
      <c r="BM1136" s="185" t="s">
        <v>1914</v>
      </c>
    </row>
    <row r="1137" spans="1:65" s="2" customFormat="1" ht="39" x14ac:dyDescent="0.2">
      <c r="A1137" s="35"/>
      <c r="B1137" s="36"/>
      <c r="C1137" s="37"/>
      <c r="D1137" s="187" t="s">
        <v>179</v>
      </c>
      <c r="E1137" s="37"/>
      <c r="F1137" s="188" t="s">
        <v>1915</v>
      </c>
      <c r="G1137" s="37"/>
      <c r="H1137" s="37"/>
      <c r="I1137" s="189"/>
      <c r="J1137" s="37"/>
      <c r="K1137" s="37"/>
      <c r="L1137" s="40"/>
      <c r="M1137" s="190"/>
      <c r="N1137" s="191"/>
      <c r="O1137" s="65"/>
      <c r="P1137" s="65"/>
      <c r="Q1137" s="65"/>
      <c r="R1137" s="65"/>
      <c r="S1137" s="65"/>
      <c r="T1137" s="66"/>
      <c r="U1137" s="35"/>
      <c r="V1137" s="35"/>
      <c r="W1137" s="35"/>
      <c r="X1137" s="35"/>
      <c r="Y1137" s="35"/>
      <c r="Z1137" s="35"/>
      <c r="AA1137" s="35"/>
      <c r="AB1137" s="35"/>
      <c r="AC1137" s="35"/>
      <c r="AD1137" s="35"/>
      <c r="AE1137" s="35"/>
      <c r="AT1137" s="18" t="s">
        <v>179</v>
      </c>
      <c r="AU1137" s="18" t="s">
        <v>84</v>
      </c>
    </row>
    <row r="1138" spans="1:65" s="13" customFormat="1" x14ac:dyDescent="0.2">
      <c r="B1138" s="192"/>
      <c r="C1138" s="193"/>
      <c r="D1138" s="187" t="s">
        <v>181</v>
      </c>
      <c r="E1138" s="194" t="s">
        <v>19</v>
      </c>
      <c r="F1138" s="195" t="s">
        <v>1916</v>
      </c>
      <c r="G1138" s="193"/>
      <c r="H1138" s="196">
        <v>441.01299999999998</v>
      </c>
      <c r="I1138" s="197"/>
      <c r="J1138" s="193"/>
      <c r="K1138" s="193"/>
      <c r="L1138" s="198"/>
      <c r="M1138" s="199"/>
      <c r="N1138" s="200"/>
      <c r="O1138" s="200"/>
      <c r="P1138" s="200"/>
      <c r="Q1138" s="200"/>
      <c r="R1138" s="200"/>
      <c r="S1138" s="200"/>
      <c r="T1138" s="201"/>
      <c r="AT1138" s="202" t="s">
        <v>181</v>
      </c>
      <c r="AU1138" s="202" t="s">
        <v>84</v>
      </c>
      <c r="AV1138" s="13" t="s">
        <v>84</v>
      </c>
      <c r="AW1138" s="13" t="s">
        <v>35</v>
      </c>
      <c r="AX1138" s="13" t="s">
        <v>74</v>
      </c>
      <c r="AY1138" s="202" t="s">
        <v>170</v>
      </c>
    </row>
    <row r="1139" spans="1:65" s="13" customFormat="1" x14ac:dyDescent="0.2">
      <c r="B1139" s="192"/>
      <c r="C1139" s="193"/>
      <c r="D1139" s="187" t="s">
        <v>181</v>
      </c>
      <c r="E1139" s="194" t="s">
        <v>19</v>
      </c>
      <c r="F1139" s="195" t="s">
        <v>1917</v>
      </c>
      <c r="G1139" s="193"/>
      <c r="H1139" s="196">
        <v>-12.48</v>
      </c>
      <c r="I1139" s="197"/>
      <c r="J1139" s="193"/>
      <c r="K1139" s="193"/>
      <c r="L1139" s="198"/>
      <c r="M1139" s="199"/>
      <c r="N1139" s="200"/>
      <c r="O1139" s="200"/>
      <c r="P1139" s="200"/>
      <c r="Q1139" s="200"/>
      <c r="R1139" s="200"/>
      <c r="S1139" s="200"/>
      <c r="T1139" s="201"/>
      <c r="AT1139" s="202" t="s">
        <v>181</v>
      </c>
      <c r="AU1139" s="202" t="s">
        <v>84</v>
      </c>
      <c r="AV1139" s="13" t="s">
        <v>84</v>
      </c>
      <c r="AW1139" s="13" t="s">
        <v>35</v>
      </c>
      <c r="AX1139" s="13" t="s">
        <v>74</v>
      </c>
      <c r="AY1139" s="202" t="s">
        <v>170</v>
      </c>
    </row>
    <row r="1140" spans="1:65" s="14" customFormat="1" x14ac:dyDescent="0.2">
      <c r="B1140" s="203"/>
      <c r="C1140" s="204"/>
      <c r="D1140" s="187" t="s">
        <v>181</v>
      </c>
      <c r="E1140" s="205" t="s">
        <v>19</v>
      </c>
      <c r="F1140" s="206" t="s">
        <v>185</v>
      </c>
      <c r="G1140" s="204"/>
      <c r="H1140" s="207">
        <v>428.53300000000002</v>
      </c>
      <c r="I1140" s="208"/>
      <c r="J1140" s="204"/>
      <c r="K1140" s="204"/>
      <c r="L1140" s="209"/>
      <c r="M1140" s="210"/>
      <c r="N1140" s="211"/>
      <c r="O1140" s="211"/>
      <c r="P1140" s="211"/>
      <c r="Q1140" s="211"/>
      <c r="R1140" s="211"/>
      <c r="S1140" s="211"/>
      <c r="T1140" s="212"/>
      <c r="AT1140" s="213" t="s">
        <v>181</v>
      </c>
      <c r="AU1140" s="213" t="s">
        <v>84</v>
      </c>
      <c r="AV1140" s="14" t="s">
        <v>177</v>
      </c>
      <c r="AW1140" s="14" t="s">
        <v>35</v>
      </c>
      <c r="AX1140" s="14" t="s">
        <v>82</v>
      </c>
      <c r="AY1140" s="213" t="s">
        <v>170</v>
      </c>
    </row>
    <row r="1141" spans="1:65" s="2" customFormat="1" ht="16.5" customHeight="1" x14ac:dyDescent="0.2">
      <c r="A1141" s="35"/>
      <c r="B1141" s="36"/>
      <c r="C1141" s="214" t="s">
        <v>1918</v>
      </c>
      <c r="D1141" s="214" t="s">
        <v>239</v>
      </c>
      <c r="E1141" s="215" t="s">
        <v>1919</v>
      </c>
      <c r="F1141" s="216" t="s">
        <v>1920</v>
      </c>
      <c r="G1141" s="217" t="s">
        <v>175</v>
      </c>
      <c r="H1141" s="218">
        <v>4.694</v>
      </c>
      <c r="I1141" s="219"/>
      <c r="J1141" s="220">
        <f>ROUND(I1141*H1141,2)</f>
        <v>0</v>
      </c>
      <c r="K1141" s="216" t="s">
        <v>176</v>
      </c>
      <c r="L1141" s="221"/>
      <c r="M1141" s="222" t="s">
        <v>19</v>
      </c>
      <c r="N1141" s="223" t="s">
        <v>45</v>
      </c>
      <c r="O1141" s="65"/>
      <c r="P1141" s="183">
        <f>O1141*H1141</f>
        <v>0</v>
      </c>
      <c r="Q1141" s="183">
        <v>0.55000000000000004</v>
      </c>
      <c r="R1141" s="183">
        <f>Q1141*H1141</f>
        <v>2.5817000000000001</v>
      </c>
      <c r="S1141" s="183">
        <v>0</v>
      </c>
      <c r="T1141" s="184">
        <f>S1141*H1141</f>
        <v>0</v>
      </c>
      <c r="U1141" s="35"/>
      <c r="V1141" s="35"/>
      <c r="W1141" s="35"/>
      <c r="X1141" s="35"/>
      <c r="Y1141" s="35"/>
      <c r="Z1141" s="35"/>
      <c r="AA1141" s="35"/>
      <c r="AB1141" s="35"/>
      <c r="AC1141" s="35"/>
      <c r="AD1141" s="35"/>
      <c r="AE1141" s="35"/>
      <c r="AR1141" s="185" t="s">
        <v>426</v>
      </c>
      <c r="AT1141" s="185" t="s">
        <v>239</v>
      </c>
      <c r="AU1141" s="185" t="s">
        <v>84</v>
      </c>
      <c r="AY1141" s="18" t="s">
        <v>170</v>
      </c>
      <c r="BE1141" s="186">
        <f>IF(N1141="základní",J1141,0)</f>
        <v>0</v>
      </c>
      <c r="BF1141" s="186">
        <f>IF(N1141="snížená",J1141,0)</f>
        <v>0</v>
      </c>
      <c r="BG1141" s="186">
        <f>IF(N1141="zákl. přenesená",J1141,0)</f>
        <v>0</v>
      </c>
      <c r="BH1141" s="186">
        <f>IF(N1141="sníž. přenesená",J1141,0)</f>
        <v>0</v>
      </c>
      <c r="BI1141" s="186">
        <f>IF(N1141="nulová",J1141,0)</f>
        <v>0</v>
      </c>
      <c r="BJ1141" s="18" t="s">
        <v>82</v>
      </c>
      <c r="BK1141" s="186">
        <f>ROUND(I1141*H1141,2)</f>
        <v>0</v>
      </c>
      <c r="BL1141" s="18" t="s">
        <v>276</v>
      </c>
      <c r="BM1141" s="185" t="s">
        <v>1921</v>
      </c>
    </row>
    <row r="1142" spans="1:65" s="13" customFormat="1" x14ac:dyDescent="0.2">
      <c r="B1142" s="192"/>
      <c r="C1142" s="193"/>
      <c r="D1142" s="187" t="s">
        <v>181</v>
      </c>
      <c r="E1142" s="194" t="s">
        <v>19</v>
      </c>
      <c r="F1142" s="195" t="s">
        <v>1922</v>
      </c>
      <c r="G1142" s="193"/>
      <c r="H1142" s="196">
        <v>4.694</v>
      </c>
      <c r="I1142" s="197"/>
      <c r="J1142" s="193"/>
      <c r="K1142" s="193"/>
      <c r="L1142" s="198"/>
      <c r="M1142" s="199"/>
      <c r="N1142" s="200"/>
      <c r="O1142" s="200"/>
      <c r="P1142" s="200"/>
      <c r="Q1142" s="200"/>
      <c r="R1142" s="200"/>
      <c r="S1142" s="200"/>
      <c r="T1142" s="201"/>
      <c r="AT1142" s="202" t="s">
        <v>181</v>
      </c>
      <c r="AU1142" s="202" t="s">
        <v>84</v>
      </c>
      <c r="AV1142" s="13" t="s">
        <v>84</v>
      </c>
      <c r="AW1142" s="13" t="s">
        <v>35</v>
      </c>
      <c r="AX1142" s="13" t="s">
        <v>82</v>
      </c>
      <c r="AY1142" s="202" t="s">
        <v>170</v>
      </c>
    </row>
    <row r="1143" spans="1:65" s="2" customFormat="1" ht="16.5" customHeight="1" x14ac:dyDescent="0.2">
      <c r="A1143" s="35"/>
      <c r="B1143" s="36"/>
      <c r="C1143" s="174" t="s">
        <v>1923</v>
      </c>
      <c r="D1143" s="174" t="s">
        <v>172</v>
      </c>
      <c r="E1143" s="175" t="s">
        <v>1924</v>
      </c>
      <c r="F1143" s="176" t="s">
        <v>1925</v>
      </c>
      <c r="G1143" s="177" t="s">
        <v>272</v>
      </c>
      <c r="H1143" s="178">
        <v>446.358</v>
      </c>
      <c r="I1143" s="179"/>
      <c r="J1143" s="180">
        <f>ROUND(I1143*H1143,2)</f>
        <v>0</v>
      </c>
      <c r="K1143" s="176" t="s">
        <v>176</v>
      </c>
      <c r="L1143" s="40"/>
      <c r="M1143" s="181" t="s">
        <v>19</v>
      </c>
      <c r="N1143" s="182" t="s">
        <v>45</v>
      </c>
      <c r="O1143" s="65"/>
      <c r="P1143" s="183">
        <f>O1143*H1143</f>
        <v>0</v>
      </c>
      <c r="Q1143" s="183">
        <v>0</v>
      </c>
      <c r="R1143" s="183">
        <f>Q1143*H1143</f>
        <v>0</v>
      </c>
      <c r="S1143" s="183">
        <v>0</v>
      </c>
      <c r="T1143" s="184">
        <f>S1143*H1143</f>
        <v>0</v>
      </c>
      <c r="U1143" s="35"/>
      <c r="V1143" s="35"/>
      <c r="W1143" s="35"/>
      <c r="X1143" s="35"/>
      <c r="Y1143" s="35"/>
      <c r="Z1143" s="35"/>
      <c r="AA1143" s="35"/>
      <c r="AB1143" s="35"/>
      <c r="AC1143" s="35"/>
      <c r="AD1143" s="35"/>
      <c r="AE1143" s="35"/>
      <c r="AR1143" s="185" t="s">
        <v>276</v>
      </c>
      <c r="AT1143" s="185" t="s">
        <v>172</v>
      </c>
      <c r="AU1143" s="185" t="s">
        <v>84</v>
      </c>
      <c r="AY1143" s="18" t="s">
        <v>170</v>
      </c>
      <c r="BE1143" s="186">
        <f>IF(N1143="základní",J1143,0)</f>
        <v>0</v>
      </c>
      <c r="BF1143" s="186">
        <f>IF(N1143="snížená",J1143,0)</f>
        <v>0</v>
      </c>
      <c r="BG1143" s="186">
        <f>IF(N1143="zákl. přenesená",J1143,0)</f>
        <v>0</v>
      </c>
      <c r="BH1143" s="186">
        <f>IF(N1143="sníž. přenesená",J1143,0)</f>
        <v>0</v>
      </c>
      <c r="BI1143" s="186">
        <f>IF(N1143="nulová",J1143,0)</f>
        <v>0</v>
      </c>
      <c r="BJ1143" s="18" t="s">
        <v>82</v>
      </c>
      <c r="BK1143" s="186">
        <f>ROUND(I1143*H1143,2)</f>
        <v>0</v>
      </c>
      <c r="BL1143" s="18" t="s">
        <v>276</v>
      </c>
      <c r="BM1143" s="185" t="s">
        <v>1926</v>
      </c>
    </row>
    <row r="1144" spans="1:65" s="2" customFormat="1" ht="39" x14ac:dyDescent="0.2">
      <c r="A1144" s="35"/>
      <c r="B1144" s="36"/>
      <c r="C1144" s="37"/>
      <c r="D1144" s="187" t="s">
        <v>179</v>
      </c>
      <c r="E1144" s="37"/>
      <c r="F1144" s="188" t="s">
        <v>1915</v>
      </c>
      <c r="G1144" s="37"/>
      <c r="H1144" s="37"/>
      <c r="I1144" s="189"/>
      <c r="J1144" s="37"/>
      <c r="K1144" s="37"/>
      <c r="L1144" s="40"/>
      <c r="M1144" s="190"/>
      <c r="N1144" s="191"/>
      <c r="O1144" s="65"/>
      <c r="P1144" s="65"/>
      <c r="Q1144" s="65"/>
      <c r="R1144" s="65"/>
      <c r="S1144" s="65"/>
      <c r="T1144" s="66"/>
      <c r="U1144" s="35"/>
      <c r="V1144" s="35"/>
      <c r="W1144" s="35"/>
      <c r="X1144" s="35"/>
      <c r="Y1144" s="35"/>
      <c r="Z1144" s="35"/>
      <c r="AA1144" s="35"/>
      <c r="AB1144" s="35"/>
      <c r="AC1144" s="35"/>
      <c r="AD1144" s="35"/>
      <c r="AE1144" s="35"/>
      <c r="AT1144" s="18" t="s">
        <v>179</v>
      </c>
      <c r="AU1144" s="18" t="s">
        <v>84</v>
      </c>
    </row>
    <row r="1145" spans="1:65" s="13" customFormat="1" x14ac:dyDescent="0.2">
      <c r="B1145" s="192"/>
      <c r="C1145" s="193"/>
      <c r="D1145" s="187" t="s">
        <v>181</v>
      </c>
      <c r="E1145" s="194" t="s">
        <v>19</v>
      </c>
      <c r="F1145" s="195" t="s">
        <v>1927</v>
      </c>
      <c r="G1145" s="193"/>
      <c r="H1145" s="196">
        <v>446.358</v>
      </c>
      <c r="I1145" s="197"/>
      <c r="J1145" s="193"/>
      <c r="K1145" s="193"/>
      <c r="L1145" s="198"/>
      <c r="M1145" s="199"/>
      <c r="N1145" s="200"/>
      <c r="O1145" s="200"/>
      <c r="P1145" s="200"/>
      <c r="Q1145" s="200"/>
      <c r="R1145" s="200"/>
      <c r="S1145" s="200"/>
      <c r="T1145" s="201"/>
      <c r="AT1145" s="202" t="s">
        <v>181</v>
      </c>
      <c r="AU1145" s="202" t="s">
        <v>84</v>
      </c>
      <c r="AV1145" s="13" t="s">
        <v>84</v>
      </c>
      <c r="AW1145" s="13" t="s">
        <v>35</v>
      </c>
      <c r="AX1145" s="13" t="s">
        <v>82</v>
      </c>
      <c r="AY1145" s="202" t="s">
        <v>170</v>
      </c>
    </row>
    <row r="1146" spans="1:65" s="2" customFormat="1" ht="16.5" customHeight="1" x14ac:dyDescent="0.2">
      <c r="A1146" s="35"/>
      <c r="B1146" s="36"/>
      <c r="C1146" s="214" t="s">
        <v>1928</v>
      </c>
      <c r="D1146" s="214" t="s">
        <v>239</v>
      </c>
      <c r="E1146" s="215" t="s">
        <v>1919</v>
      </c>
      <c r="F1146" s="216" t="s">
        <v>1920</v>
      </c>
      <c r="G1146" s="217" t="s">
        <v>175</v>
      </c>
      <c r="H1146" s="218">
        <v>1.1779999999999999</v>
      </c>
      <c r="I1146" s="219"/>
      <c r="J1146" s="220">
        <f>ROUND(I1146*H1146,2)</f>
        <v>0</v>
      </c>
      <c r="K1146" s="216" t="s">
        <v>176</v>
      </c>
      <c r="L1146" s="221"/>
      <c r="M1146" s="222" t="s">
        <v>19</v>
      </c>
      <c r="N1146" s="223" t="s">
        <v>45</v>
      </c>
      <c r="O1146" s="65"/>
      <c r="P1146" s="183">
        <f>O1146*H1146</f>
        <v>0</v>
      </c>
      <c r="Q1146" s="183">
        <v>0.55000000000000004</v>
      </c>
      <c r="R1146" s="183">
        <f>Q1146*H1146</f>
        <v>0.64790000000000003</v>
      </c>
      <c r="S1146" s="183">
        <v>0</v>
      </c>
      <c r="T1146" s="184">
        <f>S1146*H1146</f>
        <v>0</v>
      </c>
      <c r="U1146" s="35"/>
      <c r="V1146" s="35"/>
      <c r="W1146" s="35"/>
      <c r="X1146" s="35"/>
      <c r="Y1146" s="35"/>
      <c r="Z1146" s="35"/>
      <c r="AA1146" s="35"/>
      <c r="AB1146" s="35"/>
      <c r="AC1146" s="35"/>
      <c r="AD1146" s="35"/>
      <c r="AE1146" s="35"/>
      <c r="AR1146" s="185" t="s">
        <v>426</v>
      </c>
      <c r="AT1146" s="185" t="s">
        <v>239</v>
      </c>
      <c r="AU1146" s="185" t="s">
        <v>84</v>
      </c>
      <c r="AY1146" s="18" t="s">
        <v>170</v>
      </c>
      <c r="BE1146" s="186">
        <f>IF(N1146="základní",J1146,0)</f>
        <v>0</v>
      </c>
      <c r="BF1146" s="186">
        <f>IF(N1146="snížená",J1146,0)</f>
        <v>0</v>
      </c>
      <c r="BG1146" s="186">
        <f>IF(N1146="zákl. přenesená",J1146,0)</f>
        <v>0</v>
      </c>
      <c r="BH1146" s="186">
        <f>IF(N1146="sníž. přenesená",J1146,0)</f>
        <v>0</v>
      </c>
      <c r="BI1146" s="186">
        <f>IF(N1146="nulová",J1146,0)</f>
        <v>0</v>
      </c>
      <c r="BJ1146" s="18" t="s">
        <v>82</v>
      </c>
      <c r="BK1146" s="186">
        <f>ROUND(I1146*H1146,2)</f>
        <v>0</v>
      </c>
      <c r="BL1146" s="18" t="s">
        <v>276</v>
      </c>
      <c r="BM1146" s="185" t="s">
        <v>1929</v>
      </c>
    </row>
    <row r="1147" spans="1:65" s="13" customFormat="1" x14ac:dyDescent="0.2">
      <c r="B1147" s="192"/>
      <c r="C1147" s="193"/>
      <c r="D1147" s="187" t="s">
        <v>181</v>
      </c>
      <c r="E1147" s="194" t="s">
        <v>19</v>
      </c>
      <c r="F1147" s="195" t="s">
        <v>1930</v>
      </c>
      <c r="G1147" s="193"/>
      <c r="H1147" s="196">
        <v>1.071</v>
      </c>
      <c r="I1147" s="197"/>
      <c r="J1147" s="193"/>
      <c r="K1147" s="193"/>
      <c r="L1147" s="198"/>
      <c r="M1147" s="199"/>
      <c r="N1147" s="200"/>
      <c r="O1147" s="200"/>
      <c r="P1147" s="200"/>
      <c r="Q1147" s="200"/>
      <c r="R1147" s="200"/>
      <c r="S1147" s="200"/>
      <c r="T1147" s="201"/>
      <c r="AT1147" s="202" t="s">
        <v>181</v>
      </c>
      <c r="AU1147" s="202" t="s">
        <v>84</v>
      </c>
      <c r="AV1147" s="13" t="s">
        <v>84</v>
      </c>
      <c r="AW1147" s="13" t="s">
        <v>35</v>
      </c>
      <c r="AX1147" s="13" t="s">
        <v>82</v>
      </c>
      <c r="AY1147" s="202" t="s">
        <v>170</v>
      </c>
    </row>
    <row r="1148" spans="1:65" s="13" customFormat="1" x14ac:dyDescent="0.2">
      <c r="B1148" s="192"/>
      <c r="C1148" s="193"/>
      <c r="D1148" s="187" t="s">
        <v>181</v>
      </c>
      <c r="E1148" s="193"/>
      <c r="F1148" s="195" t="s">
        <v>1931</v>
      </c>
      <c r="G1148" s="193"/>
      <c r="H1148" s="196">
        <v>1.1779999999999999</v>
      </c>
      <c r="I1148" s="197"/>
      <c r="J1148" s="193"/>
      <c r="K1148" s="193"/>
      <c r="L1148" s="198"/>
      <c r="M1148" s="199"/>
      <c r="N1148" s="200"/>
      <c r="O1148" s="200"/>
      <c r="P1148" s="200"/>
      <c r="Q1148" s="200"/>
      <c r="R1148" s="200"/>
      <c r="S1148" s="200"/>
      <c r="T1148" s="201"/>
      <c r="AT1148" s="202" t="s">
        <v>181</v>
      </c>
      <c r="AU1148" s="202" t="s">
        <v>84</v>
      </c>
      <c r="AV1148" s="13" t="s">
        <v>84</v>
      </c>
      <c r="AW1148" s="13" t="s">
        <v>4</v>
      </c>
      <c r="AX1148" s="13" t="s">
        <v>82</v>
      </c>
      <c r="AY1148" s="202" t="s">
        <v>170</v>
      </c>
    </row>
    <row r="1149" spans="1:65" s="2" customFormat="1" ht="21.75" customHeight="1" x14ac:dyDescent="0.2">
      <c r="A1149" s="35"/>
      <c r="B1149" s="36"/>
      <c r="C1149" s="174" t="s">
        <v>1932</v>
      </c>
      <c r="D1149" s="174" t="s">
        <v>172</v>
      </c>
      <c r="E1149" s="175" t="s">
        <v>1933</v>
      </c>
      <c r="F1149" s="176" t="s">
        <v>1934</v>
      </c>
      <c r="G1149" s="177" t="s">
        <v>175</v>
      </c>
      <c r="H1149" s="178">
        <v>35.868000000000002</v>
      </c>
      <c r="I1149" s="179"/>
      <c r="J1149" s="180">
        <f>ROUND(I1149*H1149,2)</f>
        <v>0</v>
      </c>
      <c r="K1149" s="176" t="s">
        <v>176</v>
      </c>
      <c r="L1149" s="40"/>
      <c r="M1149" s="181" t="s">
        <v>19</v>
      </c>
      <c r="N1149" s="182" t="s">
        <v>45</v>
      </c>
      <c r="O1149" s="65"/>
      <c r="P1149" s="183">
        <f>O1149*H1149</f>
        <v>0</v>
      </c>
      <c r="Q1149" s="183">
        <v>2.3369999999999998E-2</v>
      </c>
      <c r="R1149" s="183">
        <f>Q1149*H1149</f>
        <v>0.83823515999999998</v>
      </c>
      <c r="S1149" s="183">
        <v>0</v>
      </c>
      <c r="T1149" s="184">
        <f>S1149*H1149</f>
        <v>0</v>
      </c>
      <c r="U1149" s="35"/>
      <c r="V1149" s="35"/>
      <c r="W1149" s="35"/>
      <c r="X1149" s="35"/>
      <c r="Y1149" s="35"/>
      <c r="Z1149" s="35"/>
      <c r="AA1149" s="35"/>
      <c r="AB1149" s="35"/>
      <c r="AC1149" s="35"/>
      <c r="AD1149" s="35"/>
      <c r="AE1149" s="35"/>
      <c r="AR1149" s="185" t="s">
        <v>276</v>
      </c>
      <c r="AT1149" s="185" t="s">
        <v>172</v>
      </c>
      <c r="AU1149" s="185" t="s">
        <v>84</v>
      </c>
      <c r="AY1149" s="18" t="s">
        <v>170</v>
      </c>
      <c r="BE1149" s="186">
        <f>IF(N1149="základní",J1149,0)</f>
        <v>0</v>
      </c>
      <c r="BF1149" s="186">
        <f>IF(N1149="snížená",J1149,0)</f>
        <v>0</v>
      </c>
      <c r="BG1149" s="186">
        <f>IF(N1149="zákl. přenesená",J1149,0)</f>
        <v>0</v>
      </c>
      <c r="BH1149" s="186">
        <f>IF(N1149="sníž. přenesená",J1149,0)</f>
        <v>0</v>
      </c>
      <c r="BI1149" s="186">
        <f>IF(N1149="nulová",J1149,0)</f>
        <v>0</v>
      </c>
      <c r="BJ1149" s="18" t="s">
        <v>82</v>
      </c>
      <c r="BK1149" s="186">
        <f>ROUND(I1149*H1149,2)</f>
        <v>0</v>
      </c>
      <c r="BL1149" s="18" t="s">
        <v>276</v>
      </c>
      <c r="BM1149" s="185" t="s">
        <v>1935</v>
      </c>
    </row>
    <row r="1150" spans="1:65" s="2" customFormat="1" ht="87.75" x14ac:dyDescent="0.2">
      <c r="A1150" s="35"/>
      <c r="B1150" s="36"/>
      <c r="C1150" s="37"/>
      <c r="D1150" s="187" t="s">
        <v>179</v>
      </c>
      <c r="E1150" s="37"/>
      <c r="F1150" s="188" t="s">
        <v>1936</v>
      </c>
      <c r="G1150" s="37"/>
      <c r="H1150" s="37"/>
      <c r="I1150" s="189"/>
      <c r="J1150" s="37"/>
      <c r="K1150" s="37"/>
      <c r="L1150" s="40"/>
      <c r="M1150" s="190"/>
      <c r="N1150" s="191"/>
      <c r="O1150" s="65"/>
      <c r="P1150" s="65"/>
      <c r="Q1150" s="65"/>
      <c r="R1150" s="65"/>
      <c r="S1150" s="65"/>
      <c r="T1150" s="66"/>
      <c r="U1150" s="35"/>
      <c r="V1150" s="35"/>
      <c r="W1150" s="35"/>
      <c r="X1150" s="35"/>
      <c r="Y1150" s="35"/>
      <c r="Z1150" s="35"/>
      <c r="AA1150" s="35"/>
      <c r="AB1150" s="35"/>
      <c r="AC1150" s="35"/>
      <c r="AD1150" s="35"/>
      <c r="AE1150" s="35"/>
      <c r="AT1150" s="18" t="s">
        <v>179</v>
      </c>
      <c r="AU1150" s="18" t="s">
        <v>84</v>
      </c>
    </row>
    <row r="1151" spans="1:65" s="13" customFormat="1" x14ac:dyDescent="0.2">
      <c r="B1151" s="192"/>
      <c r="C1151" s="193"/>
      <c r="D1151" s="187" t="s">
        <v>181</v>
      </c>
      <c r="E1151" s="194" t="s">
        <v>19</v>
      </c>
      <c r="F1151" s="195" t="s">
        <v>1937</v>
      </c>
      <c r="G1151" s="193"/>
      <c r="H1151" s="196">
        <v>35.868000000000002</v>
      </c>
      <c r="I1151" s="197"/>
      <c r="J1151" s="193"/>
      <c r="K1151" s="193"/>
      <c r="L1151" s="198"/>
      <c r="M1151" s="199"/>
      <c r="N1151" s="200"/>
      <c r="O1151" s="200"/>
      <c r="P1151" s="200"/>
      <c r="Q1151" s="200"/>
      <c r="R1151" s="200"/>
      <c r="S1151" s="200"/>
      <c r="T1151" s="201"/>
      <c r="AT1151" s="202" t="s">
        <v>181</v>
      </c>
      <c r="AU1151" s="202" t="s">
        <v>84</v>
      </c>
      <c r="AV1151" s="13" t="s">
        <v>84</v>
      </c>
      <c r="AW1151" s="13" t="s">
        <v>35</v>
      </c>
      <c r="AX1151" s="13" t="s">
        <v>82</v>
      </c>
      <c r="AY1151" s="202" t="s">
        <v>170</v>
      </c>
    </row>
    <row r="1152" spans="1:65" s="2" customFormat="1" ht="16.5" customHeight="1" x14ac:dyDescent="0.2">
      <c r="A1152" s="35"/>
      <c r="B1152" s="36"/>
      <c r="C1152" s="174" t="s">
        <v>1938</v>
      </c>
      <c r="D1152" s="174" t="s">
        <v>172</v>
      </c>
      <c r="E1152" s="175" t="s">
        <v>1939</v>
      </c>
      <c r="F1152" s="176" t="s">
        <v>1940</v>
      </c>
      <c r="G1152" s="177" t="s">
        <v>248</v>
      </c>
      <c r="H1152" s="178">
        <v>35.677999999999997</v>
      </c>
      <c r="I1152" s="179"/>
      <c r="J1152" s="180">
        <f>ROUND(I1152*H1152,2)</f>
        <v>0</v>
      </c>
      <c r="K1152" s="176" t="s">
        <v>176</v>
      </c>
      <c r="L1152" s="40"/>
      <c r="M1152" s="181" t="s">
        <v>19</v>
      </c>
      <c r="N1152" s="182" t="s">
        <v>45</v>
      </c>
      <c r="O1152" s="65"/>
      <c r="P1152" s="183">
        <f>O1152*H1152</f>
        <v>0</v>
      </c>
      <c r="Q1152" s="183">
        <v>1.4800000000000001E-2</v>
      </c>
      <c r="R1152" s="183">
        <f>Q1152*H1152</f>
        <v>0.52803440000000001</v>
      </c>
      <c r="S1152" s="183">
        <v>0</v>
      </c>
      <c r="T1152" s="184">
        <f>S1152*H1152</f>
        <v>0</v>
      </c>
      <c r="U1152" s="35"/>
      <c r="V1152" s="35"/>
      <c r="W1152" s="35"/>
      <c r="X1152" s="35"/>
      <c r="Y1152" s="35"/>
      <c r="Z1152" s="35"/>
      <c r="AA1152" s="35"/>
      <c r="AB1152" s="35"/>
      <c r="AC1152" s="35"/>
      <c r="AD1152" s="35"/>
      <c r="AE1152" s="35"/>
      <c r="AR1152" s="185" t="s">
        <v>276</v>
      </c>
      <c r="AT1152" s="185" t="s">
        <v>172</v>
      </c>
      <c r="AU1152" s="185" t="s">
        <v>84</v>
      </c>
      <c r="AY1152" s="18" t="s">
        <v>170</v>
      </c>
      <c r="BE1152" s="186">
        <f>IF(N1152="základní",J1152,0)</f>
        <v>0</v>
      </c>
      <c r="BF1152" s="186">
        <f>IF(N1152="snížená",J1152,0)</f>
        <v>0</v>
      </c>
      <c r="BG1152" s="186">
        <f>IF(N1152="zákl. přenesená",J1152,0)</f>
        <v>0</v>
      </c>
      <c r="BH1152" s="186">
        <f>IF(N1152="sníž. přenesená",J1152,0)</f>
        <v>0</v>
      </c>
      <c r="BI1152" s="186">
        <f>IF(N1152="nulová",J1152,0)</f>
        <v>0</v>
      </c>
      <c r="BJ1152" s="18" t="s">
        <v>82</v>
      </c>
      <c r="BK1152" s="186">
        <f>ROUND(I1152*H1152,2)</f>
        <v>0</v>
      </c>
      <c r="BL1152" s="18" t="s">
        <v>276</v>
      </c>
      <c r="BM1152" s="185" t="s">
        <v>1941</v>
      </c>
    </row>
    <row r="1153" spans="1:65" s="2" customFormat="1" ht="107.25" x14ac:dyDescent="0.2">
      <c r="A1153" s="35"/>
      <c r="B1153" s="36"/>
      <c r="C1153" s="37"/>
      <c r="D1153" s="187" t="s">
        <v>179</v>
      </c>
      <c r="E1153" s="37"/>
      <c r="F1153" s="188" t="s">
        <v>1942</v>
      </c>
      <c r="G1153" s="37"/>
      <c r="H1153" s="37"/>
      <c r="I1153" s="189"/>
      <c r="J1153" s="37"/>
      <c r="K1153" s="37"/>
      <c r="L1153" s="40"/>
      <c r="M1153" s="190"/>
      <c r="N1153" s="191"/>
      <c r="O1153" s="65"/>
      <c r="P1153" s="65"/>
      <c r="Q1153" s="65"/>
      <c r="R1153" s="65"/>
      <c r="S1153" s="65"/>
      <c r="T1153" s="66"/>
      <c r="U1153" s="35"/>
      <c r="V1153" s="35"/>
      <c r="W1153" s="35"/>
      <c r="X1153" s="35"/>
      <c r="Y1153" s="35"/>
      <c r="Z1153" s="35"/>
      <c r="AA1153" s="35"/>
      <c r="AB1153" s="35"/>
      <c r="AC1153" s="35"/>
      <c r="AD1153" s="35"/>
      <c r="AE1153" s="35"/>
      <c r="AT1153" s="18" t="s">
        <v>179</v>
      </c>
      <c r="AU1153" s="18" t="s">
        <v>84</v>
      </c>
    </row>
    <row r="1154" spans="1:65" s="13" customFormat="1" x14ac:dyDescent="0.2">
      <c r="B1154" s="192"/>
      <c r="C1154" s="193"/>
      <c r="D1154" s="187" t="s">
        <v>181</v>
      </c>
      <c r="E1154" s="194" t="s">
        <v>19</v>
      </c>
      <c r="F1154" s="195" t="s">
        <v>1943</v>
      </c>
      <c r="G1154" s="193"/>
      <c r="H1154" s="196">
        <v>35.677999999999997</v>
      </c>
      <c r="I1154" s="197"/>
      <c r="J1154" s="193"/>
      <c r="K1154" s="193"/>
      <c r="L1154" s="198"/>
      <c r="M1154" s="199"/>
      <c r="N1154" s="200"/>
      <c r="O1154" s="200"/>
      <c r="P1154" s="200"/>
      <c r="Q1154" s="200"/>
      <c r="R1154" s="200"/>
      <c r="S1154" s="200"/>
      <c r="T1154" s="201"/>
      <c r="AT1154" s="202" t="s">
        <v>181</v>
      </c>
      <c r="AU1154" s="202" t="s">
        <v>84</v>
      </c>
      <c r="AV1154" s="13" t="s">
        <v>84</v>
      </c>
      <c r="AW1154" s="13" t="s">
        <v>35</v>
      </c>
      <c r="AX1154" s="13" t="s">
        <v>82</v>
      </c>
      <c r="AY1154" s="202" t="s">
        <v>170</v>
      </c>
    </row>
    <row r="1155" spans="1:65" s="2" customFormat="1" ht="21.75" customHeight="1" x14ac:dyDescent="0.2">
      <c r="A1155" s="35"/>
      <c r="B1155" s="36"/>
      <c r="C1155" s="174" t="s">
        <v>1944</v>
      </c>
      <c r="D1155" s="174" t="s">
        <v>172</v>
      </c>
      <c r="E1155" s="175" t="s">
        <v>1945</v>
      </c>
      <c r="F1155" s="176" t="s">
        <v>1946</v>
      </c>
      <c r="G1155" s="177" t="s">
        <v>248</v>
      </c>
      <c r="H1155" s="178">
        <v>36.707999999999998</v>
      </c>
      <c r="I1155" s="179"/>
      <c r="J1155" s="180">
        <f>ROUND(I1155*H1155,2)</f>
        <v>0</v>
      </c>
      <c r="K1155" s="176" t="s">
        <v>176</v>
      </c>
      <c r="L1155" s="40"/>
      <c r="M1155" s="181" t="s">
        <v>19</v>
      </c>
      <c r="N1155" s="182" t="s">
        <v>45</v>
      </c>
      <c r="O1155" s="65"/>
      <c r="P1155" s="183">
        <f>O1155*H1155</f>
        <v>0</v>
      </c>
      <c r="Q1155" s="183">
        <v>7.6E-3</v>
      </c>
      <c r="R1155" s="183">
        <f>Q1155*H1155</f>
        <v>0.27898079999999997</v>
      </c>
      <c r="S1155" s="183">
        <v>0</v>
      </c>
      <c r="T1155" s="184">
        <f>S1155*H1155</f>
        <v>0</v>
      </c>
      <c r="U1155" s="35"/>
      <c r="V1155" s="35"/>
      <c r="W1155" s="35"/>
      <c r="X1155" s="35"/>
      <c r="Y1155" s="35"/>
      <c r="Z1155" s="35"/>
      <c r="AA1155" s="35"/>
      <c r="AB1155" s="35"/>
      <c r="AC1155" s="35"/>
      <c r="AD1155" s="35"/>
      <c r="AE1155" s="35"/>
      <c r="AR1155" s="185" t="s">
        <v>276</v>
      </c>
      <c r="AT1155" s="185" t="s">
        <v>172</v>
      </c>
      <c r="AU1155" s="185" t="s">
        <v>84</v>
      </c>
      <c r="AY1155" s="18" t="s">
        <v>170</v>
      </c>
      <c r="BE1155" s="186">
        <f>IF(N1155="základní",J1155,0)</f>
        <v>0</v>
      </c>
      <c r="BF1155" s="186">
        <f>IF(N1155="snížená",J1155,0)</f>
        <v>0</v>
      </c>
      <c r="BG1155" s="186">
        <f>IF(N1155="zákl. přenesená",J1155,0)</f>
        <v>0</v>
      </c>
      <c r="BH1155" s="186">
        <f>IF(N1155="sníž. přenesená",J1155,0)</f>
        <v>0</v>
      </c>
      <c r="BI1155" s="186">
        <f>IF(N1155="nulová",J1155,0)</f>
        <v>0</v>
      </c>
      <c r="BJ1155" s="18" t="s">
        <v>82</v>
      </c>
      <c r="BK1155" s="186">
        <f>ROUND(I1155*H1155,2)</f>
        <v>0</v>
      </c>
      <c r="BL1155" s="18" t="s">
        <v>276</v>
      </c>
      <c r="BM1155" s="185" t="s">
        <v>1947</v>
      </c>
    </row>
    <row r="1156" spans="1:65" s="2" customFormat="1" ht="107.25" x14ac:dyDescent="0.2">
      <c r="A1156" s="35"/>
      <c r="B1156" s="36"/>
      <c r="C1156" s="37"/>
      <c r="D1156" s="187" t="s">
        <v>179</v>
      </c>
      <c r="E1156" s="37"/>
      <c r="F1156" s="188" t="s">
        <v>1942</v>
      </c>
      <c r="G1156" s="37"/>
      <c r="H1156" s="37"/>
      <c r="I1156" s="189"/>
      <c r="J1156" s="37"/>
      <c r="K1156" s="37"/>
      <c r="L1156" s="40"/>
      <c r="M1156" s="190"/>
      <c r="N1156" s="191"/>
      <c r="O1156" s="65"/>
      <c r="P1156" s="65"/>
      <c r="Q1156" s="65"/>
      <c r="R1156" s="65"/>
      <c r="S1156" s="65"/>
      <c r="T1156" s="66"/>
      <c r="U1156" s="35"/>
      <c r="V1156" s="35"/>
      <c r="W1156" s="35"/>
      <c r="X1156" s="35"/>
      <c r="Y1156" s="35"/>
      <c r="Z1156" s="35"/>
      <c r="AA1156" s="35"/>
      <c r="AB1156" s="35"/>
      <c r="AC1156" s="35"/>
      <c r="AD1156" s="35"/>
      <c r="AE1156" s="35"/>
      <c r="AT1156" s="18" t="s">
        <v>179</v>
      </c>
      <c r="AU1156" s="18" t="s">
        <v>84</v>
      </c>
    </row>
    <row r="1157" spans="1:65" s="13" customFormat="1" x14ac:dyDescent="0.2">
      <c r="B1157" s="192"/>
      <c r="C1157" s="193"/>
      <c r="D1157" s="187" t="s">
        <v>181</v>
      </c>
      <c r="E1157" s="194" t="s">
        <v>19</v>
      </c>
      <c r="F1157" s="195" t="s">
        <v>1948</v>
      </c>
      <c r="G1157" s="193"/>
      <c r="H1157" s="196">
        <v>36.707999999999998</v>
      </c>
      <c r="I1157" s="197"/>
      <c r="J1157" s="193"/>
      <c r="K1157" s="193"/>
      <c r="L1157" s="198"/>
      <c r="M1157" s="199"/>
      <c r="N1157" s="200"/>
      <c r="O1157" s="200"/>
      <c r="P1157" s="200"/>
      <c r="Q1157" s="200"/>
      <c r="R1157" s="200"/>
      <c r="S1157" s="200"/>
      <c r="T1157" s="201"/>
      <c r="AT1157" s="202" t="s">
        <v>181</v>
      </c>
      <c r="AU1157" s="202" t="s">
        <v>84</v>
      </c>
      <c r="AV1157" s="13" t="s">
        <v>84</v>
      </c>
      <c r="AW1157" s="13" t="s">
        <v>35</v>
      </c>
      <c r="AX1157" s="13" t="s">
        <v>82</v>
      </c>
      <c r="AY1157" s="202" t="s">
        <v>170</v>
      </c>
    </row>
    <row r="1158" spans="1:65" s="2" customFormat="1" ht="21.75" customHeight="1" x14ac:dyDescent="0.2">
      <c r="A1158" s="35"/>
      <c r="B1158" s="36"/>
      <c r="C1158" s="174" t="s">
        <v>1949</v>
      </c>
      <c r="D1158" s="174" t="s">
        <v>172</v>
      </c>
      <c r="E1158" s="175" t="s">
        <v>1950</v>
      </c>
      <c r="F1158" s="176" t="s">
        <v>1951</v>
      </c>
      <c r="G1158" s="177" t="s">
        <v>248</v>
      </c>
      <c r="H1158" s="178">
        <v>48.88</v>
      </c>
      <c r="I1158" s="179"/>
      <c r="J1158" s="180">
        <f>ROUND(I1158*H1158,2)</f>
        <v>0</v>
      </c>
      <c r="K1158" s="176" t="s">
        <v>176</v>
      </c>
      <c r="L1158" s="40"/>
      <c r="M1158" s="181" t="s">
        <v>19</v>
      </c>
      <c r="N1158" s="182" t="s">
        <v>45</v>
      </c>
      <c r="O1158" s="65"/>
      <c r="P1158" s="183">
        <f>O1158*H1158</f>
        <v>0</v>
      </c>
      <c r="Q1158" s="183">
        <v>1.3429999999999999E-2</v>
      </c>
      <c r="R1158" s="183">
        <f>Q1158*H1158</f>
        <v>0.6564584</v>
      </c>
      <c r="S1158" s="183">
        <v>0</v>
      </c>
      <c r="T1158" s="184">
        <f>S1158*H1158</f>
        <v>0</v>
      </c>
      <c r="U1158" s="35"/>
      <c r="V1158" s="35"/>
      <c r="W1158" s="35"/>
      <c r="X1158" s="35"/>
      <c r="Y1158" s="35"/>
      <c r="Z1158" s="35"/>
      <c r="AA1158" s="35"/>
      <c r="AB1158" s="35"/>
      <c r="AC1158" s="35"/>
      <c r="AD1158" s="35"/>
      <c r="AE1158" s="35"/>
      <c r="AR1158" s="185" t="s">
        <v>276</v>
      </c>
      <c r="AT1158" s="185" t="s">
        <v>172</v>
      </c>
      <c r="AU1158" s="185" t="s">
        <v>84</v>
      </c>
      <c r="AY1158" s="18" t="s">
        <v>170</v>
      </c>
      <c r="BE1158" s="186">
        <f>IF(N1158="základní",J1158,0)</f>
        <v>0</v>
      </c>
      <c r="BF1158" s="186">
        <f>IF(N1158="snížená",J1158,0)</f>
        <v>0</v>
      </c>
      <c r="BG1158" s="186">
        <f>IF(N1158="zákl. přenesená",J1158,0)</f>
        <v>0</v>
      </c>
      <c r="BH1158" s="186">
        <f>IF(N1158="sníž. přenesená",J1158,0)</f>
        <v>0</v>
      </c>
      <c r="BI1158" s="186">
        <f>IF(N1158="nulová",J1158,0)</f>
        <v>0</v>
      </c>
      <c r="BJ1158" s="18" t="s">
        <v>82</v>
      </c>
      <c r="BK1158" s="186">
        <f>ROUND(I1158*H1158,2)</f>
        <v>0</v>
      </c>
      <c r="BL1158" s="18" t="s">
        <v>276</v>
      </c>
      <c r="BM1158" s="185" t="s">
        <v>1952</v>
      </c>
    </row>
    <row r="1159" spans="1:65" s="2" customFormat="1" ht="107.25" x14ac:dyDescent="0.2">
      <c r="A1159" s="35"/>
      <c r="B1159" s="36"/>
      <c r="C1159" s="37"/>
      <c r="D1159" s="187" t="s">
        <v>179</v>
      </c>
      <c r="E1159" s="37"/>
      <c r="F1159" s="188" t="s">
        <v>1942</v>
      </c>
      <c r="G1159" s="37"/>
      <c r="H1159" s="37"/>
      <c r="I1159" s="189"/>
      <c r="J1159" s="37"/>
      <c r="K1159" s="37"/>
      <c r="L1159" s="40"/>
      <c r="M1159" s="190"/>
      <c r="N1159" s="191"/>
      <c r="O1159" s="65"/>
      <c r="P1159" s="65"/>
      <c r="Q1159" s="65"/>
      <c r="R1159" s="65"/>
      <c r="S1159" s="65"/>
      <c r="T1159" s="66"/>
      <c r="U1159" s="35"/>
      <c r="V1159" s="35"/>
      <c r="W1159" s="35"/>
      <c r="X1159" s="35"/>
      <c r="Y1159" s="35"/>
      <c r="Z1159" s="35"/>
      <c r="AA1159" s="35"/>
      <c r="AB1159" s="35"/>
      <c r="AC1159" s="35"/>
      <c r="AD1159" s="35"/>
      <c r="AE1159" s="35"/>
      <c r="AT1159" s="18" t="s">
        <v>179</v>
      </c>
      <c r="AU1159" s="18" t="s">
        <v>84</v>
      </c>
    </row>
    <row r="1160" spans="1:65" s="13" customFormat="1" x14ac:dyDescent="0.2">
      <c r="B1160" s="192"/>
      <c r="C1160" s="193"/>
      <c r="D1160" s="187" t="s">
        <v>181</v>
      </c>
      <c r="E1160" s="194" t="s">
        <v>19</v>
      </c>
      <c r="F1160" s="195" t="s">
        <v>1953</v>
      </c>
      <c r="G1160" s="193"/>
      <c r="H1160" s="196">
        <v>48.88</v>
      </c>
      <c r="I1160" s="197"/>
      <c r="J1160" s="193"/>
      <c r="K1160" s="193"/>
      <c r="L1160" s="198"/>
      <c r="M1160" s="199"/>
      <c r="N1160" s="200"/>
      <c r="O1160" s="200"/>
      <c r="P1160" s="200"/>
      <c r="Q1160" s="200"/>
      <c r="R1160" s="200"/>
      <c r="S1160" s="200"/>
      <c r="T1160" s="201"/>
      <c r="AT1160" s="202" t="s">
        <v>181</v>
      </c>
      <c r="AU1160" s="202" t="s">
        <v>84</v>
      </c>
      <c r="AV1160" s="13" t="s">
        <v>84</v>
      </c>
      <c r="AW1160" s="13" t="s">
        <v>35</v>
      </c>
      <c r="AX1160" s="13" t="s">
        <v>82</v>
      </c>
      <c r="AY1160" s="202" t="s">
        <v>170</v>
      </c>
    </row>
    <row r="1161" spans="1:65" s="2" customFormat="1" ht="24" x14ac:dyDescent="0.2">
      <c r="A1161" s="35"/>
      <c r="B1161" s="36"/>
      <c r="C1161" s="174" t="s">
        <v>1954</v>
      </c>
      <c r="D1161" s="174" t="s">
        <v>172</v>
      </c>
      <c r="E1161" s="175" t="s">
        <v>1955</v>
      </c>
      <c r="F1161" s="176" t="s">
        <v>1956</v>
      </c>
      <c r="G1161" s="177" t="s">
        <v>248</v>
      </c>
      <c r="H1161" s="178">
        <v>296.637</v>
      </c>
      <c r="I1161" s="179"/>
      <c r="J1161" s="180">
        <f>ROUND(I1161*H1161,2)</f>
        <v>0</v>
      </c>
      <c r="K1161" s="176" t="s">
        <v>176</v>
      </c>
      <c r="L1161" s="40"/>
      <c r="M1161" s="181" t="s">
        <v>19</v>
      </c>
      <c r="N1161" s="182" t="s">
        <v>45</v>
      </c>
      <c r="O1161" s="65"/>
      <c r="P1161" s="183">
        <f>O1161*H1161</f>
        <v>0</v>
      </c>
      <c r="Q1161" s="183">
        <v>2.4570000000000002E-2</v>
      </c>
      <c r="R1161" s="183">
        <f>Q1161*H1161</f>
        <v>7.2883710900000001</v>
      </c>
      <c r="S1161" s="183">
        <v>0</v>
      </c>
      <c r="T1161" s="184">
        <f>S1161*H1161</f>
        <v>0</v>
      </c>
      <c r="U1161" s="35"/>
      <c r="V1161" s="35"/>
      <c r="W1161" s="35"/>
      <c r="X1161" s="35"/>
      <c r="Y1161" s="35"/>
      <c r="Z1161" s="35"/>
      <c r="AA1161" s="35"/>
      <c r="AB1161" s="35"/>
      <c r="AC1161" s="35"/>
      <c r="AD1161" s="35"/>
      <c r="AE1161" s="35"/>
      <c r="AR1161" s="185" t="s">
        <v>276</v>
      </c>
      <c r="AT1161" s="185" t="s">
        <v>172</v>
      </c>
      <c r="AU1161" s="185" t="s">
        <v>84</v>
      </c>
      <c r="AY1161" s="18" t="s">
        <v>170</v>
      </c>
      <c r="BE1161" s="186">
        <f>IF(N1161="základní",J1161,0)</f>
        <v>0</v>
      </c>
      <c r="BF1161" s="186">
        <f>IF(N1161="snížená",J1161,0)</f>
        <v>0</v>
      </c>
      <c r="BG1161" s="186">
        <f>IF(N1161="zákl. přenesená",J1161,0)</f>
        <v>0</v>
      </c>
      <c r="BH1161" s="186">
        <f>IF(N1161="sníž. přenesená",J1161,0)</f>
        <v>0</v>
      </c>
      <c r="BI1161" s="186">
        <f>IF(N1161="nulová",J1161,0)</f>
        <v>0</v>
      </c>
      <c r="BJ1161" s="18" t="s">
        <v>82</v>
      </c>
      <c r="BK1161" s="186">
        <f>ROUND(I1161*H1161,2)</f>
        <v>0</v>
      </c>
      <c r="BL1161" s="18" t="s">
        <v>276</v>
      </c>
      <c r="BM1161" s="185" t="s">
        <v>1957</v>
      </c>
    </row>
    <row r="1162" spans="1:65" s="2" customFormat="1" ht="39" x14ac:dyDescent="0.2">
      <c r="A1162" s="35"/>
      <c r="B1162" s="36"/>
      <c r="C1162" s="37"/>
      <c r="D1162" s="187" t="s">
        <v>179</v>
      </c>
      <c r="E1162" s="37"/>
      <c r="F1162" s="188" t="s">
        <v>1958</v>
      </c>
      <c r="G1162" s="37"/>
      <c r="H1162" s="37"/>
      <c r="I1162" s="189"/>
      <c r="J1162" s="37"/>
      <c r="K1162" s="37"/>
      <c r="L1162" s="40"/>
      <c r="M1162" s="190"/>
      <c r="N1162" s="191"/>
      <c r="O1162" s="65"/>
      <c r="P1162" s="65"/>
      <c r="Q1162" s="65"/>
      <c r="R1162" s="65"/>
      <c r="S1162" s="65"/>
      <c r="T1162" s="66"/>
      <c r="U1162" s="35"/>
      <c r="V1162" s="35"/>
      <c r="W1162" s="35"/>
      <c r="X1162" s="35"/>
      <c r="Y1162" s="35"/>
      <c r="Z1162" s="35"/>
      <c r="AA1162" s="35"/>
      <c r="AB1162" s="35"/>
      <c r="AC1162" s="35"/>
      <c r="AD1162" s="35"/>
      <c r="AE1162" s="35"/>
      <c r="AT1162" s="18" t="s">
        <v>179</v>
      </c>
      <c r="AU1162" s="18" t="s">
        <v>84</v>
      </c>
    </row>
    <row r="1163" spans="1:65" s="2" customFormat="1" ht="24" x14ac:dyDescent="0.2">
      <c r="A1163" s="35"/>
      <c r="B1163" s="36"/>
      <c r="C1163" s="174" t="s">
        <v>1959</v>
      </c>
      <c r="D1163" s="174" t="s">
        <v>172</v>
      </c>
      <c r="E1163" s="175" t="s">
        <v>1960</v>
      </c>
      <c r="F1163" s="176" t="s">
        <v>1961</v>
      </c>
      <c r="G1163" s="177" t="s">
        <v>248</v>
      </c>
      <c r="H1163" s="178">
        <v>296.637</v>
      </c>
      <c r="I1163" s="179"/>
      <c r="J1163" s="180">
        <f>ROUND(I1163*H1163,2)</f>
        <v>0</v>
      </c>
      <c r="K1163" s="176" t="s">
        <v>176</v>
      </c>
      <c r="L1163" s="40"/>
      <c r="M1163" s="181" t="s">
        <v>19</v>
      </c>
      <c r="N1163" s="182" t="s">
        <v>45</v>
      </c>
      <c r="O1163" s="65"/>
      <c r="P1163" s="183">
        <f>O1163*H1163</f>
        <v>0</v>
      </c>
      <c r="Q1163" s="183">
        <v>1.5709999999999998E-2</v>
      </c>
      <c r="R1163" s="183">
        <f>Q1163*H1163</f>
        <v>4.6601672699999996</v>
      </c>
      <c r="S1163" s="183">
        <v>0</v>
      </c>
      <c r="T1163" s="184">
        <f>S1163*H1163</f>
        <v>0</v>
      </c>
      <c r="U1163" s="35"/>
      <c r="V1163" s="35"/>
      <c r="W1163" s="35"/>
      <c r="X1163" s="35"/>
      <c r="Y1163" s="35"/>
      <c r="Z1163" s="35"/>
      <c r="AA1163" s="35"/>
      <c r="AB1163" s="35"/>
      <c r="AC1163" s="35"/>
      <c r="AD1163" s="35"/>
      <c r="AE1163" s="35"/>
      <c r="AR1163" s="185" t="s">
        <v>276</v>
      </c>
      <c r="AT1163" s="185" t="s">
        <v>172</v>
      </c>
      <c r="AU1163" s="185" t="s">
        <v>84</v>
      </c>
      <c r="AY1163" s="18" t="s">
        <v>170</v>
      </c>
      <c r="BE1163" s="186">
        <f>IF(N1163="základní",J1163,0)</f>
        <v>0</v>
      </c>
      <c r="BF1163" s="186">
        <f>IF(N1163="snížená",J1163,0)</f>
        <v>0</v>
      </c>
      <c r="BG1163" s="186">
        <f>IF(N1163="zákl. přenesená",J1163,0)</f>
        <v>0</v>
      </c>
      <c r="BH1163" s="186">
        <f>IF(N1163="sníž. přenesená",J1163,0)</f>
        <v>0</v>
      </c>
      <c r="BI1163" s="186">
        <f>IF(N1163="nulová",J1163,0)</f>
        <v>0</v>
      </c>
      <c r="BJ1163" s="18" t="s">
        <v>82</v>
      </c>
      <c r="BK1163" s="186">
        <f>ROUND(I1163*H1163,2)</f>
        <v>0</v>
      </c>
      <c r="BL1163" s="18" t="s">
        <v>276</v>
      </c>
      <c r="BM1163" s="185" t="s">
        <v>1962</v>
      </c>
    </row>
    <row r="1164" spans="1:65" s="2" customFormat="1" ht="39" x14ac:dyDescent="0.2">
      <c r="A1164" s="35"/>
      <c r="B1164" s="36"/>
      <c r="C1164" s="37"/>
      <c r="D1164" s="187" t="s">
        <v>179</v>
      </c>
      <c r="E1164" s="37"/>
      <c r="F1164" s="188" t="s">
        <v>1958</v>
      </c>
      <c r="G1164" s="37"/>
      <c r="H1164" s="37"/>
      <c r="I1164" s="189"/>
      <c r="J1164" s="37"/>
      <c r="K1164" s="37"/>
      <c r="L1164" s="40"/>
      <c r="M1164" s="190"/>
      <c r="N1164" s="191"/>
      <c r="O1164" s="65"/>
      <c r="P1164" s="65"/>
      <c r="Q1164" s="65"/>
      <c r="R1164" s="65"/>
      <c r="S1164" s="65"/>
      <c r="T1164" s="66"/>
      <c r="U1164" s="35"/>
      <c r="V1164" s="35"/>
      <c r="W1164" s="35"/>
      <c r="X1164" s="35"/>
      <c r="Y1164" s="35"/>
      <c r="Z1164" s="35"/>
      <c r="AA1164" s="35"/>
      <c r="AB1164" s="35"/>
      <c r="AC1164" s="35"/>
      <c r="AD1164" s="35"/>
      <c r="AE1164" s="35"/>
      <c r="AT1164" s="18" t="s">
        <v>179</v>
      </c>
      <c r="AU1164" s="18" t="s">
        <v>84</v>
      </c>
    </row>
    <row r="1165" spans="1:65" s="13" customFormat="1" x14ac:dyDescent="0.2">
      <c r="B1165" s="192"/>
      <c r="C1165" s="193"/>
      <c r="D1165" s="187" t="s">
        <v>181</v>
      </c>
      <c r="E1165" s="194" t="s">
        <v>19</v>
      </c>
      <c r="F1165" s="195" t="s">
        <v>1963</v>
      </c>
      <c r="G1165" s="193"/>
      <c r="H1165" s="196">
        <v>296.637</v>
      </c>
      <c r="I1165" s="197"/>
      <c r="J1165" s="193"/>
      <c r="K1165" s="193"/>
      <c r="L1165" s="198"/>
      <c r="M1165" s="199"/>
      <c r="N1165" s="200"/>
      <c r="O1165" s="200"/>
      <c r="P1165" s="200"/>
      <c r="Q1165" s="200"/>
      <c r="R1165" s="200"/>
      <c r="S1165" s="200"/>
      <c r="T1165" s="201"/>
      <c r="AT1165" s="202" t="s">
        <v>181</v>
      </c>
      <c r="AU1165" s="202" t="s">
        <v>84</v>
      </c>
      <c r="AV1165" s="13" t="s">
        <v>84</v>
      </c>
      <c r="AW1165" s="13" t="s">
        <v>35</v>
      </c>
      <c r="AX1165" s="13" t="s">
        <v>82</v>
      </c>
      <c r="AY1165" s="202" t="s">
        <v>170</v>
      </c>
    </row>
    <row r="1166" spans="1:65" s="2" customFormat="1" ht="24" x14ac:dyDescent="0.2">
      <c r="A1166" s="35"/>
      <c r="B1166" s="36"/>
      <c r="C1166" s="174" t="s">
        <v>1964</v>
      </c>
      <c r="D1166" s="174" t="s">
        <v>172</v>
      </c>
      <c r="E1166" s="175" t="s">
        <v>1965</v>
      </c>
      <c r="F1166" s="176" t="s">
        <v>1966</v>
      </c>
      <c r="G1166" s="177" t="s">
        <v>1153</v>
      </c>
      <c r="H1166" s="224"/>
      <c r="I1166" s="179"/>
      <c r="J1166" s="180">
        <f>ROUND(I1166*H1166,2)</f>
        <v>0</v>
      </c>
      <c r="K1166" s="176" t="s">
        <v>176</v>
      </c>
      <c r="L1166" s="40"/>
      <c r="M1166" s="181" t="s">
        <v>19</v>
      </c>
      <c r="N1166" s="182" t="s">
        <v>45</v>
      </c>
      <c r="O1166" s="65"/>
      <c r="P1166" s="183">
        <f>O1166*H1166</f>
        <v>0</v>
      </c>
      <c r="Q1166" s="183">
        <v>0</v>
      </c>
      <c r="R1166" s="183">
        <f>Q1166*H1166</f>
        <v>0</v>
      </c>
      <c r="S1166" s="183">
        <v>0</v>
      </c>
      <c r="T1166" s="184">
        <f>S1166*H1166</f>
        <v>0</v>
      </c>
      <c r="U1166" s="35"/>
      <c r="V1166" s="35"/>
      <c r="W1166" s="35"/>
      <c r="X1166" s="35"/>
      <c r="Y1166" s="35"/>
      <c r="Z1166" s="35"/>
      <c r="AA1166" s="35"/>
      <c r="AB1166" s="35"/>
      <c r="AC1166" s="35"/>
      <c r="AD1166" s="35"/>
      <c r="AE1166" s="35"/>
      <c r="AR1166" s="185" t="s">
        <v>276</v>
      </c>
      <c r="AT1166" s="185" t="s">
        <v>172</v>
      </c>
      <c r="AU1166" s="185" t="s">
        <v>84</v>
      </c>
      <c r="AY1166" s="18" t="s">
        <v>170</v>
      </c>
      <c r="BE1166" s="186">
        <f>IF(N1166="základní",J1166,0)</f>
        <v>0</v>
      </c>
      <c r="BF1166" s="186">
        <f>IF(N1166="snížená",J1166,0)</f>
        <v>0</v>
      </c>
      <c r="BG1166" s="186">
        <f>IF(N1166="zákl. přenesená",J1166,0)</f>
        <v>0</v>
      </c>
      <c r="BH1166" s="186">
        <f>IF(N1166="sníž. přenesená",J1166,0)</f>
        <v>0</v>
      </c>
      <c r="BI1166" s="186">
        <f>IF(N1166="nulová",J1166,0)</f>
        <v>0</v>
      </c>
      <c r="BJ1166" s="18" t="s">
        <v>82</v>
      </c>
      <c r="BK1166" s="186">
        <f>ROUND(I1166*H1166,2)</f>
        <v>0</v>
      </c>
      <c r="BL1166" s="18" t="s">
        <v>276</v>
      </c>
      <c r="BM1166" s="185" t="s">
        <v>1967</v>
      </c>
    </row>
    <row r="1167" spans="1:65" s="2" customFormat="1" ht="78" x14ac:dyDescent="0.2">
      <c r="A1167" s="35"/>
      <c r="B1167" s="36"/>
      <c r="C1167" s="37"/>
      <c r="D1167" s="187" t="s">
        <v>179</v>
      </c>
      <c r="E1167" s="37"/>
      <c r="F1167" s="188" t="s">
        <v>1192</v>
      </c>
      <c r="G1167" s="37"/>
      <c r="H1167" s="37"/>
      <c r="I1167" s="189"/>
      <c r="J1167" s="37"/>
      <c r="K1167" s="37"/>
      <c r="L1167" s="40"/>
      <c r="M1167" s="190"/>
      <c r="N1167" s="191"/>
      <c r="O1167" s="65"/>
      <c r="P1167" s="65"/>
      <c r="Q1167" s="65"/>
      <c r="R1167" s="65"/>
      <c r="S1167" s="65"/>
      <c r="T1167" s="66"/>
      <c r="U1167" s="35"/>
      <c r="V1167" s="35"/>
      <c r="W1167" s="35"/>
      <c r="X1167" s="35"/>
      <c r="Y1167" s="35"/>
      <c r="Z1167" s="35"/>
      <c r="AA1167" s="35"/>
      <c r="AB1167" s="35"/>
      <c r="AC1167" s="35"/>
      <c r="AD1167" s="35"/>
      <c r="AE1167" s="35"/>
      <c r="AT1167" s="18" t="s">
        <v>179</v>
      </c>
      <c r="AU1167" s="18" t="s">
        <v>84</v>
      </c>
    </row>
    <row r="1168" spans="1:65" s="12" customFormat="1" ht="22.9" customHeight="1" x14ac:dyDescent="0.2">
      <c r="B1168" s="158"/>
      <c r="C1168" s="159"/>
      <c r="D1168" s="160" t="s">
        <v>73</v>
      </c>
      <c r="E1168" s="172" t="s">
        <v>1968</v>
      </c>
      <c r="F1168" s="172" t="s">
        <v>1969</v>
      </c>
      <c r="G1168" s="159"/>
      <c r="H1168" s="159"/>
      <c r="I1168" s="162"/>
      <c r="J1168" s="173">
        <f>BK1168</f>
        <v>0</v>
      </c>
      <c r="K1168" s="159"/>
      <c r="L1168" s="164"/>
      <c r="M1168" s="165"/>
      <c r="N1168" s="166"/>
      <c r="O1168" s="166"/>
      <c r="P1168" s="167">
        <f>SUM(P1169:P1252)</f>
        <v>0</v>
      </c>
      <c r="Q1168" s="166"/>
      <c r="R1168" s="167">
        <f>SUM(R1169:R1252)</f>
        <v>25.072198739999997</v>
      </c>
      <c r="S1168" s="166"/>
      <c r="T1168" s="168">
        <f>SUM(T1169:T1252)</f>
        <v>0</v>
      </c>
      <c r="AR1168" s="169" t="s">
        <v>84</v>
      </c>
      <c r="AT1168" s="170" t="s">
        <v>73</v>
      </c>
      <c r="AU1168" s="170" t="s">
        <v>82</v>
      </c>
      <c r="AY1168" s="169" t="s">
        <v>170</v>
      </c>
      <c r="BK1168" s="171">
        <f>SUM(BK1169:BK1252)</f>
        <v>0</v>
      </c>
    </row>
    <row r="1169" spans="1:65" s="2" customFormat="1" ht="33" customHeight="1" x14ac:dyDescent="0.2">
      <c r="A1169" s="35"/>
      <c r="B1169" s="36"/>
      <c r="C1169" s="174" t="s">
        <v>1970</v>
      </c>
      <c r="D1169" s="174" t="s">
        <v>172</v>
      </c>
      <c r="E1169" s="175" t="s">
        <v>1971</v>
      </c>
      <c r="F1169" s="176" t="s">
        <v>1972</v>
      </c>
      <c r="G1169" s="177" t="s">
        <v>248</v>
      </c>
      <c r="H1169" s="178">
        <v>62.414999999999999</v>
      </c>
      <c r="I1169" s="179"/>
      <c r="J1169" s="180">
        <f>ROUND(I1169*H1169,2)</f>
        <v>0</v>
      </c>
      <c r="K1169" s="176" t="s">
        <v>176</v>
      </c>
      <c r="L1169" s="40"/>
      <c r="M1169" s="181" t="s">
        <v>19</v>
      </c>
      <c r="N1169" s="182" t="s">
        <v>45</v>
      </c>
      <c r="O1169" s="65"/>
      <c r="P1169" s="183">
        <f>O1169*H1169</f>
        <v>0</v>
      </c>
      <c r="Q1169" s="183">
        <v>4.5699999999999998E-2</v>
      </c>
      <c r="R1169" s="183">
        <f>Q1169*H1169</f>
        <v>2.8523654999999999</v>
      </c>
      <c r="S1169" s="183">
        <v>0</v>
      </c>
      <c r="T1169" s="184">
        <f>S1169*H1169</f>
        <v>0</v>
      </c>
      <c r="U1169" s="35"/>
      <c r="V1169" s="35"/>
      <c r="W1169" s="35"/>
      <c r="X1169" s="35"/>
      <c r="Y1169" s="35"/>
      <c r="Z1169" s="35"/>
      <c r="AA1169" s="35"/>
      <c r="AB1169" s="35"/>
      <c r="AC1169" s="35"/>
      <c r="AD1169" s="35"/>
      <c r="AE1169" s="35"/>
      <c r="AR1169" s="185" t="s">
        <v>276</v>
      </c>
      <c r="AT1169" s="185" t="s">
        <v>172</v>
      </c>
      <c r="AU1169" s="185" t="s">
        <v>84</v>
      </c>
      <c r="AY1169" s="18" t="s">
        <v>170</v>
      </c>
      <c r="BE1169" s="186">
        <f>IF(N1169="základní",J1169,0)</f>
        <v>0</v>
      </c>
      <c r="BF1169" s="186">
        <f>IF(N1169="snížená",J1169,0)</f>
        <v>0</v>
      </c>
      <c r="BG1169" s="186">
        <f>IF(N1169="zákl. přenesená",J1169,0)</f>
        <v>0</v>
      </c>
      <c r="BH1169" s="186">
        <f>IF(N1169="sníž. přenesená",J1169,0)</f>
        <v>0</v>
      </c>
      <c r="BI1169" s="186">
        <f>IF(N1169="nulová",J1169,0)</f>
        <v>0</v>
      </c>
      <c r="BJ1169" s="18" t="s">
        <v>82</v>
      </c>
      <c r="BK1169" s="186">
        <f>ROUND(I1169*H1169,2)</f>
        <v>0</v>
      </c>
      <c r="BL1169" s="18" t="s">
        <v>276</v>
      </c>
      <c r="BM1169" s="185" t="s">
        <v>1973</v>
      </c>
    </row>
    <row r="1170" spans="1:65" s="2" customFormat="1" ht="97.5" x14ac:dyDescent="0.2">
      <c r="A1170" s="35"/>
      <c r="B1170" s="36"/>
      <c r="C1170" s="37"/>
      <c r="D1170" s="187" t="s">
        <v>179</v>
      </c>
      <c r="E1170" s="37"/>
      <c r="F1170" s="188" t="s">
        <v>1974</v>
      </c>
      <c r="G1170" s="37"/>
      <c r="H1170" s="37"/>
      <c r="I1170" s="189"/>
      <c r="J1170" s="37"/>
      <c r="K1170" s="37"/>
      <c r="L1170" s="40"/>
      <c r="M1170" s="190"/>
      <c r="N1170" s="191"/>
      <c r="O1170" s="65"/>
      <c r="P1170" s="65"/>
      <c r="Q1170" s="65"/>
      <c r="R1170" s="65"/>
      <c r="S1170" s="65"/>
      <c r="T1170" s="66"/>
      <c r="U1170" s="35"/>
      <c r="V1170" s="35"/>
      <c r="W1170" s="35"/>
      <c r="X1170" s="35"/>
      <c r="Y1170" s="35"/>
      <c r="Z1170" s="35"/>
      <c r="AA1170" s="35"/>
      <c r="AB1170" s="35"/>
      <c r="AC1170" s="35"/>
      <c r="AD1170" s="35"/>
      <c r="AE1170" s="35"/>
      <c r="AT1170" s="18" t="s">
        <v>179</v>
      </c>
      <c r="AU1170" s="18" t="s">
        <v>84</v>
      </c>
    </row>
    <row r="1171" spans="1:65" s="13" customFormat="1" x14ac:dyDescent="0.2">
      <c r="B1171" s="192"/>
      <c r="C1171" s="193"/>
      <c r="D1171" s="187" t="s">
        <v>181</v>
      </c>
      <c r="E1171" s="194" t="s">
        <v>19</v>
      </c>
      <c r="F1171" s="195" t="s">
        <v>1975</v>
      </c>
      <c r="G1171" s="193"/>
      <c r="H1171" s="196">
        <v>62.414999999999999</v>
      </c>
      <c r="I1171" s="197"/>
      <c r="J1171" s="193"/>
      <c r="K1171" s="193"/>
      <c r="L1171" s="198"/>
      <c r="M1171" s="199"/>
      <c r="N1171" s="200"/>
      <c r="O1171" s="200"/>
      <c r="P1171" s="200"/>
      <c r="Q1171" s="200"/>
      <c r="R1171" s="200"/>
      <c r="S1171" s="200"/>
      <c r="T1171" s="201"/>
      <c r="AT1171" s="202" t="s">
        <v>181</v>
      </c>
      <c r="AU1171" s="202" t="s">
        <v>84</v>
      </c>
      <c r="AV1171" s="13" t="s">
        <v>84</v>
      </c>
      <c r="AW1171" s="13" t="s">
        <v>35</v>
      </c>
      <c r="AX1171" s="13" t="s">
        <v>82</v>
      </c>
      <c r="AY1171" s="202" t="s">
        <v>170</v>
      </c>
    </row>
    <row r="1172" spans="1:65" s="2" customFormat="1" ht="24" x14ac:dyDescent="0.2">
      <c r="A1172" s="35"/>
      <c r="B1172" s="36"/>
      <c r="C1172" s="174" t="s">
        <v>1976</v>
      </c>
      <c r="D1172" s="174" t="s">
        <v>172</v>
      </c>
      <c r="E1172" s="175" t="s">
        <v>1977</v>
      </c>
      <c r="F1172" s="176" t="s">
        <v>1978</v>
      </c>
      <c r="G1172" s="177" t="s">
        <v>248</v>
      </c>
      <c r="H1172" s="178">
        <v>62.414999999999999</v>
      </c>
      <c r="I1172" s="179"/>
      <c r="J1172" s="180">
        <f>ROUND(I1172*H1172,2)</f>
        <v>0</v>
      </c>
      <c r="K1172" s="176" t="s">
        <v>176</v>
      </c>
      <c r="L1172" s="40"/>
      <c r="M1172" s="181" t="s">
        <v>19</v>
      </c>
      <c r="N1172" s="182" t="s">
        <v>45</v>
      </c>
      <c r="O1172" s="65"/>
      <c r="P1172" s="183">
        <f>O1172*H1172</f>
        <v>0</v>
      </c>
      <c r="Q1172" s="183">
        <v>2.0000000000000001E-4</v>
      </c>
      <c r="R1172" s="183">
        <f>Q1172*H1172</f>
        <v>1.2483000000000001E-2</v>
      </c>
      <c r="S1172" s="183">
        <v>0</v>
      </c>
      <c r="T1172" s="184">
        <f>S1172*H1172</f>
        <v>0</v>
      </c>
      <c r="U1172" s="35"/>
      <c r="V1172" s="35"/>
      <c r="W1172" s="35"/>
      <c r="X1172" s="35"/>
      <c r="Y1172" s="35"/>
      <c r="Z1172" s="35"/>
      <c r="AA1172" s="35"/>
      <c r="AB1172" s="35"/>
      <c r="AC1172" s="35"/>
      <c r="AD1172" s="35"/>
      <c r="AE1172" s="35"/>
      <c r="AR1172" s="185" t="s">
        <v>276</v>
      </c>
      <c r="AT1172" s="185" t="s">
        <v>172</v>
      </c>
      <c r="AU1172" s="185" t="s">
        <v>84</v>
      </c>
      <c r="AY1172" s="18" t="s">
        <v>170</v>
      </c>
      <c r="BE1172" s="186">
        <f>IF(N1172="základní",J1172,0)</f>
        <v>0</v>
      </c>
      <c r="BF1172" s="186">
        <f>IF(N1172="snížená",J1172,0)</f>
        <v>0</v>
      </c>
      <c r="BG1172" s="186">
        <f>IF(N1172="zákl. přenesená",J1172,0)</f>
        <v>0</v>
      </c>
      <c r="BH1172" s="186">
        <f>IF(N1172="sníž. přenesená",J1172,0)</f>
        <v>0</v>
      </c>
      <c r="BI1172" s="186">
        <f>IF(N1172="nulová",J1172,0)</f>
        <v>0</v>
      </c>
      <c r="BJ1172" s="18" t="s">
        <v>82</v>
      </c>
      <c r="BK1172" s="186">
        <f>ROUND(I1172*H1172,2)</f>
        <v>0</v>
      </c>
      <c r="BL1172" s="18" t="s">
        <v>276</v>
      </c>
      <c r="BM1172" s="185" t="s">
        <v>1979</v>
      </c>
    </row>
    <row r="1173" spans="1:65" s="2" customFormat="1" ht="97.5" x14ac:dyDescent="0.2">
      <c r="A1173" s="35"/>
      <c r="B1173" s="36"/>
      <c r="C1173" s="37"/>
      <c r="D1173" s="187" t="s">
        <v>179</v>
      </c>
      <c r="E1173" s="37"/>
      <c r="F1173" s="188" t="s">
        <v>1974</v>
      </c>
      <c r="G1173" s="37"/>
      <c r="H1173" s="37"/>
      <c r="I1173" s="189"/>
      <c r="J1173" s="37"/>
      <c r="K1173" s="37"/>
      <c r="L1173" s="40"/>
      <c r="M1173" s="190"/>
      <c r="N1173" s="191"/>
      <c r="O1173" s="65"/>
      <c r="P1173" s="65"/>
      <c r="Q1173" s="65"/>
      <c r="R1173" s="65"/>
      <c r="S1173" s="65"/>
      <c r="T1173" s="66"/>
      <c r="U1173" s="35"/>
      <c r="V1173" s="35"/>
      <c r="W1173" s="35"/>
      <c r="X1173" s="35"/>
      <c r="Y1173" s="35"/>
      <c r="Z1173" s="35"/>
      <c r="AA1173" s="35"/>
      <c r="AB1173" s="35"/>
      <c r="AC1173" s="35"/>
      <c r="AD1173" s="35"/>
      <c r="AE1173" s="35"/>
      <c r="AT1173" s="18" t="s">
        <v>179</v>
      </c>
      <c r="AU1173" s="18" t="s">
        <v>84</v>
      </c>
    </row>
    <row r="1174" spans="1:65" s="13" customFormat="1" x14ac:dyDescent="0.2">
      <c r="B1174" s="192"/>
      <c r="C1174" s="193"/>
      <c r="D1174" s="187" t="s">
        <v>181</v>
      </c>
      <c r="E1174" s="194" t="s">
        <v>19</v>
      </c>
      <c r="F1174" s="195" t="s">
        <v>1980</v>
      </c>
      <c r="G1174" s="193"/>
      <c r="H1174" s="196">
        <v>62.414999999999999</v>
      </c>
      <c r="I1174" s="197"/>
      <c r="J1174" s="193"/>
      <c r="K1174" s="193"/>
      <c r="L1174" s="198"/>
      <c r="M1174" s="199"/>
      <c r="N1174" s="200"/>
      <c r="O1174" s="200"/>
      <c r="P1174" s="200"/>
      <c r="Q1174" s="200"/>
      <c r="R1174" s="200"/>
      <c r="S1174" s="200"/>
      <c r="T1174" s="201"/>
      <c r="AT1174" s="202" t="s">
        <v>181</v>
      </c>
      <c r="AU1174" s="202" t="s">
        <v>84</v>
      </c>
      <c r="AV1174" s="13" t="s">
        <v>84</v>
      </c>
      <c r="AW1174" s="13" t="s">
        <v>35</v>
      </c>
      <c r="AX1174" s="13" t="s">
        <v>82</v>
      </c>
      <c r="AY1174" s="202" t="s">
        <v>170</v>
      </c>
    </row>
    <row r="1175" spans="1:65" s="2" customFormat="1" ht="36" x14ac:dyDescent="0.2">
      <c r="A1175" s="35"/>
      <c r="B1175" s="36"/>
      <c r="C1175" s="174" t="s">
        <v>1981</v>
      </c>
      <c r="D1175" s="174" t="s">
        <v>172</v>
      </c>
      <c r="E1175" s="175" t="s">
        <v>1982</v>
      </c>
      <c r="F1175" s="176" t="s">
        <v>1983</v>
      </c>
      <c r="G1175" s="177" t="s">
        <v>248</v>
      </c>
      <c r="H1175" s="178">
        <v>69</v>
      </c>
      <c r="I1175" s="179"/>
      <c r="J1175" s="180">
        <f>ROUND(I1175*H1175,2)</f>
        <v>0</v>
      </c>
      <c r="K1175" s="176" t="s">
        <v>176</v>
      </c>
      <c r="L1175" s="40"/>
      <c r="M1175" s="181" t="s">
        <v>19</v>
      </c>
      <c r="N1175" s="182" t="s">
        <v>45</v>
      </c>
      <c r="O1175" s="65"/>
      <c r="P1175" s="183">
        <f>O1175*H1175</f>
        <v>0</v>
      </c>
      <c r="Q1175" s="183">
        <v>2.7900000000000001E-2</v>
      </c>
      <c r="R1175" s="183">
        <f>Q1175*H1175</f>
        <v>1.9251</v>
      </c>
      <c r="S1175" s="183">
        <v>0</v>
      </c>
      <c r="T1175" s="184">
        <f>S1175*H1175</f>
        <v>0</v>
      </c>
      <c r="U1175" s="35"/>
      <c r="V1175" s="35"/>
      <c r="W1175" s="35"/>
      <c r="X1175" s="35"/>
      <c r="Y1175" s="35"/>
      <c r="Z1175" s="35"/>
      <c r="AA1175" s="35"/>
      <c r="AB1175" s="35"/>
      <c r="AC1175" s="35"/>
      <c r="AD1175" s="35"/>
      <c r="AE1175" s="35"/>
      <c r="AR1175" s="185" t="s">
        <v>276</v>
      </c>
      <c r="AT1175" s="185" t="s">
        <v>172</v>
      </c>
      <c r="AU1175" s="185" t="s">
        <v>84</v>
      </c>
      <c r="AY1175" s="18" t="s">
        <v>170</v>
      </c>
      <c r="BE1175" s="186">
        <f>IF(N1175="základní",J1175,0)</f>
        <v>0</v>
      </c>
      <c r="BF1175" s="186">
        <f>IF(N1175="snížená",J1175,0)</f>
        <v>0</v>
      </c>
      <c r="BG1175" s="186">
        <f>IF(N1175="zákl. přenesená",J1175,0)</f>
        <v>0</v>
      </c>
      <c r="BH1175" s="186">
        <f>IF(N1175="sníž. přenesená",J1175,0)</f>
        <v>0</v>
      </c>
      <c r="BI1175" s="186">
        <f>IF(N1175="nulová",J1175,0)</f>
        <v>0</v>
      </c>
      <c r="BJ1175" s="18" t="s">
        <v>82</v>
      </c>
      <c r="BK1175" s="186">
        <f>ROUND(I1175*H1175,2)</f>
        <v>0</v>
      </c>
      <c r="BL1175" s="18" t="s">
        <v>276</v>
      </c>
      <c r="BM1175" s="185" t="s">
        <v>1984</v>
      </c>
    </row>
    <row r="1176" spans="1:65" s="2" customFormat="1" ht="136.5" x14ac:dyDescent="0.2">
      <c r="A1176" s="35"/>
      <c r="B1176" s="36"/>
      <c r="C1176" s="37"/>
      <c r="D1176" s="187" t="s">
        <v>179</v>
      </c>
      <c r="E1176" s="37"/>
      <c r="F1176" s="188" t="s">
        <v>1985</v>
      </c>
      <c r="G1176" s="37"/>
      <c r="H1176" s="37"/>
      <c r="I1176" s="189"/>
      <c r="J1176" s="37"/>
      <c r="K1176" s="37"/>
      <c r="L1176" s="40"/>
      <c r="M1176" s="190"/>
      <c r="N1176" s="191"/>
      <c r="O1176" s="65"/>
      <c r="P1176" s="65"/>
      <c r="Q1176" s="65"/>
      <c r="R1176" s="65"/>
      <c r="S1176" s="65"/>
      <c r="T1176" s="66"/>
      <c r="U1176" s="35"/>
      <c r="V1176" s="35"/>
      <c r="W1176" s="35"/>
      <c r="X1176" s="35"/>
      <c r="Y1176" s="35"/>
      <c r="Z1176" s="35"/>
      <c r="AA1176" s="35"/>
      <c r="AB1176" s="35"/>
      <c r="AC1176" s="35"/>
      <c r="AD1176" s="35"/>
      <c r="AE1176" s="35"/>
      <c r="AT1176" s="18" t="s">
        <v>179</v>
      </c>
      <c r="AU1176" s="18" t="s">
        <v>84</v>
      </c>
    </row>
    <row r="1177" spans="1:65" s="13" customFormat="1" x14ac:dyDescent="0.2">
      <c r="B1177" s="192"/>
      <c r="C1177" s="193"/>
      <c r="D1177" s="187" t="s">
        <v>181</v>
      </c>
      <c r="E1177" s="194" t="s">
        <v>19</v>
      </c>
      <c r="F1177" s="195" t="s">
        <v>1986</v>
      </c>
      <c r="G1177" s="193"/>
      <c r="H1177" s="196">
        <v>69</v>
      </c>
      <c r="I1177" s="197"/>
      <c r="J1177" s="193"/>
      <c r="K1177" s="193"/>
      <c r="L1177" s="198"/>
      <c r="M1177" s="199"/>
      <c r="N1177" s="200"/>
      <c r="O1177" s="200"/>
      <c r="P1177" s="200"/>
      <c r="Q1177" s="200"/>
      <c r="R1177" s="200"/>
      <c r="S1177" s="200"/>
      <c r="T1177" s="201"/>
      <c r="AT1177" s="202" t="s">
        <v>181</v>
      </c>
      <c r="AU1177" s="202" t="s">
        <v>84</v>
      </c>
      <c r="AV1177" s="13" t="s">
        <v>84</v>
      </c>
      <c r="AW1177" s="13" t="s">
        <v>35</v>
      </c>
      <c r="AX1177" s="13" t="s">
        <v>82</v>
      </c>
      <c r="AY1177" s="202" t="s">
        <v>170</v>
      </c>
    </row>
    <row r="1178" spans="1:65" s="2" customFormat="1" ht="36" x14ac:dyDescent="0.2">
      <c r="A1178" s="35"/>
      <c r="B1178" s="36"/>
      <c r="C1178" s="174" t="s">
        <v>1987</v>
      </c>
      <c r="D1178" s="174" t="s">
        <v>172</v>
      </c>
      <c r="E1178" s="175" t="s">
        <v>1988</v>
      </c>
      <c r="F1178" s="176" t="s">
        <v>1989</v>
      </c>
      <c r="G1178" s="177" t="s">
        <v>248</v>
      </c>
      <c r="H1178" s="178">
        <v>71.207999999999998</v>
      </c>
      <c r="I1178" s="179"/>
      <c r="J1178" s="180">
        <f>ROUND(I1178*H1178,2)</f>
        <v>0</v>
      </c>
      <c r="K1178" s="176" t="s">
        <v>176</v>
      </c>
      <c r="L1178" s="40"/>
      <c r="M1178" s="181" t="s">
        <v>19</v>
      </c>
      <c r="N1178" s="182" t="s">
        <v>45</v>
      </c>
      <c r="O1178" s="65"/>
      <c r="P1178" s="183">
        <f>O1178*H1178</f>
        <v>0</v>
      </c>
      <c r="Q1178" s="183">
        <v>2.8549999999999999E-2</v>
      </c>
      <c r="R1178" s="183">
        <f>Q1178*H1178</f>
        <v>2.0329883999999998</v>
      </c>
      <c r="S1178" s="183">
        <v>0</v>
      </c>
      <c r="T1178" s="184">
        <f>S1178*H1178</f>
        <v>0</v>
      </c>
      <c r="U1178" s="35"/>
      <c r="V1178" s="35"/>
      <c r="W1178" s="35"/>
      <c r="X1178" s="35"/>
      <c r="Y1178" s="35"/>
      <c r="Z1178" s="35"/>
      <c r="AA1178" s="35"/>
      <c r="AB1178" s="35"/>
      <c r="AC1178" s="35"/>
      <c r="AD1178" s="35"/>
      <c r="AE1178" s="35"/>
      <c r="AR1178" s="185" t="s">
        <v>276</v>
      </c>
      <c r="AT1178" s="185" t="s">
        <v>172</v>
      </c>
      <c r="AU1178" s="185" t="s">
        <v>84</v>
      </c>
      <c r="AY1178" s="18" t="s">
        <v>170</v>
      </c>
      <c r="BE1178" s="186">
        <f>IF(N1178="základní",J1178,0)</f>
        <v>0</v>
      </c>
      <c r="BF1178" s="186">
        <f>IF(N1178="snížená",J1178,0)</f>
        <v>0</v>
      </c>
      <c r="BG1178" s="186">
        <f>IF(N1178="zákl. přenesená",J1178,0)</f>
        <v>0</v>
      </c>
      <c r="BH1178" s="186">
        <f>IF(N1178="sníž. přenesená",J1178,0)</f>
        <v>0</v>
      </c>
      <c r="BI1178" s="186">
        <f>IF(N1178="nulová",J1178,0)</f>
        <v>0</v>
      </c>
      <c r="BJ1178" s="18" t="s">
        <v>82</v>
      </c>
      <c r="BK1178" s="186">
        <f>ROUND(I1178*H1178,2)</f>
        <v>0</v>
      </c>
      <c r="BL1178" s="18" t="s">
        <v>276</v>
      </c>
      <c r="BM1178" s="185" t="s">
        <v>1990</v>
      </c>
    </row>
    <row r="1179" spans="1:65" s="2" customFormat="1" ht="136.5" x14ac:dyDescent="0.2">
      <c r="A1179" s="35"/>
      <c r="B1179" s="36"/>
      <c r="C1179" s="37"/>
      <c r="D1179" s="187" t="s">
        <v>179</v>
      </c>
      <c r="E1179" s="37"/>
      <c r="F1179" s="188" t="s">
        <v>1985</v>
      </c>
      <c r="G1179" s="37"/>
      <c r="H1179" s="37"/>
      <c r="I1179" s="189"/>
      <c r="J1179" s="37"/>
      <c r="K1179" s="37"/>
      <c r="L1179" s="40"/>
      <c r="M1179" s="190"/>
      <c r="N1179" s="191"/>
      <c r="O1179" s="65"/>
      <c r="P1179" s="65"/>
      <c r="Q1179" s="65"/>
      <c r="R1179" s="65"/>
      <c r="S1179" s="65"/>
      <c r="T1179" s="66"/>
      <c r="U1179" s="35"/>
      <c r="V1179" s="35"/>
      <c r="W1179" s="35"/>
      <c r="X1179" s="35"/>
      <c r="Y1179" s="35"/>
      <c r="Z1179" s="35"/>
      <c r="AA1179" s="35"/>
      <c r="AB1179" s="35"/>
      <c r="AC1179" s="35"/>
      <c r="AD1179" s="35"/>
      <c r="AE1179" s="35"/>
      <c r="AT1179" s="18" t="s">
        <v>179</v>
      </c>
      <c r="AU1179" s="18" t="s">
        <v>84</v>
      </c>
    </row>
    <row r="1180" spans="1:65" s="13" customFormat="1" x14ac:dyDescent="0.2">
      <c r="B1180" s="192"/>
      <c r="C1180" s="193"/>
      <c r="D1180" s="187" t="s">
        <v>181</v>
      </c>
      <c r="E1180" s="194" t="s">
        <v>19</v>
      </c>
      <c r="F1180" s="195" t="s">
        <v>1991</v>
      </c>
      <c r="G1180" s="193"/>
      <c r="H1180" s="196">
        <v>71.207999999999998</v>
      </c>
      <c r="I1180" s="197"/>
      <c r="J1180" s="193"/>
      <c r="K1180" s="193"/>
      <c r="L1180" s="198"/>
      <c r="M1180" s="199"/>
      <c r="N1180" s="200"/>
      <c r="O1180" s="200"/>
      <c r="P1180" s="200"/>
      <c r="Q1180" s="200"/>
      <c r="R1180" s="200"/>
      <c r="S1180" s="200"/>
      <c r="T1180" s="201"/>
      <c r="AT1180" s="202" t="s">
        <v>181</v>
      </c>
      <c r="AU1180" s="202" t="s">
        <v>84</v>
      </c>
      <c r="AV1180" s="13" t="s">
        <v>84</v>
      </c>
      <c r="AW1180" s="13" t="s">
        <v>35</v>
      </c>
      <c r="AX1180" s="13" t="s">
        <v>82</v>
      </c>
      <c r="AY1180" s="202" t="s">
        <v>170</v>
      </c>
    </row>
    <row r="1181" spans="1:65" s="2" customFormat="1" ht="24" x14ac:dyDescent="0.2">
      <c r="A1181" s="35"/>
      <c r="B1181" s="36"/>
      <c r="C1181" s="174" t="s">
        <v>1992</v>
      </c>
      <c r="D1181" s="174" t="s">
        <v>172</v>
      </c>
      <c r="E1181" s="175" t="s">
        <v>1993</v>
      </c>
      <c r="F1181" s="176" t="s">
        <v>1994</v>
      </c>
      <c r="G1181" s="177" t="s">
        <v>248</v>
      </c>
      <c r="H1181" s="178">
        <v>140.208</v>
      </c>
      <c r="I1181" s="179"/>
      <c r="J1181" s="180">
        <f>ROUND(I1181*H1181,2)</f>
        <v>0</v>
      </c>
      <c r="K1181" s="176" t="s">
        <v>176</v>
      </c>
      <c r="L1181" s="40"/>
      <c r="M1181" s="181" t="s">
        <v>19</v>
      </c>
      <c r="N1181" s="182" t="s">
        <v>45</v>
      </c>
      <c r="O1181" s="65"/>
      <c r="P1181" s="183">
        <f>O1181*H1181</f>
        <v>0</v>
      </c>
      <c r="Q1181" s="183">
        <v>1E-4</v>
      </c>
      <c r="R1181" s="183">
        <f>Q1181*H1181</f>
        <v>1.40208E-2</v>
      </c>
      <c r="S1181" s="183">
        <v>0</v>
      </c>
      <c r="T1181" s="184">
        <f>S1181*H1181</f>
        <v>0</v>
      </c>
      <c r="U1181" s="35"/>
      <c r="V1181" s="35"/>
      <c r="W1181" s="35"/>
      <c r="X1181" s="35"/>
      <c r="Y1181" s="35"/>
      <c r="Z1181" s="35"/>
      <c r="AA1181" s="35"/>
      <c r="AB1181" s="35"/>
      <c r="AC1181" s="35"/>
      <c r="AD1181" s="35"/>
      <c r="AE1181" s="35"/>
      <c r="AR1181" s="185" t="s">
        <v>276</v>
      </c>
      <c r="AT1181" s="185" t="s">
        <v>172</v>
      </c>
      <c r="AU1181" s="185" t="s">
        <v>84</v>
      </c>
      <c r="AY1181" s="18" t="s">
        <v>170</v>
      </c>
      <c r="BE1181" s="186">
        <f>IF(N1181="základní",J1181,0)</f>
        <v>0</v>
      </c>
      <c r="BF1181" s="186">
        <f>IF(N1181="snížená",J1181,0)</f>
        <v>0</v>
      </c>
      <c r="BG1181" s="186">
        <f>IF(N1181="zákl. přenesená",J1181,0)</f>
        <v>0</v>
      </c>
      <c r="BH1181" s="186">
        <f>IF(N1181="sníž. přenesená",J1181,0)</f>
        <v>0</v>
      </c>
      <c r="BI1181" s="186">
        <f>IF(N1181="nulová",J1181,0)</f>
        <v>0</v>
      </c>
      <c r="BJ1181" s="18" t="s">
        <v>82</v>
      </c>
      <c r="BK1181" s="186">
        <f>ROUND(I1181*H1181,2)</f>
        <v>0</v>
      </c>
      <c r="BL1181" s="18" t="s">
        <v>276</v>
      </c>
      <c r="BM1181" s="185" t="s">
        <v>1995</v>
      </c>
    </row>
    <row r="1182" spans="1:65" s="2" customFormat="1" ht="136.5" x14ac:dyDescent="0.2">
      <c r="A1182" s="35"/>
      <c r="B1182" s="36"/>
      <c r="C1182" s="37"/>
      <c r="D1182" s="187" t="s">
        <v>179</v>
      </c>
      <c r="E1182" s="37"/>
      <c r="F1182" s="188" t="s">
        <v>1985</v>
      </c>
      <c r="G1182" s="37"/>
      <c r="H1182" s="37"/>
      <c r="I1182" s="189"/>
      <c r="J1182" s="37"/>
      <c r="K1182" s="37"/>
      <c r="L1182" s="40"/>
      <c r="M1182" s="190"/>
      <c r="N1182" s="191"/>
      <c r="O1182" s="65"/>
      <c r="P1182" s="65"/>
      <c r="Q1182" s="65"/>
      <c r="R1182" s="65"/>
      <c r="S1182" s="65"/>
      <c r="T1182" s="66"/>
      <c r="U1182" s="35"/>
      <c r="V1182" s="35"/>
      <c r="W1182" s="35"/>
      <c r="X1182" s="35"/>
      <c r="Y1182" s="35"/>
      <c r="Z1182" s="35"/>
      <c r="AA1182" s="35"/>
      <c r="AB1182" s="35"/>
      <c r="AC1182" s="35"/>
      <c r="AD1182" s="35"/>
      <c r="AE1182" s="35"/>
      <c r="AT1182" s="18" t="s">
        <v>179</v>
      </c>
      <c r="AU1182" s="18" t="s">
        <v>84</v>
      </c>
    </row>
    <row r="1183" spans="1:65" s="13" customFormat="1" x14ac:dyDescent="0.2">
      <c r="B1183" s="192"/>
      <c r="C1183" s="193"/>
      <c r="D1183" s="187" t="s">
        <v>181</v>
      </c>
      <c r="E1183" s="194" t="s">
        <v>19</v>
      </c>
      <c r="F1183" s="195" t="s">
        <v>1996</v>
      </c>
      <c r="G1183" s="193"/>
      <c r="H1183" s="196">
        <v>140.208</v>
      </c>
      <c r="I1183" s="197"/>
      <c r="J1183" s="193"/>
      <c r="K1183" s="193"/>
      <c r="L1183" s="198"/>
      <c r="M1183" s="199"/>
      <c r="N1183" s="200"/>
      <c r="O1183" s="200"/>
      <c r="P1183" s="200"/>
      <c r="Q1183" s="200"/>
      <c r="R1183" s="200"/>
      <c r="S1183" s="200"/>
      <c r="T1183" s="201"/>
      <c r="AT1183" s="202" t="s">
        <v>181</v>
      </c>
      <c r="AU1183" s="202" t="s">
        <v>84</v>
      </c>
      <c r="AV1183" s="13" t="s">
        <v>84</v>
      </c>
      <c r="AW1183" s="13" t="s">
        <v>35</v>
      </c>
      <c r="AX1183" s="13" t="s">
        <v>82</v>
      </c>
      <c r="AY1183" s="202" t="s">
        <v>170</v>
      </c>
    </row>
    <row r="1184" spans="1:65" s="2" customFormat="1" ht="24" x14ac:dyDescent="0.2">
      <c r="A1184" s="35"/>
      <c r="B1184" s="36"/>
      <c r="C1184" s="174" t="s">
        <v>1997</v>
      </c>
      <c r="D1184" s="174" t="s">
        <v>172</v>
      </c>
      <c r="E1184" s="175" t="s">
        <v>1998</v>
      </c>
      <c r="F1184" s="176" t="s">
        <v>1999</v>
      </c>
      <c r="G1184" s="177" t="s">
        <v>272</v>
      </c>
      <c r="H1184" s="178">
        <v>6.03</v>
      </c>
      <c r="I1184" s="179"/>
      <c r="J1184" s="180">
        <f>ROUND(I1184*H1184,2)</f>
        <v>0</v>
      </c>
      <c r="K1184" s="176" t="s">
        <v>176</v>
      </c>
      <c r="L1184" s="40"/>
      <c r="M1184" s="181" t="s">
        <v>19</v>
      </c>
      <c r="N1184" s="182" t="s">
        <v>45</v>
      </c>
      <c r="O1184" s="65"/>
      <c r="P1184" s="183">
        <f>O1184*H1184</f>
        <v>0</v>
      </c>
      <c r="Q1184" s="183">
        <v>4.3800000000000002E-3</v>
      </c>
      <c r="R1184" s="183">
        <f>Q1184*H1184</f>
        <v>2.6411400000000002E-2</v>
      </c>
      <c r="S1184" s="183">
        <v>0</v>
      </c>
      <c r="T1184" s="184">
        <f>S1184*H1184</f>
        <v>0</v>
      </c>
      <c r="U1184" s="35"/>
      <c r="V1184" s="35"/>
      <c r="W1184" s="35"/>
      <c r="X1184" s="35"/>
      <c r="Y1184" s="35"/>
      <c r="Z1184" s="35"/>
      <c r="AA1184" s="35"/>
      <c r="AB1184" s="35"/>
      <c r="AC1184" s="35"/>
      <c r="AD1184" s="35"/>
      <c r="AE1184" s="35"/>
      <c r="AR1184" s="185" t="s">
        <v>276</v>
      </c>
      <c r="AT1184" s="185" t="s">
        <v>172</v>
      </c>
      <c r="AU1184" s="185" t="s">
        <v>84</v>
      </c>
      <c r="AY1184" s="18" t="s">
        <v>170</v>
      </c>
      <c r="BE1184" s="186">
        <f>IF(N1184="základní",J1184,0)</f>
        <v>0</v>
      </c>
      <c r="BF1184" s="186">
        <f>IF(N1184="snížená",J1184,0)</f>
        <v>0</v>
      </c>
      <c r="BG1184" s="186">
        <f>IF(N1184="zákl. přenesená",J1184,0)</f>
        <v>0</v>
      </c>
      <c r="BH1184" s="186">
        <f>IF(N1184="sníž. přenesená",J1184,0)</f>
        <v>0</v>
      </c>
      <c r="BI1184" s="186">
        <f>IF(N1184="nulová",J1184,0)</f>
        <v>0</v>
      </c>
      <c r="BJ1184" s="18" t="s">
        <v>82</v>
      </c>
      <c r="BK1184" s="186">
        <f>ROUND(I1184*H1184,2)</f>
        <v>0</v>
      </c>
      <c r="BL1184" s="18" t="s">
        <v>276</v>
      </c>
      <c r="BM1184" s="185" t="s">
        <v>2000</v>
      </c>
    </row>
    <row r="1185" spans="1:65" s="2" customFormat="1" ht="107.25" x14ac:dyDescent="0.2">
      <c r="A1185" s="35"/>
      <c r="B1185" s="36"/>
      <c r="C1185" s="37"/>
      <c r="D1185" s="187" t="s">
        <v>179</v>
      </c>
      <c r="E1185" s="37"/>
      <c r="F1185" s="188" t="s">
        <v>2001</v>
      </c>
      <c r="G1185" s="37"/>
      <c r="H1185" s="37"/>
      <c r="I1185" s="189"/>
      <c r="J1185" s="37"/>
      <c r="K1185" s="37"/>
      <c r="L1185" s="40"/>
      <c r="M1185" s="190"/>
      <c r="N1185" s="191"/>
      <c r="O1185" s="65"/>
      <c r="P1185" s="65"/>
      <c r="Q1185" s="65"/>
      <c r="R1185" s="65"/>
      <c r="S1185" s="65"/>
      <c r="T1185" s="66"/>
      <c r="U1185" s="35"/>
      <c r="V1185" s="35"/>
      <c r="W1185" s="35"/>
      <c r="X1185" s="35"/>
      <c r="Y1185" s="35"/>
      <c r="Z1185" s="35"/>
      <c r="AA1185" s="35"/>
      <c r="AB1185" s="35"/>
      <c r="AC1185" s="35"/>
      <c r="AD1185" s="35"/>
      <c r="AE1185" s="35"/>
      <c r="AT1185" s="18" t="s">
        <v>179</v>
      </c>
      <c r="AU1185" s="18" t="s">
        <v>84</v>
      </c>
    </row>
    <row r="1186" spans="1:65" s="13" customFormat="1" x14ac:dyDescent="0.2">
      <c r="B1186" s="192"/>
      <c r="C1186" s="193"/>
      <c r="D1186" s="187" t="s">
        <v>181</v>
      </c>
      <c r="E1186" s="194" t="s">
        <v>19</v>
      </c>
      <c r="F1186" s="195" t="s">
        <v>2002</v>
      </c>
      <c r="G1186" s="193"/>
      <c r="H1186" s="196">
        <v>6.03</v>
      </c>
      <c r="I1186" s="197"/>
      <c r="J1186" s="193"/>
      <c r="K1186" s="193"/>
      <c r="L1186" s="198"/>
      <c r="M1186" s="199"/>
      <c r="N1186" s="200"/>
      <c r="O1186" s="200"/>
      <c r="P1186" s="200"/>
      <c r="Q1186" s="200"/>
      <c r="R1186" s="200"/>
      <c r="S1186" s="200"/>
      <c r="T1186" s="201"/>
      <c r="AT1186" s="202" t="s">
        <v>181</v>
      </c>
      <c r="AU1186" s="202" t="s">
        <v>84</v>
      </c>
      <c r="AV1186" s="13" t="s">
        <v>84</v>
      </c>
      <c r="AW1186" s="13" t="s">
        <v>35</v>
      </c>
      <c r="AX1186" s="13" t="s">
        <v>82</v>
      </c>
      <c r="AY1186" s="202" t="s">
        <v>170</v>
      </c>
    </row>
    <row r="1187" spans="1:65" s="2" customFormat="1" ht="24" x14ac:dyDescent="0.2">
      <c r="A1187" s="35"/>
      <c r="B1187" s="36"/>
      <c r="C1187" s="174" t="s">
        <v>2003</v>
      </c>
      <c r="D1187" s="174" t="s">
        <v>172</v>
      </c>
      <c r="E1187" s="175" t="s">
        <v>2004</v>
      </c>
      <c r="F1187" s="176" t="s">
        <v>2005</v>
      </c>
      <c r="G1187" s="177" t="s">
        <v>248</v>
      </c>
      <c r="H1187" s="178">
        <v>296.637</v>
      </c>
      <c r="I1187" s="179"/>
      <c r="J1187" s="180">
        <f>ROUND(I1187*H1187,2)</f>
        <v>0</v>
      </c>
      <c r="K1187" s="176" t="s">
        <v>176</v>
      </c>
      <c r="L1187" s="40"/>
      <c r="M1187" s="181" t="s">
        <v>19</v>
      </c>
      <c r="N1187" s="182" t="s">
        <v>45</v>
      </c>
      <c r="O1187" s="65"/>
      <c r="P1187" s="183">
        <f>O1187*H1187</f>
        <v>0</v>
      </c>
      <c r="Q1187" s="183">
        <v>0</v>
      </c>
      <c r="R1187" s="183">
        <f>Q1187*H1187</f>
        <v>0</v>
      </c>
      <c r="S1187" s="183">
        <v>0</v>
      </c>
      <c r="T1187" s="184">
        <f>S1187*H1187</f>
        <v>0</v>
      </c>
      <c r="U1187" s="35"/>
      <c r="V1187" s="35"/>
      <c r="W1187" s="35"/>
      <c r="X1187" s="35"/>
      <c r="Y1187" s="35"/>
      <c r="Z1187" s="35"/>
      <c r="AA1187" s="35"/>
      <c r="AB1187" s="35"/>
      <c r="AC1187" s="35"/>
      <c r="AD1187" s="35"/>
      <c r="AE1187" s="35"/>
      <c r="AR1187" s="185" t="s">
        <v>276</v>
      </c>
      <c r="AT1187" s="185" t="s">
        <v>172</v>
      </c>
      <c r="AU1187" s="185" t="s">
        <v>84</v>
      </c>
      <c r="AY1187" s="18" t="s">
        <v>170</v>
      </c>
      <c r="BE1187" s="186">
        <f>IF(N1187="základní",J1187,0)</f>
        <v>0</v>
      </c>
      <c r="BF1187" s="186">
        <f>IF(N1187="snížená",J1187,0)</f>
        <v>0</v>
      </c>
      <c r="BG1187" s="186">
        <f>IF(N1187="zákl. přenesená",J1187,0)</f>
        <v>0</v>
      </c>
      <c r="BH1187" s="186">
        <f>IF(N1187="sníž. přenesená",J1187,0)</f>
        <v>0</v>
      </c>
      <c r="BI1187" s="186">
        <f>IF(N1187="nulová",J1187,0)</f>
        <v>0</v>
      </c>
      <c r="BJ1187" s="18" t="s">
        <v>82</v>
      </c>
      <c r="BK1187" s="186">
        <f>ROUND(I1187*H1187,2)</f>
        <v>0</v>
      </c>
      <c r="BL1187" s="18" t="s">
        <v>276</v>
      </c>
      <c r="BM1187" s="185" t="s">
        <v>2006</v>
      </c>
    </row>
    <row r="1188" spans="1:65" s="2" customFormat="1" ht="107.25" x14ac:dyDescent="0.2">
      <c r="A1188" s="35"/>
      <c r="B1188" s="36"/>
      <c r="C1188" s="37"/>
      <c r="D1188" s="187" t="s">
        <v>179</v>
      </c>
      <c r="E1188" s="37"/>
      <c r="F1188" s="188" t="s">
        <v>2001</v>
      </c>
      <c r="G1188" s="37"/>
      <c r="H1188" s="37"/>
      <c r="I1188" s="189"/>
      <c r="J1188" s="37"/>
      <c r="K1188" s="37"/>
      <c r="L1188" s="40"/>
      <c r="M1188" s="190"/>
      <c r="N1188" s="191"/>
      <c r="O1188" s="65"/>
      <c r="P1188" s="65"/>
      <c r="Q1188" s="65"/>
      <c r="R1188" s="65"/>
      <c r="S1188" s="65"/>
      <c r="T1188" s="66"/>
      <c r="U1188" s="35"/>
      <c r="V1188" s="35"/>
      <c r="W1188" s="35"/>
      <c r="X1188" s="35"/>
      <c r="Y1188" s="35"/>
      <c r="Z1188" s="35"/>
      <c r="AA1188" s="35"/>
      <c r="AB1188" s="35"/>
      <c r="AC1188" s="35"/>
      <c r="AD1188" s="35"/>
      <c r="AE1188" s="35"/>
      <c r="AT1188" s="18" t="s">
        <v>179</v>
      </c>
      <c r="AU1188" s="18" t="s">
        <v>84</v>
      </c>
    </row>
    <row r="1189" spans="1:65" s="13" customFormat="1" x14ac:dyDescent="0.2">
      <c r="B1189" s="192"/>
      <c r="C1189" s="193"/>
      <c r="D1189" s="187" t="s">
        <v>181</v>
      </c>
      <c r="E1189" s="194" t="s">
        <v>19</v>
      </c>
      <c r="F1189" s="195" t="s">
        <v>2007</v>
      </c>
      <c r="G1189" s="193"/>
      <c r="H1189" s="196">
        <v>296.637</v>
      </c>
      <c r="I1189" s="197"/>
      <c r="J1189" s="193"/>
      <c r="K1189" s="193"/>
      <c r="L1189" s="198"/>
      <c r="M1189" s="199"/>
      <c r="N1189" s="200"/>
      <c r="O1189" s="200"/>
      <c r="P1189" s="200"/>
      <c r="Q1189" s="200"/>
      <c r="R1189" s="200"/>
      <c r="S1189" s="200"/>
      <c r="T1189" s="201"/>
      <c r="AT1189" s="202" t="s">
        <v>181</v>
      </c>
      <c r="AU1189" s="202" t="s">
        <v>84</v>
      </c>
      <c r="AV1189" s="13" t="s">
        <v>84</v>
      </c>
      <c r="AW1189" s="13" t="s">
        <v>35</v>
      </c>
      <c r="AX1189" s="13" t="s">
        <v>82</v>
      </c>
      <c r="AY1189" s="202" t="s">
        <v>170</v>
      </c>
    </row>
    <row r="1190" spans="1:65" s="2" customFormat="1" ht="16.5" customHeight="1" x14ac:dyDescent="0.2">
      <c r="A1190" s="35"/>
      <c r="B1190" s="36"/>
      <c r="C1190" s="214" t="s">
        <v>2008</v>
      </c>
      <c r="D1190" s="214" t="s">
        <v>239</v>
      </c>
      <c r="E1190" s="215" t="s">
        <v>2009</v>
      </c>
      <c r="F1190" s="216" t="s">
        <v>2010</v>
      </c>
      <c r="G1190" s="217" t="s">
        <v>248</v>
      </c>
      <c r="H1190" s="218">
        <v>333.27199999999999</v>
      </c>
      <c r="I1190" s="219"/>
      <c r="J1190" s="220">
        <f>ROUND(I1190*H1190,2)</f>
        <v>0</v>
      </c>
      <c r="K1190" s="216" t="s">
        <v>176</v>
      </c>
      <c r="L1190" s="221"/>
      <c r="M1190" s="222" t="s">
        <v>19</v>
      </c>
      <c r="N1190" s="223" t="s">
        <v>45</v>
      </c>
      <c r="O1190" s="65"/>
      <c r="P1190" s="183">
        <f>O1190*H1190</f>
        <v>0</v>
      </c>
      <c r="Q1190" s="183">
        <v>1.3999999999999999E-4</v>
      </c>
      <c r="R1190" s="183">
        <f>Q1190*H1190</f>
        <v>4.6658079999999998E-2</v>
      </c>
      <c r="S1190" s="183">
        <v>0</v>
      </c>
      <c r="T1190" s="184">
        <f>S1190*H1190</f>
        <v>0</v>
      </c>
      <c r="U1190" s="35"/>
      <c r="V1190" s="35"/>
      <c r="W1190" s="35"/>
      <c r="X1190" s="35"/>
      <c r="Y1190" s="35"/>
      <c r="Z1190" s="35"/>
      <c r="AA1190" s="35"/>
      <c r="AB1190" s="35"/>
      <c r="AC1190" s="35"/>
      <c r="AD1190" s="35"/>
      <c r="AE1190" s="35"/>
      <c r="AR1190" s="185" t="s">
        <v>426</v>
      </c>
      <c r="AT1190" s="185" t="s">
        <v>239</v>
      </c>
      <c r="AU1190" s="185" t="s">
        <v>84</v>
      </c>
      <c r="AY1190" s="18" t="s">
        <v>170</v>
      </c>
      <c r="BE1190" s="186">
        <f>IF(N1190="základní",J1190,0)</f>
        <v>0</v>
      </c>
      <c r="BF1190" s="186">
        <f>IF(N1190="snížená",J1190,0)</f>
        <v>0</v>
      </c>
      <c r="BG1190" s="186">
        <f>IF(N1190="zákl. přenesená",J1190,0)</f>
        <v>0</v>
      </c>
      <c r="BH1190" s="186">
        <f>IF(N1190="sníž. přenesená",J1190,0)</f>
        <v>0</v>
      </c>
      <c r="BI1190" s="186">
        <f>IF(N1190="nulová",J1190,0)</f>
        <v>0</v>
      </c>
      <c r="BJ1190" s="18" t="s">
        <v>82</v>
      </c>
      <c r="BK1190" s="186">
        <f>ROUND(I1190*H1190,2)</f>
        <v>0</v>
      </c>
      <c r="BL1190" s="18" t="s">
        <v>276</v>
      </c>
      <c r="BM1190" s="185" t="s">
        <v>2011</v>
      </c>
    </row>
    <row r="1191" spans="1:65" s="13" customFormat="1" x14ac:dyDescent="0.2">
      <c r="B1191" s="192"/>
      <c r="C1191" s="193"/>
      <c r="D1191" s="187" t="s">
        <v>181</v>
      </c>
      <c r="E1191" s="193"/>
      <c r="F1191" s="195" t="s">
        <v>2012</v>
      </c>
      <c r="G1191" s="193"/>
      <c r="H1191" s="196">
        <v>333.27199999999999</v>
      </c>
      <c r="I1191" s="197"/>
      <c r="J1191" s="193"/>
      <c r="K1191" s="193"/>
      <c r="L1191" s="198"/>
      <c r="M1191" s="199"/>
      <c r="N1191" s="200"/>
      <c r="O1191" s="200"/>
      <c r="P1191" s="200"/>
      <c r="Q1191" s="200"/>
      <c r="R1191" s="200"/>
      <c r="S1191" s="200"/>
      <c r="T1191" s="201"/>
      <c r="AT1191" s="202" t="s">
        <v>181</v>
      </c>
      <c r="AU1191" s="202" t="s">
        <v>84</v>
      </c>
      <c r="AV1191" s="13" t="s">
        <v>84</v>
      </c>
      <c r="AW1191" s="13" t="s">
        <v>4</v>
      </c>
      <c r="AX1191" s="13" t="s">
        <v>82</v>
      </c>
      <c r="AY1191" s="202" t="s">
        <v>170</v>
      </c>
    </row>
    <row r="1192" spans="1:65" s="2" customFormat="1" ht="48" x14ac:dyDescent="0.2">
      <c r="A1192" s="35"/>
      <c r="B1192" s="36"/>
      <c r="C1192" s="174" t="s">
        <v>2013</v>
      </c>
      <c r="D1192" s="174" t="s">
        <v>172</v>
      </c>
      <c r="E1192" s="175" t="s">
        <v>2014</v>
      </c>
      <c r="F1192" s="176" t="s">
        <v>2015</v>
      </c>
      <c r="G1192" s="177" t="s">
        <v>248</v>
      </c>
      <c r="H1192" s="178">
        <v>296.637</v>
      </c>
      <c r="I1192" s="179"/>
      <c r="J1192" s="180">
        <f>ROUND(I1192*H1192,2)</f>
        <v>0</v>
      </c>
      <c r="K1192" s="176" t="s">
        <v>176</v>
      </c>
      <c r="L1192" s="40"/>
      <c r="M1192" s="181" t="s">
        <v>19</v>
      </c>
      <c r="N1192" s="182" t="s">
        <v>45</v>
      </c>
      <c r="O1192" s="65"/>
      <c r="P1192" s="183">
        <f>O1192*H1192</f>
        <v>0</v>
      </c>
      <c r="Q1192" s="183">
        <v>2.0449999999999999E-2</v>
      </c>
      <c r="R1192" s="183">
        <f>Q1192*H1192</f>
        <v>6.0662266499999999</v>
      </c>
      <c r="S1192" s="183">
        <v>0</v>
      </c>
      <c r="T1192" s="184">
        <f>S1192*H1192</f>
        <v>0</v>
      </c>
      <c r="U1192" s="35"/>
      <c r="V1192" s="35"/>
      <c r="W1192" s="35"/>
      <c r="X1192" s="35"/>
      <c r="Y1192" s="35"/>
      <c r="Z1192" s="35"/>
      <c r="AA1192" s="35"/>
      <c r="AB1192" s="35"/>
      <c r="AC1192" s="35"/>
      <c r="AD1192" s="35"/>
      <c r="AE1192" s="35"/>
      <c r="AR1192" s="185" t="s">
        <v>276</v>
      </c>
      <c r="AT1192" s="185" t="s">
        <v>172</v>
      </c>
      <c r="AU1192" s="185" t="s">
        <v>84</v>
      </c>
      <c r="AY1192" s="18" t="s">
        <v>170</v>
      </c>
      <c r="BE1192" s="186">
        <f>IF(N1192="základní",J1192,0)</f>
        <v>0</v>
      </c>
      <c r="BF1192" s="186">
        <f>IF(N1192="snížená",J1192,0)</f>
        <v>0</v>
      </c>
      <c r="BG1192" s="186">
        <f>IF(N1192="zákl. přenesená",J1192,0)</f>
        <v>0</v>
      </c>
      <c r="BH1192" s="186">
        <f>IF(N1192="sníž. přenesená",J1192,0)</f>
        <v>0</v>
      </c>
      <c r="BI1192" s="186">
        <f>IF(N1192="nulová",J1192,0)</f>
        <v>0</v>
      </c>
      <c r="BJ1192" s="18" t="s">
        <v>82</v>
      </c>
      <c r="BK1192" s="186">
        <f>ROUND(I1192*H1192,2)</f>
        <v>0</v>
      </c>
      <c r="BL1192" s="18" t="s">
        <v>276</v>
      </c>
      <c r="BM1192" s="185" t="s">
        <v>2016</v>
      </c>
    </row>
    <row r="1193" spans="1:65" s="2" customFormat="1" ht="87.75" x14ac:dyDescent="0.2">
      <c r="A1193" s="35"/>
      <c r="B1193" s="36"/>
      <c r="C1193" s="37"/>
      <c r="D1193" s="187" t="s">
        <v>179</v>
      </c>
      <c r="E1193" s="37"/>
      <c r="F1193" s="188" t="s">
        <v>2017</v>
      </c>
      <c r="G1193" s="37"/>
      <c r="H1193" s="37"/>
      <c r="I1193" s="189"/>
      <c r="J1193" s="37"/>
      <c r="K1193" s="37"/>
      <c r="L1193" s="40"/>
      <c r="M1193" s="190"/>
      <c r="N1193" s="191"/>
      <c r="O1193" s="65"/>
      <c r="P1193" s="65"/>
      <c r="Q1193" s="65"/>
      <c r="R1193" s="65"/>
      <c r="S1193" s="65"/>
      <c r="T1193" s="66"/>
      <c r="U1193" s="35"/>
      <c r="V1193" s="35"/>
      <c r="W1193" s="35"/>
      <c r="X1193" s="35"/>
      <c r="Y1193" s="35"/>
      <c r="Z1193" s="35"/>
      <c r="AA1193" s="35"/>
      <c r="AB1193" s="35"/>
      <c r="AC1193" s="35"/>
      <c r="AD1193" s="35"/>
      <c r="AE1193" s="35"/>
      <c r="AT1193" s="18" t="s">
        <v>179</v>
      </c>
      <c r="AU1193" s="18" t="s">
        <v>84</v>
      </c>
    </row>
    <row r="1194" spans="1:65" s="13" customFormat="1" x14ac:dyDescent="0.2">
      <c r="B1194" s="192"/>
      <c r="C1194" s="193"/>
      <c r="D1194" s="187" t="s">
        <v>181</v>
      </c>
      <c r="E1194" s="194" t="s">
        <v>19</v>
      </c>
      <c r="F1194" s="195" t="s">
        <v>2018</v>
      </c>
      <c r="G1194" s="193"/>
      <c r="H1194" s="196">
        <v>296.637</v>
      </c>
      <c r="I1194" s="197"/>
      <c r="J1194" s="193"/>
      <c r="K1194" s="193"/>
      <c r="L1194" s="198"/>
      <c r="M1194" s="199"/>
      <c r="N1194" s="200"/>
      <c r="O1194" s="200"/>
      <c r="P1194" s="200"/>
      <c r="Q1194" s="200"/>
      <c r="R1194" s="200"/>
      <c r="S1194" s="200"/>
      <c r="T1194" s="201"/>
      <c r="AT1194" s="202" t="s">
        <v>181</v>
      </c>
      <c r="AU1194" s="202" t="s">
        <v>84</v>
      </c>
      <c r="AV1194" s="13" t="s">
        <v>84</v>
      </c>
      <c r="AW1194" s="13" t="s">
        <v>35</v>
      </c>
      <c r="AX1194" s="13" t="s">
        <v>82</v>
      </c>
      <c r="AY1194" s="202" t="s">
        <v>170</v>
      </c>
    </row>
    <row r="1195" spans="1:65" s="2" customFormat="1" ht="24" x14ac:dyDescent="0.2">
      <c r="A1195" s="35"/>
      <c r="B1195" s="36"/>
      <c r="C1195" s="174" t="s">
        <v>2019</v>
      </c>
      <c r="D1195" s="174" t="s">
        <v>172</v>
      </c>
      <c r="E1195" s="175" t="s">
        <v>2020</v>
      </c>
      <c r="F1195" s="176" t="s">
        <v>2021</v>
      </c>
      <c r="G1195" s="177" t="s">
        <v>248</v>
      </c>
      <c r="H1195" s="178">
        <v>119.733</v>
      </c>
      <c r="I1195" s="179"/>
      <c r="J1195" s="180">
        <f>ROUND(I1195*H1195,2)</f>
        <v>0</v>
      </c>
      <c r="K1195" s="176" t="s">
        <v>176</v>
      </c>
      <c r="L1195" s="40"/>
      <c r="M1195" s="181" t="s">
        <v>19</v>
      </c>
      <c r="N1195" s="182" t="s">
        <v>45</v>
      </c>
      <c r="O1195" s="65"/>
      <c r="P1195" s="183">
        <f>O1195*H1195</f>
        <v>0</v>
      </c>
      <c r="Q1195" s="183">
        <v>1.25E-3</v>
      </c>
      <c r="R1195" s="183">
        <f>Q1195*H1195</f>
        <v>0.14966625</v>
      </c>
      <c r="S1195" s="183">
        <v>0</v>
      </c>
      <c r="T1195" s="184">
        <f>S1195*H1195</f>
        <v>0</v>
      </c>
      <c r="U1195" s="35"/>
      <c r="V1195" s="35"/>
      <c r="W1195" s="35"/>
      <c r="X1195" s="35"/>
      <c r="Y1195" s="35"/>
      <c r="Z1195" s="35"/>
      <c r="AA1195" s="35"/>
      <c r="AB1195" s="35"/>
      <c r="AC1195" s="35"/>
      <c r="AD1195" s="35"/>
      <c r="AE1195" s="35"/>
      <c r="AR1195" s="185" t="s">
        <v>276</v>
      </c>
      <c r="AT1195" s="185" t="s">
        <v>172</v>
      </c>
      <c r="AU1195" s="185" t="s">
        <v>84</v>
      </c>
      <c r="AY1195" s="18" t="s">
        <v>170</v>
      </c>
      <c r="BE1195" s="186">
        <f>IF(N1195="základní",J1195,0)</f>
        <v>0</v>
      </c>
      <c r="BF1195" s="186">
        <f>IF(N1195="snížená",J1195,0)</f>
        <v>0</v>
      </c>
      <c r="BG1195" s="186">
        <f>IF(N1195="zákl. přenesená",J1195,0)</f>
        <v>0</v>
      </c>
      <c r="BH1195" s="186">
        <f>IF(N1195="sníž. přenesená",J1195,0)</f>
        <v>0</v>
      </c>
      <c r="BI1195" s="186">
        <f>IF(N1195="nulová",J1195,0)</f>
        <v>0</v>
      </c>
      <c r="BJ1195" s="18" t="s">
        <v>82</v>
      </c>
      <c r="BK1195" s="186">
        <f>ROUND(I1195*H1195,2)</f>
        <v>0</v>
      </c>
      <c r="BL1195" s="18" t="s">
        <v>276</v>
      </c>
      <c r="BM1195" s="185" t="s">
        <v>2022</v>
      </c>
    </row>
    <row r="1196" spans="1:65" s="2" customFormat="1" ht="48.75" x14ac:dyDescent="0.2">
      <c r="A1196" s="35"/>
      <c r="B1196" s="36"/>
      <c r="C1196" s="37"/>
      <c r="D1196" s="187" t="s">
        <v>179</v>
      </c>
      <c r="E1196" s="37"/>
      <c r="F1196" s="188" t="s">
        <v>2023</v>
      </c>
      <c r="G1196" s="37"/>
      <c r="H1196" s="37"/>
      <c r="I1196" s="189"/>
      <c r="J1196" s="37"/>
      <c r="K1196" s="37"/>
      <c r="L1196" s="40"/>
      <c r="M1196" s="190"/>
      <c r="N1196" s="191"/>
      <c r="O1196" s="65"/>
      <c r="P1196" s="65"/>
      <c r="Q1196" s="65"/>
      <c r="R1196" s="65"/>
      <c r="S1196" s="65"/>
      <c r="T1196" s="66"/>
      <c r="U1196" s="35"/>
      <c r="V1196" s="35"/>
      <c r="W1196" s="35"/>
      <c r="X1196" s="35"/>
      <c r="Y1196" s="35"/>
      <c r="Z1196" s="35"/>
      <c r="AA1196" s="35"/>
      <c r="AB1196" s="35"/>
      <c r="AC1196" s="35"/>
      <c r="AD1196" s="35"/>
      <c r="AE1196" s="35"/>
      <c r="AT1196" s="18" t="s">
        <v>179</v>
      </c>
      <c r="AU1196" s="18" t="s">
        <v>84</v>
      </c>
    </row>
    <row r="1197" spans="1:65" s="13" customFormat="1" x14ac:dyDescent="0.2">
      <c r="B1197" s="192"/>
      <c r="C1197" s="193"/>
      <c r="D1197" s="187" t="s">
        <v>181</v>
      </c>
      <c r="E1197" s="194" t="s">
        <v>19</v>
      </c>
      <c r="F1197" s="195" t="s">
        <v>2024</v>
      </c>
      <c r="G1197" s="193"/>
      <c r="H1197" s="196">
        <v>3.6960000000000002</v>
      </c>
      <c r="I1197" s="197"/>
      <c r="J1197" s="193"/>
      <c r="K1197" s="193"/>
      <c r="L1197" s="198"/>
      <c r="M1197" s="199"/>
      <c r="N1197" s="200"/>
      <c r="O1197" s="200"/>
      <c r="P1197" s="200"/>
      <c r="Q1197" s="200"/>
      <c r="R1197" s="200"/>
      <c r="S1197" s="200"/>
      <c r="T1197" s="201"/>
      <c r="AT1197" s="202" t="s">
        <v>181</v>
      </c>
      <c r="AU1197" s="202" t="s">
        <v>84</v>
      </c>
      <c r="AV1197" s="13" t="s">
        <v>84</v>
      </c>
      <c r="AW1197" s="13" t="s">
        <v>35</v>
      </c>
      <c r="AX1197" s="13" t="s">
        <v>74</v>
      </c>
      <c r="AY1197" s="202" t="s">
        <v>170</v>
      </c>
    </row>
    <row r="1198" spans="1:65" s="13" customFormat="1" x14ac:dyDescent="0.2">
      <c r="B1198" s="192"/>
      <c r="C1198" s="193"/>
      <c r="D1198" s="187" t="s">
        <v>181</v>
      </c>
      <c r="E1198" s="194" t="s">
        <v>19</v>
      </c>
      <c r="F1198" s="195" t="s">
        <v>2025</v>
      </c>
      <c r="G1198" s="193"/>
      <c r="H1198" s="196">
        <v>3.891</v>
      </c>
      <c r="I1198" s="197"/>
      <c r="J1198" s="193"/>
      <c r="K1198" s="193"/>
      <c r="L1198" s="198"/>
      <c r="M1198" s="199"/>
      <c r="N1198" s="200"/>
      <c r="O1198" s="200"/>
      <c r="P1198" s="200"/>
      <c r="Q1198" s="200"/>
      <c r="R1198" s="200"/>
      <c r="S1198" s="200"/>
      <c r="T1198" s="201"/>
      <c r="AT1198" s="202" t="s">
        <v>181</v>
      </c>
      <c r="AU1198" s="202" t="s">
        <v>84</v>
      </c>
      <c r="AV1198" s="13" t="s">
        <v>84</v>
      </c>
      <c r="AW1198" s="13" t="s">
        <v>35</v>
      </c>
      <c r="AX1198" s="13" t="s">
        <v>74</v>
      </c>
      <c r="AY1198" s="202" t="s">
        <v>170</v>
      </c>
    </row>
    <row r="1199" spans="1:65" s="13" customFormat="1" x14ac:dyDescent="0.2">
      <c r="B1199" s="192"/>
      <c r="C1199" s="193"/>
      <c r="D1199" s="187" t="s">
        <v>181</v>
      </c>
      <c r="E1199" s="194" t="s">
        <v>19</v>
      </c>
      <c r="F1199" s="195" t="s">
        <v>2026</v>
      </c>
      <c r="G1199" s="193"/>
      <c r="H1199" s="196">
        <v>3.891</v>
      </c>
      <c r="I1199" s="197"/>
      <c r="J1199" s="193"/>
      <c r="K1199" s="193"/>
      <c r="L1199" s="198"/>
      <c r="M1199" s="199"/>
      <c r="N1199" s="200"/>
      <c r="O1199" s="200"/>
      <c r="P1199" s="200"/>
      <c r="Q1199" s="200"/>
      <c r="R1199" s="200"/>
      <c r="S1199" s="200"/>
      <c r="T1199" s="201"/>
      <c r="AT1199" s="202" t="s">
        <v>181</v>
      </c>
      <c r="AU1199" s="202" t="s">
        <v>84</v>
      </c>
      <c r="AV1199" s="13" t="s">
        <v>84</v>
      </c>
      <c r="AW1199" s="13" t="s">
        <v>35</v>
      </c>
      <c r="AX1199" s="13" t="s">
        <v>74</v>
      </c>
      <c r="AY1199" s="202" t="s">
        <v>170</v>
      </c>
    </row>
    <row r="1200" spans="1:65" s="13" customFormat="1" x14ac:dyDescent="0.2">
      <c r="B1200" s="192"/>
      <c r="C1200" s="193"/>
      <c r="D1200" s="187" t="s">
        <v>181</v>
      </c>
      <c r="E1200" s="194" t="s">
        <v>19</v>
      </c>
      <c r="F1200" s="195" t="s">
        <v>2027</v>
      </c>
      <c r="G1200" s="193"/>
      <c r="H1200" s="196">
        <v>3.6960000000000002</v>
      </c>
      <c r="I1200" s="197"/>
      <c r="J1200" s="193"/>
      <c r="K1200" s="193"/>
      <c r="L1200" s="198"/>
      <c r="M1200" s="199"/>
      <c r="N1200" s="200"/>
      <c r="O1200" s="200"/>
      <c r="P1200" s="200"/>
      <c r="Q1200" s="200"/>
      <c r="R1200" s="200"/>
      <c r="S1200" s="200"/>
      <c r="T1200" s="201"/>
      <c r="AT1200" s="202" t="s">
        <v>181</v>
      </c>
      <c r="AU1200" s="202" t="s">
        <v>84</v>
      </c>
      <c r="AV1200" s="13" t="s">
        <v>84</v>
      </c>
      <c r="AW1200" s="13" t="s">
        <v>35</v>
      </c>
      <c r="AX1200" s="13" t="s">
        <v>74</v>
      </c>
      <c r="AY1200" s="202" t="s">
        <v>170</v>
      </c>
    </row>
    <row r="1201" spans="1:65" s="13" customFormat="1" x14ac:dyDescent="0.2">
      <c r="B1201" s="192"/>
      <c r="C1201" s="193"/>
      <c r="D1201" s="187" t="s">
        <v>181</v>
      </c>
      <c r="E1201" s="194" t="s">
        <v>19</v>
      </c>
      <c r="F1201" s="195" t="s">
        <v>2028</v>
      </c>
      <c r="G1201" s="193"/>
      <c r="H1201" s="196">
        <v>11.135999999999999</v>
      </c>
      <c r="I1201" s="197"/>
      <c r="J1201" s="193"/>
      <c r="K1201" s="193"/>
      <c r="L1201" s="198"/>
      <c r="M1201" s="199"/>
      <c r="N1201" s="200"/>
      <c r="O1201" s="200"/>
      <c r="P1201" s="200"/>
      <c r="Q1201" s="200"/>
      <c r="R1201" s="200"/>
      <c r="S1201" s="200"/>
      <c r="T1201" s="201"/>
      <c r="AT1201" s="202" t="s">
        <v>181</v>
      </c>
      <c r="AU1201" s="202" t="s">
        <v>84</v>
      </c>
      <c r="AV1201" s="13" t="s">
        <v>84</v>
      </c>
      <c r="AW1201" s="13" t="s">
        <v>35</v>
      </c>
      <c r="AX1201" s="13" t="s">
        <v>74</v>
      </c>
      <c r="AY1201" s="202" t="s">
        <v>170</v>
      </c>
    </row>
    <row r="1202" spans="1:65" s="13" customFormat="1" x14ac:dyDescent="0.2">
      <c r="B1202" s="192"/>
      <c r="C1202" s="193"/>
      <c r="D1202" s="187" t="s">
        <v>181</v>
      </c>
      <c r="E1202" s="194" t="s">
        <v>19</v>
      </c>
      <c r="F1202" s="195" t="s">
        <v>2029</v>
      </c>
      <c r="G1202" s="193"/>
      <c r="H1202" s="196">
        <v>11.135999999999999</v>
      </c>
      <c r="I1202" s="197"/>
      <c r="J1202" s="193"/>
      <c r="K1202" s="193"/>
      <c r="L1202" s="198"/>
      <c r="M1202" s="199"/>
      <c r="N1202" s="200"/>
      <c r="O1202" s="200"/>
      <c r="P1202" s="200"/>
      <c r="Q1202" s="200"/>
      <c r="R1202" s="200"/>
      <c r="S1202" s="200"/>
      <c r="T1202" s="201"/>
      <c r="AT1202" s="202" t="s">
        <v>181</v>
      </c>
      <c r="AU1202" s="202" t="s">
        <v>84</v>
      </c>
      <c r="AV1202" s="13" t="s">
        <v>84</v>
      </c>
      <c r="AW1202" s="13" t="s">
        <v>35</v>
      </c>
      <c r="AX1202" s="13" t="s">
        <v>74</v>
      </c>
      <c r="AY1202" s="202" t="s">
        <v>170</v>
      </c>
    </row>
    <row r="1203" spans="1:65" s="13" customFormat="1" x14ac:dyDescent="0.2">
      <c r="B1203" s="192"/>
      <c r="C1203" s="193"/>
      <c r="D1203" s="187" t="s">
        <v>181</v>
      </c>
      <c r="E1203" s="194" t="s">
        <v>19</v>
      </c>
      <c r="F1203" s="195" t="s">
        <v>2030</v>
      </c>
      <c r="G1203" s="193"/>
      <c r="H1203" s="196">
        <v>15.91</v>
      </c>
      <c r="I1203" s="197"/>
      <c r="J1203" s="193"/>
      <c r="K1203" s="193"/>
      <c r="L1203" s="198"/>
      <c r="M1203" s="199"/>
      <c r="N1203" s="200"/>
      <c r="O1203" s="200"/>
      <c r="P1203" s="200"/>
      <c r="Q1203" s="200"/>
      <c r="R1203" s="200"/>
      <c r="S1203" s="200"/>
      <c r="T1203" s="201"/>
      <c r="AT1203" s="202" t="s">
        <v>181</v>
      </c>
      <c r="AU1203" s="202" t="s">
        <v>84</v>
      </c>
      <c r="AV1203" s="13" t="s">
        <v>84</v>
      </c>
      <c r="AW1203" s="13" t="s">
        <v>35</v>
      </c>
      <c r="AX1203" s="13" t="s">
        <v>74</v>
      </c>
      <c r="AY1203" s="202" t="s">
        <v>170</v>
      </c>
    </row>
    <row r="1204" spans="1:65" s="13" customFormat="1" x14ac:dyDescent="0.2">
      <c r="B1204" s="192"/>
      <c r="C1204" s="193"/>
      <c r="D1204" s="187" t="s">
        <v>181</v>
      </c>
      <c r="E1204" s="194" t="s">
        <v>19</v>
      </c>
      <c r="F1204" s="195" t="s">
        <v>2031</v>
      </c>
      <c r="G1204" s="193"/>
      <c r="H1204" s="196">
        <v>15.91</v>
      </c>
      <c r="I1204" s="197"/>
      <c r="J1204" s="193"/>
      <c r="K1204" s="193"/>
      <c r="L1204" s="198"/>
      <c r="M1204" s="199"/>
      <c r="N1204" s="200"/>
      <c r="O1204" s="200"/>
      <c r="P1204" s="200"/>
      <c r="Q1204" s="200"/>
      <c r="R1204" s="200"/>
      <c r="S1204" s="200"/>
      <c r="T1204" s="201"/>
      <c r="AT1204" s="202" t="s">
        <v>181</v>
      </c>
      <c r="AU1204" s="202" t="s">
        <v>84</v>
      </c>
      <c r="AV1204" s="13" t="s">
        <v>84</v>
      </c>
      <c r="AW1204" s="13" t="s">
        <v>35</v>
      </c>
      <c r="AX1204" s="13" t="s">
        <v>74</v>
      </c>
      <c r="AY1204" s="202" t="s">
        <v>170</v>
      </c>
    </row>
    <row r="1205" spans="1:65" s="13" customFormat="1" x14ac:dyDescent="0.2">
      <c r="B1205" s="192"/>
      <c r="C1205" s="193"/>
      <c r="D1205" s="187" t="s">
        <v>181</v>
      </c>
      <c r="E1205" s="194" t="s">
        <v>19</v>
      </c>
      <c r="F1205" s="195" t="s">
        <v>2032</v>
      </c>
      <c r="G1205" s="193"/>
      <c r="H1205" s="196">
        <v>2.2149999999999999</v>
      </c>
      <c r="I1205" s="197"/>
      <c r="J1205" s="193"/>
      <c r="K1205" s="193"/>
      <c r="L1205" s="198"/>
      <c r="M1205" s="199"/>
      <c r="N1205" s="200"/>
      <c r="O1205" s="200"/>
      <c r="P1205" s="200"/>
      <c r="Q1205" s="200"/>
      <c r="R1205" s="200"/>
      <c r="S1205" s="200"/>
      <c r="T1205" s="201"/>
      <c r="AT1205" s="202" t="s">
        <v>181</v>
      </c>
      <c r="AU1205" s="202" t="s">
        <v>84</v>
      </c>
      <c r="AV1205" s="13" t="s">
        <v>84</v>
      </c>
      <c r="AW1205" s="13" t="s">
        <v>35</v>
      </c>
      <c r="AX1205" s="13" t="s">
        <v>74</v>
      </c>
      <c r="AY1205" s="202" t="s">
        <v>170</v>
      </c>
    </row>
    <row r="1206" spans="1:65" s="13" customFormat="1" x14ac:dyDescent="0.2">
      <c r="B1206" s="192"/>
      <c r="C1206" s="193"/>
      <c r="D1206" s="187" t="s">
        <v>181</v>
      </c>
      <c r="E1206" s="194" t="s">
        <v>19</v>
      </c>
      <c r="F1206" s="195" t="s">
        <v>2033</v>
      </c>
      <c r="G1206" s="193"/>
      <c r="H1206" s="196">
        <v>1.84</v>
      </c>
      <c r="I1206" s="197"/>
      <c r="J1206" s="193"/>
      <c r="K1206" s="193"/>
      <c r="L1206" s="198"/>
      <c r="M1206" s="199"/>
      <c r="N1206" s="200"/>
      <c r="O1206" s="200"/>
      <c r="P1206" s="200"/>
      <c r="Q1206" s="200"/>
      <c r="R1206" s="200"/>
      <c r="S1206" s="200"/>
      <c r="T1206" s="201"/>
      <c r="AT1206" s="202" t="s">
        <v>181</v>
      </c>
      <c r="AU1206" s="202" t="s">
        <v>84</v>
      </c>
      <c r="AV1206" s="13" t="s">
        <v>84</v>
      </c>
      <c r="AW1206" s="13" t="s">
        <v>35</v>
      </c>
      <c r="AX1206" s="13" t="s">
        <v>74</v>
      </c>
      <c r="AY1206" s="202" t="s">
        <v>170</v>
      </c>
    </row>
    <row r="1207" spans="1:65" s="13" customFormat="1" x14ac:dyDescent="0.2">
      <c r="B1207" s="192"/>
      <c r="C1207" s="193"/>
      <c r="D1207" s="187" t="s">
        <v>181</v>
      </c>
      <c r="E1207" s="194" t="s">
        <v>19</v>
      </c>
      <c r="F1207" s="195" t="s">
        <v>2034</v>
      </c>
      <c r="G1207" s="193"/>
      <c r="H1207" s="196">
        <v>9.4580000000000002</v>
      </c>
      <c r="I1207" s="197"/>
      <c r="J1207" s="193"/>
      <c r="K1207" s="193"/>
      <c r="L1207" s="198"/>
      <c r="M1207" s="199"/>
      <c r="N1207" s="200"/>
      <c r="O1207" s="200"/>
      <c r="P1207" s="200"/>
      <c r="Q1207" s="200"/>
      <c r="R1207" s="200"/>
      <c r="S1207" s="200"/>
      <c r="T1207" s="201"/>
      <c r="AT1207" s="202" t="s">
        <v>181</v>
      </c>
      <c r="AU1207" s="202" t="s">
        <v>84</v>
      </c>
      <c r="AV1207" s="13" t="s">
        <v>84</v>
      </c>
      <c r="AW1207" s="13" t="s">
        <v>35</v>
      </c>
      <c r="AX1207" s="13" t="s">
        <v>74</v>
      </c>
      <c r="AY1207" s="202" t="s">
        <v>170</v>
      </c>
    </row>
    <row r="1208" spans="1:65" s="13" customFormat="1" x14ac:dyDescent="0.2">
      <c r="B1208" s="192"/>
      <c r="C1208" s="193"/>
      <c r="D1208" s="187" t="s">
        <v>181</v>
      </c>
      <c r="E1208" s="194" t="s">
        <v>19</v>
      </c>
      <c r="F1208" s="195" t="s">
        <v>2035</v>
      </c>
      <c r="G1208" s="193"/>
      <c r="H1208" s="196">
        <v>7.7060000000000004</v>
      </c>
      <c r="I1208" s="197"/>
      <c r="J1208" s="193"/>
      <c r="K1208" s="193"/>
      <c r="L1208" s="198"/>
      <c r="M1208" s="199"/>
      <c r="N1208" s="200"/>
      <c r="O1208" s="200"/>
      <c r="P1208" s="200"/>
      <c r="Q1208" s="200"/>
      <c r="R1208" s="200"/>
      <c r="S1208" s="200"/>
      <c r="T1208" s="201"/>
      <c r="AT1208" s="202" t="s">
        <v>181</v>
      </c>
      <c r="AU1208" s="202" t="s">
        <v>84</v>
      </c>
      <c r="AV1208" s="13" t="s">
        <v>84</v>
      </c>
      <c r="AW1208" s="13" t="s">
        <v>35</v>
      </c>
      <c r="AX1208" s="13" t="s">
        <v>74</v>
      </c>
      <c r="AY1208" s="202" t="s">
        <v>170</v>
      </c>
    </row>
    <row r="1209" spans="1:65" s="13" customFormat="1" x14ac:dyDescent="0.2">
      <c r="B1209" s="192"/>
      <c r="C1209" s="193"/>
      <c r="D1209" s="187" t="s">
        <v>181</v>
      </c>
      <c r="E1209" s="194" t="s">
        <v>19</v>
      </c>
      <c r="F1209" s="195" t="s">
        <v>2036</v>
      </c>
      <c r="G1209" s="193"/>
      <c r="H1209" s="196">
        <v>14.624000000000001</v>
      </c>
      <c r="I1209" s="197"/>
      <c r="J1209" s="193"/>
      <c r="K1209" s="193"/>
      <c r="L1209" s="198"/>
      <c r="M1209" s="199"/>
      <c r="N1209" s="200"/>
      <c r="O1209" s="200"/>
      <c r="P1209" s="200"/>
      <c r="Q1209" s="200"/>
      <c r="R1209" s="200"/>
      <c r="S1209" s="200"/>
      <c r="T1209" s="201"/>
      <c r="AT1209" s="202" t="s">
        <v>181</v>
      </c>
      <c r="AU1209" s="202" t="s">
        <v>84</v>
      </c>
      <c r="AV1209" s="13" t="s">
        <v>84</v>
      </c>
      <c r="AW1209" s="13" t="s">
        <v>35</v>
      </c>
      <c r="AX1209" s="13" t="s">
        <v>74</v>
      </c>
      <c r="AY1209" s="202" t="s">
        <v>170</v>
      </c>
    </row>
    <row r="1210" spans="1:65" s="13" customFormat="1" x14ac:dyDescent="0.2">
      <c r="B1210" s="192"/>
      <c r="C1210" s="193"/>
      <c r="D1210" s="187" t="s">
        <v>181</v>
      </c>
      <c r="E1210" s="194" t="s">
        <v>19</v>
      </c>
      <c r="F1210" s="195" t="s">
        <v>2037</v>
      </c>
      <c r="G1210" s="193"/>
      <c r="H1210" s="196">
        <v>14.624000000000001</v>
      </c>
      <c r="I1210" s="197"/>
      <c r="J1210" s="193"/>
      <c r="K1210" s="193"/>
      <c r="L1210" s="198"/>
      <c r="M1210" s="199"/>
      <c r="N1210" s="200"/>
      <c r="O1210" s="200"/>
      <c r="P1210" s="200"/>
      <c r="Q1210" s="200"/>
      <c r="R1210" s="200"/>
      <c r="S1210" s="200"/>
      <c r="T1210" s="201"/>
      <c r="AT1210" s="202" t="s">
        <v>181</v>
      </c>
      <c r="AU1210" s="202" t="s">
        <v>84</v>
      </c>
      <c r="AV1210" s="13" t="s">
        <v>84</v>
      </c>
      <c r="AW1210" s="13" t="s">
        <v>35</v>
      </c>
      <c r="AX1210" s="13" t="s">
        <v>74</v>
      </c>
      <c r="AY1210" s="202" t="s">
        <v>170</v>
      </c>
    </row>
    <row r="1211" spans="1:65" s="14" customFormat="1" x14ac:dyDescent="0.2">
      <c r="B1211" s="203"/>
      <c r="C1211" s="204"/>
      <c r="D1211" s="187" t="s">
        <v>181</v>
      </c>
      <c r="E1211" s="205" t="s">
        <v>19</v>
      </c>
      <c r="F1211" s="206" t="s">
        <v>185</v>
      </c>
      <c r="G1211" s="204"/>
      <c r="H1211" s="207">
        <v>119.733</v>
      </c>
      <c r="I1211" s="208"/>
      <c r="J1211" s="204"/>
      <c r="K1211" s="204"/>
      <c r="L1211" s="209"/>
      <c r="M1211" s="210"/>
      <c r="N1211" s="211"/>
      <c r="O1211" s="211"/>
      <c r="P1211" s="211"/>
      <c r="Q1211" s="211"/>
      <c r="R1211" s="211"/>
      <c r="S1211" s="211"/>
      <c r="T1211" s="212"/>
      <c r="AT1211" s="213" t="s">
        <v>181</v>
      </c>
      <c r="AU1211" s="213" t="s">
        <v>84</v>
      </c>
      <c r="AV1211" s="14" t="s">
        <v>177</v>
      </c>
      <c r="AW1211" s="14" t="s">
        <v>35</v>
      </c>
      <c r="AX1211" s="14" t="s">
        <v>82</v>
      </c>
      <c r="AY1211" s="213" t="s">
        <v>170</v>
      </c>
    </row>
    <row r="1212" spans="1:65" s="2" customFormat="1" ht="16.5" customHeight="1" x14ac:dyDescent="0.2">
      <c r="A1212" s="35"/>
      <c r="B1212" s="36"/>
      <c r="C1212" s="214" t="s">
        <v>2038</v>
      </c>
      <c r="D1212" s="214" t="s">
        <v>239</v>
      </c>
      <c r="E1212" s="215" t="s">
        <v>2039</v>
      </c>
      <c r="F1212" s="216" t="s">
        <v>2040</v>
      </c>
      <c r="G1212" s="217" t="s">
        <v>248</v>
      </c>
      <c r="H1212" s="218">
        <v>125.72</v>
      </c>
      <c r="I1212" s="219"/>
      <c r="J1212" s="220">
        <f>ROUND(I1212*H1212,2)</f>
        <v>0</v>
      </c>
      <c r="K1212" s="216" t="s">
        <v>176</v>
      </c>
      <c r="L1212" s="221"/>
      <c r="M1212" s="222" t="s">
        <v>19</v>
      </c>
      <c r="N1212" s="223" t="s">
        <v>45</v>
      </c>
      <c r="O1212" s="65"/>
      <c r="P1212" s="183">
        <f>O1212*H1212</f>
        <v>0</v>
      </c>
      <c r="Q1212" s="183">
        <v>8.0000000000000002E-3</v>
      </c>
      <c r="R1212" s="183">
        <f>Q1212*H1212</f>
        <v>1.00576</v>
      </c>
      <c r="S1212" s="183">
        <v>0</v>
      </c>
      <c r="T1212" s="184">
        <f>S1212*H1212</f>
        <v>0</v>
      </c>
      <c r="U1212" s="35"/>
      <c r="V1212" s="35"/>
      <c r="W1212" s="35"/>
      <c r="X1212" s="35"/>
      <c r="Y1212" s="35"/>
      <c r="Z1212" s="35"/>
      <c r="AA1212" s="35"/>
      <c r="AB1212" s="35"/>
      <c r="AC1212" s="35"/>
      <c r="AD1212" s="35"/>
      <c r="AE1212" s="35"/>
      <c r="AR1212" s="185" t="s">
        <v>426</v>
      </c>
      <c r="AT1212" s="185" t="s">
        <v>239</v>
      </c>
      <c r="AU1212" s="185" t="s">
        <v>84</v>
      </c>
      <c r="AY1212" s="18" t="s">
        <v>170</v>
      </c>
      <c r="BE1212" s="186">
        <f>IF(N1212="základní",J1212,0)</f>
        <v>0</v>
      </c>
      <c r="BF1212" s="186">
        <f>IF(N1212="snížená",J1212,0)</f>
        <v>0</v>
      </c>
      <c r="BG1212" s="186">
        <f>IF(N1212="zákl. přenesená",J1212,0)</f>
        <v>0</v>
      </c>
      <c r="BH1212" s="186">
        <f>IF(N1212="sníž. přenesená",J1212,0)</f>
        <v>0</v>
      </c>
      <c r="BI1212" s="186">
        <f>IF(N1212="nulová",J1212,0)</f>
        <v>0</v>
      </c>
      <c r="BJ1212" s="18" t="s">
        <v>82</v>
      </c>
      <c r="BK1212" s="186">
        <f>ROUND(I1212*H1212,2)</f>
        <v>0</v>
      </c>
      <c r="BL1212" s="18" t="s">
        <v>276</v>
      </c>
      <c r="BM1212" s="185" t="s">
        <v>2041</v>
      </c>
    </row>
    <row r="1213" spans="1:65" s="13" customFormat="1" x14ac:dyDescent="0.2">
      <c r="B1213" s="192"/>
      <c r="C1213" s="193"/>
      <c r="D1213" s="187" t="s">
        <v>181</v>
      </c>
      <c r="E1213" s="193"/>
      <c r="F1213" s="195" t="s">
        <v>2042</v>
      </c>
      <c r="G1213" s="193"/>
      <c r="H1213" s="196">
        <v>125.72</v>
      </c>
      <c r="I1213" s="197"/>
      <c r="J1213" s="193"/>
      <c r="K1213" s="193"/>
      <c r="L1213" s="198"/>
      <c r="M1213" s="199"/>
      <c r="N1213" s="200"/>
      <c r="O1213" s="200"/>
      <c r="P1213" s="200"/>
      <c r="Q1213" s="200"/>
      <c r="R1213" s="200"/>
      <c r="S1213" s="200"/>
      <c r="T1213" s="201"/>
      <c r="AT1213" s="202" t="s">
        <v>181</v>
      </c>
      <c r="AU1213" s="202" t="s">
        <v>84</v>
      </c>
      <c r="AV1213" s="13" t="s">
        <v>84</v>
      </c>
      <c r="AW1213" s="13" t="s">
        <v>4</v>
      </c>
      <c r="AX1213" s="13" t="s">
        <v>82</v>
      </c>
      <c r="AY1213" s="202" t="s">
        <v>170</v>
      </c>
    </row>
    <row r="1214" spans="1:65" s="2" customFormat="1" ht="24" x14ac:dyDescent="0.2">
      <c r="A1214" s="35"/>
      <c r="B1214" s="36"/>
      <c r="C1214" s="174" t="s">
        <v>2043</v>
      </c>
      <c r="D1214" s="174" t="s">
        <v>172</v>
      </c>
      <c r="E1214" s="175" t="s">
        <v>2020</v>
      </c>
      <c r="F1214" s="176" t="s">
        <v>2021</v>
      </c>
      <c r="G1214" s="177" t="s">
        <v>248</v>
      </c>
      <c r="H1214" s="178">
        <v>169.93</v>
      </c>
      <c r="I1214" s="179"/>
      <c r="J1214" s="180">
        <f>ROUND(I1214*H1214,2)</f>
        <v>0</v>
      </c>
      <c r="K1214" s="176" t="s">
        <v>176</v>
      </c>
      <c r="L1214" s="40"/>
      <c r="M1214" s="181" t="s">
        <v>19</v>
      </c>
      <c r="N1214" s="182" t="s">
        <v>45</v>
      </c>
      <c r="O1214" s="65"/>
      <c r="P1214" s="183">
        <f>O1214*H1214</f>
        <v>0</v>
      </c>
      <c r="Q1214" s="183">
        <v>1.25E-3</v>
      </c>
      <c r="R1214" s="183">
        <f>Q1214*H1214</f>
        <v>0.2124125</v>
      </c>
      <c r="S1214" s="183">
        <v>0</v>
      </c>
      <c r="T1214" s="184">
        <f>S1214*H1214</f>
        <v>0</v>
      </c>
      <c r="U1214" s="35"/>
      <c r="V1214" s="35"/>
      <c r="W1214" s="35"/>
      <c r="X1214" s="35"/>
      <c r="Y1214" s="35"/>
      <c r="Z1214" s="35"/>
      <c r="AA1214" s="35"/>
      <c r="AB1214" s="35"/>
      <c r="AC1214" s="35"/>
      <c r="AD1214" s="35"/>
      <c r="AE1214" s="35"/>
      <c r="AR1214" s="185" t="s">
        <v>276</v>
      </c>
      <c r="AT1214" s="185" t="s">
        <v>172</v>
      </c>
      <c r="AU1214" s="185" t="s">
        <v>84</v>
      </c>
      <c r="AY1214" s="18" t="s">
        <v>170</v>
      </c>
      <c r="BE1214" s="186">
        <f>IF(N1214="základní",J1214,0)</f>
        <v>0</v>
      </c>
      <c r="BF1214" s="186">
        <f>IF(N1214="snížená",J1214,0)</f>
        <v>0</v>
      </c>
      <c r="BG1214" s="186">
        <f>IF(N1214="zákl. přenesená",J1214,0)</f>
        <v>0</v>
      </c>
      <c r="BH1214" s="186">
        <f>IF(N1214="sníž. přenesená",J1214,0)</f>
        <v>0</v>
      </c>
      <c r="BI1214" s="186">
        <f>IF(N1214="nulová",J1214,0)</f>
        <v>0</v>
      </c>
      <c r="BJ1214" s="18" t="s">
        <v>82</v>
      </c>
      <c r="BK1214" s="186">
        <f>ROUND(I1214*H1214,2)</f>
        <v>0</v>
      </c>
      <c r="BL1214" s="18" t="s">
        <v>276</v>
      </c>
      <c r="BM1214" s="185" t="s">
        <v>2044</v>
      </c>
    </row>
    <row r="1215" spans="1:65" s="2" customFormat="1" ht="48.75" x14ac:dyDescent="0.2">
      <c r="A1215" s="35"/>
      <c r="B1215" s="36"/>
      <c r="C1215" s="37"/>
      <c r="D1215" s="187" t="s">
        <v>179</v>
      </c>
      <c r="E1215" s="37"/>
      <c r="F1215" s="188" t="s">
        <v>2023</v>
      </c>
      <c r="G1215" s="37"/>
      <c r="H1215" s="37"/>
      <c r="I1215" s="189"/>
      <c r="J1215" s="37"/>
      <c r="K1215" s="37"/>
      <c r="L1215" s="40"/>
      <c r="M1215" s="190"/>
      <c r="N1215" s="191"/>
      <c r="O1215" s="65"/>
      <c r="P1215" s="65"/>
      <c r="Q1215" s="65"/>
      <c r="R1215" s="65"/>
      <c r="S1215" s="65"/>
      <c r="T1215" s="66"/>
      <c r="U1215" s="35"/>
      <c r="V1215" s="35"/>
      <c r="W1215" s="35"/>
      <c r="X1215" s="35"/>
      <c r="Y1215" s="35"/>
      <c r="Z1215" s="35"/>
      <c r="AA1215" s="35"/>
      <c r="AB1215" s="35"/>
      <c r="AC1215" s="35"/>
      <c r="AD1215" s="35"/>
      <c r="AE1215" s="35"/>
      <c r="AT1215" s="18" t="s">
        <v>179</v>
      </c>
      <c r="AU1215" s="18" t="s">
        <v>84</v>
      </c>
    </row>
    <row r="1216" spans="1:65" s="13" customFormat="1" x14ac:dyDescent="0.2">
      <c r="B1216" s="192"/>
      <c r="C1216" s="193"/>
      <c r="D1216" s="187" t="s">
        <v>181</v>
      </c>
      <c r="E1216" s="194" t="s">
        <v>19</v>
      </c>
      <c r="F1216" s="195" t="s">
        <v>2045</v>
      </c>
      <c r="G1216" s="193"/>
      <c r="H1216" s="196">
        <v>58.65</v>
      </c>
      <c r="I1216" s="197"/>
      <c r="J1216" s="193"/>
      <c r="K1216" s="193"/>
      <c r="L1216" s="198"/>
      <c r="M1216" s="199"/>
      <c r="N1216" s="200"/>
      <c r="O1216" s="200"/>
      <c r="P1216" s="200"/>
      <c r="Q1216" s="200"/>
      <c r="R1216" s="200"/>
      <c r="S1216" s="200"/>
      <c r="T1216" s="201"/>
      <c r="AT1216" s="202" t="s">
        <v>181</v>
      </c>
      <c r="AU1216" s="202" t="s">
        <v>84</v>
      </c>
      <c r="AV1216" s="13" t="s">
        <v>84</v>
      </c>
      <c r="AW1216" s="13" t="s">
        <v>35</v>
      </c>
      <c r="AX1216" s="13" t="s">
        <v>74</v>
      </c>
      <c r="AY1216" s="202" t="s">
        <v>170</v>
      </c>
    </row>
    <row r="1217" spans="1:65" s="13" customFormat="1" x14ac:dyDescent="0.2">
      <c r="B1217" s="192"/>
      <c r="C1217" s="193"/>
      <c r="D1217" s="187" t="s">
        <v>181</v>
      </c>
      <c r="E1217" s="194" t="s">
        <v>19</v>
      </c>
      <c r="F1217" s="195" t="s">
        <v>2046</v>
      </c>
      <c r="G1217" s="193"/>
      <c r="H1217" s="196">
        <v>80.099999999999994</v>
      </c>
      <c r="I1217" s="197"/>
      <c r="J1217" s="193"/>
      <c r="K1217" s="193"/>
      <c r="L1217" s="198"/>
      <c r="M1217" s="199"/>
      <c r="N1217" s="200"/>
      <c r="O1217" s="200"/>
      <c r="P1217" s="200"/>
      <c r="Q1217" s="200"/>
      <c r="R1217" s="200"/>
      <c r="S1217" s="200"/>
      <c r="T1217" s="201"/>
      <c r="AT1217" s="202" t="s">
        <v>181</v>
      </c>
      <c r="AU1217" s="202" t="s">
        <v>84</v>
      </c>
      <c r="AV1217" s="13" t="s">
        <v>84</v>
      </c>
      <c r="AW1217" s="13" t="s">
        <v>35</v>
      </c>
      <c r="AX1217" s="13" t="s">
        <v>74</v>
      </c>
      <c r="AY1217" s="202" t="s">
        <v>170</v>
      </c>
    </row>
    <row r="1218" spans="1:65" s="13" customFormat="1" x14ac:dyDescent="0.2">
      <c r="B1218" s="192"/>
      <c r="C1218" s="193"/>
      <c r="D1218" s="187" t="s">
        <v>181</v>
      </c>
      <c r="E1218" s="194" t="s">
        <v>19</v>
      </c>
      <c r="F1218" s="195" t="s">
        <v>2047</v>
      </c>
      <c r="G1218" s="193"/>
      <c r="H1218" s="196">
        <v>31.18</v>
      </c>
      <c r="I1218" s="197"/>
      <c r="J1218" s="193"/>
      <c r="K1218" s="193"/>
      <c r="L1218" s="198"/>
      <c r="M1218" s="199"/>
      <c r="N1218" s="200"/>
      <c r="O1218" s="200"/>
      <c r="P1218" s="200"/>
      <c r="Q1218" s="200"/>
      <c r="R1218" s="200"/>
      <c r="S1218" s="200"/>
      <c r="T1218" s="201"/>
      <c r="AT1218" s="202" t="s">
        <v>181</v>
      </c>
      <c r="AU1218" s="202" t="s">
        <v>84</v>
      </c>
      <c r="AV1218" s="13" t="s">
        <v>84</v>
      </c>
      <c r="AW1218" s="13" t="s">
        <v>35</v>
      </c>
      <c r="AX1218" s="13" t="s">
        <v>74</v>
      </c>
      <c r="AY1218" s="202" t="s">
        <v>170</v>
      </c>
    </row>
    <row r="1219" spans="1:65" s="14" customFormat="1" x14ac:dyDescent="0.2">
      <c r="B1219" s="203"/>
      <c r="C1219" s="204"/>
      <c r="D1219" s="187" t="s">
        <v>181</v>
      </c>
      <c r="E1219" s="205" t="s">
        <v>19</v>
      </c>
      <c r="F1219" s="206" t="s">
        <v>185</v>
      </c>
      <c r="G1219" s="204"/>
      <c r="H1219" s="207">
        <v>169.93</v>
      </c>
      <c r="I1219" s="208"/>
      <c r="J1219" s="204"/>
      <c r="K1219" s="204"/>
      <c r="L1219" s="209"/>
      <c r="M1219" s="210"/>
      <c r="N1219" s="211"/>
      <c r="O1219" s="211"/>
      <c r="P1219" s="211"/>
      <c r="Q1219" s="211"/>
      <c r="R1219" s="211"/>
      <c r="S1219" s="211"/>
      <c r="T1219" s="212"/>
      <c r="AT1219" s="213" t="s">
        <v>181</v>
      </c>
      <c r="AU1219" s="213" t="s">
        <v>84</v>
      </c>
      <c r="AV1219" s="14" t="s">
        <v>177</v>
      </c>
      <c r="AW1219" s="14" t="s">
        <v>35</v>
      </c>
      <c r="AX1219" s="14" t="s">
        <v>82</v>
      </c>
      <c r="AY1219" s="213" t="s">
        <v>170</v>
      </c>
    </row>
    <row r="1220" spans="1:65" s="2" customFormat="1" ht="16.5" customHeight="1" x14ac:dyDescent="0.2">
      <c r="A1220" s="35"/>
      <c r="B1220" s="36"/>
      <c r="C1220" s="214" t="s">
        <v>2048</v>
      </c>
      <c r="D1220" s="214" t="s">
        <v>239</v>
      </c>
      <c r="E1220" s="215" t="s">
        <v>2049</v>
      </c>
      <c r="F1220" s="216" t="s">
        <v>2050</v>
      </c>
      <c r="G1220" s="217" t="s">
        <v>248</v>
      </c>
      <c r="H1220" s="218">
        <v>178.42699999999999</v>
      </c>
      <c r="I1220" s="219"/>
      <c r="J1220" s="220">
        <f>ROUND(I1220*H1220,2)</f>
        <v>0</v>
      </c>
      <c r="K1220" s="216" t="s">
        <v>19</v>
      </c>
      <c r="L1220" s="221"/>
      <c r="M1220" s="222" t="s">
        <v>19</v>
      </c>
      <c r="N1220" s="223" t="s">
        <v>45</v>
      </c>
      <c r="O1220" s="65"/>
      <c r="P1220" s="183">
        <f>O1220*H1220</f>
        <v>0</v>
      </c>
      <c r="Q1220" s="183">
        <v>1.2E-2</v>
      </c>
      <c r="R1220" s="183">
        <f>Q1220*H1220</f>
        <v>2.141124</v>
      </c>
      <c r="S1220" s="183">
        <v>0</v>
      </c>
      <c r="T1220" s="184">
        <f>S1220*H1220</f>
        <v>0</v>
      </c>
      <c r="U1220" s="35"/>
      <c r="V1220" s="35"/>
      <c r="W1220" s="35"/>
      <c r="X1220" s="35"/>
      <c r="Y1220" s="35"/>
      <c r="Z1220" s="35"/>
      <c r="AA1220" s="35"/>
      <c r="AB1220" s="35"/>
      <c r="AC1220" s="35"/>
      <c r="AD1220" s="35"/>
      <c r="AE1220" s="35"/>
      <c r="AR1220" s="185" t="s">
        <v>426</v>
      </c>
      <c r="AT1220" s="185" t="s">
        <v>239</v>
      </c>
      <c r="AU1220" s="185" t="s">
        <v>84</v>
      </c>
      <c r="AY1220" s="18" t="s">
        <v>170</v>
      </c>
      <c r="BE1220" s="186">
        <f>IF(N1220="základní",J1220,0)</f>
        <v>0</v>
      </c>
      <c r="BF1220" s="186">
        <f>IF(N1220="snížená",J1220,0)</f>
        <v>0</v>
      </c>
      <c r="BG1220" s="186">
        <f>IF(N1220="zákl. přenesená",J1220,0)</f>
        <v>0</v>
      </c>
      <c r="BH1220" s="186">
        <f>IF(N1220="sníž. přenesená",J1220,0)</f>
        <v>0</v>
      </c>
      <c r="BI1220" s="186">
        <f>IF(N1220="nulová",J1220,0)</f>
        <v>0</v>
      </c>
      <c r="BJ1220" s="18" t="s">
        <v>82</v>
      </c>
      <c r="BK1220" s="186">
        <f>ROUND(I1220*H1220,2)</f>
        <v>0</v>
      </c>
      <c r="BL1220" s="18" t="s">
        <v>276</v>
      </c>
      <c r="BM1220" s="185" t="s">
        <v>2051</v>
      </c>
    </row>
    <row r="1221" spans="1:65" s="13" customFormat="1" x14ac:dyDescent="0.2">
      <c r="B1221" s="192"/>
      <c r="C1221" s="193"/>
      <c r="D1221" s="187" t="s">
        <v>181</v>
      </c>
      <c r="E1221" s="193"/>
      <c r="F1221" s="195" t="s">
        <v>2052</v>
      </c>
      <c r="G1221" s="193"/>
      <c r="H1221" s="196">
        <v>178.42699999999999</v>
      </c>
      <c r="I1221" s="197"/>
      <c r="J1221" s="193"/>
      <c r="K1221" s="193"/>
      <c r="L1221" s="198"/>
      <c r="M1221" s="199"/>
      <c r="N1221" s="200"/>
      <c r="O1221" s="200"/>
      <c r="P1221" s="200"/>
      <c r="Q1221" s="200"/>
      <c r="R1221" s="200"/>
      <c r="S1221" s="200"/>
      <c r="T1221" s="201"/>
      <c r="AT1221" s="202" t="s">
        <v>181</v>
      </c>
      <c r="AU1221" s="202" t="s">
        <v>84</v>
      </c>
      <c r="AV1221" s="13" t="s">
        <v>84</v>
      </c>
      <c r="AW1221" s="13" t="s">
        <v>4</v>
      </c>
      <c r="AX1221" s="13" t="s">
        <v>82</v>
      </c>
      <c r="AY1221" s="202" t="s">
        <v>170</v>
      </c>
    </row>
    <row r="1222" spans="1:65" s="2" customFormat="1" ht="16.5" customHeight="1" x14ac:dyDescent="0.2">
      <c r="A1222" s="35"/>
      <c r="B1222" s="36"/>
      <c r="C1222" s="174" t="s">
        <v>2053</v>
      </c>
      <c r="D1222" s="174" t="s">
        <v>172</v>
      </c>
      <c r="E1222" s="175" t="s">
        <v>2054</v>
      </c>
      <c r="F1222" s="176" t="s">
        <v>2055</v>
      </c>
      <c r="G1222" s="177" t="s">
        <v>248</v>
      </c>
      <c r="H1222" s="178">
        <v>187.989</v>
      </c>
      <c r="I1222" s="179"/>
      <c r="J1222" s="180">
        <f>ROUND(I1222*H1222,2)</f>
        <v>0</v>
      </c>
      <c r="K1222" s="176" t="s">
        <v>176</v>
      </c>
      <c r="L1222" s="40"/>
      <c r="M1222" s="181" t="s">
        <v>19</v>
      </c>
      <c r="N1222" s="182" t="s">
        <v>45</v>
      </c>
      <c r="O1222" s="65"/>
      <c r="P1222" s="183">
        <f>O1222*H1222</f>
        <v>0</v>
      </c>
      <c r="Q1222" s="183">
        <v>0</v>
      </c>
      <c r="R1222" s="183">
        <f>Q1222*H1222</f>
        <v>0</v>
      </c>
      <c r="S1222" s="183">
        <v>0</v>
      </c>
      <c r="T1222" s="184">
        <f>S1222*H1222</f>
        <v>0</v>
      </c>
      <c r="U1222" s="35"/>
      <c r="V1222" s="35"/>
      <c r="W1222" s="35"/>
      <c r="X1222" s="35"/>
      <c r="Y1222" s="35"/>
      <c r="Z1222" s="35"/>
      <c r="AA1222" s="35"/>
      <c r="AB1222" s="35"/>
      <c r="AC1222" s="35"/>
      <c r="AD1222" s="35"/>
      <c r="AE1222" s="35"/>
      <c r="AR1222" s="185" t="s">
        <v>276</v>
      </c>
      <c r="AT1222" s="185" t="s">
        <v>172</v>
      </c>
      <c r="AU1222" s="185" t="s">
        <v>84</v>
      </c>
      <c r="AY1222" s="18" t="s">
        <v>170</v>
      </c>
      <c r="BE1222" s="186">
        <f>IF(N1222="základní",J1222,0)</f>
        <v>0</v>
      </c>
      <c r="BF1222" s="186">
        <f>IF(N1222="snížená",J1222,0)</f>
        <v>0</v>
      </c>
      <c r="BG1222" s="186">
        <f>IF(N1222="zákl. přenesená",J1222,0)</f>
        <v>0</v>
      </c>
      <c r="BH1222" s="186">
        <f>IF(N1222="sníž. přenesená",J1222,0)</f>
        <v>0</v>
      </c>
      <c r="BI1222" s="186">
        <f>IF(N1222="nulová",J1222,0)</f>
        <v>0</v>
      </c>
      <c r="BJ1222" s="18" t="s">
        <v>82</v>
      </c>
      <c r="BK1222" s="186">
        <f>ROUND(I1222*H1222,2)</f>
        <v>0</v>
      </c>
      <c r="BL1222" s="18" t="s">
        <v>276</v>
      </c>
      <c r="BM1222" s="185" t="s">
        <v>2056</v>
      </c>
    </row>
    <row r="1223" spans="1:65" s="2" customFormat="1" ht="48.75" x14ac:dyDescent="0.2">
      <c r="A1223" s="35"/>
      <c r="B1223" s="36"/>
      <c r="C1223" s="37"/>
      <c r="D1223" s="187" t="s">
        <v>179</v>
      </c>
      <c r="E1223" s="37"/>
      <c r="F1223" s="188" t="s">
        <v>2023</v>
      </c>
      <c r="G1223" s="37"/>
      <c r="H1223" s="37"/>
      <c r="I1223" s="189"/>
      <c r="J1223" s="37"/>
      <c r="K1223" s="37"/>
      <c r="L1223" s="40"/>
      <c r="M1223" s="190"/>
      <c r="N1223" s="191"/>
      <c r="O1223" s="65"/>
      <c r="P1223" s="65"/>
      <c r="Q1223" s="65"/>
      <c r="R1223" s="65"/>
      <c r="S1223" s="65"/>
      <c r="T1223" s="66"/>
      <c r="U1223" s="35"/>
      <c r="V1223" s="35"/>
      <c r="W1223" s="35"/>
      <c r="X1223" s="35"/>
      <c r="Y1223" s="35"/>
      <c r="Z1223" s="35"/>
      <c r="AA1223" s="35"/>
      <c r="AB1223" s="35"/>
      <c r="AC1223" s="35"/>
      <c r="AD1223" s="35"/>
      <c r="AE1223" s="35"/>
      <c r="AT1223" s="18" t="s">
        <v>179</v>
      </c>
      <c r="AU1223" s="18" t="s">
        <v>84</v>
      </c>
    </row>
    <row r="1224" spans="1:65" s="13" customFormat="1" x14ac:dyDescent="0.2">
      <c r="B1224" s="192"/>
      <c r="C1224" s="193"/>
      <c r="D1224" s="187" t="s">
        <v>181</v>
      </c>
      <c r="E1224" s="194" t="s">
        <v>19</v>
      </c>
      <c r="F1224" s="195" t="s">
        <v>2057</v>
      </c>
      <c r="G1224" s="193"/>
      <c r="H1224" s="196">
        <v>68.677000000000007</v>
      </c>
      <c r="I1224" s="197"/>
      <c r="J1224" s="193"/>
      <c r="K1224" s="193"/>
      <c r="L1224" s="198"/>
      <c r="M1224" s="199"/>
      <c r="N1224" s="200"/>
      <c r="O1224" s="200"/>
      <c r="P1224" s="200"/>
      <c r="Q1224" s="200"/>
      <c r="R1224" s="200"/>
      <c r="S1224" s="200"/>
      <c r="T1224" s="201"/>
      <c r="AT1224" s="202" t="s">
        <v>181</v>
      </c>
      <c r="AU1224" s="202" t="s">
        <v>84</v>
      </c>
      <c r="AV1224" s="13" t="s">
        <v>84</v>
      </c>
      <c r="AW1224" s="13" t="s">
        <v>35</v>
      </c>
      <c r="AX1224" s="13" t="s">
        <v>74</v>
      </c>
      <c r="AY1224" s="202" t="s">
        <v>170</v>
      </c>
    </row>
    <row r="1225" spans="1:65" s="13" customFormat="1" x14ac:dyDescent="0.2">
      <c r="B1225" s="192"/>
      <c r="C1225" s="193"/>
      <c r="D1225" s="187" t="s">
        <v>181</v>
      </c>
      <c r="E1225" s="194" t="s">
        <v>19</v>
      </c>
      <c r="F1225" s="195" t="s">
        <v>2058</v>
      </c>
      <c r="G1225" s="193"/>
      <c r="H1225" s="196">
        <v>9.9600000000000009</v>
      </c>
      <c r="I1225" s="197"/>
      <c r="J1225" s="193"/>
      <c r="K1225" s="193"/>
      <c r="L1225" s="198"/>
      <c r="M1225" s="199"/>
      <c r="N1225" s="200"/>
      <c r="O1225" s="200"/>
      <c r="P1225" s="200"/>
      <c r="Q1225" s="200"/>
      <c r="R1225" s="200"/>
      <c r="S1225" s="200"/>
      <c r="T1225" s="201"/>
      <c r="AT1225" s="202" t="s">
        <v>181</v>
      </c>
      <c r="AU1225" s="202" t="s">
        <v>84</v>
      </c>
      <c r="AV1225" s="13" t="s">
        <v>84</v>
      </c>
      <c r="AW1225" s="13" t="s">
        <v>35</v>
      </c>
      <c r="AX1225" s="13" t="s">
        <v>74</v>
      </c>
      <c r="AY1225" s="202" t="s">
        <v>170</v>
      </c>
    </row>
    <row r="1226" spans="1:65" s="13" customFormat="1" x14ac:dyDescent="0.2">
      <c r="B1226" s="192"/>
      <c r="C1226" s="193"/>
      <c r="D1226" s="187" t="s">
        <v>181</v>
      </c>
      <c r="E1226" s="194" t="s">
        <v>19</v>
      </c>
      <c r="F1226" s="195" t="s">
        <v>2059</v>
      </c>
      <c r="G1226" s="193"/>
      <c r="H1226" s="196">
        <v>109.352</v>
      </c>
      <c r="I1226" s="197"/>
      <c r="J1226" s="193"/>
      <c r="K1226" s="193"/>
      <c r="L1226" s="198"/>
      <c r="M1226" s="199"/>
      <c r="N1226" s="200"/>
      <c r="O1226" s="200"/>
      <c r="P1226" s="200"/>
      <c r="Q1226" s="200"/>
      <c r="R1226" s="200"/>
      <c r="S1226" s="200"/>
      <c r="T1226" s="201"/>
      <c r="AT1226" s="202" t="s">
        <v>181</v>
      </c>
      <c r="AU1226" s="202" t="s">
        <v>84</v>
      </c>
      <c r="AV1226" s="13" t="s">
        <v>84</v>
      </c>
      <c r="AW1226" s="13" t="s">
        <v>35</v>
      </c>
      <c r="AX1226" s="13" t="s">
        <v>74</v>
      </c>
      <c r="AY1226" s="202" t="s">
        <v>170</v>
      </c>
    </row>
    <row r="1227" spans="1:65" s="14" customFormat="1" x14ac:dyDescent="0.2">
      <c r="B1227" s="203"/>
      <c r="C1227" s="204"/>
      <c r="D1227" s="187" t="s">
        <v>181</v>
      </c>
      <c r="E1227" s="205" t="s">
        <v>19</v>
      </c>
      <c r="F1227" s="206" t="s">
        <v>185</v>
      </c>
      <c r="G1227" s="204"/>
      <c r="H1227" s="207">
        <v>187.989</v>
      </c>
      <c r="I1227" s="208"/>
      <c r="J1227" s="204"/>
      <c r="K1227" s="204"/>
      <c r="L1227" s="209"/>
      <c r="M1227" s="210"/>
      <c r="N1227" s="211"/>
      <c r="O1227" s="211"/>
      <c r="P1227" s="211"/>
      <c r="Q1227" s="211"/>
      <c r="R1227" s="211"/>
      <c r="S1227" s="211"/>
      <c r="T1227" s="212"/>
      <c r="AT1227" s="213" t="s">
        <v>181</v>
      </c>
      <c r="AU1227" s="213" t="s">
        <v>84</v>
      </c>
      <c r="AV1227" s="14" t="s">
        <v>177</v>
      </c>
      <c r="AW1227" s="14" t="s">
        <v>35</v>
      </c>
      <c r="AX1227" s="14" t="s">
        <v>82</v>
      </c>
      <c r="AY1227" s="213" t="s">
        <v>170</v>
      </c>
    </row>
    <row r="1228" spans="1:65" s="2" customFormat="1" ht="16.5" customHeight="1" x14ac:dyDescent="0.2">
      <c r="A1228" s="35"/>
      <c r="B1228" s="36"/>
      <c r="C1228" s="214" t="s">
        <v>2060</v>
      </c>
      <c r="D1228" s="214" t="s">
        <v>239</v>
      </c>
      <c r="E1228" s="215" t="s">
        <v>2061</v>
      </c>
      <c r="F1228" s="216" t="s">
        <v>2062</v>
      </c>
      <c r="G1228" s="217" t="s">
        <v>248</v>
      </c>
      <c r="H1228" s="218">
        <v>197.38800000000001</v>
      </c>
      <c r="I1228" s="219"/>
      <c r="J1228" s="220">
        <f>ROUND(I1228*H1228,2)</f>
        <v>0</v>
      </c>
      <c r="K1228" s="216" t="s">
        <v>19</v>
      </c>
      <c r="L1228" s="221"/>
      <c r="M1228" s="222" t="s">
        <v>19</v>
      </c>
      <c r="N1228" s="223" t="s">
        <v>45</v>
      </c>
      <c r="O1228" s="65"/>
      <c r="P1228" s="183">
        <f>O1228*H1228</f>
        <v>0</v>
      </c>
      <c r="Q1228" s="183">
        <v>1.208E-2</v>
      </c>
      <c r="R1228" s="183">
        <f>Q1228*H1228</f>
        <v>2.38444704</v>
      </c>
      <c r="S1228" s="183">
        <v>0</v>
      </c>
      <c r="T1228" s="184">
        <f>S1228*H1228</f>
        <v>0</v>
      </c>
      <c r="U1228" s="35"/>
      <c r="V1228" s="35"/>
      <c r="W1228" s="35"/>
      <c r="X1228" s="35"/>
      <c r="Y1228" s="35"/>
      <c r="Z1228" s="35"/>
      <c r="AA1228" s="35"/>
      <c r="AB1228" s="35"/>
      <c r="AC1228" s="35"/>
      <c r="AD1228" s="35"/>
      <c r="AE1228" s="35"/>
      <c r="AR1228" s="185" t="s">
        <v>426</v>
      </c>
      <c r="AT1228" s="185" t="s">
        <v>239</v>
      </c>
      <c r="AU1228" s="185" t="s">
        <v>84</v>
      </c>
      <c r="AY1228" s="18" t="s">
        <v>170</v>
      </c>
      <c r="BE1228" s="186">
        <f>IF(N1228="základní",J1228,0)</f>
        <v>0</v>
      </c>
      <c r="BF1228" s="186">
        <f>IF(N1228="snížená",J1228,0)</f>
        <v>0</v>
      </c>
      <c r="BG1228" s="186">
        <f>IF(N1228="zákl. přenesená",J1228,0)</f>
        <v>0</v>
      </c>
      <c r="BH1228" s="186">
        <f>IF(N1228="sníž. přenesená",J1228,0)</f>
        <v>0</v>
      </c>
      <c r="BI1228" s="186">
        <f>IF(N1228="nulová",J1228,0)</f>
        <v>0</v>
      </c>
      <c r="BJ1228" s="18" t="s">
        <v>82</v>
      </c>
      <c r="BK1228" s="186">
        <f>ROUND(I1228*H1228,2)</f>
        <v>0</v>
      </c>
      <c r="BL1228" s="18" t="s">
        <v>276</v>
      </c>
      <c r="BM1228" s="185" t="s">
        <v>2063</v>
      </c>
    </row>
    <row r="1229" spans="1:65" s="13" customFormat="1" x14ac:dyDescent="0.2">
      <c r="B1229" s="192"/>
      <c r="C1229" s="193"/>
      <c r="D1229" s="187" t="s">
        <v>181</v>
      </c>
      <c r="E1229" s="193"/>
      <c r="F1229" s="195" t="s">
        <v>2064</v>
      </c>
      <c r="G1229" s="193"/>
      <c r="H1229" s="196">
        <v>197.38800000000001</v>
      </c>
      <c r="I1229" s="197"/>
      <c r="J1229" s="193"/>
      <c r="K1229" s="193"/>
      <c r="L1229" s="198"/>
      <c r="M1229" s="199"/>
      <c r="N1229" s="200"/>
      <c r="O1229" s="200"/>
      <c r="P1229" s="200"/>
      <c r="Q1229" s="200"/>
      <c r="R1229" s="200"/>
      <c r="S1229" s="200"/>
      <c r="T1229" s="201"/>
      <c r="AT1229" s="202" t="s">
        <v>181</v>
      </c>
      <c r="AU1229" s="202" t="s">
        <v>84</v>
      </c>
      <c r="AV1229" s="13" t="s">
        <v>84</v>
      </c>
      <c r="AW1229" s="13" t="s">
        <v>4</v>
      </c>
      <c r="AX1229" s="13" t="s">
        <v>82</v>
      </c>
      <c r="AY1229" s="202" t="s">
        <v>170</v>
      </c>
    </row>
    <row r="1230" spans="1:65" s="2" customFormat="1" ht="33" customHeight="1" x14ac:dyDescent="0.2">
      <c r="A1230" s="35"/>
      <c r="B1230" s="36"/>
      <c r="C1230" s="174" t="s">
        <v>2065</v>
      </c>
      <c r="D1230" s="174" t="s">
        <v>172</v>
      </c>
      <c r="E1230" s="175" t="s">
        <v>2066</v>
      </c>
      <c r="F1230" s="176" t="s">
        <v>2067</v>
      </c>
      <c r="G1230" s="177" t="s">
        <v>248</v>
      </c>
      <c r="H1230" s="178">
        <v>258.45600000000002</v>
      </c>
      <c r="I1230" s="179"/>
      <c r="J1230" s="180">
        <f>ROUND(I1230*H1230,2)</f>
        <v>0</v>
      </c>
      <c r="K1230" s="176" t="s">
        <v>176</v>
      </c>
      <c r="L1230" s="40"/>
      <c r="M1230" s="181" t="s">
        <v>19</v>
      </c>
      <c r="N1230" s="182" t="s">
        <v>45</v>
      </c>
      <c r="O1230" s="65"/>
      <c r="P1230" s="183">
        <f>O1230*H1230</f>
        <v>0</v>
      </c>
      <c r="Q1230" s="183">
        <v>1.8169999999999999E-2</v>
      </c>
      <c r="R1230" s="183">
        <f>Q1230*H1230</f>
        <v>4.69614552</v>
      </c>
      <c r="S1230" s="183">
        <v>0</v>
      </c>
      <c r="T1230" s="184">
        <f>S1230*H1230</f>
        <v>0</v>
      </c>
      <c r="U1230" s="35"/>
      <c r="V1230" s="35"/>
      <c r="W1230" s="35"/>
      <c r="X1230" s="35"/>
      <c r="Y1230" s="35"/>
      <c r="Z1230" s="35"/>
      <c r="AA1230" s="35"/>
      <c r="AB1230" s="35"/>
      <c r="AC1230" s="35"/>
      <c r="AD1230" s="35"/>
      <c r="AE1230" s="35"/>
      <c r="AR1230" s="185" t="s">
        <v>276</v>
      </c>
      <c r="AT1230" s="185" t="s">
        <v>172</v>
      </c>
      <c r="AU1230" s="185" t="s">
        <v>84</v>
      </c>
      <c r="AY1230" s="18" t="s">
        <v>170</v>
      </c>
      <c r="BE1230" s="186">
        <f>IF(N1230="základní",J1230,0)</f>
        <v>0</v>
      </c>
      <c r="BF1230" s="186">
        <f>IF(N1230="snížená",J1230,0)</f>
        <v>0</v>
      </c>
      <c r="BG1230" s="186">
        <f>IF(N1230="zákl. přenesená",J1230,0)</f>
        <v>0</v>
      </c>
      <c r="BH1230" s="186">
        <f>IF(N1230="sníž. přenesená",J1230,0)</f>
        <v>0</v>
      </c>
      <c r="BI1230" s="186">
        <f>IF(N1230="nulová",J1230,0)</f>
        <v>0</v>
      </c>
      <c r="BJ1230" s="18" t="s">
        <v>82</v>
      </c>
      <c r="BK1230" s="186">
        <f>ROUND(I1230*H1230,2)</f>
        <v>0</v>
      </c>
      <c r="BL1230" s="18" t="s">
        <v>276</v>
      </c>
      <c r="BM1230" s="185" t="s">
        <v>2068</v>
      </c>
    </row>
    <row r="1231" spans="1:65" s="2" customFormat="1" ht="97.5" x14ac:dyDescent="0.2">
      <c r="A1231" s="35"/>
      <c r="B1231" s="36"/>
      <c r="C1231" s="37"/>
      <c r="D1231" s="187" t="s">
        <v>179</v>
      </c>
      <c r="E1231" s="37"/>
      <c r="F1231" s="188" t="s">
        <v>2069</v>
      </c>
      <c r="G1231" s="37"/>
      <c r="H1231" s="37"/>
      <c r="I1231" s="189"/>
      <c r="J1231" s="37"/>
      <c r="K1231" s="37"/>
      <c r="L1231" s="40"/>
      <c r="M1231" s="190"/>
      <c r="N1231" s="191"/>
      <c r="O1231" s="65"/>
      <c r="P1231" s="65"/>
      <c r="Q1231" s="65"/>
      <c r="R1231" s="65"/>
      <c r="S1231" s="65"/>
      <c r="T1231" s="66"/>
      <c r="U1231" s="35"/>
      <c r="V1231" s="35"/>
      <c r="W1231" s="35"/>
      <c r="X1231" s="35"/>
      <c r="Y1231" s="35"/>
      <c r="Z1231" s="35"/>
      <c r="AA1231" s="35"/>
      <c r="AB1231" s="35"/>
      <c r="AC1231" s="35"/>
      <c r="AD1231" s="35"/>
      <c r="AE1231" s="35"/>
      <c r="AT1231" s="18" t="s">
        <v>179</v>
      </c>
      <c r="AU1231" s="18" t="s">
        <v>84</v>
      </c>
    </row>
    <row r="1232" spans="1:65" s="13" customFormat="1" x14ac:dyDescent="0.2">
      <c r="B1232" s="192"/>
      <c r="C1232" s="193"/>
      <c r="D1232" s="187" t="s">
        <v>181</v>
      </c>
      <c r="E1232" s="194" t="s">
        <v>19</v>
      </c>
      <c r="F1232" s="195" t="s">
        <v>2070</v>
      </c>
      <c r="G1232" s="193"/>
      <c r="H1232" s="196">
        <v>258.45600000000002</v>
      </c>
      <c r="I1232" s="197"/>
      <c r="J1232" s="193"/>
      <c r="K1232" s="193"/>
      <c r="L1232" s="198"/>
      <c r="M1232" s="199"/>
      <c r="N1232" s="200"/>
      <c r="O1232" s="200"/>
      <c r="P1232" s="200"/>
      <c r="Q1232" s="200"/>
      <c r="R1232" s="200"/>
      <c r="S1232" s="200"/>
      <c r="T1232" s="201"/>
      <c r="AT1232" s="202" t="s">
        <v>181</v>
      </c>
      <c r="AU1232" s="202" t="s">
        <v>84</v>
      </c>
      <c r="AV1232" s="13" t="s">
        <v>84</v>
      </c>
      <c r="AW1232" s="13" t="s">
        <v>35</v>
      </c>
      <c r="AX1232" s="13" t="s">
        <v>82</v>
      </c>
      <c r="AY1232" s="202" t="s">
        <v>170</v>
      </c>
    </row>
    <row r="1233" spans="1:65" s="2" customFormat="1" ht="24" x14ac:dyDescent="0.2">
      <c r="A1233" s="35"/>
      <c r="B1233" s="36"/>
      <c r="C1233" s="174" t="s">
        <v>2071</v>
      </c>
      <c r="D1233" s="174" t="s">
        <v>172</v>
      </c>
      <c r="E1233" s="175" t="s">
        <v>2072</v>
      </c>
      <c r="F1233" s="176" t="s">
        <v>2073</v>
      </c>
      <c r="G1233" s="177" t="s">
        <v>248</v>
      </c>
      <c r="H1233" s="178">
        <v>71.900000000000006</v>
      </c>
      <c r="I1233" s="179"/>
      <c r="J1233" s="180">
        <f>ROUND(I1233*H1233,2)</f>
        <v>0</v>
      </c>
      <c r="K1233" s="176" t="s">
        <v>176</v>
      </c>
      <c r="L1233" s="40"/>
      <c r="M1233" s="181" t="s">
        <v>19</v>
      </c>
      <c r="N1233" s="182" t="s">
        <v>45</v>
      </c>
      <c r="O1233" s="65"/>
      <c r="P1233" s="183">
        <f>O1233*H1233</f>
        <v>0</v>
      </c>
      <c r="Q1233" s="183">
        <v>1.738E-2</v>
      </c>
      <c r="R1233" s="183">
        <f>Q1233*H1233</f>
        <v>1.249622</v>
      </c>
      <c r="S1233" s="183">
        <v>0</v>
      </c>
      <c r="T1233" s="184">
        <f>S1233*H1233</f>
        <v>0</v>
      </c>
      <c r="U1233" s="35"/>
      <c r="V1233" s="35"/>
      <c r="W1233" s="35"/>
      <c r="X1233" s="35"/>
      <c r="Y1233" s="35"/>
      <c r="Z1233" s="35"/>
      <c r="AA1233" s="35"/>
      <c r="AB1233" s="35"/>
      <c r="AC1233" s="35"/>
      <c r="AD1233" s="35"/>
      <c r="AE1233" s="35"/>
      <c r="AR1233" s="185" t="s">
        <v>276</v>
      </c>
      <c r="AT1233" s="185" t="s">
        <v>172</v>
      </c>
      <c r="AU1233" s="185" t="s">
        <v>84</v>
      </c>
      <c r="AY1233" s="18" t="s">
        <v>170</v>
      </c>
      <c r="BE1233" s="186">
        <f>IF(N1233="základní",J1233,0)</f>
        <v>0</v>
      </c>
      <c r="BF1233" s="186">
        <f>IF(N1233="snížená",J1233,0)</f>
        <v>0</v>
      </c>
      <c r="BG1233" s="186">
        <f>IF(N1233="zákl. přenesená",J1233,0)</f>
        <v>0</v>
      </c>
      <c r="BH1233" s="186">
        <f>IF(N1233="sníž. přenesená",J1233,0)</f>
        <v>0</v>
      </c>
      <c r="BI1233" s="186">
        <f>IF(N1233="nulová",J1233,0)</f>
        <v>0</v>
      </c>
      <c r="BJ1233" s="18" t="s">
        <v>82</v>
      </c>
      <c r="BK1233" s="186">
        <f>ROUND(I1233*H1233,2)</f>
        <v>0</v>
      </c>
      <c r="BL1233" s="18" t="s">
        <v>276</v>
      </c>
      <c r="BM1233" s="185" t="s">
        <v>2074</v>
      </c>
    </row>
    <row r="1234" spans="1:65" s="2" customFormat="1" ht="126.75" x14ac:dyDescent="0.2">
      <c r="A1234" s="35"/>
      <c r="B1234" s="36"/>
      <c r="C1234" s="37"/>
      <c r="D1234" s="187" t="s">
        <v>179</v>
      </c>
      <c r="E1234" s="37"/>
      <c r="F1234" s="188" t="s">
        <v>2075</v>
      </c>
      <c r="G1234" s="37"/>
      <c r="H1234" s="37"/>
      <c r="I1234" s="189"/>
      <c r="J1234" s="37"/>
      <c r="K1234" s="37"/>
      <c r="L1234" s="40"/>
      <c r="M1234" s="190"/>
      <c r="N1234" s="191"/>
      <c r="O1234" s="65"/>
      <c r="P1234" s="65"/>
      <c r="Q1234" s="65"/>
      <c r="R1234" s="65"/>
      <c r="S1234" s="65"/>
      <c r="T1234" s="66"/>
      <c r="U1234" s="35"/>
      <c r="V1234" s="35"/>
      <c r="W1234" s="35"/>
      <c r="X1234" s="35"/>
      <c r="Y1234" s="35"/>
      <c r="Z1234" s="35"/>
      <c r="AA1234" s="35"/>
      <c r="AB1234" s="35"/>
      <c r="AC1234" s="35"/>
      <c r="AD1234" s="35"/>
      <c r="AE1234" s="35"/>
      <c r="AT1234" s="18" t="s">
        <v>179</v>
      </c>
      <c r="AU1234" s="18" t="s">
        <v>84</v>
      </c>
    </row>
    <row r="1235" spans="1:65" s="13" customFormat="1" x14ac:dyDescent="0.2">
      <c r="B1235" s="192"/>
      <c r="C1235" s="193"/>
      <c r="D1235" s="187" t="s">
        <v>181</v>
      </c>
      <c r="E1235" s="194" t="s">
        <v>19</v>
      </c>
      <c r="F1235" s="195" t="s">
        <v>2076</v>
      </c>
      <c r="G1235" s="193"/>
      <c r="H1235" s="196">
        <v>71.900000000000006</v>
      </c>
      <c r="I1235" s="197"/>
      <c r="J1235" s="193"/>
      <c r="K1235" s="193"/>
      <c r="L1235" s="198"/>
      <c r="M1235" s="199"/>
      <c r="N1235" s="200"/>
      <c r="O1235" s="200"/>
      <c r="P1235" s="200"/>
      <c r="Q1235" s="200"/>
      <c r="R1235" s="200"/>
      <c r="S1235" s="200"/>
      <c r="T1235" s="201"/>
      <c r="AT1235" s="202" t="s">
        <v>181</v>
      </c>
      <c r="AU1235" s="202" t="s">
        <v>84</v>
      </c>
      <c r="AV1235" s="13" t="s">
        <v>84</v>
      </c>
      <c r="AW1235" s="13" t="s">
        <v>35</v>
      </c>
      <c r="AX1235" s="13" t="s">
        <v>82</v>
      </c>
      <c r="AY1235" s="202" t="s">
        <v>170</v>
      </c>
    </row>
    <row r="1236" spans="1:65" s="2" customFormat="1" ht="24" x14ac:dyDescent="0.2">
      <c r="A1236" s="35"/>
      <c r="B1236" s="36"/>
      <c r="C1236" s="174" t="s">
        <v>2077</v>
      </c>
      <c r="D1236" s="174" t="s">
        <v>172</v>
      </c>
      <c r="E1236" s="175" t="s">
        <v>2078</v>
      </c>
      <c r="F1236" s="176" t="s">
        <v>2079</v>
      </c>
      <c r="G1236" s="177" t="s">
        <v>439</v>
      </c>
      <c r="H1236" s="178">
        <v>5</v>
      </c>
      <c r="I1236" s="179"/>
      <c r="J1236" s="180">
        <f>ROUND(I1236*H1236,2)</f>
        <v>0</v>
      </c>
      <c r="K1236" s="176" t="s">
        <v>176</v>
      </c>
      <c r="L1236" s="40"/>
      <c r="M1236" s="181" t="s">
        <v>19</v>
      </c>
      <c r="N1236" s="182" t="s">
        <v>45</v>
      </c>
      <c r="O1236" s="65"/>
      <c r="P1236" s="183">
        <f>O1236*H1236</f>
        <v>0</v>
      </c>
      <c r="Q1236" s="183">
        <v>3.0000000000000001E-5</v>
      </c>
      <c r="R1236" s="183">
        <f>Q1236*H1236</f>
        <v>1.5000000000000001E-4</v>
      </c>
      <c r="S1236" s="183">
        <v>0</v>
      </c>
      <c r="T1236" s="184">
        <f>S1236*H1236</f>
        <v>0</v>
      </c>
      <c r="U1236" s="35"/>
      <c r="V1236" s="35"/>
      <c r="W1236" s="35"/>
      <c r="X1236" s="35"/>
      <c r="Y1236" s="35"/>
      <c r="Z1236" s="35"/>
      <c r="AA1236" s="35"/>
      <c r="AB1236" s="35"/>
      <c r="AC1236" s="35"/>
      <c r="AD1236" s="35"/>
      <c r="AE1236" s="35"/>
      <c r="AR1236" s="185" t="s">
        <v>276</v>
      </c>
      <c r="AT1236" s="185" t="s">
        <v>172</v>
      </c>
      <c r="AU1236" s="185" t="s">
        <v>84</v>
      </c>
      <c r="AY1236" s="18" t="s">
        <v>170</v>
      </c>
      <c r="BE1236" s="186">
        <f>IF(N1236="základní",J1236,0)</f>
        <v>0</v>
      </c>
      <c r="BF1236" s="186">
        <f>IF(N1236="snížená",J1236,0)</f>
        <v>0</v>
      </c>
      <c r="BG1236" s="186">
        <f>IF(N1236="zákl. přenesená",J1236,0)</f>
        <v>0</v>
      </c>
      <c r="BH1236" s="186">
        <f>IF(N1236="sníž. přenesená",J1236,0)</f>
        <v>0</v>
      </c>
      <c r="BI1236" s="186">
        <f>IF(N1236="nulová",J1236,0)</f>
        <v>0</v>
      </c>
      <c r="BJ1236" s="18" t="s">
        <v>82</v>
      </c>
      <c r="BK1236" s="186">
        <f>ROUND(I1236*H1236,2)</f>
        <v>0</v>
      </c>
      <c r="BL1236" s="18" t="s">
        <v>276</v>
      </c>
      <c r="BM1236" s="185" t="s">
        <v>2080</v>
      </c>
    </row>
    <row r="1237" spans="1:65" s="2" customFormat="1" ht="68.25" x14ac:dyDescent="0.2">
      <c r="A1237" s="35"/>
      <c r="B1237" s="36"/>
      <c r="C1237" s="37"/>
      <c r="D1237" s="187" t="s">
        <v>179</v>
      </c>
      <c r="E1237" s="37"/>
      <c r="F1237" s="188" t="s">
        <v>2081</v>
      </c>
      <c r="G1237" s="37"/>
      <c r="H1237" s="37"/>
      <c r="I1237" s="189"/>
      <c r="J1237" s="37"/>
      <c r="K1237" s="37"/>
      <c r="L1237" s="40"/>
      <c r="M1237" s="190"/>
      <c r="N1237" s="191"/>
      <c r="O1237" s="65"/>
      <c r="P1237" s="65"/>
      <c r="Q1237" s="65"/>
      <c r="R1237" s="65"/>
      <c r="S1237" s="65"/>
      <c r="T1237" s="66"/>
      <c r="U1237" s="35"/>
      <c r="V1237" s="35"/>
      <c r="W1237" s="35"/>
      <c r="X1237" s="35"/>
      <c r="Y1237" s="35"/>
      <c r="Z1237" s="35"/>
      <c r="AA1237" s="35"/>
      <c r="AB1237" s="35"/>
      <c r="AC1237" s="35"/>
      <c r="AD1237" s="35"/>
      <c r="AE1237" s="35"/>
      <c r="AT1237" s="18" t="s">
        <v>179</v>
      </c>
      <c r="AU1237" s="18" t="s">
        <v>84</v>
      </c>
    </row>
    <row r="1238" spans="1:65" s="2" customFormat="1" ht="16.5" customHeight="1" x14ac:dyDescent="0.2">
      <c r="A1238" s="35"/>
      <c r="B1238" s="36"/>
      <c r="C1238" s="214" t="s">
        <v>2082</v>
      </c>
      <c r="D1238" s="214" t="s">
        <v>239</v>
      </c>
      <c r="E1238" s="215" t="s">
        <v>2083</v>
      </c>
      <c r="F1238" s="216" t="s">
        <v>2084</v>
      </c>
      <c r="G1238" s="217" t="s">
        <v>439</v>
      </c>
      <c r="H1238" s="218">
        <v>5</v>
      </c>
      <c r="I1238" s="219"/>
      <c r="J1238" s="220">
        <f>ROUND(I1238*H1238,2)</f>
        <v>0</v>
      </c>
      <c r="K1238" s="216" t="s">
        <v>176</v>
      </c>
      <c r="L1238" s="221"/>
      <c r="M1238" s="222" t="s">
        <v>19</v>
      </c>
      <c r="N1238" s="223" t="s">
        <v>45</v>
      </c>
      <c r="O1238" s="65"/>
      <c r="P1238" s="183">
        <f>O1238*H1238</f>
        <v>0</v>
      </c>
      <c r="Q1238" s="183">
        <v>5.4000000000000003E-3</v>
      </c>
      <c r="R1238" s="183">
        <f>Q1238*H1238</f>
        <v>2.7000000000000003E-2</v>
      </c>
      <c r="S1238" s="183">
        <v>0</v>
      </c>
      <c r="T1238" s="184">
        <f>S1238*H1238</f>
        <v>0</v>
      </c>
      <c r="U1238" s="35"/>
      <c r="V1238" s="35"/>
      <c r="W1238" s="35"/>
      <c r="X1238" s="35"/>
      <c r="Y1238" s="35"/>
      <c r="Z1238" s="35"/>
      <c r="AA1238" s="35"/>
      <c r="AB1238" s="35"/>
      <c r="AC1238" s="35"/>
      <c r="AD1238" s="35"/>
      <c r="AE1238" s="35"/>
      <c r="AR1238" s="185" t="s">
        <v>426</v>
      </c>
      <c r="AT1238" s="185" t="s">
        <v>239</v>
      </c>
      <c r="AU1238" s="185" t="s">
        <v>84</v>
      </c>
      <c r="AY1238" s="18" t="s">
        <v>170</v>
      </c>
      <c r="BE1238" s="186">
        <f>IF(N1238="základní",J1238,0)</f>
        <v>0</v>
      </c>
      <c r="BF1238" s="186">
        <f>IF(N1238="snížená",J1238,0)</f>
        <v>0</v>
      </c>
      <c r="BG1238" s="186">
        <f>IF(N1238="zákl. přenesená",J1238,0)</f>
        <v>0</v>
      </c>
      <c r="BH1238" s="186">
        <f>IF(N1238="sníž. přenesená",J1238,0)</f>
        <v>0</v>
      </c>
      <c r="BI1238" s="186">
        <f>IF(N1238="nulová",J1238,0)</f>
        <v>0</v>
      </c>
      <c r="BJ1238" s="18" t="s">
        <v>82</v>
      </c>
      <c r="BK1238" s="186">
        <f>ROUND(I1238*H1238,2)</f>
        <v>0</v>
      </c>
      <c r="BL1238" s="18" t="s">
        <v>276</v>
      </c>
      <c r="BM1238" s="185" t="s">
        <v>2085</v>
      </c>
    </row>
    <row r="1239" spans="1:65" s="2" customFormat="1" ht="21.75" customHeight="1" x14ac:dyDescent="0.2">
      <c r="A1239" s="35"/>
      <c r="B1239" s="36"/>
      <c r="C1239" s="174" t="s">
        <v>2086</v>
      </c>
      <c r="D1239" s="174" t="s">
        <v>172</v>
      </c>
      <c r="E1239" s="175" t="s">
        <v>2087</v>
      </c>
      <c r="F1239" s="176" t="s">
        <v>2088</v>
      </c>
      <c r="G1239" s="177" t="s">
        <v>439</v>
      </c>
      <c r="H1239" s="178">
        <v>3</v>
      </c>
      <c r="I1239" s="179"/>
      <c r="J1239" s="180">
        <f>ROUND(I1239*H1239,2)</f>
        <v>0</v>
      </c>
      <c r="K1239" s="176" t="s">
        <v>176</v>
      </c>
      <c r="L1239" s="40"/>
      <c r="M1239" s="181" t="s">
        <v>19</v>
      </c>
      <c r="N1239" s="182" t="s">
        <v>45</v>
      </c>
      <c r="O1239" s="65"/>
      <c r="P1239" s="183">
        <f>O1239*H1239</f>
        <v>0</v>
      </c>
      <c r="Q1239" s="183">
        <v>4.0000000000000003E-5</v>
      </c>
      <c r="R1239" s="183">
        <f>Q1239*H1239</f>
        <v>1.2000000000000002E-4</v>
      </c>
      <c r="S1239" s="183">
        <v>0</v>
      </c>
      <c r="T1239" s="184">
        <f>S1239*H1239</f>
        <v>0</v>
      </c>
      <c r="U1239" s="35"/>
      <c r="V1239" s="35"/>
      <c r="W1239" s="35"/>
      <c r="X1239" s="35"/>
      <c r="Y1239" s="35"/>
      <c r="Z1239" s="35"/>
      <c r="AA1239" s="35"/>
      <c r="AB1239" s="35"/>
      <c r="AC1239" s="35"/>
      <c r="AD1239" s="35"/>
      <c r="AE1239" s="35"/>
      <c r="AR1239" s="185" t="s">
        <v>276</v>
      </c>
      <c r="AT1239" s="185" t="s">
        <v>172</v>
      </c>
      <c r="AU1239" s="185" t="s">
        <v>84</v>
      </c>
      <c r="AY1239" s="18" t="s">
        <v>170</v>
      </c>
      <c r="BE1239" s="186">
        <f>IF(N1239="základní",J1239,0)</f>
        <v>0</v>
      </c>
      <c r="BF1239" s="186">
        <f>IF(N1239="snížená",J1239,0)</f>
        <v>0</v>
      </c>
      <c r="BG1239" s="186">
        <f>IF(N1239="zákl. přenesená",J1239,0)</f>
        <v>0</v>
      </c>
      <c r="BH1239" s="186">
        <f>IF(N1239="sníž. přenesená",J1239,0)</f>
        <v>0</v>
      </c>
      <c r="BI1239" s="186">
        <f>IF(N1239="nulová",J1239,0)</f>
        <v>0</v>
      </c>
      <c r="BJ1239" s="18" t="s">
        <v>82</v>
      </c>
      <c r="BK1239" s="186">
        <f>ROUND(I1239*H1239,2)</f>
        <v>0</v>
      </c>
      <c r="BL1239" s="18" t="s">
        <v>276</v>
      </c>
      <c r="BM1239" s="185" t="s">
        <v>2089</v>
      </c>
    </row>
    <row r="1240" spans="1:65" s="2" customFormat="1" ht="68.25" x14ac:dyDescent="0.2">
      <c r="A1240" s="35"/>
      <c r="B1240" s="36"/>
      <c r="C1240" s="37"/>
      <c r="D1240" s="187" t="s">
        <v>179</v>
      </c>
      <c r="E1240" s="37"/>
      <c r="F1240" s="188" t="s">
        <v>2081</v>
      </c>
      <c r="G1240" s="37"/>
      <c r="H1240" s="37"/>
      <c r="I1240" s="189"/>
      <c r="J1240" s="37"/>
      <c r="K1240" s="37"/>
      <c r="L1240" s="40"/>
      <c r="M1240" s="190"/>
      <c r="N1240" s="191"/>
      <c r="O1240" s="65"/>
      <c r="P1240" s="65"/>
      <c r="Q1240" s="65"/>
      <c r="R1240" s="65"/>
      <c r="S1240" s="65"/>
      <c r="T1240" s="66"/>
      <c r="U1240" s="35"/>
      <c r="V1240" s="35"/>
      <c r="W1240" s="35"/>
      <c r="X1240" s="35"/>
      <c r="Y1240" s="35"/>
      <c r="Z1240" s="35"/>
      <c r="AA1240" s="35"/>
      <c r="AB1240" s="35"/>
      <c r="AC1240" s="35"/>
      <c r="AD1240" s="35"/>
      <c r="AE1240" s="35"/>
      <c r="AT1240" s="18" t="s">
        <v>179</v>
      </c>
      <c r="AU1240" s="18" t="s">
        <v>84</v>
      </c>
    </row>
    <row r="1241" spans="1:65" s="2" customFormat="1" ht="16.5" customHeight="1" x14ac:dyDescent="0.2">
      <c r="A1241" s="35"/>
      <c r="B1241" s="36"/>
      <c r="C1241" s="214" t="s">
        <v>2090</v>
      </c>
      <c r="D1241" s="214" t="s">
        <v>239</v>
      </c>
      <c r="E1241" s="215" t="s">
        <v>2091</v>
      </c>
      <c r="F1241" s="216" t="s">
        <v>2092</v>
      </c>
      <c r="G1241" s="217" t="s">
        <v>439</v>
      </c>
      <c r="H1241" s="218">
        <v>3</v>
      </c>
      <c r="I1241" s="219"/>
      <c r="J1241" s="220">
        <f>ROUND(I1241*H1241,2)</f>
        <v>0</v>
      </c>
      <c r="K1241" s="216" t="s">
        <v>176</v>
      </c>
      <c r="L1241" s="221"/>
      <c r="M1241" s="222" t="s">
        <v>19</v>
      </c>
      <c r="N1241" s="223" t="s">
        <v>45</v>
      </c>
      <c r="O1241" s="65"/>
      <c r="P1241" s="183">
        <f>O1241*H1241</f>
        <v>0</v>
      </c>
      <c r="Q1241" s="183">
        <v>1.1000000000000001E-3</v>
      </c>
      <c r="R1241" s="183">
        <f>Q1241*H1241</f>
        <v>3.3E-3</v>
      </c>
      <c r="S1241" s="183">
        <v>0</v>
      </c>
      <c r="T1241" s="184">
        <f>S1241*H1241</f>
        <v>0</v>
      </c>
      <c r="U1241" s="35"/>
      <c r="V1241" s="35"/>
      <c r="W1241" s="35"/>
      <c r="X1241" s="35"/>
      <c r="Y1241" s="35"/>
      <c r="Z1241" s="35"/>
      <c r="AA1241" s="35"/>
      <c r="AB1241" s="35"/>
      <c r="AC1241" s="35"/>
      <c r="AD1241" s="35"/>
      <c r="AE1241" s="35"/>
      <c r="AR1241" s="185" t="s">
        <v>426</v>
      </c>
      <c r="AT1241" s="185" t="s">
        <v>239</v>
      </c>
      <c r="AU1241" s="185" t="s">
        <v>84</v>
      </c>
      <c r="AY1241" s="18" t="s">
        <v>170</v>
      </c>
      <c r="BE1241" s="186">
        <f>IF(N1241="základní",J1241,0)</f>
        <v>0</v>
      </c>
      <c r="BF1241" s="186">
        <f>IF(N1241="snížená",J1241,0)</f>
        <v>0</v>
      </c>
      <c r="BG1241" s="186">
        <f>IF(N1241="zákl. přenesená",J1241,0)</f>
        <v>0</v>
      </c>
      <c r="BH1241" s="186">
        <f>IF(N1241="sníž. přenesená",J1241,0)</f>
        <v>0</v>
      </c>
      <c r="BI1241" s="186">
        <f>IF(N1241="nulová",J1241,0)</f>
        <v>0</v>
      </c>
      <c r="BJ1241" s="18" t="s">
        <v>82</v>
      </c>
      <c r="BK1241" s="186">
        <f>ROUND(I1241*H1241,2)</f>
        <v>0</v>
      </c>
      <c r="BL1241" s="18" t="s">
        <v>276</v>
      </c>
      <c r="BM1241" s="185" t="s">
        <v>2093</v>
      </c>
    </row>
    <row r="1242" spans="1:65" s="2" customFormat="1" ht="24" x14ac:dyDescent="0.2">
      <c r="A1242" s="35"/>
      <c r="B1242" s="36"/>
      <c r="C1242" s="174" t="s">
        <v>2094</v>
      </c>
      <c r="D1242" s="174" t="s">
        <v>172</v>
      </c>
      <c r="E1242" s="175" t="s">
        <v>2095</v>
      </c>
      <c r="F1242" s="176" t="s">
        <v>2096</v>
      </c>
      <c r="G1242" s="177" t="s">
        <v>439</v>
      </c>
      <c r="H1242" s="178">
        <v>6</v>
      </c>
      <c r="I1242" s="179"/>
      <c r="J1242" s="180">
        <f>ROUND(I1242*H1242,2)</f>
        <v>0</v>
      </c>
      <c r="K1242" s="176" t="s">
        <v>176</v>
      </c>
      <c r="L1242" s="40"/>
      <c r="M1242" s="181" t="s">
        <v>19</v>
      </c>
      <c r="N1242" s="182" t="s">
        <v>45</v>
      </c>
      <c r="O1242" s="65"/>
      <c r="P1242" s="183">
        <f>O1242*H1242</f>
        <v>0</v>
      </c>
      <c r="Q1242" s="183">
        <v>1.2999999999999999E-4</v>
      </c>
      <c r="R1242" s="183">
        <f>Q1242*H1242</f>
        <v>7.7999999999999988E-4</v>
      </c>
      <c r="S1242" s="183">
        <v>0</v>
      </c>
      <c r="T1242" s="184">
        <f>S1242*H1242</f>
        <v>0</v>
      </c>
      <c r="U1242" s="35"/>
      <c r="V1242" s="35"/>
      <c r="W1242" s="35"/>
      <c r="X1242" s="35"/>
      <c r="Y1242" s="35"/>
      <c r="Z1242" s="35"/>
      <c r="AA1242" s="35"/>
      <c r="AB1242" s="35"/>
      <c r="AC1242" s="35"/>
      <c r="AD1242" s="35"/>
      <c r="AE1242" s="35"/>
      <c r="AR1242" s="185" t="s">
        <v>276</v>
      </c>
      <c r="AT1242" s="185" t="s">
        <v>172</v>
      </c>
      <c r="AU1242" s="185" t="s">
        <v>84</v>
      </c>
      <c r="AY1242" s="18" t="s">
        <v>170</v>
      </c>
      <c r="BE1242" s="186">
        <f>IF(N1242="základní",J1242,0)</f>
        <v>0</v>
      </c>
      <c r="BF1242" s="186">
        <f>IF(N1242="snížená",J1242,0)</f>
        <v>0</v>
      </c>
      <c r="BG1242" s="186">
        <f>IF(N1242="zákl. přenesená",J1242,0)</f>
        <v>0</v>
      </c>
      <c r="BH1242" s="186">
        <f>IF(N1242="sníž. přenesená",J1242,0)</f>
        <v>0</v>
      </c>
      <c r="BI1242" s="186">
        <f>IF(N1242="nulová",J1242,0)</f>
        <v>0</v>
      </c>
      <c r="BJ1242" s="18" t="s">
        <v>82</v>
      </c>
      <c r="BK1242" s="186">
        <f>ROUND(I1242*H1242,2)</f>
        <v>0</v>
      </c>
      <c r="BL1242" s="18" t="s">
        <v>276</v>
      </c>
      <c r="BM1242" s="185" t="s">
        <v>2097</v>
      </c>
    </row>
    <row r="1243" spans="1:65" s="2" customFormat="1" ht="68.25" x14ac:dyDescent="0.2">
      <c r="A1243" s="35"/>
      <c r="B1243" s="36"/>
      <c r="C1243" s="37"/>
      <c r="D1243" s="187" t="s">
        <v>179</v>
      </c>
      <c r="E1243" s="37"/>
      <c r="F1243" s="188" t="s">
        <v>2081</v>
      </c>
      <c r="G1243" s="37"/>
      <c r="H1243" s="37"/>
      <c r="I1243" s="189"/>
      <c r="J1243" s="37"/>
      <c r="K1243" s="37"/>
      <c r="L1243" s="40"/>
      <c r="M1243" s="190"/>
      <c r="N1243" s="191"/>
      <c r="O1243" s="65"/>
      <c r="P1243" s="65"/>
      <c r="Q1243" s="65"/>
      <c r="R1243" s="65"/>
      <c r="S1243" s="65"/>
      <c r="T1243" s="66"/>
      <c r="U1243" s="35"/>
      <c r="V1243" s="35"/>
      <c r="W1243" s="35"/>
      <c r="X1243" s="35"/>
      <c r="Y1243" s="35"/>
      <c r="Z1243" s="35"/>
      <c r="AA1243" s="35"/>
      <c r="AB1243" s="35"/>
      <c r="AC1243" s="35"/>
      <c r="AD1243" s="35"/>
      <c r="AE1243" s="35"/>
      <c r="AT1243" s="18" t="s">
        <v>179</v>
      </c>
      <c r="AU1243" s="18" t="s">
        <v>84</v>
      </c>
    </row>
    <row r="1244" spans="1:65" s="2" customFormat="1" ht="16.5" customHeight="1" x14ac:dyDescent="0.2">
      <c r="A1244" s="35"/>
      <c r="B1244" s="36"/>
      <c r="C1244" s="214" t="s">
        <v>2098</v>
      </c>
      <c r="D1244" s="214" t="s">
        <v>239</v>
      </c>
      <c r="E1244" s="215" t="s">
        <v>2099</v>
      </c>
      <c r="F1244" s="216" t="s">
        <v>2100</v>
      </c>
      <c r="G1244" s="217" t="s">
        <v>439</v>
      </c>
      <c r="H1244" s="218">
        <v>6</v>
      </c>
      <c r="I1244" s="219"/>
      <c r="J1244" s="220">
        <f>ROUND(I1244*H1244,2)</f>
        <v>0</v>
      </c>
      <c r="K1244" s="216" t="s">
        <v>176</v>
      </c>
      <c r="L1244" s="221"/>
      <c r="M1244" s="222" t="s">
        <v>19</v>
      </c>
      <c r="N1244" s="223" t="s">
        <v>45</v>
      </c>
      <c r="O1244" s="65"/>
      <c r="P1244" s="183">
        <f>O1244*H1244</f>
        <v>0</v>
      </c>
      <c r="Q1244" s="183">
        <v>3.0000000000000001E-3</v>
      </c>
      <c r="R1244" s="183">
        <f>Q1244*H1244</f>
        <v>1.8000000000000002E-2</v>
      </c>
      <c r="S1244" s="183">
        <v>0</v>
      </c>
      <c r="T1244" s="184">
        <f>S1244*H1244</f>
        <v>0</v>
      </c>
      <c r="U1244" s="35"/>
      <c r="V1244" s="35"/>
      <c r="W1244" s="35"/>
      <c r="X1244" s="35"/>
      <c r="Y1244" s="35"/>
      <c r="Z1244" s="35"/>
      <c r="AA1244" s="35"/>
      <c r="AB1244" s="35"/>
      <c r="AC1244" s="35"/>
      <c r="AD1244" s="35"/>
      <c r="AE1244" s="35"/>
      <c r="AR1244" s="185" t="s">
        <v>426</v>
      </c>
      <c r="AT1244" s="185" t="s">
        <v>239</v>
      </c>
      <c r="AU1244" s="185" t="s">
        <v>84</v>
      </c>
      <c r="AY1244" s="18" t="s">
        <v>170</v>
      </c>
      <c r="BE1244" s="186">
        <f>IF(N1244="základní",J1244,0)</f>
        <v>0</v>
      </c>
      <c r="BF1244" s="186">
        <f>IF(N1244="snížená",J1244,0)</f>
        <v>0</v>
      </c>
      <c r="BG1244" s="186">
        <f>IF(N1244="zákl. přenesená",J1244,0)</f>
        <v>0</v>
      </c>
      <c r="BH1244" s="186">
        <f>IF(N1244="sníž. přenesená",J1244,0)</f>
        <v>0</v>
      </c>
      <c r="BI1244" s="186">
        <f>IF(N1244="nulová",J1244,0)</f>
        <v>0</v>
      </c>
      <c r="BJ1244" s="18" t="s">
        <v>82</v>
      </c>
      <c r="BK1244" s="186">
        <f>ROUND(I1244*H1244,2)</f>
        <v>0</v>
      </c>
      <c r="BL1244" s="18" t="s">
        <v>276</v>
      </c>
      <c r="BM1244" s="185" t="s">
        <v>2101</v>
      </c>
    </row>
    <row r="1245" spans="1:65" s="2" customFormat="1" ht="24" x14ac:dyDescent="0.2">
      <c r="A1245" s="35"/>
      <c r="B1245" s="36"/>
      <c r="C1245" s="174" t="s">
        <v>2102</v>
      </c>
      <c r="D1245" s="174" t="s">
        <v>172</v>
      </c>
      <c r="E1245" s="175" t="s">
        <v>2103</v>
      </c>
      <c r="F1245" s="176" t="s">
        <v>2104</v>
      </c>
      <c r="G1245" s="177" t="s">
        <v>272</v>
      </c>
      <c r="H1245" s="178">
        <v>37.44</v>
      </c>
      <c r="I1245" s="179"/>
      <c r="J1245" s="180">
        <f>ROUND(I1245*H1245,2)</f>
        <v>0</v>
      </c>
      <c r="K1245" s="176" t="s">
        <v>176</v>
      </c>
      <c r="L1245" s="40"/>
      <c r="M1245" s="181" t="s">
        <v>19</v>
      </c>
      <c r="N1245" s="182" t="s">
        <v>45</v>
      </c>
      <c r="O1245" s="65"/>
      <c r="P1245" s="183">
        <f>O1245*H1245</f>
        <v>0</v>
      </c>
      <c r="Q1245" s="183">
        <v>5.5399999999999998E-3</v>
      </c>
      <c r="R1245" s="183">
        <f>Q1245*H1245</f>
        <v>0.20741759999999998</v>
      </c>
      <c r="S1245" s="183">
        <v>0</v>
      </c>
      <c r="T1245" s="184">
        <f>S1245*H1245</f>
        <v>0</v>
      </c>
      <c r="U1245" s="35"/>
      <c r="V1245" s="35"/>
      <c r="W1245" s="35"/>
      <c r="X1245" s="35"/>
      <c r="Y1245" s="35"/>
      <c r="Z1245" s="35"/>
      <c r="AA1245" s="35"/>
      <c r="AB1245" s="35"/>
      <c r="AC1245" s="35"/>
      <c r="AD1245" s="35"/>
      <c r="AE1245" s="35"/>
      <c r="AR1245" s="185" t="s">
        <v>276</v>
      </c>
      <c r="AT1245" s="185" t="s">
        <v>172</v>
      </c>
      <c r="AU1245" s="185" t="s">
        <v>84</v>
      </c>
      <c r="AY1245" s="18" t="s">
        <v>170</v>
      </c>
      <c r="BE1245" s="186">
        <f>IF(N1245="základní",J1245,0)</f>
        <v>0</v>
      </c>
      <c r="BF1245" s="186">
        <f>IF(N1245="snížená",J1245,0)</f>
        <v>0</v>
      </c>
      <c r="BG1245" s="186">
        <f>IF(N1245="zákl. přenesená",J1245,0)</f>
        <v>0</v>
      </c>
      <c r="BH1245" s="186">
        <f>IF(N1245="sníž. přenesená",J1245,0)</f>
        <v>0</v>
      </c>
      <c r="BI1245" s="186">
        <f>IF(N1245="nulová",J1245,0)</f>
        <v>0</v>
      </c>
      <c r="BJ1245" s="18" t="s">
        <v>82</v>
      </c>
      <c r="BK1245" s="186">
        <f>ROUND(I1245*H1245,2)</f>
        <v>0</v>
      </c>
      <c r="BL1245" s="18" t="s">
        <v>276</v>
      </c>
      <c r="BM1245" s="185" t="s">
        <v>2105</v>
      </c>
    </row>
    <row r="1246" spans="1:65" s="2" customFormat="1" ht="214.5" x14ac:dyDescent="0.2">
      <c r="A1246" s="35"/>
      <c r="B1246" s="36"/>
      <c r="C1246" s="37"/>
      <c r="D1246" s="187" t="s">
        <v>179</v>
      </c>
      <c r="E1246" s="37"/>
      <c r="F1246" s="188" t="s">
        <v>2106</v>
      </c>
      <c r="G1246" s="37"/>
      <c r="H1246" s="37"/>
      <c r="I1246" s="189"/>
      <c r="J1246" s="37"/>
      <c r="K1246" s="37"/>
      <c r="L1246" s="40"/>
      <c r="M1246" s="190"/>
      <c r="N1246" s="191"/>
      <c r="O1246" s="65"/>
      <c r="P1246" s="65"/>
      <c r="Q1246" s="65"/>
      <c r="R1246" s="65"/>
      <c r="S1246" s="65"/>
      <c r="T1246" s="66"/>
      <c r="U1246" s="35"/>
      <c r="V1246" s="35"/>
      <c r="W1246" s="35"/>
      <c r="X1246" s="35"/>
      <c r="Y1246" s="35"/>
      <c r="Z1246" s="35"/>
      <c r="AA1246" s="35"/>
      <c r="AB1246" s="35"/>
      <c r="AC1246" s="35"/>
      <c r="AD1246" s="35"/>
      <c r="AE1246" s="35"/>
      <c r="AT1246" s="18" t="s">
        <v>179</v>
      </c>
      <c r="AU1246" s="18" t="s">
        <v>84</v>
      </c>
    </row>
    <row r="1247" spans="1:65" s="13" customFormat="1" x14ac:dyDescent="0.2">
      <c r="B1247" s="192"/>
      <c r="C1247" s="193"/>
      <c r="D1247" s="187" t="s">
        <v>181</v>
      </c>
      <c r="E1247" s="194" t="s">
        <v>19</v>
      </c>
      <c r="F1247" s="195" t="s">
        <v>2107</v>
      </c>
      <c r="G1247" s="193"/>
      <c r="H1247" s="196">
        <v>37.44</v>
      </c>
      <c r="I1247" s="197"/>
      <c r="J1247" s="193"/>
      <c r="K1247" s="193"/>
      <c r="L1247" s="198"/>
      <c r="M1247" s="199"/>
      <c r="N1247" s="200"/>
      <c r="O1247" s="200"/>
      <c r="P1247" s="200"/>
      <c r="Q1247" s="200"/>
      <c r="R1247" s="200"/>
      <c r="S1247" s="200"/>
      <c r="T1247" s="201"/>
      <c r="AT1247" s="202" t="s">
        <v>181</v>
      </c>
      <c r="AU1247" s="202" t="s">
        <v>84</v>
      </c>
      <c r="AV1247" s="13" t="s">
        <v>84</v>
      </c>
      <c r="AW1247" s="13" t="s">
        <v>35</v>
      </c>
      <c r="AX1247" s="13" t="s">
        <v>82</v>
      </c>
      <c r="AY1247" s="202" t="s">
        <v>170</v>
      </c>
    </row>
    <row r="1248" spans="1:65" s="2" customFormat="1" ht="16.5" customHeight="1" x14ac:dyDescent="0.2">
      <c r="A1248" s="35"/>
      <c r="B1248" s="36"/>
      <c r="C1248" s="174" t="s">
        <v>2108</v>
      </c>
      <c r="D1248" s="174" t="s">
        <v>172</v>
      </c>
      <c r="E1248" s="175" t="s">
        <v>2109</v>
      </c>
      <c r="F1248" s="176" t="s">
        <v>2110</v>
      </c>
      <c r="G1248" s="177" t="s">
        <v>439</v>
      </c>
      <c r="H1248" s="178">
        <v>26</v>
      </c>
      <c r="I1248" s="179"/>
      <c r="J1248" s="180">
        <f>ROUND(I1248*H1248,2)</f>
        <v>0</v>
      </c>
      <c r="K1248" s="176" t="s">
        <v>19</v>
      </c>
      <c r="L1248" s="40"/>
      <c r="M1248" s="181" t="s">
        <v>19</v>
      </c>
      <c r="N1248" s="182" t="s">
        <v>45</v>
      </c>
      <c r="O1248" s="65"/>
      <c r="P1248" s="183">
        <f>O1248*H1248</f>
        <v>0</v>
      </c>
      <c r="Q1248" s="183">
        <v>0</v>
      </c>
      <c r="R1248" s="183">
        <f>Q1248*H1248</f>
        <v>0</v>
      </c>
      <c r="S1248" s="183">
        <v>0</v>
      </c>
      <c r="T1248" s="184">
        <f>S1248*H1248</f>
        <v>0</v>
      </c>
      <c r="U1248" s="35"/>
      <c r="V1248" s="35"/>
      <c r="W1248" s="35"/>
      <c r="X1248" s="35"/>
      <c r="Y1248" s="35"/>
      <c r="Z1248" s="35"/>
      <c r="AA1248" s="35"/>
      <c r="AB1248" s="35"/>
      <c r="AC1248" s="35"/>
      <c r="AD1248" s="35"/>
      <c r="AE1248" s="35"/>
      <c r="AR1248" s="185" t="s">
        <v>276</v>
      </c>
      <c r="AT1248" s="185" t="s">
        <v>172</v>
      </c>
      <c r="AU1248" s="185" t="s">
        <v>84</v>
      </c>
      <c r="AY1248" s="18" t="s">
        <v>170</v>
      </c>
      <c r="BE1248" s="186">
        <f>IF(N1248="základní",J1248,0)</f>
        <v>0</v>
      </c>
      <c r="BF1248" s="186">
        <f>IF(N1248="snížená",J1248,0)</f>
        <v>0</v>
      </c>
      <c r="BG1248" s="186">
        <f>IF(N1248="zákl. přenesená",J1248,0)</f>
        <v>0</v>
      </c>
      <c r="BH1248" s="186">
        <f>IF(N1248="sníž. přenesená",J1248,0)</f>
        <v>0</v>
      </c>
      <c r="BI1248" s="186">
        <f>IF(N1248="nulová",J1248,0)</f>
        <v>0</v>
      </c>
      <c r="BJ1248" s="18" t="s">
        <v>82</v>
      </c>
      <c r="BK1248" s="186">
        <f>ROUND(I1248*H1248,2)</f>
        <v>0</v>
      </c>
      <c r="BL1248" s="18" t="s">
        <v>276</v>
      </c>
      <c r="BM1248" s="185" t="s">
        <v>2111</v>
      </c>
    </row>
    <row r="1249" spans="1:65" s="2" customFormat="1" ht="87.75" x14ac:dyDescent="0.2">
      <c r="A1249" s="35"/>
      <c r="B1249" s="36"/>
      <c r="C1249" s="37"/>
      <c r="D1249" s="187" t="s">
        <v>179</v>
      </c>
      <c r="E1249" s="37"/>
      <c r="F1249" s="188" t="s">
        <v>2112</v>
      </c>
      <c r="G1249" s="37"/>
      <c r="H1249" s="37"/>
      <c r="I1249" s="189"/>
      <c r="J1249" s="37"/>
      <c r="K1249" s="37"/>
      <c r="L1249" s="40"/>
      <c r="M1249" s="190"/>
      <c r="N1249" s="191"/>
      <c r="O1249" s="65"/>
      <c r="P1249" s="65"/>
      <c r="Q1249" s="65"/>
      <c r="R1249" s="65"/>
      <c r="S1249" s="65"/>
      <c r="T1249" s="66"/>
      <c r="U1249" s="35"/>
      <c r="V1249" s="35"/>
      <c r="W1249" s="35"/>
      <c r="X1249" s="35"/>
      <c r="Y1249" s="35"/>
      <c r="Z1249" s="35"/>
      <c r="AA1249" s="35"/>
      <c r="AB1249" s="35"/>
      <c r="AC1249" s="35"/>
      <c r="AD1249" s="35"/>
      <c r="AE1249" s="35"/>
      <c r="AT1249" s="18" t="s">
        <v>179</v>
      </c>
      <c r="AU1249" s="18" t="s">
        <v>84</v>
      </c>
    </row>
    <row r="1250" spans="1:65" s="13" customFormat="1" ht="22.5" x14ac:dyDescent="0.2">
      <c r="B1250" s="192"/>
      <c r="C1250" s="193"/>
      <c r="D1250" s="187" t="s">
        <v>181</v>
      </c>
      <c r="E1250" s="194" t="s">
        <v>19</v>
      </c>
      <c r="F1250" s="195" t="s">
        <v>2113</v>
      </c>
      <c r="G1250" s="193"/>
      <c r="H1250" s="196">
        <v>26</v>
      </c>
      <c r="I1250" s="197"/>
      <c r="J1250" s="193"/>
      <c r="K1250" s="193"/>
      <c r="L1250" s="198"/>
      <c r="M1250" s="199"/>
      <c r="N1250" s="200"/>
      <c r="O1250" s="200"/>
      <c r="P1250" s="200"/>
      <c r="Q1250" s="200"/>
      <c r="R1250" s="200"/>
      <c r="S1250" s="200"/>
      <c r="T1250" s="201"/>
      <c r="AT1250" s="202" t="s">
        <v>181</v>
      </c>
      <c r="AU1250" s="202" t="s">
        <v>84</v>
      </c>
      <c r="AV1250" s="13" t="s">
        <v>84</v>
      </c>
      <c r="AW1250" s="13" t="s">
        <v>35</v>
      </c>
      <c r="AX1250" s="13" t="s">
        <v>82</v>
      </c>
      <c r="AY1250" s="202" t="s">
        <v>170</v>
      </c>
    </row>
    <row r="1251" spans="1:65" s="2" customFormat="1" ht="24" x14ac:dyDescent="0.2">
      <c r="A1251" s="35"/>
      <c r="B1251" s="36"/>
      <c r="C1251" s="174" t="s">
        <v>2114</v>
      </c>
      <c r="D1251" s="174" t="s">
        <v>172</v>
      </c>
      <c r="E1251" s="175" t="s">
        <v>2115</v>
      </c>
      <c r="F1251" s="176" t="s">
        <v>2116</v>
      </c>
      <c r="G1251" s="177" t="s">
        <v>1153</v>
      </c>
      <c r="H1251" s="224"/>
      <c r="I1251" s="179"/>
      <c r="J1251" s="180">
        <f>ROUND(I1251*H1251,2)</f>
        <v>0</v>
      </c>
      <c r="K1251" s="176" t="s">
        <v>176</v>
      </c>
      <c r="L1251" s="40"/>
      <c r="M1251" s="181" t="s">
        <v>19</v>
      </c>
      <c r="N1251" s="182" t="s">
        <v>45</v>
      </c>
      <c r="O1251" s="65"/>
      <c r="P1251" s="183">
        <f>O1251*H1251</f>
        <v>0</v>
      </c>
      <c r="Q1251" s="183">
        <v>0</v>
      </c>
      <c r="R1251" s="183">
        <f>Q1251*H1251</f>
        <v>0</v>
      </c>
      <c r="S1251" s="183">
        <v>0</v>
      </c>
      <c r="T1251" s="184">
        <f>S1251*H1251</f>
        <v>0</v>
      </c>
      <c r="U1251" s="35"/>
      <c r="V1251" s="35"/>
      <c r="W1251" s="35"/>
      <c r="X1251" s="35"/>
      <c r="Y1251" s="35"/>
      <c r="Z1251" s="35"/>
      <c r="AA1251" s="35"/>
      <c r="AB1251" s="35"/>
      <c r="AC1251" s="35"/>
      <c r="AD1251" s="35"/>
      <c r="AE1251" s="35"/>
      <c r="AR1251" s="185" t="s">
        <v>276</v>
      </c>
      <c r="AT1251" s="185" t="s">
        <v>172</v>
      </c>
      <c r="AU1251" s="185" t="s">
        <v>84</v>
      </c>
      <c r="AY1251" s="18" t="s">
        <v>170</v>
      </c>
      <c r="BE1251" s="186">
        <f>IF(N1251="základní",J1251,0)</f>
        <v>0</v>
      </c>
      <c r="BF1251" s="186">
        <f>IF(N1251="snížená",J1251,0)</f>
        <v>0</v>
      </c>
      <c r="BG1251" s="186">
        <f>IF(N1251="zákl. přenesená",J1251,0)</f>
        <v>0</v>
      </c>
      <c r="BH1251" s="186">
        <f>IF(N1251="sníž. přenesená",J1251,0)</f>
        <v>0</v>
      </c>
      <c r="BI1251" s="186">
        <f>IF(N1251="nulová",J1251,0)</f>
        <v>0</v>
      </c>
      <c r="BJ1251" s="18" t="s">
        <v>82</v>
      </c>
      <c r="BK1251" s="186">
        <f>ROUND(I1251*H1251,2)</f>
        <v>0</v>
      </c>
      <c r="BL1251" s="18" t="s">
        <v>276</v>
      </c>
      <c r="BM1251" s="185" t="s">
        <v>2117</v>
      </c>
    </row>
    <row r="1252" spans="1:65" s="2" customFormat="1" ht="78" x14ac:dyDescent="0.2">
      <c r="A1252" s="35"/>
      <c r="B1252" s="36"/>
      <c r="C1252" s="37"/>
      <c r="D1252" s="187" t="s">
        <v>179</v>
      </c>
      <c r="E1252" s="37"/>
      <c r="F1252" s="188" t="s">
        <v>2118</v>
      </c>
      <c r="G1252" s="37"/>
      <c r="H1252" s="37"/>
      <c r="I1252" s="189"/>
      <c r="J1252" s="37"/>
      <c r="K1252" s="37"/>
      <c r="L1252" s="40"/>
      <c r="M1252" s="190"/>
      <c r="N1252" s="191"/>
      <c r="O1252" s="65"/>
      <c r="P1252" s="65"/>
      <c r="Q1252" s="65"/>
      <c r="R1252" s="65"/>
      <c r="S1252" s="65"/>
      <c r="T1252" s="66"/>
      <c r="U1252" s="35"/>
      <c r="V1252" s="35"/>
      <c r="W1252" s="35"/>
      <c r="X1252" s="35"/>
      <c r="Y1252" s="35"/>
      <c r="Z1252" s="35"/>
      <c r="AA1252" s="35"/>
      <c r="AB1252" s="35"/>
      <c r="AC1252" s="35"/>
      <c r="AD1252" s="35"/>
      <c r="AE1252" s="35"/>
      <c r="AT1252" s="18" t="s">
        <v>179</v>
      </c>
      <c r="AU1252" s="18" t="s">
        <v>84</v>
      </c>
    </row>
    <row r="1253" spans="1:65" s="12" customFormat="1" ht="22.9" customHeight="1" x14ac:dyDescent="0.2">
      <c r="B1253" s="158"/>
      <c r="C1253" s="159"/>
      <c r="D1253" s="160" t="s">
        <v>73</v>
      </c>
      <c r="E1253" s="172" t="s">
        <v>2119</v>
      </c>
      <c r="F1253" s="172" t="s">
        <v>2120</v>
      </c>
      <c r="G1253" s="159"/>
      <c r="H1253" s="159"/>
      <c r="I1253" s="162"/>
      <c r="J1253" s="173">
        <f>BK1253</f>
        <v>0</v>
      </c>
      <c r="K1253" s="159"/>
      <c r="L1253" s="164"/>
      <c r="M1253" s="165"/>
      <c r="N1253" s="166"/>
      <c r="O1253" s="166"/>
      <c r="P1253" s="167">
        <f>SUM(P1254:P1320)</f>
        <v>0</v>
      </c>
      <c r="Q1253" s="166"/>
      <c r="R1253" s="167">
        <f>SUM(R1254:R1320)</f>
        <v>7.9077894999999989</v>
      </c>
      <c r="S1253" s="166"/>
      <c r="T1253" s="168">
        <f>SUM(T1254:T1320)</f>
        <v>0</v>
      </c>
      <c r="AR1253" s="169" t="s">
        <v>84</v>
      </c>
      <c r="AT1253" s="170" t="s">
        <v>73</v>
      </c>
      <c r="AU1253" s="170" t="s">
        <v>82</v>
      </c>
      <c r="AY1253" s="169" t="s">
        <v>170</v>
      </c>
      <c r="BK1253" s="171">
        <f>SUM(BK1254:BK1320)</f>
        <v>0</v>
      </c>
    </row>
    <row r="1254" spans="1:65" s="2" customFormat="1" ht="16.5" customHeight="1" x14ac:dyDescent="0.2">
      <c r="A1254" s="35"/>
      <c r="B1254" s="36"/>
      <c r="C1254" s="174" t="s">
        <v>2121</v>
      </c>
      <c r="D1254" s="174" t="s">
        <v>172</v>
      </c>
      <c r="E1254" s="175" t="s">
        <v>2122</v>
      </c>
      <c r="F1254" s="176" t="s">
        <v>2123</v>
      </c>
      <c r="G1254" s="177" t="s">
        <v>248</v>
      </c>
      <c r="H1254" s="178">
        <v>430.88</v>
      </c>
      <c r="I1254" s="179"/>
      <c r="J1254" s="180">
        <f>ROUND(I1254*H1254,2)</f>
        <v>0</v>
      </c>
      <c r="K1254" s="176" t="s">
        <v>176</v>
      </c>
      <c r="L1254" s="40"/>
      <c r="M1254" s="181" t="s">
        <v>19</v>
      </c>
      <c r="N1254" s="182" t="s">
        <v>45</v>
      </c>
      <c r="O1254" s="65"/>
      <c r="P1254" s="183">
        <f>O1254*H1254</f>
        <v>0</v>
      </c>
      <c r="Q1254" s="183">
        <v>0</v>
      </c>
      <c r="R1254" s="183">
        <f>Q1254*H1254</f>
        <v>0</v>
      </c>
      <c r="S1254" s="183">
        <v>0</v>
      </c>
      <c r="T1254" s="184">
        <f>S1254*H1254</f>
        <v>0</v>
      </c>
      <c r="U1254" s="35"/>
      <c r="V1254" s="35"/>
      <c r="W1254" s="35"/>
      <c r="X1254" s="35"/>
      <c r="Y1254" s="35"/>
      <c r="Z1254" s="35"/>
      <c r="AA1254" s="35"/>
      <c r="AB1254" s="35"/>
      <c r="AC1254" s="35"/>
      <c r="AD1254" s="35"/>
      <c r="AE1254" s="35"/>
      <c r="AR1254" s="185" t="s">
        <v>276</v>
      </c>
      <c r="AT1254" s="185" t="s">
        <v>172</v>
      </c>
      <c r="AU1254" s="185" t="s">
        <v>84</v>
      </c>
      <c r="AY1254" s="18" t="s">
        <v>170</v>
      </c>
      <c r="BE1254" s="186">
        <f>IF(N1254="základní",J1254,0)</f>
        <v>0</v>
      </c>
      <c r="BF1254" s="186">
        <f>IF(N1254="snížená",J1254,0)</f>
        <v>0</v>
      </c>
      <c r="BG1254" s="186">
        <f>IF(N1254="zákl. přenesená",J1254,0)</f>
        <v>0</v>
      </c>
      <c r="BH1254" s="186">
        <f>IF(N1254="sníž. přenesená",J1254,0)</f>
        <v>0</v>
      </c>
      <c r="BI1254" s="186">
        <f>IF(N1254="nulová",J1254,0)</f>
        <v>0</v>
      </c>
      <c r="BJ1254" s="18" t="s">
        <v>82</v>
      </c>
      <c r="BK1254" s="186">
        <f>ROUND(I1254*H1254,2)</f>
        <v>0</v>
      </c>
      <c r="BL1254" s="18" t="s">
        <v>276</v>
      </c>
      <c r="BM1254" s="185" t="s">
        <v>2124</v>
      </c>
    </row>
    <row r="1255" spans="1:65" s="13" customFormat="1" x14ac:dyDescent="0.2">
      <c r="B1255" s="192"/>
      <c r="C1255" s="193"/>
      <c r="D1255" s="187" t="s">
        <v>181</v>
      </c>
      <c r="E1255" s="194" t="s">
        <v>19</v>
      </c>
      <c r="F1255" s="195" t="s">
        <v>2125</v>
      </c>
      <c r="G1255" s="193"/>
      <c r="H1255" s="196">
        <v>443.36</v>
      </c>
      <c r="I1255" s="197"/>
      <c r="J1255" s="193"/>
      <c r="K1255" s="193"/>
      <c r="L1255" s="198"/>
      <c r="M1255" s="199"/>
      <c r="N1255" s="200"/>
      <c r="O1255" s="200"/>
      <c r="P1255" s="200"/>
      <c r="Q1255" s="200"/>
      <c r="R1255" s="200"/>
      <c r="S1255" s="200"/>
      <c r="T1255" s="201"/>
      <c r="AT1255" s="202" t="s">
        <v>181</v>
      </c>
      <c r="AU1255" s="202" t="s">
        <v>84</v>
      </c>
      <c r="AV1255" s="13" t="s">
        <v>84</v>
      </c>
      <c r="AW1255" s="13" t="s">
        <v>35</v>
      </c>
      <c r="AX1255" s="13" t="s">
        <v>74</v>
      </c>
      <c r="AY1255" s="202" t="s">
        <v>170</v>
      </c>
    </row>
    <row r="1256" spans="1:65" s="13" customFormat="1" x14ac:dyDescent="0.2">
      <c r="B1256" s="192"/>
      <c r="C1256" s="193"/>
      <c r="D1256" s="187" t="s">
        <v>181</v>
      </c>
      <c r="E1256" s="194" t="s">
        <v>19</v>
      </c>
      <c r="F1256" s="195" t="s">
        <v>1917</v>
      </c>
      <c r="G1256" s="193"/>
      <c r="H1256" s="196">
        <v>-12.48</v>
      </c>
      <c r="I1256" s="197"/>
      <c r="J1256" s="193"/>
      <c r="K1256" s="193"/>
      <c r="L1256" s="198"/>
      <c r="M1256" s="199"/>
      <c r="N1256" s="200"/>
      <c r="O1256" s="200"/>
      <c r="P1256" s="200"/>
      <c r="Q1256" s="200"/>
      <c r="R1256" s="200"/>
      <c r="S1256" s="200"/>
      <c r="T1256" s="201"/>
      <c r="AT1256" s="202" t="s">
        <v>181</v>
      </c>
      <c r="AU1256" s="202" t="s">
        <v>84</v>
      </c>
      <c r="AV1256" s="13" t="s">
        <v>84</v>
      </c>
      <c r="AW1256" s="13" t="s">
        <v>35</v>
      </c>
      <c r="AX1256" s="13" t="s">
        <v>74</v>
      </c>
      <c r="AY1256" s="202" t="s">
        <v>170</v>
      </c>
    </row>
    <row r="1257" spans="1:65" s="14" customFormat="1" x14ac:dyDescent="0.2">
      <c r="B1257" s="203"/>
      <c r="C1257" s="204"/>
      <c r="D1257" s="187" t="s">
        <v>181</v>
      </c>
      <c r="E1257" s="205" t="s">
        <v>19</v>
      </c>
      <c r="F1257" s="206" t="s">
        <v>185</v>
      </c>
      <c r="G1257" s="204"/>
      <c r="H1257" s="207">
        <v>430.88</v>
      </c>
      <c r="I1257" s="208"/>
      <c r="J1257" s="204"/>
      <c r="K1257" s="204"/>
      <c r="L1257" s="209"/>
      <c r="M1257" s="210"/>
      <c r="N1257" s="211"/>
      <c r="O1257" s="211"/>
      <c r="P1257" s="211"/>
      <c r="Q1257" s="211"/>
      <c r="R1257" s="211"/>
      <c r="S1257" s="211"/>
      <c r="T1257" s="212"/>
      <c r="AT1257" s="213" t="s">
        <v>181</v>
      </c>
      <c r="AU1257" s="213" t="s">
        <v>84</v>
      </c>
      <c r="AV1257" s="14" t="s">
        <v>177</v>
      </c>
      <c r="AW1257" s="14" t="s">
        <v>35</v>
      </c>
      <c r="AX1257" s="14" t="s">
        <v>82</v>
      </c>
      <c r="AY1257" s="213" t="s">
        <v>170</v>
      </c>
    </row>
    <row r="1258" spans="1:65" s="2" customFormat="1" ht="16.5" customHeight="1" x14ac:dyDescent="0.2">
      <c r="A1258" s="35"/>
      <c r="B1258" s="36"/>
      <c r="C1258" s="214" t="s">
        <v>2126</v>
      </c>
      <c r="D1258" s="214" t="s">
        <v>239</v>
      </c>
      <c r="E1258" s="215" t="s">
        <v>2127</v>
      </c>
      <c r="F1258" s="216" t="s">
        <v>2128</v>
      </c>
      <c r="G1258" s="217" t="s">
        <v>248</v>
      </c>
      <c r="H1258" s="218">
        <v>495.512</v>
      </c>
      <c r="I1258" s="219"/>
      <c r="J1258" s="220">
        <f>ROUND(I1258*H1258,2)</f>
        <v>0</v>
      </c>
      <c r="K1258" s="216" t="s">
        <v>176</v>
      </c>
      <c r="L1258" s="221"/>
      <c r="M1258" s="222" t="s">
        <v>19</v>
      </c>
      <c r="N1258" s="223" t="s">
        <v>45</v>
      </c>
      <c r="O1258" s="65"/>
      <c r="P1258" s="183">
        <f>O1258*H1258</f>
        <v>0</v>
      </c>
      <c r="Q1258" s="183">
        <v>5.0000000000000001E-4</v>
      </c>
      <c r="R1258" s="183">
        <f>Q1258*H1258</f>
        <v>0.247756</v>
      </c>
      <c r="S1258" s="183">
        <v>0</v>
      </c>
      <c r="T1258" s="184">
        <f>S1258*H1258</f>
        <v>0</v>
      </c>
      <c r="U1258" s="35"/>
      <c r="V1258" s="35"/>
      <c r="W1258" s="35"/>
      <c r="X1258" s="35"/>
      <c r="Y1258" s="35"/>
      <c r="Z1258" s="35"/>
      <c r="AA1258" s="35"/>
      <c r="AB1258" s="35"/>
      <c r="AC1258" s="35"/>
      <c r="AD1258" s="35"/>
      <c r="AE1258" s="35"/>
      <c r="AR1258" s="185" t="s">
        <v>426</v>
      </c>
      <c r="AT1258" s="185" t="s">
        <v>239</v>
      </c>
      <c r="AU1258" s="185" t="s">
        <v>84</v>
      </c>
      <c r="AY1258" s="18" t="s">
        <v>170</v>
      </c>
      <c r="BE1258" s="186">
        <f>IF(N1258="základní",J1258,0)</f>
        <v>0</v>
      </c>
      <c r="BF1258" s="186">
        <f>IF(N1258="snížená",J1258,0)</f>
        <v>0</v>
      </c>
      <c r="BG1258" s="186">
        <f>IF(N1258="zákl. přenesená",J1258,0)</f>
        <v>0</v>
      </c>
      <c r="BH1258" s="186">
        <f>IF(N1258="sníž. přenesená",J1258,0)</f>
        <v>0</v>
      </c>
      <c r="BI1258" s="186">
        <f>IF(N1258="nulová",J1258,0)</f>
        <v>0</v>
      </c>
      <c r="BJ1258" s="18" t="s">
        <v>82</v>
      </c>
      <c r="BK1258" s="186">
        <f>ROUND(I1258*H1258,2)</f>
        <v>0</v>
      </c>
      <c r="BL1258" s="18" t="s">
        <v>276</v>
      </c>
      <c r="BM1258" s="185" t="s">
        <v>2129</v>
      </c>
    </row>
    <row r="1259" spans="1:65" s="13" customFormat="1" x14ac:dyDescent="0.2">
      <c r="B1259" s="192"/>
      <c r="C1259" s="193"/>
      <c r="D1259" s="187" t="s">
        <v>181</v>
      </c>
      <c r="E1259" s="193"/>
      <c r="F1259" s="195" t="s">
        <v>2130</v>
      </c>
      <c r="G1259" s="193"/>
      <c r="H1259" s="196">
        <v>495.512</v>
      </c>
      <c r="I1259" s="197"/>
      <c r="J1259" s="193"/>
      <c r="K1259" s="193"/>
      <c r="L1259" s="198"/>
      <c r="M1259" s="199"/>
      <c r="N1259" s="200"/>
      <c r="O1259" s="200"/>
      <c r="P1259" s="200"/>
      <c r="Q1259" s="200"/>
      <c r="R1259" s="200"/>
      <c r="S1259" s="200"/>
      <c r="T1259" s="201"/>
      <c r="AT1259" s="202" t="s">
        <v>181</v>
      </c>
      <c r="AU1259" s="202" t="s">
        <v>84</v>
      </c>
      <c r="AV1259" s="13" t="s">
        <v>84</v>
      </c>
      <c r="AW1259" s="13" t="s">
        <v>4</v>
      </c>
      <c r="AX1259" s="13" t="s">
        <v>82</v>
      </c>
      <c r="AY1259" s="202" t="s">
        <v>170</v>
      </c>
    </row>
    <row r="1260" spans="1:65" s="2" customFormat="1" ht="24" x14ac:dyDescent="0.2">
      <c r="A1260" s="35"/>
      <c r="B1260" s="36"/>
      <c r="C1260" s="174" t="s">
        <v>2131</v>
      </c>
      <c r="D1260" s="174" t="s">
        <v>172</v>
      </c>
      <c r="E1260" s="175" t="s">
        <v>2132</v>
      </c>
      <c r="F1260" s="176" t="s">
        <v>2133</v>
      </c>
      <c r="G1260" s="177" t="s">
        <v>248</v>
      </c>
      <c r="H1260" s="178">
        <v>430.88</v>
      </c>
      <c r="I1260" s="179"/>
      <c r="J1260" s="180">
        <f>ROUND(I1260*H1260,2)</f>
        <v>0</v>
      </c>
      <c r="K1260" s="176" t="s">
        <v>176</v>
      </c>
      <c r="L1260" s="40"/>
      <c r="M1260" s="181" t="s">
        <v>19</v>
      </c>
      <c r="N1260" s="182" t="s">
        <v>45</v>
      </c>
      <c r="O1260" s="65"/>
      <c r="P1260" s="183">
        <f>O1260*H1260</f>
        <v>0</v>
      </c>
      <c r="Q1260" s="183">
        <v>0</v>
      </c>
      <c r="R1260" s="183">
        <f>Q1260*H1260</f>
        <v>0</v>
      </c>
      <c r="S1260" s="183">
        <v>0</v>
      </c>
      <c r="T1260" s="184">
        <f>S1260*H1260</f>
        <v>0</v>
      </c>
      <c r="U1260" s="35"/>
      <c r="V1260" s="35"/>
      <c r="W1260" s="35"/>
      <c r="X1260" s="35"/>
      <c r="Y1260" s="35"/>
      <c r="Z1260" s="35"/>
      <c r="AA1260" s="35"/>
      <c r="AB1260" s="35"/>
      <c r="AC1260" s="35"/>
      <c r="AD1260" s="35"/>
      <c r="AE1260" s="35"/>
      <c r="AR1260" s="185" t="s">
        <v>276</v>
      </c>
      <c r="AT1260" s="185" t="s">
        <v>172</v>
      </c>
      <c r="AU1260" s="185" t="s">
        <v>84</v>
      </c>
      <c r="AY1260" s="18" t="s">
        <v>170</v>
      </c>
      <c r="BE1260" s="186">
        <f>IF(N1260="základní",J1260,0)</f>
        <v>0</v>
      </c>
      <c r="BF1260" s="186">
        <f>IF(N1260="snížená",J1260,0)</f>
        <v>0</v>
      </c>
      <c r="BG1260" s="186">
        <f>IF(N1260="zákl. přenesená",J1260,0)</f>
        <v>0</v>
      </c>
      <c r="BH1260" s="186">
        <f>IF(N1260="sníž. přenesená",J1260,0)</f>
        <v>0</v>
      </c>
      <c r="BI1260" s="186">
        <f>IF(N1260="nulová",J1260,0)</f>
        <v>0</v>
      </c>
      <c r="BJ1260" s="18" t="s">
        <v>82</v>
      </c>
      <c r="BK1260" s="186">
        <f>ROUND(I1260*H1260,2)</f>
        <v>0</v>
      </c>
      <c r="BL1260" s="18" t="s">
        <v>276</v>
      </c>
      <c r="BM1260" s="185" t="s">
        <v>2134</v>
      </c>
    </row>
    <row r="1261" spans="1:65" s="13" customFormat="1" x14ac:dyDescent="0.2">
      <c r="B1261" s="192"/>
      <c r="C1261" s="193"/>
      <c r="D1261" s="187" t="s">
        <v>181</v>
      </c>
      <c r="E1261" s="194" t="s">
        <v>19</v>
      </c>
      <c r="F1261" s="195" t="s">
        <v>2125</v>
      </c>
      <c r="G1261" s="193"/>
      <c r="H1261" s="196">
        <v>443.36</v>
      </c>
      <c r="I1261" s="197"/>
      <c r="J1261" s="193"/>
      <c r="K1261" s="193"/>
      <c r="L1261" s="198"/>
      <c r="M1261" s="199"/>
      <c r="N1261" s="200"/>
      <c r="O1261" s="200"/>
      <c r="P1261" s="200"/>
      <c r="Q1261" s="200"/>
      <c r="R1261" s="200"/>
      <c r="S1261" s="200"/>
      <c r="T1261" s="201"/>
      <c r="AT1261" s="202" t="s">
        <v>181</v>
      </c>
      <c r="AU1261" s="202" t="s">
        <v>84</v>
      </c>
      <c r="AV1261" s="13" t="s">
        <v>84</v>
      </c>
      <c r="AW1261" s="13" t="s">
        <v>35</v>
      </c>
      <c r="AX1261" s="13" t="s">
        <v>74</v>
      </c>
      <c r="AY1261" s="202" t="s">
        <v>170</v>
      </c>
    </row>
    <row r="1262" spans="1:65" s="13" customFormat="1" x14ac:dyDescent="0.2">
      <c r="B1262" s="192"/>
      <c r="C1262" s="193"/>
      <c r="D1262" s="187" t="s">
        <v>181</v>
      </c>
      <c r="E1262" s="194" t="s">
        <v>19</v>
      </c>
      <c r="F1262" s="195" t="s">
        <v>1917</v>
      </c>
      <c r="G1262" s="193"/>
      <c r="H1262" s="196">
        <v>-12.48</v>
      </c>
      <c r="I1262" s="197"/>
      <c r="J1262" s="193"/>
      <c r="K1262" s="193"/>
      <c r="L1262" s="198"/>
      <c r="M1262" s="199"/>
      <c r="N1262" s="200"/>
      <c r="O1262" s="200"/>
      <c r="P1262" s="200"/>
      <c r="Q1262" s="200"/>
      <c r="R1262" s="200"/>
      <c r="S1262" s="200"/>
      <c r="T1262" s="201"/>
      <c r="AT1262" s="202" t="s">
        <v>181</v>
      </c>
      <c r="AU1262" s="202" t="s">
        <v>84</v>
      </c>
      <c r="AV1262" s="13" t="s">
        <v>84</v>
      </c>
      <c r="AW1262" s="13" t="s">
        <v>35</v>
      </c>
      <c r="AX1262" s="13" t="s">
        <v>74</v>
      </c>
      <c r="AY1262" s="202" t="s">
        <v>170</v>
      </c>
    </row>
    <row r="1263" spans="1:65" s="14" customFormat="1" x14ac:dyDescent="0.2">
      <c r="B1263" s="203"/>
      <c r="C1263" s="204"/>
      <c r="D1263" s="187" t="s">
        <v>181</v>
      </c>
      <c r="E1263" s="205" t="s">
        <v>19</v>
      </c>
      <c r="F1263" s="206" t="s">
        <v>185</v>
      </c>
      <c r="G1263" s="204"/>
      <c r="H1263" s="207">
        <v>430.88</v>
      </c>
      <c r="I1263" s="208"/>
      <c r="J1263" s="204"/>
      <c r="K1263" s="204"/>
      <c r="L1263" s="209"/>
      <c r="M1263" s="210"/>
      <c r="N1263" s="211"/>
      <c r="O1263" s="211"/>
      <c r="P1263" s="211"/>
      <c r="Q1263" s="211"/>
      <c r="R1263" s="211"/>
      <c r="S1263" s="211"/>
      <c r="T1263" s="212"/>
      <c r="AT1263" s="213" t="s">
        <v>181</v>
      </c>
      <c r="AU1263" s="213" t="s">
        <v>84</v>
      </c>
      <c r="AV1263" s="14" t="s">
        <v>177</v>
      </c>
      <c r="AW1263" s="14" t="s">
        <v>35</v>
      </c>
      <c r="AX1263" s="14" t="s">
        <v>82</v>
      </c>
      <c r="AY1263" s="213" t="s">
        <v>170</v>
      </c>
    </row>
    <row r="1264" spans="1:65" s="2" customFormat="1" ht="36" x14ac:dyDescent="0.2">
      <c r="A1264" s="35"/>
      <c r="B1264" s="36"/>
      <c r="C1264" s="214" t="s">
        <v>2135</v>
      </c>
      <c r="D1264" s="214" t="s">
        <v>239</v>
      </c>
      <c r="E1264" s="215" t="s">
        <v>2136</v>
      </c>
      <c r="F1264" s="216" t="s">
        <v>2137</v>
      </c>
      <c r="G1264" s="217" t="s">
        <v>248</v>
      </c>
      <c r="H1264" s="218">
        <v>463.19600000000003</v>
      </c>
      <c r="I1264" s="219"/>
      <c r="J1264" s="220">
        <f>ROUND(I1264*H1264,2)</f>
        <v>0</v>
      </c>
      <c r="K1264" s="216" t="s">
        <v>19</v>
      </c>
      <c r="L1264" s="221"/>
      <c r="M1264" s="222" t="s">
        <v>19</v>
      </c>
      <c r="N1264" s="223" t="s">
        <v>45</v>
      </c>
      <c r="O1264" s="65"/>
      <c r="P1264" s="183">
        <f>O1264*H1264</f>
        <v>0</v>
      </c>
      <c r="Q1264" s="183">
        <v>7.0000000000000001E-3</v>
      </c>
      <c r="R1264" s="183">
        <f>Q1264*H1264</f>
        <v>3.242372</v>
      </c>
      <c r="S1264" s="183">
        <v>0</v>
      </c>
      <c r="T1264" s="184">
        <f>S1264*H1264</f>
        <v>0</v>
      </c>
      <c r="U1264" s="35"/>
      <c r="V1264" s="35"/>
      <c r="W1264" s="35"/>
      <c r="X1264" s="35"/>
      <c r="Y1264" s="35"/>
      <c r="Z1264" s="35"/>
      <c r="AA1264" s="35"/>
      <c r="AB1264" s="35"/>
      <c r="AC1264" s="35"/>
      <c r="AD1264" s="35"/>
      <c r="AE1264" s="35"/>
      <c r="AR1264" s="185" t="s">
        <v>426</v>
      </c>
      <c r="AT1264" s="185" t="s">
        <v>239</v>
      </c>
      <c r="AU1264" s="185" t="s">
        <v>84</v>
      </c>
      <c r="AY1264" s="18" t="s">
        <v>170</v>
      </c>
      <c r="BE1264" s="186">
        <f>IF(N1264="základní",J1264,0)</f>
        <v>0</v>
      </c>
      <c r="BF1264" s="186">
        <f>IF(N1264="snížená",J1264,0)</f>
        <v>0</v>
      </c>
      <c r="BG1264" s="186">
        <f>IF(N1264="zákl. přenesená",J1264,0)</f>
        <v>0</v>
      </c>
      <c r="BH1264" s="186">
        <f>IF(N1264="sníž. přenesená",J1264,0)</f>
        <v>0</v>
      </c>
      <c r="BI1264" s="186">
        <f>IF(N1264="nulová",J1264,0)</f>
        <v>0</v>
      </c>
      <c r="BJ1264" s="18" t="s">
        <v>82</v>
      </c>
      <c r="BK1264" s="186">
        <f>ROUND(I1264*H1264,2)</f>
        <v>0</v>
      </c>
      <c r="BL1264" s="18" t="s">
        <v>276</v>
      </c>
      <c r="BM1264" s="185" t="s">
        <v>2138</v>
      </c>
    </row>
    <row r="1265" spans="1:65" s="13" customFormat="1" x14ac:dyDescent="0.2">
      <c r="B1265" s="192"/>
      <c r="C1265" s="193"/>
      <c r="D1265" s="187" t="s">
        <v>181</v>
      </c>
      <c r="E1265" s="193"/>
      <c r="F1265" s="195" t="s">
        <v>2139</v>
      </c>
      <c r="G1265" s="193"/>
      <c r="H1265" s="196">
        <v>463.19600000000003</v>
      </c>
      <c r="I1265" s="197"/>
      <c r="J1265" s="193"/>
      <c r="K1265" s="193"/>
      <c r="L1265" s="198"/>
      <c r="M1265" s="199"/>
      <c r="N1265" s="200"/>
      <c r="O1265" s="200"/>
      <c r="P1265" s="200"/>
      <c r="Q1265" s="200"/>
      <c r="R1265" s="200"/>
      <c r="S1265" s="200"/>
      <c r="T1265" s="201"/>
      <c r="AT1265" s="202" t="s">
        <v>181</v>
      </c>
      <c r="AU1265" s="202" t="s">
        <v>84</v>
      </c>
      <c r="AV1265" s="13" t="s">
        <v>84</v>
      </c>
      <c r="AW1265" s="13" t="s">
        <v>4</v>
      </c>
      <c r="AX1265" s="13" t="s">
        <v>82</v>
      </c>
      <c r="AY1265" s="202" t="s">
        <v>170</v>
      </c>
    </row>
    <row r="1266" spans="1:65" s="2" customFormat="1" ht="16.5" customHeight="1" x14ac:dyDescent="0.2">
      <c r="A1266" s="35"/>
      <c r="B1266" s="36"/>
      <c r="C1266" s="174" t="s">
        <v>2140</v>
      </c>
      <c r="D1266" s="174" t="s">
        <v>172</v>
      </c>
      <c r="E1266" s="175" t="s">
        <v>2141</v>
      </c>
      <c r="F1266" s="176" t="s">
        <v>2142</v>
      </c>
      <c r="G1266" s="177" t="s">
        <v>272</v>
      </c>
      <c r="H1266" s="178">
        <v>32.6</v>
      </c>
      <c r="I1266" s="179"/>
      <c r="J1266" s="180">
        <f>ROUND(I1266*H1266,2)</f>
        <v>0</v>
      </c>
      <c r="K1266" s="176" t="s">
        <v>176</v>
      </c>
      <c r="L1266" s="40"/>
      <c r="M1266" s="181" t="s">
        <v>19</v>
      </c>
      <c r="N1266" s="182" t="s">
        <v>45</v>
      </c>
      <c r="O1266" s="65"/>
      <c r="P1266" s="183">
        <f>O1266*H1266</f>
        <v>0</v>
      </c>
      <c r="Q1266" s="183">
        <v>0</v>
      </c>
      <c r="R1266" s="183">
        <f>Q1266*H1266</f>
        <v>0</v>
      </c>
      <c r="S1266" s="183">
        <v>0</v>
      </c>
      <c r="T1266" s="184">
        <f>S1266*H1266</f>
        <v>0</v>
      </c>
      <c r="U1266" s="35"/>
      <c r="V1266" s="35"/>
      <c r="W1266" s="35"/>
      <c r="X1266" s="35"/>
      <c r="Y1266" s="35"/>
      <c r="Z1266" s="35"/>
      <c r="AA1266" s="35"/>
      <c r="AB1266" s="35"/>
      <c r="AC1266" s="35"/>
      <c r="AD1266" s="35"/>
      <c r="AE1266" s="35"/>
      <c r="AR1266" s="185" t="s">
        <v>276</v>
      </c>
      <c r="AT1266" s="185" t="s">
        <v>172</v>
      </c>
      <c r="AU1266" s="185" t="s">
        <v>84</v>
      </c>
      <c r="AY1266" s="18" t="s">
        <v>170</v>
      </c>
      <c r="BE1266" s="186">
        <f>IF(N1266="základní",J1266,0)</f>
        <v>0</v>
      </c>
      <c r="BF1266" s="186">
        <f>IF(N1266="snížená",J1266,0)</f>
        <v>0</v>
      </c>
      <c r="BG1266" s="186">
        <f>IF(N1266="zákl. přenesená",J1266,0)</f>
        <v>0</v>
      </c>
      <c r="BH1266" s="186">
        <f>IF(N1266="sníž. přenesená",J1266,0)</f>
        <v>0</v>
      </c>
      <c r="BI1266" s="186">
        <f>IF(N1266="nulová",J1266,0)</f>
        <v>0</v>
      </c>
      <c r="BJ1266" s="18" t="s">
        <v>82</v>
      </c>
      <c r="BK1266" s="186">
        <f>ROUND(I1266*H1266,2)</f>
        <v>0</v>
      </c>
      <c r="BL1266" s="18" t="s">
        <v>276</v>
      </c>
      <c r="BM1266" s="185" t="s">
        <v>2143</v>
      </c>
    </row>
    <row r="1267" spans="1:65" s="13" customFormat="1" x14ac:dyDescent="0.2">
      <c r="B1267" s="192"/>
      <c r="C1267" s="193"/>
      <c r="D1267" s="187" t="s">
        <v>181</v>
      </c>
      <c r="E1267" s="194" t="s">
        <v>19</v>
      </c>
      <c r="F1267" s="195" t="s">
        <v>2144</v>
      </c>
      <c r="G1267" s="193"/>
      <c r="H1267" s="196">
        <v>32.6</v>
      </c>
      <c r="I1267" s="197"/>
      <c r="J1267" s="193"/>
      <c r="K1267" s="193"/>
      <c r="L1267" s="198"/>
      <c r="M1267" s="199"/>
      <c r="N1267" s="200"/>
      <c r="O1267" s="200"/>
      <c r="P1267" s="200"/>
      <c r="Q1267" s="200"/>
      <c r="R1267" s="200"/>
      <c r="S1267" s="200"/>
      <c r="T1267" s="201"/>
      <c r="AT1267" s="202" t="s">
        <v>181</v>
      </c>
      <c r="AU1267" s="202" t="s">
        <v>84</v>
      </c>
      <c r="AV1267" s="13" t="s">
        <v>84</v>
      </c>
      <c r="AW1267" s="13" t="s">
        <v>35</v>
      </c>
      <c r="AX1267" s="13" t="s">
        <v>82</v>
      </c>
      <c r="AY1267" s="202" t="s">
        <v>170</v>
      </c>
    </row>
    <row r="1268" spans="1:65" s="2" customFormat="1" ht="16.5" customHeight="1" x14ac:dyDescent="0.2">
      <c r="A1268" s="35"/>
      <c r="B1268" s="36"/>
      <c r="C1268" s="214" t="s">
        <v>2145</v>
      </c>
      <c r="D1268" s="214" t="s">
        <v>239</v>
      </c>
      <c r="E1268" s="215" t="s">
        <v>2146</v>
      </c>
      <c r="F1268" s="216" t="s">
        <v>2147</v>
      </c>
      <c r="G1268" s="217" t="s">
        <v>439</v>
      </c>
      <c r="H1268" s="218">
        <v>18</v>
      </c>
      <c r="I1268" s="219"/>
      <c r="J1268" s="220">
        <f>ROUND(I1268*H1268,2)</f>
        <v>0</v>
      </c>
      <c r="K1268" s="216" t="s">
        <v>19</v>
      </c>
      <c r="L1268" s="221"/>
      <c r="M1268" s="222" t="s">
        <v>19</v>
      </c>
      <c r="N1268" s="223" t="s">
        <v>45</v>
      </c>
      <c r="O1268" s="65"/>
      <c r="P1268" s="183">
        <f>O1268*H1268</f>
        <v>0</v>
      </c>
      <c r="Q1268" s="183">
        <v>0</v>
      </c>
      <c r="R1268" s="183">
        <f>Q1268*H1268</f>
        <v>0</v>
      </c>
      <c r="S1268" s="183">
        <v>0</v>
      </c>
      <c r="T1268" s="184">
        <f>S1268*H1268</f>
        <v>0</v>
      </c>
      <c r="U1268" s="35"/>
      <c r="V1268" s="35"/>
      <c r="W1268" s="35"/>
      <c r="X1268" s="35"/>
      <c r="Y1268" s="35"/>
      <c r="Z1268" s="35"/>
      <c r="AA1268" s="35"/>
      <c r="AB1268" s="35"/>
      <c r="AC1268" s="35"/>
      <c r="AD1268" s="35"/>
      <c r="AE1268" s="35"/>
      <c r="AR1268" s="185" t="s">
        <v>426</v>
      </c>
      <c r="AT1268" s="185" t="s">
        <v>239</v>
      </c>
      <c r="AU1268" s="185" t="s">
        <v>84</v>
      </c>
      <c r="AY1268" s="18" t="s">
        <v>170</v>
      </c>
      <c r="BE1268" s="186">
        <f>IF(N1268="základní",J1268,0)</f>
        <v>0</v>
      </c>
      <c r="BF1268" s="186">
        <f>IF(N1268="snížená",J1268,0)</f>
        <v>0</v>
      </c>
      <c r="BG1268" s="186">
        <f>IF(N1268="zákl. přenesená",J1268,0)</f>
        <v>0</v>
      </c>
      <c r="BH1268" s="186">
        <f>IF(N1268="sníž. přenesená",J1268,0)</f>
        <v>0</v>
      </c>
      <c r="BI1268" s="186">
        <f>IF(N1268="nulová",J1268,0)</f>
        <v>0</v>
      </c>
      <c r="BJ1268" s="18" t="s">
        <v>82</v>
      </c>
      <c r="BK1268" s="186">
        <f>ROUND(I1268*H1268,2)</f>
        <v>0</v>
      </c>
      <c r="BL1268" s="18" t="s">
        <v>276</v>
      </c>
      <c r="BM1268" s="185" t="s">
        <v>2148</v>
      </c>
    </row>
    <row r="1269" spans="1:65" s="2" customFormat="1" ht="16.5" customHeight="1" x14ac:dyDescent="0.2">
      <c r="A1269" s="35"/>
      <c r="B1269" s="36"/>
      <c r="C1269" s="174" t="s">
        <v>2149</v>
      </c>
      <c r="D1269" s="174" t="s">
        <v>172</v>
      </c>
      <c r="E1269" s="175" t="s">
        <v>2150</v>
      </c>
      <c r="F1269" s="176" t="s">
        <v>2151</v>
      </c>
      <c r="G1269" s="177" t="s">
        <v>272</v>
      </c>
      <c r="H1269" s="178">
        <v>27.216000000000001</v>
      </c>
      <c r="I1269" s="179"/>
      <c r="J1269" s="180">
        <f>ROUND(I1269*H1269,2)</f>
        <v>0</v>
      </c>
      <c r="K1269" s="176" t="s">
        <v>176</v>
      </c>
      <c r="L1269" s="40"/>
      <c r="M1269" s="181" t="s">
        <v>19</v>
      </c>
      <c r="N1269" s="182" t="s">
        <v>45</v>
      </c>
      <c r="O1269" s="65"/>
      <c r="P1269" s="183">
        <f>O1269*H1269</f>
        <v>0</v>
      </c>
      <c r="Q1269" s="183">
        <v>0</v>
      </c>
      <c r="R1269" s="183">
        <f>Q1269*H1269</f>
        <v>0</v>
      </c>
      <c r="S1269" s="183">
        <v>0</v>
      </c>
      <c r="T1269" s="184">
        <f>S1269*H1269</f>
        <v>0</v>
      </c>
      <c r="U1269" s="35"/>
      <c r="V1269" s="35"/>
      <c r="W1269" s="35"/>
      <c r="X1269" s="35"/>
      <c r="Y1269" s="35"/>
      <c r="Z1269" s="35"/>
      <c r="AA1269" s="35"/>
      <c r="AB1269" s="35"/>
      <c r="AC1269" s="35"/>
      <c r="AD1269" s="35"/>
      <c r="AE1269" s="35"/>
      <c r="AR1269" s="185" t="s">
        <v>276</v>
      </c>
      <c r="AT1269" s="185" t="s">
        <v>172</v>
      </c>
      <c r="AU1269" s="185" t="s">
        <v>84</v>
      </c>
      <c r="AY1269" s="18" t="s">
        <v>170</v>
      </c>
      <c r="BE1269" s="186">
        <f>IF(N1269="základní",J1269,0)</f>
        <v>0</v>
      </c>
      <c r="BF1269" s="186">
        <f>IF(N1269="snížená",J1269,0)</f>
        <v>0</v>
      </c>
      <c r="BG1269" s="186">
        <f>IF(N1269="zákl. přenesená",J1269,0)</f>
        <v>0</v>
      </c>
      <c r="BH1269" s="186">
        <f>IF(N1269="sníž. přenesená",J1269,0)</f>
        <v>0</v>
      </c>
      <c r="BI1269" s="186">
        <f>IF(N1269="nulová",J1269,0)</f>
        <v>0</v>
      </c>
      <c r="BJ1269" s="18" t="s">
        <v>82</v>
      </c>
      <c r="BK1269" s="186">
        <f>ROUND(I1269*H1269,2)</f>
        <v>0</v>
      </c>
      <c r="BL1269" s="18" t="s">
        <v>276</v>
      </c>
      <c r="BM1269" s="185" t="s">
        <v>2152</v>
      </c>
    </row>
    <row r="1270" spans="1:65" s="13" customFormat="1" x14ac:dyDescent="0.2">
      <c r="B1270" s="192"/>
      <c r="C1270" s="193"/>
      <c r="D1270" s="187" t="s">
        <v>181</v>
      </c>
      <c r="E1270" s="194" t="s">
        <v>19</v>
      </c>
      <c r="F1270" s="195" t="s">
        <v>2153</v>
      </c>
      <c r="G1270" s="193"/>
      <c r="H1270" s="196">
        <v>27.216000000000001</v>
      </c>
      <c r="I1270" s="197"/>
      <c r="J1270" s="193"/>
      <c r="K1270" s="193"/>
      <c r="L1270" s="198"/>
      <c r="M1270" s="199"/>
      <c r="N1270" s="200"/>
      <c r="O1270" s="200"/>
      <c r="P1270" s="200"/>
      <c r="Q1270" s="200"/>
      <c r="R1270" s="200"/>
      <c r="S1270" s="200"/>
      <c r="T1270" s="201"/>
      <c r="AT1270" s="202" t="s">
        <v>181</v>
      </c>
      <c r="AU1270" s="202" t="s">
        <v>84</v>
      </c>
      <c r="AV1270" s="13" t="s">
        <v>84</v>
      </c>
      <c r="AW1270" s="13" t="s">
        <v>35</v>
      </c>
      <c r="AX1270" s="13" t="s">
        <v>82</v>
      </c>
      <c r="AY1270" s="202" t="s">
        <v>170</v>
      </c>
    </row>
    <row r="1271" spans="1:65" s="2" customFormat="1" ht="16.5" customHeight="1" x14ac:dyDescent="0.2">
      <c r="A1271" s="35"/>
      <c r="B1271" s="36"/>
      <c r="C1271" s="214" t="s">
        <v>2154</v>
      </c>
      <c r="D1271" s="214" t="s">
        <v>239</v>
      </c>
      <c r="E1271" s="215" t="s">
        <v>2155</v>
      </c>
      <c r="F1271" s="216" t="s">
        <v>2156</v>
      </c>
      <c r="G1271" s="217" t="s">
        <v>439</v>
      </c>
      <c r="H1271" s="218">
        <v>15</v>
      </c>
      <c r="I1271" s="219"/>
      <c r="J1271" s="220">
        <f>ROUND(I1271*H1271,2)</f>
        <v>0</v>
      </c>
      <c r="K1271" s="216" t="s">
        <v>19</v>
      </c>
      <c r="L1271" s="221"/>
      <c r="M1271" s="222" t="s">
        <v>19</v>
      </c>
      <c r="N1271" s="223" t="s">
        <v>45</v>
      </c>
      <c r="O1271" s="65"/>
      <c r="P1271" s="183">
        <f>O1271*H1271</f>
        <v>0</v>
      </c>
      <c r="Q1271" s="183">
        <v>0</v>
      </c>
      <c r="R1271" s="183">
        <f>Q1271*H1271</f>
        <v>0</v>
      </c>
      <c r="S1271" s="183">
        <v>0</v>
      </c>
      <c r="T1271" s="184">
        <f>S1271*H1271</f>
        <v>0</v>
      </c>
      <c r="U1271" s="35"/>
      <c r="V1271" s="35"/>
      <c r="W1271" s="35"/>
      <c r="X1271" s="35"/>
      <c r="Y1271" s="35"/>
      <c r="Z1271" s="35"/>
      <c r="AA1271" s="35"/>
      <c r="AB1271" s="35"/>
      <c r="AC1271" s="35"/>
      <c r="AD1271" s="35"/>
      <c r="AE1271" s="35"/>
      <c r="AR1271" s="185" t="s">
        <v>426</v>
      </c>
      <c r="AT1271" s="185" t="s">
        <v>239</v>
      </c>
      <c r="AU1271" s="185" t="s">
        <v>84</v>
      </c>
      <c r="AY1271" s="18" t="s">
        <v>170</v>
      </c>
      <c r="BE1271" s="186">
        <f>IF(N1271="základní",J1271,0)</f>
        <v>0</v>
      </c>
      <c r="BF1271" s="186">
        <f>IF(N1271="snížená",J1271,0)</f>
        <v>0</v>
      </c>
      <c r="BG1271" s="186">
        <f>IF(N1271="zákl. přenesená",J1271,0)</f>
        <v>0</v>
      </c>
      <c r="BH1271" s="186">
        <f>IF(N1271="sníž. přenesená",J1271,0)</f>
        <v>0</v>
      </c>
      <c r="BI1271" s="186">
        <f>IF(N1271="nulová",J1271,0)</f>
        <v>0</v>
      </c>
      <c r="BJ1271" s="18" t="s">
        <v>82</v>
      </c>
      <c r="BK1271" s="186">
        <f>ROUND(I1271*H1271,2)</f>
        <v>0</v>
      </c>
      <c r="BL1271" s="18" t="s">
        <v>276</v>
      </c>
      <c r="BM1271" s="185" t="s">
        <v>2157</v>
      </c>
    </row>
    <row r="1272" spans="1:65" s="2" customFormat="1" ht="16.5" customHeight="1" x14ac:dyDescent="0.2">
      <c r="A1272" s="35"/>
      <c r="B1272" s="36"/>
      <c r="C1272" s="174" t="s">
        <v>2158</v>
      </c>
      <c r="D1272" s="174" t="s">
        <v>172</v>
      </c>
      <c r="E1272" s="175" t="s">
        <v>2159</v>
      </c>
      <c r="F1272" s="176" t="s">
        <v>2160</v>
      </c>
      <c r="G1272" s="177" t="s">
        <v>272</v>
      </c>
      <c r="H1272" s="178">
        <v>65.2</v>
      </c>
      <c r="I1272" s="179"/>
      <c r="J1272" s="180">
        <f>ROUND(I1272*H1272,2)</f>
        <v>0</v>
      </c>
      <c r="K1272" s="176" t="s">
        <v>176</v>
      </c>
      <c r="L1272" s="40"/>
      <c r="M1272" s="181" t="s">
        <v>19</v>
      </c>
      <c r="N1272" s="182" t="s">
        <v>45</v>
      </c>
      <c r="O1272" s="65"/>
      <c r="P1272" s="183">
        <f>O1272*H1272</f>
        <v>0</v>
      </c>
      <c r="Q1272" s="183">
        <v>0</v>
      </c>
      <c r="R1272" s="183">
        <f>Q1272*H1272</f>
        <v>0</v>
      </c>
      <c r="S1272" s="183">
        <v>0</v>
      </c>
      <c r="T1272" s="184">
        <f>S1272*H1272</f>
        <v>0</v>
      </c>
      <c r="U1272" s="35"/>
      <c r="V1272" s="35"/>
      <c r="W1272" s="35"/>
      <c r="X1272" s="35"/>
      <c r="Y1272" s="35"/>
      <c r="Z1272" s="35"/>
      <c r="AA1272" s="35"/>
      <c r="AB1272" s="35"/>
      <c r="AC1272" s="35"/>
      <c r="AD1272" s="35"/>
      <c r="AE1272" s="35"/>
      <c r="AR1272" s="185" t="s">
        <v>276</v>
      </c>
      <c r="AT1272" s="185" t="s">
        <v>172</v>
      </c>
      <c r="AU1272" s="185" t="s">
        <v>84</v>
      </c>
      <c r="AY1272" s="18" t="s">
        <v>170</v>
      </c>
      <c r="BE1272" s="186">
        <f>IF(N1272="základní",J1272,0)</f>
        <v>0</v>
      </c>
      <c r="BF1272" s="186">
        <f>IF(N1272="snížená",J1272,0)</f>
        <v>0</v>
      </c>
      <c r="BG1272" s="186">
        <f>IF(N1272="zákl. přenesená",J1272,0)</f>
        <v>0</v>
      </c>
      <c r="BH1272" s="186">
        <f>IF(N1272="sníž. přenesená",J1272,0)</f>
        <v>0</v>
      </c>
      <c r="BI1272" s="186">
        <f>IF(N1272="nulová",J1272,0)</f>
        <v>0</v>
      </c>
      <c r="BJ1272" s="18" t="s">
        <v>82</v>
      </c>
      <c r="BK1272" s="186">
        <f>ROUND(I1272*H1272,2)</f>
        <v>0</v>
      </c>
      <c r="BL1272" s="18" t="s">
        <v>276</v>
      </c>
      <c r="BM1272" s="185" t="s">
        <v>2161</v>
      </c>
    </row>
    <row r="1273" spans="1:65" s="13" customFormat="1" x14ac:dyDescent="0.2">
      <c r="B1273" s="192"/>
      <c r="C1273" s="193"/>
      <c r="D1273" s="187" t="s">
        <v>181</v>
      </c>
      <c r="E1273" s="194" t="s">
        <v>19</v>
      </c>
      <c r="F1273" s="195" t="s">
        <v>2162</v>
      </c>
      <c r="G1273" s="193"/>
      <c r="H1273" s="196">
        <v>65.2</v>
      </c>
      <c r="I1273" s="197"/>
      <c r="J1273" s="193"/>
      <c r="K1273" s="193"/>
      <c r="L1273" s="198"/>
      <c r="M1273" s="199"/>
      <c r="N1273" s="200"/>
      <c r="O1273" s="200"/>
      <c r="P1273" s="200"/>
      <c r="Q1273" s="200"/>
      <c r="R1273" s="200"/>
      <c r="S1273" s="200"/>
      <c r="T1273" s="201"/>
      <c r="AT1273" s="202" t="s">
        <v>181</v>
      </c>
      <c r="AU1273" s="202" t="s">
        <v>84</v>
      </c>
      <c r="AV1273" s="13" t="s">
        <v>84</v>
      </c>
      <c r="AW1273" s="13" t="s">
        <v>35</v>
      </c>
      <c r="AX1273" s="13" t="s">
        <v>82</v>
      </c>
      <c r="AY1273" s="202" t="s">
        <v>170</v>
      </c>
    </row>
    <row r="1274" spans="1:65" s="2" customFormat="1" ht="24" x14ac:dyDescent="0.2">
      <c r="A1274" s="35"/>
      <c r="B1274" s="36"/>
      <c r="C1274" s="214" t="s">
        <v>2163</v>
      </c>
      <c r="D1274" s="214" t="s">
        <v>239</v>
      </c>
      <c r="E1274" s="215" t="s">
        <v>2164</v>
      </c>
      <c r="F1274" s="216" t="s">
        <v>2165</v>
      </c>
      <c r="G1274" s="217" t="s">
        <v>439</v>
      </c>
      <c r="H1274" s="218">
        <v>35</v>
      </c>
      <c r="I1274" s="219"/>
      <c r="J1274" s="220">
        <f>ROUND(I1274*H1274,2)</f>
        <v>0</v>
      </c>
      <c r="K1274" s="216" t="s">
        <v>19</v>
      </c>
      <c r="L1274" s="221"/>
      <c r="M1274" s="222" t="s">
        <v>19</v>
      </c>
      <c r="N1274" s="223" t="s">
        <v>45</v>
      </c>
      <c r="O1274" s="65"/>
      <c r="P1274" s="183">
        <f>O1274*H1274</f>
        <v>0</v>
      </c>
      <c r="Q1274" s="183">
        <v>0</v>
      </c>
      <c r="R1274" s="183">
        <f>Q1274*H1274</f>
        <v>0</v>
      </c>
      <c r="S1274" s="183">
        <v>0</v>
      </c>
      <c r="T1274" s="184">
        <f>S1274*H1274</f>
        <v>0</v>
      </c>
      <c r="U1274" s="35"/>
      <c r="V1274" s="35"/>
      <c r="W1274" s="35"/>
      <c r="X1274" s="35"/>
      <c r="Y1274" s="35"/>
      <c r="Z1274" s="35"/>
      <c r="AA1274" s="35"/>
      <c r="AB1274" s="35"/>
      <c r="AC1274" s="35"/>
      <c r="AD1274" s="35"/>
      <c r="AE1274" s="35"/>
      <c r="AR1274" s="185" t="s">
        <v>426</v>
      </c>
      <c r="AT1274" s="185" t="s">
        <v>239</v>
      </c>
      <c r="AU1274" s="185" t="s">
        <v>84</v>
      </c>
      <c r="AY1274" s="18" t="s">
        <v>170</v>
      </c>
      <c r="BE1274" s="186">
        <f>IF(N1274="základní",J1274,0)</f>
        <v>0</v>
      </c>
      <c r="BF1274" s="186">
        <f>IF(N1274="snížená",J1274,0)</f>
        <v>0</v>
      </c>
      <c r="BG1274" s="186">
        <f>IF(N1274="zákl. přenesená",J1274,0)</f>
        <v>0</v>
      </c>
      <c r="BH1274" s="186">
        <f>IF(N1274="sníž. přenesená",J1274,0)</f>
        <v>0</v>
      </c>
      <c r="BI1274" s="186">
        <f>IF(N1274="nulová",J1274,0)</f>
        <v>0</v>
      </c>
      <c r="BJ1274" s="18" t="s">
        <v>82</v>
      </c>
      <c r="BK1274" s="186">
        <f>ROUND(I1274*H1274,2)</f>
        <v>0</v>
      </c>
      <c r="BL1274" s="18" t="s">
        <v>276</v>
      </c>
      <c r="BM1274" s="185" t="s">
        <v>2166</v>
      </c>
    </row>
    <row r="1275" spans="1:65" s="2" customFormat="1" ht="16.5" customHeight="1" x14ac:dyDescent="0.2">
      <c r="A1275" s="35"/>
      <c r="B1275" s="36"/>
      <c r="C1275" s="174" t="s">
        <v>2167</v>
      </c>
      <c r="D1275" s="174" t="s">
        <v>172</v>
      </c>
      <c r="E1275" s="175" t="s">
        <v>2168</v>
      </c>
      <c r="F1275" s="176" t="s">
        <v>2169</v>
      </c>
      <c r="G1275" s="177" t="s">
        <v>439</v>
      </c>
      <c r="H1275" s="178">
        <v>2</v>
      </c>
      <c r="I1275" s="179"/>
      <c r="J1275" s="180">
        <f>ROUND(I1275*H1275,2)</f>
        <v>0</v>
      </c>
      <c r="K1275" s="176" t="s">
        <v>176</v>
      </c>
      <c r="L1275" s="40"/>
      <c r="M1275" s="181" t="s">
        <v>19</v>
      </c>
      <c r="N1275" s="182" t="s">
        <v>45</v>
      </c>
      <c r="O1275" s="65"/>
      <c r="P1275" s="183">
        <f>O1275*H1275</f>
        <v>0</v>
      </c>
      <c r="Q1275" s="183">
        <v>0</v>
      </c>
      <c r="R1275" s="183">
        <f>Q1275*H1275</f>
        <v>0</v>
      </c>
      <c r="S1275" s="183">
        <v>0</v>
      </c>
      <c r="T1275" s="184">
        <f>S1275*H1275</f>
        <v>0</v>
      </c>
      <c r="U1275" s="35"/>
      <c r="V1275" s="35"/>
      <c r="W1275" s="35"/>
      <c r="X1275" s="35"/>
      <c r="Y1275" s="35"/>
      <c r="Z1275" s="35"/>
      <c r="AA1275" s="35"/>
      <c r="AB1275" s="35"/>
      <c r="AC1275" s="35"/>
      <c r="AD1275" s="35"/>
      <c r="AE1275" s="35"/>
      <c r="AR1275" s="185" t="s">
        <v>276</v>
      </c>
      <c r="AT1275" s="185" t="s">
        <v>172</v>
      </c>
      <c r="AU1275" s="185" t="s">
        <v>84</v>
      </c>
      <c r="AY1275" s="18" t="s">
        <v>170</v>
      </c>
      <c r="BE1275" s="186">
        <f>IF(N1275="základní",J1275,0)</f>
        <v>0</v>
      </c>
      <c r="BF1275" s="186">
        <f>IF(N1275="snížená",J1275,0)</f>
        <v>0</v>
      </c>
      <c r="BG1275" s="186">
        <f>IF(N1275="zákl. přenesená",J1275,0)</f>
        <v>0</v>
      </c>
      <c r="BH1275" s="186">
        <f>IF(N1275="sníž. přenesená",J1275,0)</f>
        <v>0</v>
      </c>
      <c r="BI1275" s="186">
        <f>IF(N1275="nulová",J1275,0)</f>
        <v>0</v>
      </c>
      <c r="BJ1275" s="18" t="s">
        <v>82</v>
      </c>
      <c r="BK1275" s="186">
        <f>ROUND(I1275*H1275,2)</f>
        <v>0</v>
      </c>
      <c r="BL1275" s="18" t="s">
        <v>276</v>
      </c>
      <c r="BM1275" s="185" t="s">
        <v>2170</v>
      </c>
    </row>
    <row r="1276" spans="1:65" s="2" customFormat="1" ht="16.5" customHeight="1" x14ac:dyDescent="0.2">
      <c r="A1276" s="35"/>
      <c r="B1276" s="36"/>
      <c r="C1276" s="214" t="s">
        <v>2171</v>
      </c>
      <c r="D1276" s="214" t="s">
        <v>239</v>
      </c>
      <c r="E1276" s="215" t="s">
        <v>2172</v>
      </c>
      <c r="F1276" s="216" t="s">
        <v>2173</v>
      </c>
      <c r="G1276" s="217" t="s">
        <v>439</v>
      </c>
      <c r="H1276" s="218">
        <v>2</v>
      </c>
      <c r="I1276" s="219"/>
      <c r="J1276" s="220">
        <f>ROUND(I1276*H1276,2)</f>
        <v>0</v>
      </c>
      <c r="K1276" s="216" t="s">
        <v>176</v>
      </c>
      <c r="L1276" s="221"/>
      <c r="M1276" s="222" t="s">
        <v>19</v>
      </c>
      <c r="N1276" s="223" t="s">
        <v>45</v>
      </c>
      <c r="O1276" s="65"/>
      <c r="P1276" s="183">
        <f>O1276*H1276</f>
        <v>0</v>
      </c>
      <c r="Q1276" s="183">
        <v>8.0000000000000004E-4</v>
      </c>
      <c r="R1276" s="183">
        <f>Q1276*H1276</f>
        <v>1.6000000000000001E-3</v>
      </c>
      <c r="S1276" s="183">
        <v>0</v>
      </c>
      <c r="T1276" s="184">
        <f>S1276*H1276</f>
        <v>0</v>
      </c>
      <c r="U1276" s="35"/>
      <c r="V1276" s="35"/>
      <c r="W1276" s="35"/>
      <c r="X1276" s="35"/>
      <c r="Y1276" s="35"/>
      <c r="Z1276" s="35"/>
      <c r="AA1276" s="35"/>
      <c r="AB1276" s="35"/>
      <c r="AC1276" s="35"/>
      <c r="AD1276" s="35"/>
      <c r="AE1276" s="35"/>
      <c r="AR1276" s="185" t="s">
        <v>426</v>
      </c>
      <c r="AT1276" s="185" t="s">
        <v>239</v>
      </c>
      <c r="AU1276" s="185" t="s">
        <v>84</v>
      </c>
      <c r="AY1276" s="18" t="s">
        <v>170</v>
      </c>
      <c r="BE1276" s="186">
        <f>IF(N1276="základní",J1276,0)</f>
        <v>0</v>
      </c>
      <c r="BF1276" s="186">
        <f>IF(N1276="snížená",J1276,0)</f>
        <v>0</v>
      </c>
      <c r="BG1276" s="186">
        <f>IF(N1276="zákl. přenesená",J1276,0)</f>
        <v>0</v>
      </c>
      <c r="BH1276" s="186">
        <f>IF(N1276="sníž. přenesená",J1276,0)</f>
        <v>0</v>
      </c>
      <c r="BI1276" s="186">
        <f>IF(N1276="nulová",J1276,0)</f>
        <v>0</v>
      </c>
      <c r="BJ1276" s="18" t="s">
        <v>82</v>
      </c>
      <c r="BK1276" s="186">
        <f>ROUND(I1276*H1276,2)</f>
        <v>0</v>
      </c>
      <c r="BL1276" s="18" t="s">
        <v>276</v>
      </c>
      <c r="BM1276" s="185" t="s">
        <v>2174</v>
      </c>
    </row>
    <row r="1277" spans="1:65" s="2" customFormat="1" ht="16.5" customHeight="1" x14ac:dyDescent="0.2">
      <c r="A1277" s="35"/>
      <c r="B1277" s="36"/>
      <c r="C1277" s="174" t="s">
        <v>2175</v>
      </c>
      <c r="D1277" s="174" t="s">
        <v>172</v>
      </c>
      <c r="E1277" s="175" t="s">
        <v>2176</v>
      </c>
      <c r="F1277" s="176" t="s">
        <v>2177</v>
      </c>
      <c r="G1277" s="177" t="s">
        <v>272</v>
      </c>
      <c r="H1277" s="178">
        <v>128</v>
      </c>
      <c r="I1277" s="179"/>
      <c r="J1277" s="180">
        <f>ROUND(I1277*H1277,2)</f>
        <v>0</v>
      </c>
      <c r="K1277" s="176" t="s">
        <v>176</v>
      </c>
      <c r="L1277" s="40"/>
      <c r="M1277" s="181" t="s">
        <v>19</v>
      </c>
      <c r="N1277" s="182" t="s">
        <v>45</v>
      </c>
      <c r="O1277" s="65"/>
      <c r="P1277" s="183">
        <f>O1277*H1277</f>
        <v>0</v>
      </c>
      <c r="Q1277" s="183">
        <v>0</v>
      </c>
      <c r="R1277" s="183">
        <f>Q1277*H1277</f>
        <v>0</v>
      </c>
      <c r="S1277" s="183">
        <v>0</v>
      </c>
      <c r="T1277" s="184">
        <f>S1277*H1277</f>
        <v>0</v>
      </c>
      <c r="U1277" s="35"/>
      <c r="V1277" s="35"/>
      <c r="W1277" s="35"/>
      <c r="X1277" s="35"/>
      <c r="Y1277" s="35"/>
      <c r="Z1277" s="35"/>
      <c r="AA1277" s="35"/>
      <c r="AB1277" s="35"/>
      <c r="AC1277" s="35"/>
      <c r="AD1277" s="35"/>
      <c r="AE1277" s="35"/>
      <c r="AR1277" s="185" t="s">
        <v>276</v>
      </c>
      <c r="AT1277" s="185" t="s">
        <v>172</v>
      </c>
      <c r="AU1277" s="185" t="s">
        <v>84</v>
      </c>
      <c r="AY1277" s="18" t="s">
        <v>170</v>
      </c>
      <c r="BE1277" s="186">
        <f>IF(N1277="základní",J1277,0)</f>
        <v>0</v>
      </c>
      <c r="BF1277" s="186">
        <f>IF(N1277="snížená",J1277,0)</f>
        <v>0</v>
      </c>
      <c r="BG1277" s="186">
        <f>IF(N1277="zákl. přenesená",J1277,0)</f>
        <v>0</v>
      </c>
      <c r="BH1277" s="186">
        <f>IF(N1277="sníž. přenesená",J1277,0)</f>
        <v>0</v>
      </c>
      <c r="BI1277" s="186">
        <f>IF(N1277="nulová",J1277,0)</f>
        <v>0</v>
      </c>
      <c r="BJ1277" s="18" t="s">
        <v>82</v>
      </c>
      <c r="BK1277" s="186">
        <f>ROUND(I1277*H1277,2)</f>
        <v>0</v>
      </c>
      <c r="BL1277" s="18" t="s">
        <v>276</v>
      </c>
      <c r="BM1277" s="185" t="s">
        <v>2178</v>
      </c>
    </row>
    <row r="1278" spans="1:65" s="13" customFormat="1" x14ac:dyDescent="0.2">
      <c r="B1278" s="192"/>
      <c r="C1278" s="193"/>
      <c r="D1278" s="187" t="s">
        <v>181</v>
      </c>
      <c r="E1278" s="194" t="s">
        <v>19</v>
      </c>
      <c r="F1278" s="195" t="s">
        <v>2179</v>
      </c>
      <c r="G1278" s="193"/>
      <c r="H1278" s="196">
        <v>128</v>
      </c>
      <c r="I1278" s="197"/>
      <c r="J1278" s="193"/>
      <c r="K1278" s="193"/>
      <c r="L1278" s="198"/>
      <c r="M1278" s="199"/>
      <c r="N1278" s="200"/>
      <c r="O1278" s="200"/>
      <c r="P1278" s="200"/>
      <c r="Q1278" s="200"/>
      <c r="R1278" s="200"/>
      <c r="S1278" s="200"/>
      <c r="T1278" s="201"/>
      <c r="AT1278" s="202" t="s">
        <v>181</v>
      </c>
      <c r="AU1278" s="202" t="s">
        <v>84</v>
      </c>
      <c r="AV1278" s="13" t="s">
        <v>84</v>
      </c>
      <c r="AW1278" s="13" t="s">
        <v>35</v>
      </c>
      <c r="AX1278" s="13" t="s">
        <v>82</v>
      </c>
      <c r="AY1278" s="202" t="s">
        <v>170</v>
      </c>
    </row>
    <row r="1279" spans="1:65" s="2" customFormat="1" ht="24" x14ac:dyDescent="0.2">
      <c r="A1279" s="35"/>
      <c r="B1279" s="36"/>
      <c r="C1279" s="214" t="s">
        <v>2180</v>
      </c>
      <c r="D1279" s="214" t="s">
        <v>239</v>
      </c>
      <c r="E1279" s="215" t="s">
        <v>2181</v>
      </c>
      <c r="F1279" s="216" t="s">
        <v>2182</v>
      </c>
      <c r="G1279" s="217" t="s">
        <v>272</v>
      </c>
      <c r="H1279" s="218">
        <v>140.80000000000001</v>
      </c>
      <c r="I1279" s="219"/>
      <c r="J1279" s="220">
        <f>ROUND(I1279*H1279,2)</f>
        <v>0</v>
      </c>
      <c r="K1279" s="216" t="s">
        <v>19</v>
      </c>
      <c r="L1279" s="221"/>
      <c r="M1279" s="222" t="s">
        <v>19</v>
      </c>
      <c r="N1279" s="223" t="s">
        <v>45</v>
      </c>
      <c r="O1279" s="65"/>
      <c r="P1279" s="183">
        <f>O1279*H1279</f>
        <v>0</v>
      </c>
      <c r="Q1279" s="183">
        <v>0</v>
      </c>
      <c r="R1279" s="183">
        <f>Q1279*H1279</f>
        <v>0</v>
      </c>
      <c r="S1279" s="183">
        <v>0</v>
      </c>
      <c r="T1279" s="184">
        <f>S1279*H1279</f>
        <v>0</v>
      </c>
      <c r="U1279" s="35"/>
      <c r="V1279" s="35"/>
      <c r="W1279" s="35"/>
      <c r="X1279" s="35"/>
      <c r="Y1279" s="35"/>
      <c r="Z1279" s="35"/>
      <c r="AA1279" s="35"/>
      <c r="AB1279" s="35"/>
      <c r="AC1279" s="35"/>
      <c r="AD1279" s="35"/>
      <c r="AE1279" s="35"/>
      <c r="AR1279" s="185" t="s">
        <v>426</v>
      </c>
      <c r="AT1279" s="185" t="s">
        <v>239</v>
      </c>
      <c r="AU1279" s="185" t="s">
        <v>84</v>
      </c>
      <c r="AY1279" s="18" t="s">
        <v>170</v>
      </c>
      <c r="BE1279" s="186">
        <f>IF(N1279="základní",J1279,0)</f>
        <v>0</v>
      </c>
      <c r="BF1279" s="186">
        <f>IF(N1279="snížená",J1279,0)</f>
        <v>0</v>
      </c>
      <c r="BG1279" s="186">
        <f>IF(N1279="zákl. přenesená",J1279,0)</f>
        <v>0</v>
      </c>
      <c r="BH1279" s="186">
        <f>IF(N1279="sníž. přenesená",J1279,0)</f>
        <v>0</v>
      </c>
      <c r="BI1279" s="186">
        <f>IF(N1279="nulová",J1279,0)</f>
        <v>0</v>
      </c>
      <c r="BJ1279" s="18" t="s">
        <v>82</v>
      </c>
      <c r="BK1279" s="186">
        <f>ROUND(I1279*H1279,2)</f>
        <v>0</v>
      </c>
      <c r="BL1279" s="18" t="s">
        <v>276</v>
      </c>
      <c r="BM1279" s="185" t="s">
        <v>2183</v>
      </c>
    </row>
    <row r="1280" spans="1:65" s="13" customFormat="1" x14ac:dyDescent="0.2">
      <c r="B1280" s="192"/>
      <c r="C1280" s="193"/>
      <c r="D1280" s="187" t="s">
        <v>181</v>
      </c>
      <c r="E1280" s="193"/>
      <c r="F1280" s="195" t="s">
        <v>2184</v>
      </c>
      <c r="G1280" s="193"/>
      <c r="H1280" s="196">
        <v>140.80000000000001</v>
      </c>
      <c r="I1280" s="197"/>
      <c r="J1280" s="193"/>
      <c r="K1280" s="193"/>
      <c r="L1280" s="198"/>
      <c r="M1280" s="199"/>
      <c r="N1280" s="200"/>
      <c r="O1280" s="200"/>
      <c r="P1280" s="200"/>
      <c r="Q1280" s="200"/>
      <c r="R1280" s="200"/>
      <c r="S1280" s="200"/>
      <c r="T1280" s="201"/>
      <c r="AT1280" s="202" t="s">
        <v>181</v>
      </c>
      <c r="AU1280" s="202" t="s">
        <v>84</v>
      </c>
      <c r="AV1280" s="13" t="s">
        <v>84</v>
      </c>
      <c r="AW1280" s="13" t="s">
        <v>4</v>
      </c>
      <c r="AX1280" s="13" t="s">
        <v>82</v>
      </c>
      <c r="AY1280" s="202" t="s">
        <v>170</v>
      </c>
    </row>
    <row r="1281" spans="1:65" s="2" customFormat="1" ht="16.5" customHeight="1" x14ac:dyDescent="0.2">
      <c r="A1281" s="35"/>
      <c r="B1281" s="36"/>
      <c r="C1281" s="214" t="s">
        <v>2185</v>
      </c>
      <c r="D1281" s="214" t="s">
        <v>239</v>
      </c>
      <c r="E1281" s="215" t="s">
        <v>2186</v>
      </c>
      <c r="F1281" s="216" t="s">
        <v>2187</v>
      </c>
      <c r="G1281" s="217" t="s">
        <v>439</v>
      </c>
      <c r="H1281" s="218">
        <v>55</v>
      </c>
      <c r="I1281" s="219"/>
      <c r="J1281" s="220">
        <f>ROUND(I1281*H1281,2)</f>
        <v>0</v>
      </c>
      <c r="K1281" s="216" t="s">
        <v>19</v>
      </c>
      <c r="L1281" s="221"/>
      <c r="M1281" s="222" t="s">
        <v>19</v>
      </c>
      <c r="N1281" s="223" t="s">
        <v>45</v>
      </c>
      <c r="O1281" s="65"/>
      <c r="P1281" s="183">
        <f>O1281*H1281</f>
        <v>0</v>
      </c>
      <c r="Q1281" s="183">
        <v>0</v>
      </c>
      <c r="R1281" s="183">
        <f>Q1281*H1281</f>
        <v>0</v>
      </c>
      <c r="S1281" s="183">
        <v>0</v>
      </c>
      <c r="T1281" s="184">
        <f>S1281*H1281</f>
        <v>0</v>
      </c>
      <c r="U1281" s="35"/>
      <c r="V1281" s="35"/>
      <c r="W1281" s="35"/>
      <c r="X1281" s="35"/>
      <c r="Y1281" s="35"/>
      <c r="Z1281" s="35"/>
      <c r="AA1281" s="35"/>
      <c r="AB1281" s="35"/>
      <c r="AC1281" s="35"/>
      <c r="AD1281" s="35"/>
      <c r="AE1281" s="35"/>
      <c r="AR1281" s="185" t="s">
        <v>426</v>
      </c>
      <c r="AT1281" s="185" t="s">
        <v>239</v>
      </c>
      <c r="AU1281" s="185" t="s">
        <v>84</v>
      </c>
      <c r="AY1281" s="18" t="s">
        <v>170</v>
      </c>
      <c r="BE1281" s="186">
        <f>IF(N1281="základní",J1281,0)</f>
        <v>0</v>
      </c>
      <c r="BF1281" s="186">
        <f>IF(N1281="snížená",J1281,0)</f>
        <v>0</v>
      </c>
      <c r="BG1281" s="186">
        <f>IF(N1281="zákl. přenesená",J1281,0)</f>
        <v>0</v>
      </c>
      <c r="BH1281" s="186">
        <f>IF(N1281="sníž. přenesená",J1281,0)</f>
        <v>0</v>
      </c>
      <c r="BI1281" s="186">
        <f>IF(N1281="nulová",J1281,0)</f>
        <v>0</v>
      </c>
      <c r="BJ1281" s="18" t="s">
        <v>82</v>
      </c>
      <c r="BK1281" s="186">
        <f>ROUND(I1281*H1281,2)</f>
        <v>0</v>
      </c>
      <c r="BL1281" s="18" t="s">
        <v>276</v>
      </c>
      <c r="BM1281" s="185" t="s">
        <v>2188</v>
      </c>
    </row>
    <row r="1282" spans="1:65" s="2" customFormat="1" ht="16.5" customHeight="1" x14ac:dyDescent="0.2">
      <c r="A1282" s="35"/>
      <c r="B1282" s="36"/>
      <c r="C1282" s="214" t="s">
        <v>2189</v>
      </c>
      <c r="D1282" s="214" t="s">
        <v>239</v>
      </c>
      <c r="E1282" s="215" t="s">
        <v>2190</v>
      </c>
      <c r="F1282" s="216" t="s">
        <v>2191</v>
      </c>
      <c r="G1282" s="217" t="s">
        <v>439</v>
      </c>
      <c r="H1282" s="218">
        <v>384</v>
      </c>
      <c r="I1282" s="219"/>
      <c r="J1282" s="220">
        <f>ROUND(I1282*H1282,2)</f>
        <v>0</v>
      </c>
      <c r="K1282" s="216" t="s">
        <v>19</v>
      </c>
      <c r="L1282" s="221"/>
      <c r="M1282" s="222" t="s">
        <v>19</v>
      </c>
      <c r="N1282" s="223" t="s">
        <v>45</v>
      </c>
      <c r="O1282" s="65"/>
      <c r="P1282" s="183">
        <f>O1282*H1282</f>
        <v>0</v>
      </c>
      <c r="Q1282" s="183">
        <v>0</v>
      </c>
      <c r="R1282" s="183">
        <f>Q1282*H1282</f>
        <v>0</v>
      </c>
      <c r="S1282" s="183">
        <v>0</v>
      </c>
      <c r="T1282" s="184">
        <f>S1282*H1282</f>
        <v>0</v>
      </c>
      <c r="U1282" s="35"/>
      <c r="V1282" s="35"/>
      <c r="W1282" s="35"/>
      <c r="X1282" s="35"/>
      <c r="Y1282" s="35"/>
      <c r="Z1282" s="35"/>
      <c r="AA1282" s="35"/>
      <c r="AB1282" s="35"/>
      <c r="AC1282" s="35"/>
      <c r="AD1282" s="35"/>
      <c r="AE1282" s="35"/>
      <c r="AR1282" s="185" t="s">
        <v>426</v>
      </c>
      <c r="AT1282" s="185" t="s">
        <v>239</v>
      </c>
      <c r="AU1282" s="185" t="s">
        <v>84</v>
      </c>
      <c r="AY1282" s="18" t="s">
        <v>170</v>
      </c>
      <c r="BE1282" s="186">
        <f>IF(N1282="základní",J1282,0)</f>
        <v>0</v>
      </c>
      <c r="BF1282" s="186">
        <f>IF(N1282="snížená",J1282,0)</f>
        <v>0</v>
      </c>
      <c r="BG1282" s="186">
        <f>IF(N1282="zákl. přenesená",J1282,0)</f>
        <v>0</v>
      </c>
      <c r="BH1282" s="186">
        <f>IF(N1282="sníž. přenesená",J1282,0)</f>
        <v>0</v>
      </c>
      <c r="BI1282" s="186">
        <f>IF(N1282="nulová",J1282,0)</f>
        <v>0</v>
      </c>
      <c r="BJ1282" s="18" t="s">
        <v>82</v>
      </c>
      <c r="BK1282" s="186">
        <f>ROUND(I1282*H1282,2)</f>
        <v>0</v>
      </c>
      <c r="BL1282" s="18" t="s">
        <v>276</v>
      </c>
      <c r="BM1282" s="185" t="s">
        <v>2192</v>
      </c>
    </row>
    <row r="1283" spans="1:65" s="13" customFormat="1" x14ac:dyDescent="0.2">
      <c r="B1283" s="192"/>
      <c r="C1283" s="193"/>
      <c r="D1283" s="187" t="s">
        <v>181</v>
      </c>
      <c r="E1283" s="194" t="s">
        <v>19</v>
      </c>
      <c r="F1283" s="195" t="s">
        <v>2193</v>
      </c>
      <c r="G1283" s="193"/>
      <c r="H1283" s="196">
        <v>384</v>
      </c>
      <c r="I1283" s="197"/>
      <c r="J1283" s="193"/>
      <c r="K1283" s="193"/>
      <c r="L1283" s="198"/>
      <c r="M1283" s="199"/>
      <c r="N1283" s="200"/>
      <c r="O1283" s="200"/>
      <c r="P1283" s="200"/>
      <c r="Q1283" s="200"/>
      <c r="R1283" s="200"/>
      <c r="S1283" s="200"/>
      <c r="T1283" s="201"/>
      <c r="AT1283" s="202" t="s">
        <v>181</v>
      </c>
      <c r="AU1283" s="202" t="s">
        <v>84</v>
      </c>
      <c r="AV1283" s="13" t="s">
        <v>84</v>
      </c>
      <c r="AW1283" s="13" t="s">
        <v>35</v>
      </c>
      <c r="AX1283" s="13" t="s">
        <v>82</v>
      </c>
      <c r="AY1283" s="202" t="s">
        <v>170</v>
      </c>
    </row>
    <row r="1284" spans="1:65" s="2" customFormat="1" ht="16.5" customHeight="1" x14ac:dyDescent="0.2">
      <c r="A1284" s="35"/>
      <c r="B1284" s="36"/>
      <c r="C1284" s="174" t="s">
        <v>2194</v>
      </c>
      <c r="D1284" s="174" t="s">
        <v>172</v>
      </c>
      <c r="E1284" s="175" t="s">
        <v>2195</v>
      </c>
      <c r="F1284" s="176" t="s">
        <v>2196</v>
      </c>
      <c r="G1284" s="177" t="s">
        <v>272</v>
      </c>
      <c r="H1284" s="178">
        <v>54.8</v>
      </c>
      <c r="I1284" s="179"/>
      <c r="J1284" s="180">
        <f>ROUND(I1284*H1284,2)</f>
        <v>0</v>
      </c>
      <c r="K1284" s="176" t="s">
        <v>176</v>
      </c>
      <c r="L1284" s="40"/>
      <c r="M1284" s="181" t="s">
        <v>19</v>
      </c>
      <c r="N1284" s="182" t="s">
        <v>45</v>
      </c>
      <c r="O1284" s="65"/>
      <c r="P1284" s="183">
        <f>O1284*H1284</f>
        <v>0</v>
      </c>
      <c r="Q1284" s="183">
        <v>1.08E-3</v>
      </c>
      <c r="R1284" s="183">
        <f>Q1284*H1284</f>
        <v>5.9184E-2</v>
      </c>
      <c r="S1284" s="183">
        <v>0</v>
      </c>
      <c r="T1284" s="184">
        <f>S1284*H1284</f>
        <v>0</v>
      </c>
      <c r="U1284" s="35"/>
      <c r="V1284" s="35"/>
      <c r="W1284" s="35"/>
      <c r="X1284" s="35"/>
      <c r="Y1284" s="35"/>
      <c r="Z1284" s="35"/>
      <c r="AA1284" s="35"/>
      <c r="AB1284" s="35"/>
      <c r="AC1284" s="35"/>
      <c r="AD1284" s="35"/>
      <c r="AE1284" s="35"/>
      <c r="AR1284" s="185" t="s">
        <v>276</v>
      </c>
      <c r="AT1284" s="185" t="s">
        <v>172</v>
      </c>
      <c r="AU1284" s="185" t="s">
        <v>84</v>
      </c>
      <c r="AY1284" s="18" t="s">
        <v>170</v>
      </c>
      <c r="BE1284" s="186">
        <f>IF(N1284="základní",J1284,0)</f>
        <v>0</v>
      </c>
      <c r="BF1284" s="186">
        <f>IF(N1284="snížená",J1284,0)</f>
        <v>0</v>
      </c>
      <c r="BG1284" s="186">
        <f>IF(N1284="zákl. přenesená",J1284,0)</f>
        <v>0</v>
      </c>
      <c r="BH1284" s="186">
        <f>IF(N1284="sníž. přenesená",J1284,0)</f>
        <v>0</v>
      </c>
      <c r="BI1284" s="186">
        <f>IF(N1284="nulová",J1284,0)</f>
        <v>0</v>
      </c>
      <c r="BJ1284" s="18" t="s">
        <v>82</v>
      </c>
      <c r="BK1284" s="186">
        <f>ROUND(I1284*H1284,2)</f>
        <v>0</v>
      </c>
      <c r="BL1284" s="18" t="s">
        <v>276</v>
      </c>
      <c r="BM1284" s="185" t="s">
        <v>2197</v>
      </c>
    </row>
    <row r="1285" spans="1:65" s="13" customFormat="1" x14ac:dyDescent="0.2">
      <c r="B1285" s="192"/>
      <c r="C1285" s="193"/>
      <c r="D1285" s="187" t="s">
        <v>181</v>
      </c>
      <c r="E1285" s="194" t="s">
        <v>19</v>
      </c>
      <c r="F1285" s="195" t="s">
        <v>2198</v>
      </c>
      <c r="G1285" s="193"/>
      <c r="H1285" s="196">
        <v>25.2</v>
      </c>
      <c r="I1285" s="197"/>
      <c r="J1285" s="193"/>
      <c r="K1285" s="193"/>
      <c r="L1285" s="198"/>
      <c r="M1285" s="199"/>
      <c r="N1285" s="200"/>
      <c r="O1285" s="200"/>
      <c r="P1285" s="200"/>
      <c r="Q1285" s="200"/>
      <c r="R1285" s="200"/>
      <c r="S1285" s="200"/>
      <c r="T1285" s="201"/>
      <c r="AT1285" s="202" t="s">
        <v>181</v>
      </c>
      <c r="AU1285" s="202" t="s">
        <v>84</v>
      </c>
      <c r="AV1285" s="13" t="s">
        <v>84</v>
      </c>
      <c r="AW1285" s="13" t="s">
        <v>35</v>
      </c>
      <c r="AX1285" s="13" t="s">
        <v>74</v>
      </c>
      <c r="AY1285" s="202" t="s">
        <v>170</v>
      </c>
    </row>
    <row r="1286" spans="1:65" s="13" customFormat="1" x14ac:dyDescent="0.2">
      <c r="B1286" s="192"/>
      <c r="C1286" s="193"/>
      <c r="D1286" s="187" t="s">
        <v>181</v>
      </c>
      <c r="E1286" s="194" t="s">
        <v>19</v>
      </c>
      <c r="F1286" s="195" t="s">
        <v>2199</v>
      </c>
      <c r="G1286" s="193"/>
      <c r="H1286" s="196">
        <v>29.6</v>
      </c>
      <c r="I1286" s="197"/>
      <c r="J1286" s="193"/>
      <c r="K1286" s="193"/>
      <c r="L1286" s="198"/>
      <c r="M1286" s="199"/>
      <c r="N1286" s="200"/>
      <c r="O1286" s="200"/>
      <c r="P1286" s="200"/>
      <c r="Q1286" s="200"/>
      <c r="R1286" s="200"/>
      <c r="S1286" s="200"/>
      <c r="T1286" s="201"/>
      <c r="AT1286" s="202" t="s">
        <v>181</v>
      </c>
      <c r="AU1286" s="202" t="s">
        <v>84</v>
      </c>
      <c r="AV1286" s="13" t="s">
        <v>84</v>
      </c>
      <c r="AW1286" s="13" t="s">
        <v>35</v>
      </c>
      <c r="AX1286" s="13" t="s">
        <v>74</v>
      </c>
      <c r="AY1286" s="202" t="s">
        <v>170</v>
      </c>
    </row>
    <row r="1287" spans="1:65" s="14" customFormat="1" x14ac:dyDescent="0.2">
      <c r="B1287" s="203"/>
      <c r="C1287" s="204"/>
      <c r="D1287" s="187" t="s">
        <v>181</v>
      </c>
      <c r="E1287" s="205" t="s">
        <v>19</v>
      </c>
      <c r="F1287" s="206" t="s">
        <v>185</v>
      </c>
      <c r="G1287" s="204"/>
      <c r="H1287" s="207">
        <v>54.8</v>
      </c>
      <c r="I1287" s="208"/>
      <c r="J1287" s="204"/>
      <c r="K1287" s="204"/>
      <c r="L1287" s="209"/>
      <c r="M1287" s="210"/>
      <c r="N1287" s="211"/>
      <c r="O1287" s="211"/>
      <c r="P1287" s="211"/>
      <c r="Q1287" s="211"/>
      <c r="R1287" s="211"/>
      <c r="S1287" s="211"/>
      <c r="T1287" s="212"/>
      <c r="AT1287" s="213" t="s">
        <v>181</v>
      </c>
      <c r="AU1287" s="213" t="s">
        <v>84</v>
      </c>
      <c r="AV1287" s="14" t="s">
        <v>177</v>
      </c>
      <c r="AW1287" s="14" t="s">
        <v>35</v>
      </c>
      <c r="AX1287" s="14" t="s">
        <v>82</v>
      </c>
      <c r="AY1287" s="213" t="s">
        <v>170</v>
      </c>
    </row>
    <row r="1288" spans="1:65" s="2" customFormat="1" ht="24" x14ac:dyDescent="0.2">
      <c r="A1288" s="35"/>
      <c r="B1288" s="36"/>
      <c r="C1288" s="174" t="s">
        <v>2200</v>
      </c>
      <c r="D1288" s="174" t="s">
        <v>172</v>
      </c>
      <c r="E1288" s="175" t="s">
        <v>2201</v>
      </c>
      <c r="F1288" s="176" t="s">
        <v>2202</v>
      </c>
      <c r="G1288" s="177" t="s">
        <v>439</v>
      </c>
      <c r="H1288" s="178">
        <v>80</v>
      </c>
      <c r="I1288" s="179"/>
      <c r="J1288" s="180">
        <f>ROUND(I1288*H1288,2)</f>
        <v>0</v>
      </c>
      <c r="K1288" s="176" t="s">
        <v>176</v>
      </c>
      <c r="L1288" s="40"/>
      <c r="M1288" s="181" t="s">
        <v>19</v>
      </c>
      <c r="N1288" s="182" t="s">
        <v>45</v>
      </c>
      <c r="O1288" s="65"/>
      <c r="P1288" s="183">
        <f>O1288*H1288</f>
        <v>0</v>
      </c>
      <c r="Q1288" s="183">
        <v>0</v>
      </c>
      <c r="R1288" s="183">
        <f>Q1288*H1288</f>
        <v>0</v>
      </c>
      <c r="S1288" s="183">
        <v>0</v>
      </c>
      <c r="T1288" s="184">
        <f>S1288*H1288</f>
        <v>0</v>
      </c>
      <c r="U1288" s="35"/>
      <c r="V1288" s="35"/>
      <c r="W1288" s="35"/>
      <c r="X1288" s="35"/>
      <c r="Y1288" s="35"/>
      <c r="Z1288" s="35"/>
      <c r="AA1288" s="35"/>
      <c r="AB1288" s="35"/>
      <c r="AC1288" s="35"/>
      <c r="AD1288" s="35"/>
      <c r="AE1288" s="35"/>
      <c r="AR1288" s="185" t="s">
        <v>276</v>
      </c>
      <c r="AT1288" s="185" t="s">
        <v>172</v>
      </c>
      <c r="AU1288" s="185" t="s">
        <v>84</v>
      </c>
      <c r="AY1288" s="18" t="s">
        <v>170</v>
      </c>
      <c r="BE1288" s="186">
        <f>IF(N1288="základní",J1288,0)</f>
        <v>0</v>
      </c>
      <c r="BF1288" s="186">
        <f>IF(N1288="snížená",J1288,0)</f>
        <v>0</v>
      </c>
      <c r="BG1288" s="186">
        <f>IF(N1288="zákl. přenesená",J1288,0)</f>
        <v>0</v>
      </c>
      <c r="BH1288" s="186">
        <f>IF(N1288="sníž. přenesená",J1288,0)</f>
        <v>0</v>
      </c>
      <c r="BI1288" s="186">
        <f>IF(N1288="nulová",J1288,0)</f>
        <v>0</v>
      </c>
      <c r="BJ1288" s="18" t="s">
        <v>82</v>
      </c>
      <c r="BK1288" s="186">
        <f>ROUND(I1288*H1288,2)</f>
        <v>0</v>
      </c>
      <c r="BL1288" s="18" t="s">
        <v>276</v>
      </c>
      <c r="BM1288" s="185" t="s">
        <v>2203</v>
      </c>
    </row>
    <row r="1289" spans="1:65" s="13" customFormat="1" x14ac:dyDescent="0.2">
      <c r="B1289" s="192"/>
      <c r="C1289" s="193"/>
      <c r="D1289" s="187" t="s">
        <v>181</v>
      </c>
      <c r="E1289" s="194" t="s">
        <v>19</v>
      </c>
      <c r="F1289" s="195" t="s">
        <v>2204</v>
      </c>
      <c r="G1289" s="193"/>
      <c r="H1289" s="196">
        <v>42</v>
      </c>
      <c r="I1289" s="197"/>
      <c r="J1289" s="193"/>
      <c r="K1289" s="193"/>
      <c r="L1289" s="198"/>
      <c r="M1289" s="199"/>
      <c r="N1289" s="200"/>
      <c r="O1289" s="200"/>
      <c r="P1289" s="200"/>
      <c r="Q1289" s="200"/>
      <c r="R1289" s="200"/>
      <c r="S1289" s="200"/>
      <c r="T1289" s="201"/>
      <c r="AT1289" s="202" t="s">
        <v>181</v>
      </c>
      <c r="AU1289" s="202" t="s">
        <v>84</v>
      </c>
      <c r="AV1289" s="13" t="s">
        <v>84</v>
      </c>
      <c r="AW1289" s="13" t="s">
        <v>35</v>
      </c>
      <c r="AX1289" s="13" t="s">
        <v>74</v>
      </c>
      <c r="AY1289" s="202" t="s">
        <v>170</v>
      </c>
    </row>
    <row r="1290" spans="1:65" s="13" customFormat="1" x14ac:dyDescent="0.2">
      <c r="B1290" s="192"/>
      <c r="C1290" s="193"/>
      <c r="D1290" s="187" t="s">
        <v>181</v>
      </c>
      <c r="E1290" s="194" t="s">
        <v>19</v>
      </c>
      <c r="F1290" s="195" t="s">
        <v>2205</v>
      </c>
      <c r="G1290" s="193"/>
      <c r="H1290" s="196">
        <v>38</v>
      </c>
      <c r="I1290" s="197"/>
      <c r="J1290" s="193"/>
      <c r="K1290" s="193"/>
      <c r="L1290" s="198"/>
      <c r="M1290" s="199"/>
      <c r="N1290" s="200"/>
      <c r="O1290" s="200"/>
      <c r="P1290" s="200"/>
      <c r="Q1290" s="200"/>
      <c r="R1290" s="200"/>
      <c r="S1290" s="200"/>
      <c r="T1290" s="201"/>
      <c r="AT1290" s="202" t="s">
        <v>181</v>
      </c>
      <c r="AU1290" s="202" t="s">
        <v>84</v>
      </c>
      <c r="AV1290" s="13" t="s">
        <v>84</v>
      </c>
      <c r="AW1290" s="13" t="s">
        <v>35</v>
      </c>
      <c r="AX1290" s="13" t="s">
        <v>74</v>
      </c>
      <c r="AY1290" s="202" t="s">
        <v>170</v>
      </c>
    </row>
    <row r="1291" spans="1:65" s="14" customFormat="1" x14ac:dyDescent="0.2">
      <c r="B1291" s="203"/>
      <c r="C1291" s="204"/>
      <c r="D1291" s="187" t="s">
        <v>181</v>
      </c>
      <c r="E1291" s="205" t="s">
        <v>19</v>
      </c>
      <c r="F1291" s="206" t="s">
        <v>185</v>
      </c>
      <c r="G1291" s="204"/>
      <c r="H1291" s="207">
        <v>80</v>
      </c>
      <c r="I1291" s="208"/>
      <c r="J1291" s="204"/>
      <c r="K1291" s="204"/>
      <c r="L1291" s="209"/>
      <c r="M1291" s="210"/>
      <c r="N1291" s="211"/>
      <c r="O1291" s="211"/>
      <c r="P1291" s="211"/>
      <c r="Q1291" s="211"/>
      <c r="R1291" s="211"/>
      <c r="S1291" s="211"/>
      <c r="T1291" s="212"/>
      <c r="AT1291" s="213" t="s">
        <v>181</v>
      </c>
      <c r="AU1291" s="213" t="s">
        <v>84</v>
      </c>
      <c r="AV1291" s="14" t="s">
        <v>177</v>
      </c>
      <c r="AW1291" s="14" t="s">
        <v>35</v>
      </c>
      <c r="AX1291" s="14" t="s">
        <v>82</v>
      </c>
      <c r="AY1291" s="213" t="s">
        <v>170</v>
      </c>
    </row>
    <row r="1292" spans="1:65" s="2" customFormat="1" ht="24" x14ac:dyDescent="0.2">
      <c r="A1292" s="35"/>
      <c r="B1292" s="36"/>
      <c r="C1292" s="174" t="s">
        <v>2206</v>
      </c>
      <c r="D1292" s="174" t="s">
        <v>172</v>
      </c>
      <c r="E1292" s="175" t="s">
        <v>2207</v>
      </c>
      <c r="F1292" s="176" t="s">
        <v>2208</v>
      </c>
      <c r="G1292" s="177" t="s">
        <v>439</v>
      </c>
      <c r="H1292" s="178">
        <v>12</v>
      </c>
      <c r="I1292" s="179"/>
      <c r="J1292" s="180">
        <f>ROUND(I1292*H1292,2)</f>
        <v>0</v>
      </c>
      <c r="K1292" s="176" t="s">
        <v>176</v>
      </c>
      <c r="L1292" s="40"/>
      <c r="M1292" s="181" t="s">
        <v>19</v>
      </c>
      <c r="N1292" s="182" t="s">
        <v>45</v>
      </c>
      <c r="O1292" s="65"/>
      <c r="P1292" s="183">
        <f>O1292*H1292</f>
        <v>0</v>
      </c>
      <c r="Q1292" s="183">
        <v>0</v>
      </c>
      <c r="R1292" s="183">
        <f>Q1292*H1292</f>
        <v>0</v>
      </c>
      <c r="S1292" s="183">
        <v>0</v>
      </c>
      <c r="T1292" s="184">
        <f>S1292*H1292</f>
        <v>0</v>
      </c>
      <c r="U1292" s="35"/>
      <c r="V1292" s="35"/>
      <c r="W1292" s="35"/>
      <c r="X1292" s="35"/>
      <c r="Y1292" s="35"/>
      <c r="Z1292" s="35"/>
      <c r="AA1292" s="35"/>
      <c r="AB1292" s="35"/>
      <c r="AC1292" s="35"/>
      <c r="AD1292" s="35"/>
      <c r="AE1292" s="35"/>
      <c r="AR1292" s="185" t="s">
        <v>276</v>
      </c>
      <c r="AT1292" s="185" t="s">
        <v>172</v>
      </c>
      <c r="AU1292" s="185" t="s">
        <v>84</v>
      </c>
      <c r="AY1292" s="18" t="s">
        <v>170</v>
      </c>
      <c r="BE1292" s="186">
        <f>IF(N1292="základní",J1292,0)</f>
        <v>0</v>
      </c>
      <c r="BF1292" s="186">
        <f>IF(N1292="snížená",J1292,0)</f>
        <v>0</v>
      </c>
      <c r="BG1292" s="186">
        <f>IF(N1292="zákl. přenesená",J1292,0)</f>
        <v>0</v>
      </c>
      <c r="BH1292" s="186">
        <f>IF(N1292="sníž. přenesená",J1292,0)</f>
        <v>0</v>
      </c>
      <c r="BI1292" s="186">
        <f>IF(N1292="nulová",J1292,0)</f>
        <v>0</v>
      </c>
      <c r="BJ1292" s="18" t="s">
        <v>82</v>
      </c>
      <c r="BK1292" s="186">
        <f>ROUND(I1292*H1292,2)</f>
        <v>0</v>
      </c>
      <c r="BL1292" s="18" t="s">
        <v>276</v>
      </c>
      <c r="BM1292" s="185" t="s">
        <v>2209</v>
      </c>
    </row>
    <row r="1293" spans="1:65" s="2" customFormat="1" ht="16.5" customHeight="1" x14ac:dyDescent="0.2">
      <c r="A1293" s="35"/>
      <c r="B1293" s="36"/>
      <c r="C1293" s="214" t="s">
        <v>2210</v>
      </c>
      <c r="D1293" s="214" t="s">
        <v>239</v>
      </c>
      <c r="E1293" s="215" t="s">
        <v>2211</v>
      </c>
      <c r="F1293" s="216" t="s">
        <v>2212</v>
      </c>
      <c r="G1293" s="217" t="s">
        <v>439</v>
      </c>
      <c r="H1293" s="218">
        <v>4</v>
      </c>
      <c r="I1293" s="219"/>
      <c r="J1293" s="220">
        <f>ROUND(I1293*H1293,2)</f>
        <v>0</v>
      </c>
      <c r="K1293" s="216" t="s">
        <v>19</v>
      </c>
      <c r="L1293" s="221"/>
      <c r="M1293" s="222" t="s">
        <v>19</v>
      </c>
      <c r="N1293" s="223" t="s">
        <v>45</v>
      </c>
      <c r="O1293" s="65"/>
      <c r="P1293" s="183">
        <f>O1293*H1293</f>
        <v>0</v>
      </c>
      <c r="Q1293" s="183">
        <v>1</v>
      </c>
      <c r="R1293" s="183">
        <f>Q1293*H1293</f>
        <v>4</v>
      </c>
      <c r="S1293" s="183">
        <v>0</v>
      </c>
      <c r="T1293" s="184">
        <f>S1293*H1293</f>
        <v>0</v>
      </c>
      <c r="U1293" s="35"/>
      <c r="V1293" s="35"/>
      <c r="W1293" s="35"/>
      <c r="X1293" s="35"/>
      <c r="Y1293" s="35"/>
      <c r="Z1293" s="35"/>
      <c r="AA1293" s="35"/>
      <c r="AB1293" s="35"/>
      <c r="AC1293" s="35"/>
      <c r="AD1293" s="35"/>
      <c r="AE1293" s="35"/>
      <c r="AR1293" s="185" t="s">
        <v>426</v>
      </c>
      <c r="AT1293" s="185" t="s">
        <v>239</v>
      </c>
      <c r="AU1293" s="185" t="s">
        <v>84</v>
      </c>
      <c r="AY1293" s="18" t="s">
        <v>170</v>
      </c>
      <c r="BE1293" s="186">
        <f>IF(N1293="základní",J1293,0)</f>
        <v>0</v>
      </c>
      <c r="BF1293" s="186">
        <f>IF(N1293="snížená",J1293,0)</f>
        <v>0</v>
      </c>
      <c r="BG1293" s="186">
        <f>IF(N1293="zákl. přenesená",J1293,0)</f>
        <v>0</v>
      </c>
      <c r="BH1293" s="186">
        <f>IF(N1293="sníž. přenesená",J1293,0)</f>
        <v>0</v>
      </c>
      <c r="BI1293" s="186">
        <f>IF(N1293="nulová",J1293,0)</f>
        <v>0</v>
      </c>
      <c r="BJ1293" s="18" t="s">
        <v>82</v>
      </c>
      <c r="BK1293" s="186">
        <f>ROUND(I1293*H1293,2)</f>
        <v>0</v>
      </c>
      <c r="BL1293" s="18" t="s">
        <v>276</v>
      </c>
      <c r="BM1293" s="185" t="s">
        <v>2213</v>
      </c>
    </row>
    <row r="1294" spans="1:65" s="13" customFormat="1" x14ac:dyDescent="0.2">
      <c r="B1294" s="192"/>
      <c r="C1294" s="193"/>
      <c r="D1294" s="187" t="s">
        <v>181</v>
      </c>
      <c r="E1294" s="194" t="s">
        <v>19</v>
      </c>
      <c r="F1294" s="195" t="s">
        <v>2214</v>
      </c>
      <c r="G1294" s="193"/>
      <c r="H1294" s="196">
        <v>4</v>
      </c>
      <c r="I1294" s="197"/>
      <c r="J1294" s="193"/>
      <c r="K1294" s="193"/>
      <c r="L1294" s="198"/>
      <c r="M1294" s="199"/>
      <c r="N1294" s="200"/>
      <c r="O1294" s="200"/>
      <c r="P1294" s="200"/>
      <c r="Q1294" s="200"/>
      <c r="R1294" s="200"/>
      <c r="S1294" s="200"/>
      <c r="T1294" s="201"/>
      <c r="AT1294" s="202" t="s">
        <v>181</v>
      </c>
      <c r="AU1294" s="202" t="s">
        <v>84</v>
      </c>
      <c r="AV1294" s="13" t="s">
        <v>84</v>
      </c>
      <c r="AW1294" s="13" t="s">
        <v>35</v>
      </c>
      <c r="AX1294" s="13" t="s">
        <v>82</v>
      </c>
      <c r="AY1294" s="202" t="s">
        <v>170</v>
      </c>
    </row>
    <row r="1295" spans="1:65" s="2" customFormat="1" ht="24" x14ac:dyDescent="0.2">
      <c r="A1295" s="35"/>
      <c r="B1295" s="36"/>
      <c r="C1295" s="174" t="s">
        <v>2215</v>
      </c>
      <c r="D1295" s="174" t="s">
        <v>172</v>
      </c>
      <c r="E1295" s="175" t="s">
        <v>2216</v>
      </c>
      <c r="F1295" s="176" t="s">
        <v>2217</v>
      </c>
      <c r="G1295" s="177" t="s">
        <v>439</v>
      </c>
      <c r="H1295" s="178">
        <v>24</v>
      </c>
      <c r="I1295" s="179"/>
      <c r="J1295" s="180">
        <f>ROUND(I1295*H1295,2)</f>
        <v>0</v>
      </c>
      <c r="K1295" s="176" t="s">
        <v>176</v>
      </c>
      <c r="L1295" s="40"/>
      <c r="M1295" s="181" t="s">
        <v>19</v>
      </c>
      <c r="N1295" s="182" t="s">
        <v>45</v>
      </c>
      <c r="O1295" s="65"/>
      <c r="P1295" s="183">
        <f>O1295*H1295</f>
        <v>0</v>
      </c>
      <c r="Q1295" s="183">
        <v>0</v>
      </c>
      <c r="R1295" s="183">
        <f>Q1295*H1295</f>
        <v>0</v>
      </c>
      <c r="S1295" s="183">
        <v>0</v>
      </c>
      <c r="T1295" s="184">
        <f>S1295*H1295</f>
        <v>0</v>
      </c>
      <c r="U1295" s="35"/>
      <c r="V1295" s="35"/>
      <c r="W1295" s="35"/>
      <c r="X1295" s="35"/>
      <c r="Y1295" s="35"/>
      <c r="Z1295" s="35"/>
      <c r="AA1295" s="35"/>
      <c r="AB1295" s="35"/>
      <c r="AC1295" s="35"/>
      <c r="AD1295" s="35"/>
      <c r="AE1295" s="35"/>
      <c r="AR1295" s="185" t="s">
        <v>276</v>
      </c>
      <c r="AT1295" s="185" t="s">
        <v>172</v>
      </c>
      <c r="AU1295" s="185" t="s">
        <v>84</v>
      </c>
      <c r="AY1295" s="18" t="s">
        <v>170</v>
      </c>
      <c r="BE1295" s="186">
        <f>IF(N1295="základní",J1295,0)</f>
        <v>0</v>
      </c>
      <c r="BF1295" s="186">
        <f>IF(N1295="snížená",J1295,0)</f>
        <v>0</v>
      </c>
      <c r="BG1295" s="186">
        <f>IF(N1295="zákl. přenesená",J1295,0)</f>
        <v>0</v>
      </c>
      <c r="BH1295" s="186">
        <f>IF(N1295="sníž. přenesená",J1295,0)</f>
        <v>0</v>
      </c>
      <c r="BI1295" s="186">
        <f>IF(N1295="nulová",J1295,0)</f>
        <v>0</v>
      </c>
      <c r="BJ1295" s="18" t="s">
        <v>82</v>
      </c>
      <c r="BK1295" s="186">
        <f>ROUND(I1295*H1295,2)</f>
        <v>0</v>
      </c>
      <c r="BL1295" s="18" t="s">
        <v>276</v>
      </c>
      <c r="BM1295" s="185" t="s">
        <v>2218</v>
      </c>
    </row>
    <row r="1296" spans="1:65" s="13" customFormat="1" x14ac:dyDescent="0.2">
      <c r="B1296" s="192"/>
      <c r="C1296" s="193"/>
      <c r="D1296" s="187" t="s">
        <v>181</v>
      </c>
      <c r="E1296" s="194" t="s">
        <v>19</v>
      </c>
      <c r="F1296" s="195" t="s">
        <v>2219</v>
      </c>
      <c r="G1296" s="193"/>
      <c r="H1296" s="196">
        <v>4</v>
      </c>
      <c r="I1296" s="197"/>
      <c r="J1296" s="193"/>
      <c r="K1296" s="193"/>
      <c r="L1296" s="198"/>
      <c r="M1296" s="199"/>
      <c r="N1296" s="200"/>
      <c r="O1296" s="200"/>
      <c r="P1296" s="200"/>
      <c r="Q1296" s="200"/>
      <c r="R1296" s="200"/>
      <c r="S1296" s="200"/>
      <c r="T1296" s="201"/>
      <c r="AT1296" s="202" t="s">
        <v>181</v>
      </c>
      <c r="AU1296" s="202" t="s">
        <v>84</v>
      </c>
      <c r="AV1296" s="13" t="s">
        <v>84</v>
      </c>
      <c r="AW1296" s="13" t="s">
        <v>35</v>
      </c>
      <c r="AX1296" s="13" t="s">
        <v>74</v>
      </c>
      <c r="AY1296" s="202" t="s">
        <v>170</v>
      </c>
    </row>
    <row r="1297" spans="1:65" s="13" customFormat="1" x14ac:dyDescent="0.2">
      <c r="B1297" s="192"/>
      <c r="C1297" s="193"/>
      <c r="D1297" s="187" t="s">
        <v>181</v>
      </c>
      <c r="E1297" s="194" t="s">
        <v>19</v>
      </c>
      <c r="F1297" s="195" t="s">
        <v>2220</v>
      </c>
      <c r="G1297" s="193"/>
      <c r="H1297" s="196">
        <v>2</v>
      </c>
      <c r="I1297" s="197"/>
      <c r="J1297" s="193"/>
      <c r="K1297" s="193"/>
      <c r="L1297" s="198"/>
      <c r="M1297" s="199"/>
      <c r="N1297" s="200"/>
      <c r="O1297" s="200"/>
      <c r="P1297" s="200"/>
      <c r="Q1297" s="200"/>
      <c r="R1297" s="200"/>
      <c r="S1297" s="200"/>
      <c r="T1297" s="201"/>
      <c r="AT1297" s="202" t="s">
        <v>181</v>
      </c>
      <c r="AU1297" s="202" t="s">
        <v>84</v>
      </c>
      <c r="AV1297" s="13" t="s">
        <v>84</v>
      </c>
      <c r="AW1297" s="13" t="s">
        <v>35</v>
      </c>
      <c r="AX1297" s="13" t="s">
        <v>74</v>
      </c>
      <c r="AY1297" s="202" t="s">
        <v>170</v>
      </c>
    </row>
    <row r="1298" spans="1:65" s="13" customFormat="1" x14ac:dyDescent="0.2">
      <c r="B1298" s="192"/>
      <c r="C1298" s="193"/>
      <c r="D1298" s="187" t="s">
        <v>181</v>
      </c>
      <c r="E1298" s="194" t="s">
        <v>19</v>
      </c>
      <c r="F1298" s="195" t="s">
        <v>2221</v>
      </c>
      <c r="G1298" s="193"/>
      <c r="H1298" s="196">
        <v>2</v>
      </c>
      <c r="I1298" s="197"/>
      <c r="J1298" s="193"/>
      <c r="K1298" s="193"/>
      <c r="L1298" s="198"/>
      <c r="M1298" s="199"/>
      <c r="N1298" s="200"/>
      <c r="O1298" s="200"/>
      <c r="P1298" s="200"/>
      <c r="Q1298" s="200"/>
      <c r="R1298" s="200"/>
      <c r="S1298" s="200"/>
      <c r="T1298" s="201"/>
      <c r="AT1298" s="202" t="s">
        <v>181</v>
      </c>
      <c r="AU1298" s="202" t="s">
        <v>84</v>
      </c>
      <c r="AV1298" s="13" t="s">
        <v>84</v>
      </c>
      <c r="AW1298" s="13" t="s">
        <v>35</v>
      </c>
      <c r="AX1298" s="13" t="s">
        <v>74</v>
      </c>
      <c r="AY1298" s="202" t="s">
        <v>170</v>
      </c>
    </row>
    <row r="1299" spans="1:65" s="13" customFormat="1" x14ac:dyDescent="0.2">
      <c r="B1299" s="192"/>
      <c r="C1299" s="193"/>
      <c r="D1299" s="187" t="s">
        <v>181</v>
      </c>
      <c r="E1299" s="194" t="s">
        <v>19</v>
      </c>
      <c r="F1299" s="195" t="s">
        <v>2222</v>
      </c>
      <c r="G1299" s="193"/>
      <c r="H1299" s="196">
        <v>2</v>
      </c>
      <c r="I1299" s="197"/>
      <c r="J1299" s="193"/>
      <c r="K1299" s="193"/>
      <c r="L1299" s="198"/>
      <c r="M1299" s="199"/>
      <c r="N1299" s="200"/>
      <c r="O1299" s="200"/>
      <c r="P1299" s="200"/>
      <c r="Q1299" s="200"/>
      <c r="R1299" s="200"/>
      <c r="S1299" s="200"/>
      <c r="T1299" s="201"/>
      <c r="AT1299" s="202" t="s">
        <v>181</v>
      </c>
      <c r="AU1299" s="202" t="s">
        <v>84</v>
      </c>
      <c r="AV1299" s="13" t="s">
        <v>84</v>
      </c>
      <c r="AW1299" s="13" t="s">
        <v>35</v>
      </c>
      <c r="AX1299" s="13" t="s">
        <v>74</v>
      </c>
      <c r="AY1299" s="202" t="s">
        <v>170</v>
      </c>
    </row>
    <row r="1300" spans="1:65" s="13" customFormat="1" x14ac:dyDescent="0.2">
      <c r="B1300" s="192"/>
      <c r="C1300" s="193"/>
      <c r="D1300" s="187" t="s">
        <v>181</v>
      </c>
      <c r="E1300" s="194" t="s">
        <v>19</v>
      </c>
      <c r="F1300" s="195" t="s">
        <v>2223</v>
      </c>
      <c r="G1300" s="193"/>
      <c r="H1300" s="196">
        <v>14</v>
      </c>
      <c r="I1300" s="197"/>
      <c r="J1300" s="193"/>
      <c r="K1300" s="193"/>
      <c r="L1300" s="198"/>
      <c r="M1300" s="199"/>
      <c r="N1300" s="200"/>
      <c r="O1300" s="200"/>
      <c r="P1300" s="200"/>
      <c r="Q1300" s="200"/>
      <c r="R1300" s="200"/>
      <c r="S1300" s="200"/>
      <c r="T1300" s="201"/>
      <c r="AT1300" s="202" t="s">
        <v>181</v>
      </c>
      <c r="AU1300" s="202" t="s">
        <v>84</v>
      </c>
      <c r="AV1300" s="13" t="s">
        <v>84</v>
      </c>
      <c r="AW1300" s="13" t="s">
        <v>35</v>
      </c>
      <c r="AX1300" s="13" t="s">
        <v>74</v>
      </c>
      <c r="AY1300" s="202" t="s">
        <v>170</v>
      </c>
    </row>
    <row r="1301" spans="1:65" s="14" customFormat="1" x14ac:dyDescent="0.2">
      <c r="B1301" s="203"/>
      <c r="C1301" s="204"/>
      <c r="D1301" s="187" t="s">
        <v>181</v>
      </c>
      <c r="E1301" s="205" t="s">
        <v>19</v>
      </c>
      <c r="F1301" s="206" t="s">
        <v>185</v>
      </c>
      <c r="G1301" s="204"/>
      <c r="H1301" s="207">
        <v>24</v>
      </c>
      <c r="I1301" s="208"/>
      <c r="J1301" s="204"/>
      <c r="K1301" s="204"/>
      <c r="L1301" s="209"/>
      <c r="M1301" s="210"/>
      <c r="N1301" s="211"/>
      <c r="O1301" s="211"/>
      <c r="P1301" s="211"/>
      <c r="Q1301" s="211"/>
      <c r="R1301" s="211"/>
      <c r="S1301" s="211"/>
      <c r="T1301" s="212"/>
      <c r="AT1301" s="213" t="s">
        <v>181</v>
      </c>
      <c r="AU1301" s="213" t="s">
        <v>84</v>
      </c>
      <c r="AV1301" s="14" t="s">
        <v>177</v>
      </c>
      <c r="AW1301" s="14" t="s">
        <v>35</v>
      </c>
      <c r="AX1301" s="14" t="s">
        <v>82</v>
      </c>
      <c r="AY1301" s="213" t="s">
        <v>170</v>
      </c>
    </row>
    <row r="1302" spans="1:65" s="2" customFormat="1" ht="16.5" customHeight="1" x14ac:dyDescent="0.2">
      <c r="A1302" s="35"/>
      <c r="B1302" s="36"/>
      <c r="C1302" s="214" t="s">
        <v>2224</v>
      </c>
      <c r="D1302" s="214" t="s">
        <v>239</v>
      </c>
      <c r="E1302" s="215" t="s">
        <v>2225</v>
      </c>
      <c r="F1302" s="216" t="s">
        <v>2226</v>
      </c>
      <c r="G1302" s="217" t="s">
        <v>439</v>
      </c>
      <c r="H1302" s="218">
        <v>24</v>
      </c>
      <c r="I1302" s="219"/>
      <c r="J1302" s="220">
        <f>ROUND(I1302*H1302,2)</f>
        <v>0</v>
      </c>
      <c r="K1302" s="216" t="s">
        <v>19</v>
      </c>
      <c r="L1302" s="221"/>
      <c r="M1302" s="222" t="s">
        <v>19</v>
      </c>
      <c r="N1302" s="223" t="s">
        <v>45</v>
      </c>
      <c r="O1302" s="65"/>
      <c r="P1302" s="183">
        <f>O1302*H1302</f>
        <v>0</v>
      </c>
      <c r="Q1302" s="183">
        <v>0</v>
      </c>
      <c r="R1302" s="183">
        <f>Q1302*H1302</f>
        <v>0</v>
      </c>
      <c r="S1302" s="183">
        <v>0</v>
      </c>
      <c r="T1302" s="184">
        <f>S1302*H1302</f>
        <v>0</v>
      </c>
      <c r="U1302" s="35"/>
      <c r="V1302" s="35"/>
      <c r="W1302" s="35"/>
      <c r="X1302" s="35"/>
      <c r="Y1302" s="35"/>
      <c r="Z1302" s="35"/>
      <c r="AA1302" s="35"/>
      <c r="AB1302" s="35"/>
      <c r="AC1302" s="35"/>
      <c r="AD1302" s="35"/>
      <c r="AE1302" s="35"/>
      <c r="AR1302" s="185" t="s">
        <v>426</v>
      </c>
      <c r="AT1302" s="185" t="s">
        <v>239</v>
      </c>
      <c r="AU1302" s="185" t="s">
        <v>84</v>
      </c>
      <c r="AY1302" s="18" t="s">
        <v>170</v>
      </c>
      <c r="BE1302" s="186">
        <f>IF(N1302="základní",J1302,0)</f>
        <v>0</v>
      </c>
      <c r="BF1302" s="186">
        <f>IF(N1302="snížená",J1302,0)</f>
        <v>0</v>
      </c>
      <c r="BG1302" s="186">
        <f>IF(N1302="zákl. přenesená",J1302,0)</f>
        <v>0</v>
      </c>
      <c r="BH1302" s="186">
        <f>IF(N1302="sníž. přenesená",J1302,0)</f>
        <v>0</v>
      </c>
      <c r="BI1302" s="186">
        <f>IF(N1302="nulová",J1302,0)</f>
        <v>0</v>
      </c>
      <c r="BJ1302" s="18" t="s">
        <v>82</v>
      </c>
      <c r="BK1302" s="186">
        <f>ROUND(I1302*H1302,2)</f>
        <v>0</v>
      </c>
      <c r="BL1302" s="18" t="s">
        <v>276</v>
      </c>
      <c r="BM1302" s="185" t="s">
        <v>2227</v>
      </c>
    </row>
    <row r="1303" spans="1:65" s="2" customFormat="1" ht="16.5" customHeight="1" x14ac:dyDescent="0.2">
      <c r="A1303" s="35"/>
      <c r="B1303" s="36"/>
      <c r="C1303" s="214" t="s">
        <v>2228</v>
      </c>
      <c r="D1303" s="214" t="s">
        <v>239</v>
      </c>
      <c r="E1303" s="215" t="s">
        <v>2229</v>
      </c>
      <c r="F1303" s="216" t="s">
        <v>2230</v>
      </c>
      <c r="G1303" s="217" t="s">
        <v>439</v>
      </c>
      <c r="H1303" s="218">
        <v>2</v>
      </c>
      <c r="I1303" s="219"/>
      <c r="J1303" s="220">
        <f>ROUND(I1303*H1303,2)</f>
        <v>0</v>
      </c>
      <c r="K1303" s="216" t="s">
        <v>19</v>
      </c>
      <c r="L1303" s="221"/>
      <c r="M1303" s="222" t="s">
        <v>19</v>
      </c>
      <c r="N1303" s="223" t="s">
        <v>45</v>
      </c>
      <c r="O1303" s="65"/>
      <c r="P1303" s="183">
        <f>O1303*H1303</f>
        <v>0</v>
      </c>
      <c r="Q1303" s="183">
        <v>0</v>
      </c>
      <c r="R1303" s="183">
        <f>Q1303*H1303</f>
        <v>0</v>
      </c>
      <c r="S1303" s="183">
        <v>0</v>
      </c>
      <c r="T1303" s="184">
        <f>S1303*H1303</f>
        <v>0</v>
      </c>
      <c r="U1303" s="35"/>
      <c r="V1303" s="35"/>
      <c r="W1303" s="35"/>
      <c r="X1303" s="35"/>
      <c r="Y1303" s="35"/>
      <c r="Z1303" s="35"/>
      <c r="AA1303" s="35"/>
      <c r="AB1303" s="35"/>
      <c r="AC1303" s="35"/>
      <c r="AD1303" s="35"/>
      <c r="AE1303" s="35"/>
      <c r="AR1303" s="185" t="s">
        <v>426</v>
      </c>
      <c r="AT1303" s="185" t="s">
        <v>239</v>
      </c>
      <c r="AU1303" s="185" t="s">
        <v>84</v>
      </c>
      <c r="AY1303" s="18" t="s">
        <v>170</v>
      </c>
      <c r="BE1303" s="186">
        <f>IF(N1303="základní",J1303,0)</f>
        <v>0</v>
      </c>
      <c r="BF1303" s="186">
        <f>IF(N1303="snížená",J1303,0)</f>
        <v>0</v>
      </c>
      <c r="BG1303" s="186">
        <f>IF(N1303="zákl. přenesená",J1303,0)</f>
        <v>0</v>
      </c>
      <c r="BH1303" s="186">
        <f>IF(N1303="sníž. přenesená",J1303,0)</f>
        <v>0</v>
      </c>
      <c r="BI1303" s="186">
        <f>IF(N1303="nulová",J1303,0)</f>
        <v>0</v>
      </c>
      <c r="BJ1303" s="18" t="s">
        <v>82</v>
      </c>
      <c r="BK1303" s="186">
        <f>ROUND(I1303*H1303,2)</f>
        <v>0</v>
      </c>
      <c r="BL1303" s="18" t="s">
        <v>276</v>
      </c>
      <c r="BM1303" s="185" t="s">
        <v>2231</v>
      </c>
    </row>
    <row r="1304" spans="1:65" s="2" customFormat="1" ht="16.5" customHeight="1" x14ac:dyDescent="0.2">
      <c r="A1304" s="35"/>
      <c r="B1304" s="36"/>
      <c r="C1304" s="214" t="s">
        <v>2232</v>
      </c>
      <c r="D1304" s="214" t="s">
        <v>239</v>
      </c>
      <c r="E1304" s="215" t="s">
        <v>2233</v>
      </c>
      <c r="F1304" s="216" t="s">
        <v>2234</v>
      </c>
      <c r="G1304" s="217" t="s">
        <v>439</v>
      </c>
      <c r="H1304" s="218">
        <v>14</v>
      </c>
      <c r="I1304" s="219"/>
      <c r="J1304" s="220">
        <f>ROUND(I1304*H1304,2)</f>
        <v>0</v>
      </c>
      <c r="K1304" s="216" t="s">
        <v>19</v>
      </c>
      <c r="L1304" s="221"/>
      <c r="M1304" s="222" t="s">
        <v>19</v>
      </c>
      <c r="N1304" s="223" t="s">
        <v>45</v>
      </c>
      <c r="O1304" s="65"/>
      <c r="P1304" s="183">
        <f>O1304*H1304</f>
        <v>0</v>
      </c>
      <c r="Q1304" s="183">
        <v>0</v>
      </c>
      <c r="R1304" s="183">
        <f>Q1304*H1304</f>
        <v>0</v>
      </c>
      <c r="S1304" s="183">
        <v>0</v>
      </c>
      <c r="T1304" s="184">
        <f>S1304*H1304</f>
        <v>0</v>
      </c>
      <c r="U1304" s="35"/>
      <c r="V1304" s="35"/>
      <c r="W1304" s="35"/>
      <c r="X1304" s="35"/>
      <c r="Y1304" s="35"/>
      <c r="Z1304" s="35"/>
      <c r="AA1304" s="35"/>
      <c r="AB1304" s="35"/>
      <c r="AC1304" s="35"/>
      <c r="AD1304" s="35"/>
      <c r="AE1304" s="35"/>
      <c r="AR1304" s="185" t="s">
        <v>426</v>
      </c>
      <c r="AT1304" s="185" t="s">
        <v>239</v>
      </c>
      <c r="AU1304" s="185" t="s">
        <v>84</v>
      </c>
      <c r="AY1304" s="18" t="s">
        <v>170</v>
      </c>
      <c r="BE1304" s="186">
        <f>IF(N1304="základní",J1304,0)</f>
        <v>0</v>
      </c>
      <c r="BF1304" s="186">
        <f>IF(N1304="snížená",J1304,0)</f>
        <v>0</v>
      </c>
      <c r="BG1304" s="186">
        <f>IF(N1304="zákl. přenesená",J1304,0)</f>
        <v>0</v>
      </c>
      <c r="BH1304" s="186">
        <f>IF(N1304="sníž. přenesená",J1304,0)</f>
        <v>0</v>
      </c>
      <c r="BI1304" s="186">
        <f>IF(N1304="nulová",J1304,0)</f>
        <v>0</v>
      </c>
      <c r="BJ1304" s="18" t="s">
        <v>82</v>
      </c>
      <c r="BK1304" s="186">
        <f>ROUND(I1304*H1304,2)</f>
        <v>0</v>
      </c>
      <c r="BL1304" s="18" t="s">
        <v>276</v>
      </c>
      <c r="BM1304" s="185" t="s">
        <v>2235</v>
      </c>
    </row>
    <row r="1305" spans="1:65" s="2" customFormat="1" ht="24" x14ac:dyDescent="0.2">
      <c r="A1305" s="35"/>
      <c r="B1305" s="36"/>
      <c r="C1305" s="174" t="s">
        <v>2236</v>
      </c>
      <c r="D1305" s="174" t="s">
        <v>172</v>
      </c>
      <c r="E1305" s="175" t="s">
        <v>2237</v>
      </c>
      <c r="F1305" s="176" t="s">
        <v>2238</v>
      </c>
      <c r="G1305" s="177" t="s">
        <v>439</v>
      </c>
      <c r="H1305" s="178">
        <v>2</v>
      </c>
      <c r="I1305" s="179"/>
      <c r="J1305" s="180">
        <f>ROUND(I1305*H1305,2)</f>
        <v>0</v>
      </c>
      <c r="K1305" s="176" t="s">
        <v>176</v>
      </c>
      <c r="L1305" s="40"/>
      <c r="M1305" s="181" t="s">
        <v>19</v>
      </c>
      <c r="N1305" s="182" t="s">
        <v>45</v>
      </c>
      <c r="O1305" s="65"/>
      <c r="P1305" s="183">
        <f>O1305*H1305</f>
        <v>0</v>
      </c>
      <c r="Q1305" s="183">
        <v>0</v>
      </c>
      <c r="R1305" s="183">
        <f>Q1305*H1305</f>
        <v>0</v>
      </c>
      <c r="S1305" s="183">
        <v>0</v>
      </c>
      <c r="T1305" s="184">
        <f>S1305*H1305</f>
        <v>0</v>
      </c>
      <c r="U1305" s="35"/>
      <c r="V1305" s="35"/>
      <c r="W1305" s="35"/>
      <c r="X1305" s="35"/>
      <c r="Y1305" s="35"/>
      <c r="Z1305" s="35"/>
      <c r="AA1305" s="35"/>
      <c r="AB1305" s="35"/>
      <c r="AC1305" s="35"/>
      <c r="AD1305" s="35"/>
      <c r="AE1305" s="35"/>
      <c r="AR1305" s="185" t="s">
        <v>276</v>
      </c>
      <c r="AT1305" s="185" t="s">
        <v>172</v>
      </c>
      <c r="AU1305" s="185" t="s">
        <v>84</v>
      </c>
      <c r="AY1305" s="18" t="s">
        <v>170</v>
      </c>
      <c r="BE1305" s="186">
        <f>IF(N1305="základní",J1305,0)</f>
        <v>0</v>
      </c>
      <c r="BF1305" s="186">
        <f>IF(N1305="snížená",J1305,0)</f>
        <v>0</v>
      </c>
      <c r="BG1305" s="186">
        <f>IF(N1305="zákl. přenesená",J1305,0)</f>
        <v>0</v>
      </c>
      <c r="BH1305" s="186">
        <f>IF(N1305="sníž. přenesená",J1305,0)</f>
        <v>0</v>
      </c>
      <c r="BI1305" s="186">
        <f>IF(N1305="nulová",J1305,0)</f>
        <v>0</v>
      </c>
      <c r="BJ1305" s="18" t="s">
        <v>82</v>
      </c>
      <c r="BK1305" s="186">
        <f>ROUND(I1305*H1305,2)</f>
        <v>0</v>
      </c>
      <c r="BL1305" s="18" t="s">
        <v>276</v>
      </c>
      <c r="BM1305" s="185" t="s">
        <v>2239</v>
      </c>
    </row>
    <row r="1306" spans="1:65" s="13" customFormat="1" x14ac:dyDescent="0.2">
      <c r="B1306" s="192"/>
      <c r="C1306" s="193"/>
      <c r="D1306" s="187" t="s">
        <v>181</v>
      </c>
      <c r="E1306" s="194" t="s">
        <v>19</v>
      </c>
      <c r="F1306" s="195" t="s">
        <v>2240</v>
      </c>
      <c r="G1306" s="193"/>
      <c r="H1306" s="196">
        <v>2</v>
      </c>
      <c r="I1306" s="197"/>
      <c r="J1306" s="193"/>
      <c r="K1306" s="193"/>
      <c r="L1306" s="198"/>
      <c r="M1306" s="199"/>
      <c r="N1306" s="200"/>
      <c r="O1306" s="200"/>
      <c r="P1306" s="200"/>
      <c r="Q1306" s="200"/>
      <c r="R1306" s="200"/>
      <c r="S1306" s="200"/>
      <c r="T1306" s="201"/>
      <c r="AT1306" s="202" t="s">
        <v>181</v>
      </c>
      <c r="AU1306" s="202" t="s">
        <v>84</v>
      </c>
      <c r="AV1306" s="13" t="s">
        <v>84</v>
      </c>
      <c r="AW1306" s="13" t="s">
        <v>35</v>
      </c>
      <c r="AX1306" s="13" t="s">
        <v>82</v>
      </c>
      <c r="AY1306" s="202" t="s">
        <v>170</v>
      </c>
    </row>
    <row r="1307" spans="1:65" s="2" customFormat="1" ht="16.5" customHeight="1" x14ac:dyDescent="0.2">
      <c r="A1307" s="35"/>
      <c r="B1307" s="36"/>
      <c r="C1307" s="214" t="s">
        <v>2241</v>
      </c>
      <c r="D1307" s="214" t="s">
        <v>239</v>
      </c>
      <c r="E1307" s="215" t="s">
        <v>2242</v>
      </c>
      <c r="F1307" s="216" t="s">
        <v>2243</v>
      </c>
      <c r="G1307" s="217" t="s">
        <v>439</v>
      </c>
      <c r="H1307" s="218">
        <v>2</v>
      </c>
      <c r="I1307" s="219"/>
      <c r="J1307" s="220">
        <f>ROUND(I1307*H1307,2)</f>
        <v>0</v>
      </c>
      <c r="K1307" s="216" t="s">
        <v>19</v>
      </c>
      <c r="L1307" s="221"/>
      <c r="M1307" s="222" t="s">
        <v>19</v>
      </c>
      <c r="N1307" s="223" t="s">
        <v>45</v>
      </c>
      <c r="O1307" s="65"/>
      <c r="P1307" s="183">
        <f>O1307*H1307</f>
        <v>0</v>
      </c>
      <c r="Q1307" s="183">
        <v>0</v>
      </c>
      <c r="R1307" s="183">
        <f>Q1307*H1307</f>
        <v>0</v>
      </c>
      <c r="S1307" s="183">
        <v>0</v>
      </c>
      <c r="T1307" s="184">
        <f>S1307*H1307</f>
        <v>0</v>
      </c>
      <c r="U1307" s="35"/>
      <c r="V1307" s="35"/>
      <c r="W1307" s="35"/>
      <c r="X1307" s="35"/>
      <c r="Y1307" s="35"/>
      <c r="Z1307" s="35"/>
      <c r="AA1307" s="35"/>
      <c r="AB1307" s="35"/>
      <c r="AC1307" s="35"/>
      <c r="AD1307" s="35"/>
      <c r="AE1307" s="35"/>
      <c r="AR1307" s="185" t="s">
        <v>426</v>
      </c>
      <c r="AT1307" s="185" t="s">
        <v>239</v>
      </c>
      <c r="AU1307" s="185" t="s">
        <v>84</v>
      </c>
      <c r="AY1307" s="18" t="s">
        <v>170</v>
      </c>
      <c r="BE1307" s="186">
        <f>IF(N1307="základní",J1307,0)</f>
        <v>0</v>
      </c>
      <c r="BF1307" s="186">
        <f>IF(N1307="snížená",J1307,0)</f>
        <v>0</v>
      </c>
      <c r="BG1307" s="186">
        <f>IF(N1307="zákl. přenesená",J1307,0)</f>
        <v>0</v>
      </c>
      <c r="BH1307" s="186">
        <f>IF(N1307="sníž. přenesená",J1307,0)</f>
        <v>0</v>
      </c>
      <c r="BI1307" s="186">
        <f>IF(N1307="nulová",J1307,0)</f>
        <v>0</v>
      </c>
      <c r="BJ1307" s="18" t="s">
        <v>82</v>
      </c>
      <c r="BK1307" s="186">
        <f>ROUND(I1307*H1307,2)</f>
        <v>0</v>
      </c>
      <c r="BL1307" s="18" t="s">
        <v>276</v>
      </c>
      <c r="BM1307" s="185" t="s">
        <v>2244</v>
      </c>
    </row>
    <row r="1308" spans="1:65" s="2" customFormat="1" ht="24" x14ac:dyDescent="0.2">
      <c r="A1308" s="35"/>
      <c r="B1308" s="36"/>
      <c r="C1308" s="174" t="s">
        <v>2245</v>
      </c>
      <c r="D1308" s="174" t="s">
        <v>172</v>
      </c>
      <c r="E1308" s="175" t="s">
        <v>2246</v>
      </c>
      <c r="F1308" s="176" t="s">
        <v>2247</v>
      </c>
      <c r="G1308" s="177" t="s">
        <v>272</v>
      </c>
      <c r="H1308" s="178">
        <v>50.85</v>
      </c>
      <c r="I1308" s="179"/>
      <c r="J1308" s="180">
        <f>ROUND(I1308*H1308,2)</f>
        <v>0</v>
      </c>
      <c r="K1308" s="176" t="s">
        <v>176</v>
      </c>
      <c r="L1308" s="40"/>
      <c r="M1308" s="181" t="s">
        <v>19</v>
      </c>
      <c r="N1308" s="182" t="s">
        <v>45</v>
      </c>
      <c r="O1308" s="65"/>
      <c r="P1308" s="183">
        <f>O1308*H1308</f>
        <v>0</v>
      </c>
      <c r="Q1308" s="183">
        <v>1.9499999999999999E-3</v>
      </c>
      <c r="R1308" s="183">
        <f>Q1308*H1308</f>
        <v>9.9157499999999996E-2</v>
      </c>
      <c r="S1308" s="183">
        <v>0</v>
      </c>
      <c r="T1308" s="184">
        <f>S1308*H1308</f>
        <v>0</v>
      </c>
      <c r="U1308" s="35"/>
      <c r="V1308" s="35"/>
      <c r="W1308" s="35"/>
      <c r="X1308" s="35"/>
      <c r="Y1308" s="35"/>
      <c r="Z1308" s="35"/>
      <c r="AA1308" s="35"/>
      <c r="AB1308" s="35"/>
      <c r="AC1308" s="35"/>
      <c r="AD1308" s="35"/>
      <c r="AE1308" s="35"/>
      <c r="AR1308" s="185" t="s">
        <v>276</v>
      </c>
      <c r="AT1308" s="185" t="s">
        <v>172</v>
      </c>
      <c r="AU1308" s="185" t="s">
        <v>84</v>
      </c>
      <c r="AY1308" s="18" t="s">
        <v>170</v>
      </c>
      <c r="BE1308" s="186">
        <f>IF(N1308="základní",J1308,0)</f>
        <v>0</v>
      </c>
      <c r="BF1308" s="186">
        <f>IF(N1308="snížená",J1308,0)</f>
        <v>0</v>
      </c>
      <c r="BG1308" s="186">
        <f>IF(N1308="zákl. přenesená",J1308,0)</f>
        <v>0</v>
      </c>
      <c r="BH1308" s="186">
        <f>IF(N1308="sníž. přenesená",J1308,0)</f>
        <v>0</v>
      </c>
      <c r="BI1308" s="186">
        <f>IF(N1308="nulová",J1308,0)</f>
        <v>0</v>
      </c>
      <c r="BJ1308" s="18" t="s">
        <v>82</v>
      </c>
      <c r="BK1308" s="186">
        <f>ROUND(I1308*H1308,2)</f>
        <v>0</v>
      </c>
      <c r="BL1308" s="18" t="s">
        <v>276</v>
      </c>
      <c r="BM1308" s="185" t="s">
        <v>2248</v>
      </c>
    </row>
    <row r="1309" spans="1:65" s="13" customFormat="1" x14ac:dyDescent="0.2">
      <c r="B1309" s="192"/>
      <c r="C1309" s="193"/>
      <c r="D1309" s="187" t="s">
        <v>181</v>
      </c>
      <c r="E1309" s="194" t="s">
        <v>19</v>
      </c>
      <c r="F1309" s="195" t="s">
        <v>2249</v>
      </c>
      <c r="G1309" s="193"/>
      <c r="H1309" s="196">
        <v>38.049999999999997</v>
      </c>
      <c r="I1309" s="197"/>
      <c r="J1309" s="193"/>
      <c r="K1309" s="193"/>
      <c r="L1309" s="198"/>
      <c r="M1309" s="199"/>
      <c r="N1309" s="200"/>
      <c r="O1309" s="200"/>
      <c r="P1309" s="200"/>
      <c r="Q1309" s="200"/>
      <c r="R1309" s="200"/>
      <c r="S1309" s="200"/>
      <c r="T1309" s="201"/>
      <c r="AT1309" s="202" t="s">
        <v>181</v>
      </c>
      <c r="AU1309" s="202" t="s">
        <v>84</v>
      </c>
      <c r="AV1309" s="13" t="s">
        <v>84</v>
      </c>
      <c r="AW1309" s="13" t="s">
        <v>35</v>
      </c>
      <c r="AX1309" s="13" t="s">
        <v>74</v>
      </c>
      <c r="AY1309" s="202" t="s">
        <v>170</v>
      </c>
    </row>
    <row r="1310" spans="1:65" s="13" customFormat="1" x14ac:dyDescent="0.2">
      <c r="B1310" s="192"/>
      <c r="C1310" s="193"/>
      <c r="D1310" s="187" t="s">
        <v>181</v>
      </c>
      <c r="E1310" s="194" t="s">
        <v>19</v>
      </c>
      <c r="F1310" s="195" t="s">
        <v>2250</v>
      </c>
      <c r="G1310" s="193"/>
      <c r="H1310" s="196">
        <v>12.8</v>
      </c>
      <c r="I1310" s="197"/>
      <c r="J1310" s="193"/>
      <c r="K1310" s="193"/>
      <c r="L1310" s="198"/>
      <c r="M1310" s="199"/>
      <c r="N1310" s="200"/>
      <c r="O1310" s="200"/>
      <c r="P1310" s="200"/>
      <c r="Q1310" s="200"/>
      <c r="R1310" s="200"/>
      <c r="S1310" s="200"/>
      <c r="T1310" s="201"/>
      <c r="AT1310" s="202" t="s">
        <v>181</v>
      </c>
      <c r="AU1310" s="202" t="s">
        <v>84</v>
      </c>
      <c r="AV1310" s="13" t="s">
        <v>84</v>
      </c>
      <c r="AW1310" s="13" t="s">
        <v>35</v>
      </c>
      <c r="AX1310" s="13" t="s">
        <v>74</v>
      </c>
      <c r="AY1310" s="202" t="s">
        <v>170</v>
      </c>
    </row>
    <row r="1311" spans="1:65" s="14" customFormat="1" x14ac:dyDescent="0.2">
      <c r="B1311" s="203"/>
      <c r="C1311" s="204"/>
      <c r="D1311" s="187" t="s">
        <v>181</v>
      </c>
      <c r="E1311" s="205" t="s">
        <v>19</v>
      </c>
      <c r="F1311" s="206" t="s">
        <v>185</v>
      </c>
      <c r="G1311" s="204"/>
      <c r="H1311" s="207">
        <v>50.85</v>
      </c>
      <c r="I1311" s="208"/>
      <c r="J1311" s="204"/>
      <c r="K1311" s="204"/>
      <c r="L1311" s="209"/>
      <c r="M1311" s="210"/>
      <c r="N1311" s="211"/>
      <c r="O1311" s="211"/>
      <c r="P1311" s="211"/>
      <c r="Q1311" s="211"/>
      <c r="R1311" s="211"/>
      <c r="S1311" s="211"/>
      <c r="T1311" s="212"/>
      <c r="AT1311" s="213" t="s">
        <v>181</v>
      </c>
      <c r="AU1311" s="213" t="s">
        <v>84</v>
      </c>
      <c r="AV1311" s="14" t="s">
        <v>177</v>
      </c>
      <c r="AW1311" s="14" t="s">
        <v>35</v>
      </c>
      <c r="AX1311" s="14" t="s">
        <v>82</v>
      </c>
      <c r="AY1311" s="213" t="s">
        <v>170</v>
      </c>
    </row>
    <row r="1312" spans="1:65" s="2" customFormat="1" ht="24" x14ac:dyDescent="0.2">
      <c r="A1312" s="35"/>
      <c r="B1312" s="36"/>
      <c r="C1312" s="174" t="s">
        <v>2251</v>
      </c>
      <c r="D1312" s="174" t="s">
        <v>172</v>
      </c>
      <c r="E1312" s="175" t="s">
        <v>2252</v>
      </c>
      <c r="F1312" s="176" t="s">
        <v>2253</v>
      </c>
      <c r="G1312" s="177" t="s">
        <v>272</v>
      </c>
      <c r="H1312" s="178">
        <v>64.400000000000006</v>
      </c>
      <c r="I1312" s="179"/>
      <c r="J1312" s="180">
        <f>ROUND(I1312*H1312,2)</f>
        <v>0</v>
      </c>
      <c r="K1312" s="176" t="s">
        <v>176</v>
      </c>
      <c r="L1312" s="40"/>
      <c r="M1312" s="181" t="s">
        <v>19</v>
      </c>
      <c r="N1312" s="182" t="s">
        <v>45</v>
      </c>
      <c r="O1312" s="65"/>
      <c r="P1312" s="183">
        <f>O1312*H1312</f>
        <v>0</v>
      </c>
      <c r="Q1312" s="183">
        <v>1.5299999999999999E-3</v>
      </c>
      <c r="R1312" s="183">
        <f>Q1312*H1312</f>
        <v>9.8532000000000008E-2</v>
      </c>
      <c r="S1312" s="183">
        <v>0</v>
      </c>
      <c r="T1312" s="184">
        <f>S1312*H1312</f>
        <v>0</v>
      </c>
      <c r="U1312" s="35"/>
      <c r="V1312" s="35"/>
      <c r="W1312" s="35"/>
      <c r="X1312" s="35"/>
      <c r="Y1312" s="35"/>
      <c r="Z1312" s="35"/>
      <c r="AA1312" s="35"/>
      <c r="AB1312" s="35"/>
      <c r="AC1312" s="35"/>
      <c r="AD1312" s="35"/>
      <c r="AE1312" s="35"/>
      <c r="AR1312" s="185" t="s">
        <v>276</v>
      </c>
      <c r="AT1312" s="185" t="s">
        <v>172</v>
      </c>
      <c r="AU1312" s="185" t="s">
        <v>84</v>
      </c>
      <c r="AY1312" s="18" t="s">
        <v>170</v>
      </c>
      <c r="BE1312" s="186">
        <f>IF(N1312="základní",J1312,0)</f>
        <v>0</v>
      </c>
      <c r="BF1312" s="186">
        <f>IF(N1312="snížená",J1312,0)</f>
        <v>0</v>
      </c>
      <c r="BG1312" s="186">
        <f>IF(N1312="zákl. přenesená",J1312,0)</f>
        <v>0</v>
      </c>
      <c r="BH1312" s="186">
        <f>IF(N1312="sníž. přenesená",J1312,0)</f>
        <v>0</v>
      </c>
      <c r="BI1312" s="186">
        <f>IF(N1312="nulová",J1312,0)</f>
        <v>0</v>
      </c>
      <c r="BJ1312" s="18" t="s">
        <v>82</v>
      </c>
      <c r="BK1312" s="186">
        <f>ROUND(I1312*H1312,2)</f>
        <v>0</v>
      </c>
      <c r="BL1312" s="18" t="s">
        <v>276</v>
      </c>
      <c r="BM1312" s="185" t="s">
        <v>2254</v>
      </c>
    </row>
    <row r="1313" spans="1:65" s="13" customFormat="1" x14ac:dyDescent="0.2">
      <c r="B1313" s="192"/>
      <c r="C1313" s="193"/>
      <c r="D1313" s="187" t="s">
        <v>181</v>
      </c>
      <c r="E1313" s="194" t="s">
        <v>19</v>
      </c>
      <c r="F1313" s="195" t="s">
        <v>2255</v>
      </c>
      <c r="G1313" s="193"/>
      <c r="H1313" s="196">
        <v>64.400000000000006</v>
      </c>
      <c r="I1313" s="197"/>
      <c r="J1313" s="193"/>
      <c r="K1313" s="193"/>
      <c r="L1313" s="198"/>
      <c r="M1313" s="199"/>
      <c r="N1313" s="200"/>
      <c r="O1313" s="200"/>
      <c r="P1313" s="200"/>
      <c r="Q1313" s="200"/>
      <c r="R1313" s="200"/>
      <c r="S1313" s="200"/>
      <c r="T1313" s="201"/>
      <c r="AT1313" s="202" t="s">
        <v>181</v>
      </c>
      <c r="AU1313" s="202" t="s">
        <v>84</v>
      </c>
      <c r="AV1313" s="13" t="s">
        <v>84</v>
      </c>
      <c r="AW1313" s="13" t="s">
        <v>35</v>
      </c>
      <c r="AX1313" s="13" t="s">
        <v>82</v>
      </c>
      <c r="AY1313" s="202" t="s">
        <v>170</v>
      </c>
    </row>
    <row r="1314" spans="1:65" s="2" customFormat="1" ht="21.75" customHeight="1" x14ac:dyDescent="0.2">
      <c r="A1314" s="35"/>
      <c r="B1314" s="36"/>
      <c r="C1314" s="174" t="s">
        <v>2256</v>
      </c>
      <c r="D1314" s="174" t="s">
        <v>172</v>
      </c>
      <c r="E1314" s="175" t="s">
        <v>2257</v>
      </c>
      <c r="F1314" s="176" t="s">
        <v>2258</v>
      </c>
      <c r="G1314" s="177" t="s">
        <v>272</v>
      </c>
      <c r="H1314" s="178">
        <v>27.2</v>
      </c>
      <c r="I1314" s="179"/>
      <c r="J1314" s="180">
        <f>ROUND(I1314*H1314,2)</f>
        <v>0</v>
      </c>
      <c r="K1314" s="176" t="s">
        <v>176</v>
      </c>
      <c r="L1314" s="40"/>
      <c r="M1314" s="181" t="s">
        <v>19</v>
      </c>
      <c r="N1314" s="182" t="s">
        <v>45</v>
      </c>
      <c r="O1314" s="65"/>
      <c r="P1314" s="183">
        <f>O1314*H1314</f>
        <v>0</v>
      </c>
      <c r="Q1314" s="183">
        <v>2.2300000000000002E-3</v>
      </c>
      <c r="R1314" s="183">
        <f>Q1314*H1314</f>
        <v>6.0656000000000002E-2</v>
      </c>
      <c r="S1314" s="183">
        <v>0</v>
      </c>
      <c r="T1314" s="184">
        <f>S1314*H1314</f>
        <v>0</v>
      </c>
      <c r="U1314" s="35"/>
      <c r="V1314" s="35"/>
      <c r="W1314" s="35"/>
      <c r="X1314" s="35"/>
      <c r="Y1314" s="35"/>
      <c r="Z1314" s="35"/>
      <c r="AA1314" s="35"/>
      <c r="AB1314" s="35"/>
      <c r="AC1314" s="35"/>
      <c r="AD1314" s="35"/>
      <c r="AE1314" s="35"/>
      <c r="AR1314" s="185" t="s">
        <v>276</v>
      </c>
      <c r="AT1314" s="185" t="s">
        <v>172</v>
      </c>
      <c r="AU1314" s="185" t="s">
        <v>84</v>
      </c>
      <c r="AY1314" s="18" t="s">
        <v>170</v>
      </c>
      <c r="BE1314" s="186">
        <f>IF(N1314="základní",J1314,0)</f>
        <v>0</v>
      </c>
      <c r="BF1314" s="186">
        <f>IF(N1314="snížená",J1314,0)</f>
        <v>0</v>
      </c>
      <c r="BG1314" s="186">
        <f>IF(N1314="zákl. přenesená",J1314,0)</f>
        <v>0</v>
      </c>
      <c r="BH1314" s="186">
        <f>IF(N1314="sníž. přenesená",J1314,0)</f>
        <v>0</v>
      </c>
      <c r="BI1314" s="186">
        <f>IF(N1314="nulová",J1314,0)</f>
        <v>0</v>
      </c>
      <c r="BJ1314" s="18" t="s">
        <v>82</v>
      </c>
      <c r="BK1314" s="186">
        <f>ROUND(I1314*H1314,2)</f>
        <v>0</v>
      </c>
      <c r="BL1314" s="18" t="s">
        <v>276</v>
      </c>
      <c r="BM1314" s="185" t="s">
        <v>2259</v>
      </c>
    </row>
    <row r="1315" spans="1:65" s="13" customFormat="1" x14ac:dyDescent="0.2">
      <c r="B1315" s="192"/>
      <c r="C1315" s="193"/>
      <c r="D1315" s="187" t="s">
        <v>181</v>
      </c>
      <c r="E1315" s="194" t="s">
        <v>19</v>
      </c>
      <c r="F1315" s="195" t="s">
        <v>2260</v>
      </c>
      <c r="G1315" s="193"/>
      <c r="H1315" s="196">
        <v>27.2</v>
      </c>
      <c r="I1315" s="197"/>
      <c r="J1315" s="193"/>
      <c r="K1315" s="193"/>
      <c r="L1315" s="198"/>
      <c r="M1315" s="199"/>
      <c r="N1315" s="200"/>
      <c r="O1315" s="200"/>
      <c r="P1315" s="200"/>
      <c r="Q1315" s="200"/>
      <c r="R1315" s="200"/>
      <c r="S1315" s="200"/>
      <c r="T1315" s="201"/>
      <c r="AT1315" s="202" t="s">
        <v>181</v>
      </c>
      <c r="AU1315" s="202" t="s">
        <v>84</v>
      </c>
      <c r="AV1315" s="13" t="s">
        <v>84</v>
      </c>
      <c r="AW1315" s="13" t="s">
        <v>35</v>
      </c>
      <c r="AX1315" s="13" t="s">
        <v>82</v>
      </c>
      <c r="AY1315" s="202" t="s">
        <v>170</v>
      </c>
    </row>
    <row r="1316" spans="1:65" s="2" customFormat="1" ht="16.5" customHeight="1" x14ac:dyDescent="0.2">
      <c r="A1316" s="35"/>
      <c r="B1316" s="36"/>
      <c r="C1316" s="174" t="s">
        <v>2261</v>
      </c>
      <c r="D1316" s="174" t="s">
        <v>172</v>
      </c>
      <c r="E1316" s="175" t="s">
        <v>2262</v>
      </c>
      <c r="F1316" s="176" t="s">
        <v>2263</v>
      </c>
      <c r="G1316" s="177" t="s">
        <v>272</v>
      </c>
      <c r="H1316" s="178">
        <v>64.400000000000006</v>
      </c>
      <c r="I1316" s="179"/>
      <c r="J1316" s="180">
        <f>ROUND(I1316*H1316,2)</f>
        <v>0</v>
      </c>
      <c r="K1316" s="176" t="s">
        <v>19</v>
      </c>
      <c r="L1316" s="40"/>
      <c r="M1316" s="181" t="s">
        <v>19</v>
      </c>
      <c r="N1316" s="182" t="s">
        <v>45</v>
      </c>
      <c r="O1316" s="65"/>
      <c r="P1316" s="183">
        <f>O1316*H1316</f>
        <v>0</v>
      </c>
      <c r="Q1316" s="183">
        <v>1.5299999999999999E-3</v>
      </c>
      <c r="R1316" s="183">
        <f>Q1316*H1316</f>
        <v>9.8532000000000008E-2</v>
      </c>
      <c r="S1316" s="183">
        <v>0</v>
      </c>
      <c r="T1316" s="184">
        <f>S1316*H1316</f>
        <v>0</v>
      </c>
      <c r="U1316" s="35"/>
      <c r="V1316" s="35"/>
      <c r="W1316" s="35"/>
      <c r="X1316" s="35"/>
      <c r="Y1316" s="35"/>
      <c r="Z1316" s="35"/>
      <c r="AA1316" s="35"/>
      <c r="AB1316" s="35"/>
      <c r="AC1316" s="35"/>
      <c r="AD1316" s="35"/>
      <c r="AE1316" s="35"/>
      <c r="AR1316" s="185" t="s">
        <v>276</v>
      </c>
      <c r="AT1316" s="185" t="s">
        <v>172</v>
      </c>
      <c r="AU1316" s="185" t="s">
        <v>84</v>
      </c>
      <c r="AY1316" s="18" t="s">
        <v>170</v>
      </c>
      <c r="BE1316" s="186">
        <f>IF(N1316="základní",J1316,0)</f>
        <v>0</v>
      </c>
      <c r="BF1316" s="186">
        <f>IF(N1316="snížená",J1316,0)</f>
        <v>0</v>
      </c>
      <c r="BG1316" s="186">
        <f>IF(N1316="zákl. přenesená",J1316,0)</f>
        <v>0</v>
      </c>
      <c r="BH1316" s="186">
        <f>IF(N1316="sníž. přenesená",J1316,0)</f>
        <v>0</v>
      </c>
      <c r="BI1316" s="186">
        <f>IF(N1316="nulová",J1316,0)</f>
        <v>0</v>
      </c>
      <c r="BJ1316" s="18" t="s">
        <v>82</v>
      </c>
      <c r="BK1316" s="186">
        <f>ROUND(I1316*H1316,2)</f>
        <v>0</v>
      </c>
      <c r="BL1316" s="18" t="s">
        <v>276</v>
      </c>
      <c r="BM1316" s="185" t="s">
        <v>2264</v>
      </c>
    </row>
    <row r="1317" spans="1:65" s="13" customFormat="1" x14ac:dyDescent="0.2">
      <c r="B1317" s="192"/>
      <c r="C1317" s="193"/>
      <c r="D1317" s="187" t="s">
        <v>181</v>
      </c>
      <c r="E1317" s="194" t="s">
        <v>19</v>
      </c>
      <c r="F1317" s="195" t="s">
        <v>2265</v>
      </c>
      <c r="G1317" s="193"/>
      <c r="H1317" s="196">
        <v>64.400000000000006</v>
      </c>
      <c r="I1317" s="197"/>
      <c r="J1317" s="193"/>
      <c r="K1317" s="193"/>
      <c r="L1317" s="198"/>
      <c r="M1317" s="199"/>
      <c r="N1317" s="200"/>
      <c r="O1317" s="200"/>
      <c r="P1317" s="200"/>
      <c r="Q1317" s="200"/>
      <c r="R1317" s="200"/>
      <c r="S1317" s="200"/>
      <c r="T1317" s="201"/>
      <c r="AT1317" s="202" t="s">
        <v>181</v>
      </c>
      <c r="AU1317" s="202" t="s">
        <v>84</v>
      </c>
      <c r="AV1317" s="13" t="s">
        <v>84</v>
      </c>
      <c r="AW1317" s="13" t="s">
        <v>35</v>
      </c>
      <c r="AX1317" s="13" t="s">
        <v>82</v>
      </c>
      <c r="AY1317" s="202" t="s">
        <v>170</v>
      </c>
    </row>
    <row r="1318" spans="1:65" s="2" customFormat="1" ht="16.5" customHeight="1" x14ac:dyDescent="0.2">
      <c r="A1318" s="35"/>
      <c r="B1318" s="36"/>
      <c r="C1318" s="174" t="s">
        <v>2266</v>
      </c>
      <c r="D1318" s="174" t="s">
        <v>172</v>
      </c>
      <c r="E1318" s="175" t="s">
        <v>2267</v>
      </c>
      <c r="F1318" s="176" t="s">
        <v>2268</v>
      </c>
      <c r="G1318" s="177" t="s">
        <v>1484</v>
      </c>
      <c r="H1318" s="178">
        <v>1</v>
      </c>
      <c r="I1318" s="179"/>
      <c r="J1318" s="180">
        <f>ROUND(I1318*H1318,2)</f>
        <v>0</v>
      </c>
      <c r="K1318" s="176" t="s">
        <v>19</v>
      </c>
      <c r="L1318" s="40"/>
      <c r="M1318" s="181" t="s">
        <v>19</v>
      </c>
      <c r="N1318" s="182" t="s">
        <v>45</v>
      </c>
      <c r="O1318" s="65"/>
      <c r="P1318" s="183">
        <f>O1318*H1318</f>
        <v>0</v>
      </c>
      <c r="Q1318" s="183">
        <v>0</v>
      </c>
      <c r="R1318" s="183">
        <f>Q1318*H1318</f>
        <v>0</v>
      </c>
      <c r="S1318" s="183">
        <v>0</v>
      </c>
      <c r="T1318" s="184">
        <f>S1318*H1318</f>
        <v>0</v>
      </c>
      <c r="U1318" s="35"/>
      <c r="V1318" s="35"/>
      <c r="W1318" s="35"/>
      <c r="X1318" s="35"/>
      <c r="Y1318" s="35"/>
      <c r="Z1318" s="35"/>
      <c r="AA1318" s="35"/>
      <c r="AB1318" s="35"/>
      <c r="AC1318" s="35"/>
      <c r="AD1318" s="35"/>
      <c r="AE1318" s="35"/>
      <c r="AR1318" s="185" t="s">
        <v>276</v>
      </c>
      <c r="AT1318" s="185" t="s">
        <v>172</v>
      </c>
      <c r="AU1318" s="185" t="s">
        <v>84</v>
      </c>
      <c r="AY1318" s="18" t="s">
        <v>170</v>
      </c>
      <c r="BE1318" s="186">
        <f>IF(N1318="základní",J1318,0)</f>
        <v>0</v>
      </c>
      <c r="BF1318" s="186">
        <f>IF(N1318="snížená",J1318,0)</f>
        <v>0</v>
      </c>
      <c r="BG1318" s="186">
        <f>IF(N1318="zákl. přenesená",J1318,0)</f>
        <v>0</v>
      </c>
      <c r="BH1318" s="186">
        <f>IF(N1318="sníž. přenesená",J1318,0)</f>
        <v>0</v>
      </c>
      <c r="BI1318" s="186">
        <f>IF(N1318="nulová",J1318,0)</f>
        <v>0</v>
      </c>
      <c r="BJ1318" s="18" t="s">
        <v>82</v>
      </c>
      <c r="BK1318" s="186">
        <f>ROUND(I1318*H1318,2)</f>
        <v>0</v>
      </c>
      <c r="BL1318" s="18" t="s">
        <v>276</v>
      </c>
      <c r="BM1318" s="185" t="s">
        <v>2269</v>
      </c>
    </row>
    <row r="1319" spans="1:65" s="2" customFormat="1" ht="24" x14ac:dyDescent="0.2">
      <c r="A1319" s="35"/>
      <c r="B1319" s="36"/>
      <c r="C1319" s="174" t="s">
        <v>2270</v>
      </c>
      <c r="D1319" s="174" t="s">
        <v>172</v>
      </c>
      <c r="E1319" s="175" t="s">
        <v>2271</v>
      </c>
      <c r="F1319" s="176" t="s">
        <v>2272</v>
      </c>
      <c r="G1319" s="177" t="s">
        <v>1153</v>
      </c>
      <c r="H1319" s="224"/>
      <c r="I1319" s="179"/>
      <c r="J1319" s="180">
        <f>ROUND(I1319*H1319,2)</f>
        <v>0</v>
      </c>
      <c r="K1319" s="176" t="s">
        <v>176</v>
      </c>
      <c r="L1319" s="40"/>
      <c r="M1319" s="181" t="s">
        <v>19</v>
      </c>
      <c r="N1319" s="182" t="s">
        <v>45</v>
      </c>
      <c r="O1319" s="65"/>
      <c r="P1319" s="183">
        <f>O1319*H1319</f>
        <v>0</v>
      </c>
      <c r="Q1319" s="183">
        <v>0</v>
      </c>
      <c r="R1319" s="183">
        <f>Q1319*H1319</f>
        <v>0</v>
      </c>
      <c r="S1319" s="183">
        <v>0</v>
      </c>
      <c r="T1319" s="184">
        <f>S1319*H1319</f>
        <v>0</v>
      </c>
      <c r="U1319" s="35"/>
      <c r="V1319" s="35"/>
      <c r="W1319" s="35"/>
      <c r="X1319" s="35"/>
      <c r="Y1319" s="35"/>
      <c r="Z1319" s="35"/>
      <c r="AA1319" s="35"/>
      <c r="AB1319" s="35"/>
      <c r="AC1319" s="35"/>
      <c r="AD1319" s="35"/>
      <c r="AE1319" s="35"/>
      <c r="AR1319" s="185" t="s">
        <v>276</v>
      </c>
      <c r="AT1319" s="185" t="s">
        <v>172</v>
      </c>
      <c r="AU1319" s="185" t="s">
        <v>84</v>
      </c>
      <c r="AY1319" s="18" t="s">
        <v>170</v>
      </c>
      <c r="BE1319" s="186">
        <f>IF(N1319="základní",J1319,0)</f>
        <v>0</v>
      </c>
      <c r="BF1319" s="186">
        <f>IF(N1319="snížená",J1319,0)</f>
        <v>0</v>
      </c>
      <c r="BG1319" s="186">
        <f>IF(N1319="zákl. přenesená",J1319,0)</f>
        <v>0</v>
      </c>
      <c r="BH1319" s="186">
        <f>IF(N1319="sníž. přenesená",J1319,0)</f>
        <v>0</v>
      </c>
      <c r="BI1319" s="186">
        <f>IF(N1319="nulová",J1319,0)</f>
        <v>0</v>
      </c>
      <c r="BJ1319" s="18" t="s">
        <v>82</v>
      </c>
      <c r="BK1319" s="186">
        <f>ROUND(I1319*H1319,2)</f>
        <v>0</v>
      </c>
      <c r="BL1319" s="18" t="s">
        <v>276</v>
      </c>
      <c r="BM1319" s="185" t="s">
        <v>2273</v>
      </c>
    </row>
    <row r="1320" spans="1:65" s="2" customFormat="1" ht="78" x14ac:dyDescent="0.2">
      <c r="A1320" s="35"/>
      <c r="B1320" s="36"/>
      <c r="C1320" s="37"/>
      <c r="D1320" s="187" t="s">
        <v>179</v>
      </c>
      <c r="E1320" s="37"/>
      <c r="F1320" s="188" t="s">
        <v>2274</v>
      </c>
      <c r="G1320" s="37"/>
      <c r="H1320" s="37"/>
      <c r="I1320" s="189"/>
      <c r="J1320" s="37"/>
      <c r="K1320" s="37"/>
      <c r="L1320" s="40"/>
      <c r="M1320" s="190"/>
      <c r="N1320" s="191"/>
      <c r="O1320" s="65"/>
      <c r="P1320" s="65"/>
      <c r="Q1320" s="65"/>
      <c r="R1320" s="65"/>
      <c r="S1320" s="65"/>
      <c r="T1320" s="66"/>
      <c r="U1320" s="35"/>
      <c r="V1320" s="35"/>
      <c r="W1320" s="35"/>
      <c r="X1320" s="35"/>
      <c r="Y1320" s="35"/>
      <c r="Z1320" s="35"/>
      <c r="AA1320" s="35"/>
      <c r="AB1320" s="35"/>
      <c r="AC1320" s="35"/>
      <c r="AD1320" s="35"/>
      <c r="AE1320" s="35"/>
      <c r="AT1320" s="18" t="s">
        <v>179</v>
      </c>
      <c r="AU1320" s="18" t="s">
        <v>84</v>
      </c>
    </row>
    <row r="1321" spans="1:65" s="12" customFormat="1" ht="22.9" customHeight="1" x14ac:dyDescent="0.2">
      <c r="B1321" s="158"/>
      <c r="C1321" s="159"/>
      <c r="D1321" s="160" t="s">
        <v>73</v>
      </c>
      <c r="E1321" s="172" t="s">
        <v>2275</v>
      </c>
      <c r="F1321" s="172" t="s">
        <v>2276</v>
      </c>
      <c r="G1321" s="159"/>
      <c r="H1321" s="159"/>
      <c r="I1321" s="162"/>
      <c r="J1321" s="173">
        <f>BK1321</f>
        <v>0</v>
      </c>
      <c r="K1321" s="159"/>
      <c r="L1321" s="164"/>
      <c r="M1321" s="165"/>
      <c r="N1321" s="166"/>
      <c r="O1321" s="166"/>
      <c r="P1321" s="167">
        <f>SUM(P1322:P1459)</f>
        <v>0</v>
      </c>
      <c r="Q1321" s="166"/>
      <c r="R1321" s="167">
        <f>SUM(R1322:R1459)</f>
        <v>49.573667150000006</v>
      </c>
      <c r="S1321" s="166"/>
      <c r="T1321" s="168">
        <f>SUM(T1322:T1459)</f>
        <v>0</v>
      </c>
      <c r="AR1321" s="169" t="s">
        <v>84</v>
      </c>
      <c r="AT1321" s="170" t="s">
        <v>73</v>
      </c>
      <c r="AU1321" s="170" t="s">
        <v>82</v>
      </c>
      <c r="AY1321" s="169" t="s">
        <v>170</v>
      </c>
      <c r="BK1321" s="171">
        <f>SUM(BK1322:BK1459)</f>
        <v>0</v>
      </c>
    </row>
    <row r="1322" spans="1:65" s="2" customFormat="1" ht="21.75" customHeight="1" x14ac:dyDescent="0.2">
      <c r="A1322" s="35"/>
      <c r="B1322" s="36"/>
      <c r="C1322" s="174" t="s">
        <v>2277</v>
      </c>
      <c r="D1322" s="174" t="s">
        <v>172</v>
      </c>
      <c r="E1322" s="175" t="s">
        <v>2278</v>
      </c>
      <c r="F1322" s="176" t="s">
        <v>2279</v>
      </c>
      <c r="G1322" s="177" t="s">
        <v>248</v>
      </c>
      <c r="H1322" s="178">
        <v>79.665999999999997</v>
      </c>
      <c r="I1322" s="179"/>
      <c r="J1322" s="180">
        <f>ROUND(I1322*H1322,2)</f>
        <v>0</v>
      </c>
      <c r="K1322" s="176" t="s">
        <v>176</v>
      </c>
      <c r="L1322" s="40"/>
      <c r="M1322" s="181" t="s">
        <v>19</v>
      </c>
      <c r="N1322" s="182" t="s">
        <v>45</v>
      </c>
      <c r="O1322" s="65"/>
      <c r="P1322" s="183">
        <f>O1322*H1322</f>
        <v>0</v>
      </c>
      <c r="Q1322" s="183">
        <v>0</v>
      </c>
      <c r="R1322" s="183">
        <f>Q1322*H1322</f>
        <v>0</v>
      </c>
      <c r="S1322" s="183">
        <v>0</v>
      </c>
      <c r="T1322" s="184">
        <f>S1322*H1322</f>
        <v>0</v>
      </c>
      <c r="U1322" s="35"/>
      <c r="V1322" s="35"/>
      <c r="W1322" s="35"/>
      <c r="X1322" s="35"/>
      <c r="Y1322" s="35"/>
      <c r="Z1322" s="35"/>
      <c r="AA1322" s="35"/>
      <c r="AB1322" s="35"/>
      <c r="AC1322" s="35"/>
      <c r="AD1322" s="35"/>
      <c r="AE1322" s="35"/>
      <c r="AR1322" s="185" t="s">
        <v>177</v>
      </c>
      <c r="AT1322" s="185" t="s">
        <v>172</v>
      </c>
      <c r="AU1322" s="185" t="s">
        <v>84</v>
      </c>
      <c r="AY1322" s="18" t="s">
        <v>170</v>
      </c>
      <c r="BE1322" s="186">
        <f>IF(N1322="základní",J1322,0)</f>
        <v>0</v>
      </c>
      <c r="BF1322" s="186">
        <f>IF(N1322="snížená",J1322,0)</f>
        <v>0</v>
      </c>
      <c r="BG1322" s="186">
        <f>IF(N1322="zákl. přenesená",J1322,0)</f>
        <v>0</v>
      </c>
      <c r="BH1322" s="186">
        <f>IF(N1322="sníž. přenesená",J1322,0)</f>
        <v>0</v>
      </c>
      <c r="BI1322" s="186">
        <f>IF(N1322="nulová",J1322,0)</f>
        <v>0</v>
      </c>
      <c r="BJ1322" s="18" t="s">
        <v>82</v>
      </c>
      <c r="BK1322" s="186">
        <f>ROUND(I1322*H1322,2)</f>
        <v>0</v>
      </c>
      <c r="BL1322" s="18" t="s">
        <v>177</v>
      </c>
      <c r="BM1322" s="185" t="s">
        <v>2280</v>
      </c>
    </row>
    <row r="1323" spans="1:65" s="2" customFormat="1" ht="68.25" x14ac:dyDescent="0.2">
      <c r="A1323" s="35"/>
      <c r="B1323" s="36"/>
      <c r="C1323" s="37"/>
      <c r="D1323" s="187" t="s">
        <v>179</v>
      </c>
      <c r="E1323" s="37"/>
      <c r="F1323" s="188" t="s">
        <v>2281</v>
      </c>
      <c r="G1323" s="37"/>
      <c r="H1323" s="37"/>
      <c r="I1323" s="189"/>
      <c r="J1323" s="37"/>
      <c r="K1323" s="37"/>
      <c r="L1323" s="40"/>
      <c r="M1323" s="190"/>
      <c r="N1323" s="191"/>
      <c r="O1323" s="65"/>
      <c r="P1323" s="65"/>
      <c r="Q1323" s="65"/>
      <c r="R1323" s="65"/>
      <c r="S1323" s="65"/>
      <c r="T1323" s="66"/>
      <c r="U1323" s="35"/>
      <c r="V1323" s="35"/>
      <c r="W1323" s="35"/>
      <c r="X1323" s="35"/>
      <c r="Y1323" s="35"/>
      <c r="Z1323" s="35"/>
      <c r="AA1323" s="35"/>
      <c r="AB1323" s="35"/>
      <c r="AC1323" s="35"/>
      <c r="AD1323" s="35"/>
      <c r="AE1323" s="35"/>
      <c r="AT1323" s="18" t="s">
        <v>179</v>
      </c>
      <c r="AU1323" s="18" t="s">
        <v>84</v>
      </c>
    </row>
    <row r="1324" spans="1:65" s="13" customFormat="1" x14ac:dyDescent="0.2">
      <c r="B1324" s="192"/>
      <c r="C1324" s="193"/>
      <c r="D1324" s="187" t="s">
        <v>181</v>
      </c>
      <c r="E1324" s="194" t="s">
        <v>19</v>
      </c>
      <c r="F1324" s="195" t="s">
        <v>2282</v>
      </c>
      <c r="G1324" s="193"/>
      <c r="H1324" s="196">
        <v>20.04</v>
      </c>
      <c r="I1324" s="197"/>
      <c r="J1324" s="193"/>
      <c r="K1324" s="193"/>
      <c r="L1324" s="198"/>
      <c r="M1324" s="199"/>
      <c r="N1324" s="200"/>
      <c r="O1324" s="200"/>
      <c r="P1324" s="200"/>
      <c r="Q1324" s="200"/>
      <c r="R1324" s="200"/>
      <c r="S1324" s="200"/>
      <c r="T1324" s="201"/>
      <c r="AT1324" s="202" t="s">
        <v>181</v>
      </c>
      <c r="AU1324" s="202" t="s">
        <v>84</v>
      </c>
      <c r="AV1324" s="13" t="s">
        <v>84</v>
      </c>
      <c r="AW1324" s="13" t="s">
        <v>35</v>
      </c>
      <c r="AX1324" s="13" t="s">
        <v>74</v>
      </c>
      <c r="AY1324" s="202" t="s">
        <v>170</v>
      </c>
    </row>
    <row r="1325" spans="1:65" s="13" customFormat="1" x14ac:dyDescent="0.2">
      <c r="B1325" s="192"/>
      <c r="C1325" s="193"/>
      <c r="D1325" s="187" t="s">
        <v>181</v>
      </c>
      <c r="E1325" s="194" t="s">
        <v>19</v>
      </c>
      <c r="F1325" s="195" t="s">
        <v>2283</v>
      </c>
      <c r="G1325" s="193"/>
      <c r="H1325" s="196">
        <v>28.315999999999999</v>
      </c>
      <c r="I1325" s="197"/>
      <c r="J1325" s="193"/>
      <c r="K1325" s="193"/>
      <c r="L1325" s="198"/>
      <c r="M1325" s="199"/>
      <c r="N1325" s="200"/>
      <c r="O1325" s="200"/>
      <c r="P1325" s="200"/>
      <c r="Q1325" s="200"/>
      <c r="R1325" s="200"/>
      <c r="S1325" s="200"/>
      <c r="T1325" s="201"/>
      <c r="AT1325" s="202" t="s">
        <v>181</v>
      </c>
      <c r="AU1325" s="202" t="s">
        <v>84</v>
      </c>
      <c r="AV1325" s="13" t="s">
        <v>84</v>
      </c>
      <c r="AW1325" s="13" t="s">
        <v>35</v>
      </c>
      <c r="AX1325" s="13" t="s">
        <v>74</v>
      </c>
      <c r="AY1325" s="202" t="s">
        <v>170</v>
      </c>
    </row>
    <row r="1326" spans="1:65" s="13" customFormat="1" x14ac:dyDescent="0.2">
      <c r="B1326" s="192"/>
      <c r="C1326" s="193"/>
      <c r="D1326" s="187" t="s">
        <v>181</v>
      </c>
      <c r="E1326" s="194" t="s">
        <v>19</v>
      </c>
      <c r="F1326" s="195" t="s">
        <v>2284</v>
      </c>
      <c r="G1326" s="193"/>
      <c r="H1326" s="196">
        <v>31.31</v>
      </c>
      <c r="I1326" s="197"/>
      <c r="J1326" s="193"/>
      <c r="K1326" s="193"/>
      <c r="L1326" s="198"/>
      <c r="M1326" s="199"/>
      <c r="N1326" s="200"/>
      <c r="O1326" s="200"/>
      <c r="P1326" s="200"/>
      <c r="Q1326" s="200"/>
      <c r="R1326" s="200"/>
      <c r="S1326" s="200"/>
      <c r="T1326" s="201"/>
      <c r="AT1326" s="202" t="s">
        <v>181</v>
      </c>
      <c r="AU1326" s="202" t="s">
        <v>84</v>
      </c>
      <c r="AV1326" s="13" t="s">
        <v>84</v>
      </c>
      <c r="AW1326" s="13" t="s">
        <v>35</v>
      </c>
      <c r="AX1326" s="13" t="s">
        <v>74</v>
      </c>
      <c r="AY1326" s="202" t="s">
        <v>170</v>
      </c>
    </row>
    <row r="1327" spans="1:65" s="14" customFormat="1" x14ac:dyDescent="0.2">
      <c r="B1327" s="203"/>
      <c r="C1327" s="204"/>
      <c r="D1327" s="187" t="s">
        <v>181</v>
      </c>
      <c r="E1327" s="205" t="s">
        <v>19</v>
      </c>
      <c r="F1327" s="206" t="s">
        <v>185</v>
      </c>
      <c r="G1327" s="204"/>
      <c r="H1327" s="207">
        <v>79.665999999999997</v>
      </c>
      <c r="I1327" s="208"/>
      <c r="J1327" s="204"/>
      <c r="K1327" s="204"/>
      <c r="L1327" s="209"/>
      <c r="M1327" s="210"/>
      <c r="N1327" s="211"/>
      <c r="O1327" s="211"/>
      <c r="P1327" s="211"/>
      <c r="Q1327" s="211"/>
      <c r="R1327" s="211"/>
      <c r="S1327" s="211"/>
      <c r="T1327" s="212"/>
      <c r="AT1327" s="213" t="s">
        <v>181</v>
      </c>
      <c r="AU1327" s="213" t="s">
        <v>84</v>
      </c>
      <c r="AV1327" s="14" t="s">
        <v>177</v>
      </c>
      <c r="AW1327" s="14" t="s">
        <v>35</v>
      </c>
      <c r="AX1327" s="14" t="s">
        <v>82</v>
      </c>
      <c r="AY1327" s="213" t="s">
        <v>170</v>
      </c>
    </row>
    <row r="1328" spans="1:65" s="2" customFormat="1" ht="16.5" customHeight="1" x14ac:dyDescent="0.2">
      <c r="A1328" s="35"/>
      <c r="B1328" s="36"/>
      <c r="C1328" s="214" t="s">
        <v>2285</v>
      </c>
      <c r="D1328" s="214" t="s">
        <v>239</v>
      </c>
      <c r="E1328" s="215" t="s">
        <v>2286</v>
      </c>
      <c r="F1328" s="216" t="s">
        <v>2287</v>
      </c>
      <c r="G1328" s="217" t="s">
        <v>248</v>
      </c>
      <c r="H1328" s="218">
        <v>83.649000000000001</v>
      </c>
      <c r="I1328" s="219"/>
      <c r="J1328" s="220">
        <f>ROUND(I1328*H1328,2)</f>
        <v>0</v>
      </c>
      <c r="K1328" s="216" t="s">
        <v>19</v>
      </c>
      <c r="L1328" s="221"/>
      <c r="M1328" s="222" t="s">
        <v>19</v>
      </c>
      <c r="N1328" s="223" t="s">
        <v>45</v>
      </c>
      <c r="O1328" s="65"/>
      <c r="P1328" s="183">
        <f>O1328*H1328</f>
        <v>0</v>
      </c>
      <c r="Q1328" s="183">
        <v>0.55000000000000004</v>
      </c>
      <c r="R1328" s="183">
        <f>Q1328*H1328</f>
        <v>46.006950000000003</v>
      </c>
      <c r="S1328" s="183">
        <v>0</v>
      </c>
      <c r="T1328" s="184">
        <f>S1328*H1328</f>
        <v>0</v>
      </c>
      <c r="U1328" s="35"/>
      <c r="V1328" s="35"/>
      <c r="W1328" s="35"/>
      <c r="X1328" s="35"/>
      <c r="Y1328" s="35"/>
      <c r="Z1328" s="35"/>
      <c r="AA1328" s="35"/>
      <c r="AB1328" s="35"/>
      <c r="AC1328" s="35"/>
      <c r="AD1328" s="35"/>
      <c r="AE1328" s="35"/>
      <c r="AR1328" s="185" t="s">
        <v>426</v>
      </c>
      <c r="AT1328" s="185" t="s">
        <v>239</v>
      </c>
      <c r="AU1328" s="185" t="s">
        <v>84</v>
      </c>
      <c r="AY1328" s="18" t="s">
        <v>170</v>
      </c>
      <c r="BE1328" s="186">
        <f>IF(N1328="základní",J1328,0)</f>
        <v>0</v>
      </c>
      <c r="BF1328" s="186">
        <f>IF(N1328="snížená",J1328,0)</f>
        <v>0</v>
      </c>
      <c r="BG1328" s="186">
        <f>IF(N1328="zákl. přenesená",J1328,0)</f>
        <v>0</v>
      </c>
      <c r="BH1328" s="186">
        <f>IF(N1328="sníž. přenesená",J1328,0)</f>
        <v>0</v>
      </c>
      <c r="BI1328" s="186">
        <f>IF(N1328="nulová",J1328,0)</f>
        <v>0</v>
      </c>
      <c r="BJ1328" s="18" t="s">
        <v>82</v>
      </c>
      <c r="BK1328" s="186">
        <f>ROUND(I1328*H1328,2)</f>
        <v>0</v>
      </c>
      <c r="BL1328" s="18" t="s">
        <v>276</v>
      </c>
      <c r="BM1328" s="185" t="s">
        <v>2288</v>
      </c>
    </row>
    <row r="1329" spans="1:65" s="13" customFormat="1" x14ac:dyDescent="0.2">
      <c r="B1329" s="192"/>
      <c r="C1329" s="193"/>
      <c r="D1329" s="187" t="s">
        <v>181</v>
      </c>
      <c r="E1329" s="193"/>
      <c r="F1329" s="195" t="s">
        <v>2289</v>
      </c>
      <c r="G1329" s="193"/>
      <c r="H1329" s="196">
        <v>83.649000000000001</v>
      </c>
      <c r="I1329" s="197"/>
      <c r="J1329" s="193"/>
      <c r="K1329" s="193"/>
      <c r="L1329" s="198"/>
      <c r="M1329" s="199"/>
      <c r="N1329" s="200"/>
      <c r="O1329" s="200"/>
      <c r="P1329" s="200"/>
      <c r="Q1329" s="200"/>
      <c r="R1329" s="200"/>
      <c r="S1329" s="200"/>
      <c r="T1329" s="201"/>
      <c r="AT1329" s="202" t="s">
        <v>181</v>
      </c>
      <c r="AU1329" s="202" t="s">
        <v>84</v>
      </c>
      <c r="AV1329" s="13" t="s">
        <v>84</v>
      </c>
      <c r="AW1329" s="13" t="s">
        <v>4</v>
      </c>
      <c r="AX1329" s="13" t="s">
        <v>82</v>
      </c>
      <c r="AY1329" s="202" t="s">
        <v>170</v>
      </c>
    </row>
    <row r="1330" spans="1:65" s="2" customFormat="1" ht="16.5" customHeight="1" x14ac:dyDescent="0.2">
      <c r="A1330" s="35"/>
      <c r="B1330" s="36"/>
      <c r="C1330" s="174" t="s">
        <v>2290</v>
      </c>
      <c r="D1330" s="174" t="s">
        <v>172</v>
      </c>
      <c r="E1330" s="175" t="s">
        <v>2291</v>
      </c>
      <c r="F1330" s="176" t="s">
        <v>2292</v>
      </c>
      <c r="G1330" s="177" t="s">
        <v>272</v>
      </c>
      <c r="H1330" s="178">
        <v>119.499</v>
      </c>
      <c r="I1330" s="179"/>
      <c r="J1330" s="180">
        <f>ROUND(I1330*H1330,2)</f>
        <v>0</v>
      </c>
      <c r="K1330" s="176" t="s">
        <v>176</v>
      </c>
      <c r="L1330" s="40"/>
      <c r="M1330" s="181" t="s">
        <v>19</v>
      </c>
      <c r="N1330" s="182" t="s">
        <v>45</v>
      </c>
      <c r="O1330" s="65"/>
      <c r="P1330" s="183">
        <f>O1330*H1330</f>
        <v>0</v>
      </c>
      <c r="Q1330" s="183">
        <v>0</v>
      </c>
      <c r="R1330" s="183">
        <f>Q1330*H1330</f>
        <v>0</v>
      </c>
      <c r="S1330" s="183">
        <v>0</v>
      </c>
      <c r="T1330" s="184">
        <f>S1330*H1330</f>
        <v>0</v>
      </c>
      <c r="U1330" s="35"/>
      <c r="V1330" s="35"/>
      <c r="W1330" s="35"/>
      <c r="X1330" s="35"/>
      <c r="Y1330" s="35"/>
      <c r="Z1330" s="35"/>
      <c r="AA1330" s="35"/>
      <c r="AB1330" s="35"/>
      <c r="AC1330" s="35"/>
      <c r="AD1330" s="35"/>
      <c r="AE1330" s="35"/>
      <c r="AR1330" s="185" t="s">
        <v>276</v>
      </c>
      <c r="AT1330" s="185" t="s">
        <v>172</v>
      </c>
      <c r="AU1330" s="185" t="s">
        <v>84</v>
      </c>
      <c r="AY1330" s="18" t="s">
        <v>170</v>
      </c>
      <c r="BE1330" s="186">
        <f>IF(N1330="základní",J1330,0)</f>
        <v>0</v>
      </c>
      <c r="BF1330" s="186">
        <f>IF(N1330="snížená",J1330,0)</f>
        <v>0</v>
      </c>
      <c r="BG1330" s="186">
        <f>IF(N1330="zákl. přenesená",J1330,0)</f>
        <v>0</v>
      </c>
      <c r="BH1330" s="186">
        <f>IF(N1330="sníž. přenesená",J1330,0)</f>
        <v>0</v>
      </c>
      <c r="BI1330" s="186">
        <f>IF(N1330="nulová",J1330,0)</f>
        <v>0</v>
      </c>
      <c r="BJ1330" s="18" t="s">
        <v>82</v>
      </c>
      <c r="BK1330" s="186">
        <f>ROUND(I1330*H1330,2)</f>
        <v>0</v>
      </c>
      <c r="BL1330" s="18" t="s">
        <v>276</v>
      </c>
      <c r="BM1330" s="185" t="s">
        <v>2293</v>
      </c>
    </row>
    <row r="1331" spans="1:65" s="2" customFormat="1" ht="68.25" x14ac:dyDescent="0.2">
      <c r="A1331" s="35"/>
      <c r="B1331" s="36"/>
      <c r="C1331" s="37"/>
      <c r="D1331" s="187" t="s">
        <v>179</v>
      </c>
      <c r="E1331" s="37"/>
      <c r="F1331" s="188" t="s">
        <v>2281</v>
      </c>
      <c r="G1331" s="37"/>
      <c r="H1331" s="37"/>
      <c r="I1331" s="189"/>
      <c r="J1331" s="37"/>
      <c r="K1331" s="37"/>
      <c r="L1331" s="40"/>
      <c r="M1331" s="190"/>
      <c r="N1331" s="191"/>
      <c r="O1331" s="65"/>
      <c r="P1331" s="65"/>
      <c r="Q1331" s="65"/>
      <c r="R1331" s="65"/>
      <c r="S1331" s="65"/>
      <c r="T1331" s="66"/>
      <c r="U1331" s="35"/>
      <c r="V1331" s="35"/>
      <c r="W1331" s="35"/>
      <c r="X1331" s="35"/>
      <c r="Y1331" s="35"/>
      <c r="Z1331" s="35"/>
      <c r="AA1331" s="35"/>
      <c r="AB1331" s="35"/>
      <c r="AC1331" s="35"/>
      <c r="AD1331" s="35"/>
      <c r="AE1331" s="35"/>
      <c r="AT1331" s="18" t="s">
        <v>179</v>
      </c>
      <c r="AU1331" s="18" t="s">
        <v>84</v>
      </c>
    </row>
    <row r="1332" spans="1:65" s="13" customFormat="1" x14ac:dyDescent="0.2">
      <c r="B1332" s="192"/>
      <c r="C1332" s="193"/>
      <c r="D1332" s="187" t="s">
        <v>181</v>
      </c>
      <c r="E1332" s="193"/>
      <c r="F1332" s="195" t="s">
        <v>2294</v>
      </c>
      <c r="G1332" s="193"/>
      <c r="H1332" s="196">
        <v>119.499</v>
      </c>
      <c r="I1332" s="197"/>
      <c r="J1332" s="193"/>
      <c r="K1332" s="193"/>
      <c r="L1332" s="198"/>
      <c r="M1332" s="199"/>
      <c r="N1332" s="200"/>
      <c r="O1332" s="200"/>
      <c r="P1332" s="200"/>
      <c r="Q1332" s="200"/>
      <c r="R1332" s="200"/>
      <c r="S1332" s="200"/>
      <c r="T1332" s="201"/>
      <c r="AT1332" s="202" t="s">
        <v>181</v>
      </c>
      <c r="AU1332" s="202" t="s">
        <v>84</v>
      </c>
      <c r="AV1332" s="13" t="s">
        <v>84</v>
      </c>
      <c r="AW1332" s="13" t="s">
        <v>4</v>
      </c>
      <c r="AX1332" s="13" t="s">
        <v>82</v>
      </c>
      <c r="AY1332" s="202" t="s">
        <v>170</v>
      </c>
    </row>
    <row r="1333" spans="1:65" s="2" customFormat="1" ht="16.5" customHeight="1" x14ac:dyDescent="0.2">
      <c r="A1333" s="35"/>
      <c r="B1333" s="36"/>
      <c r="C1333" s="214" t="s">
        <v>2295</v>
      </c>
      <c r="D1333" s="214" t="s">
        <v>239</v>
      </c>
      <c r="E1333" s="215" t="s">
        <v>2296</v>
      </c>
      <c r="F1333" s="216" t="s">
        <v>2297</v>
      </c>
      <c r="G1333" s="217" t="s">
        <v>175</v>
      </c>
      <c r="H1333" s="218">
        <v>0.32900000000000001</v>
      </c>
      <c r="I1333" s="219"/>
      <c r="J1333" s="220">
        <f>ROUND(I1333*H1333,2)</f>
        <v>0</v>
      </c>
      <c r="K1333" s="216" t="s">
        <v>176</v>
      </c>
      <c r="L1333" s="221"/>
      <c r="M1333" s="222" t="s">
        <v>19</v>
      </c>
      <c r="N1333" s="223" t="s">
        <v>45</v>
      </c>
      <c r="O1333" s="65"/>
      <c r="P1333" s="183">
        <f>O1333*H1333</f>
        <v>0</v>
      </c>
      <c r="Q1333" s="183">
        <v>0.55000000000000004</v>
      </c>
      <c r="R1333" s="183">
        <f>Q1333*H1333</f>
        <v>0.18095000000000003</v>
      </c>
      <c r="S1333" s="183">
        <v>0</v>
      </c>
      <c r="T1333" s="184">
        <f>S1333*H1333</f>
        <v>0</v>
      </c>
      <c r="U1333" s="35"/>
      <c r="V1333" s="35"/>
      <c r="W1333" s="35"/>
      <c r="X1333" s="35"/>
      <c r="Y1333" s="35"/>
      <c r="Z1333" s="35"/>
      <c r="AA1333" s="35"/>
      <c r="AB1333" s="35"/>
      <c r="AC1333" s="35"/>
      <c r="AD1333" s="35"/>
      <c r="AE1333" s="35"/>
      <c r="AR1333" s="185" t="s">
        <v>426</v>
      </c>
      <c r="AT1333" s="185" t="s">
        <v>239</v>
      </c>
      <c r="AU1333" s="185" t="s">
        <v>84</v>
      </c>
      <c r="AY1333" s="18" t="s">
        <v>170</v>
      </c>
      <c r="BE1333" s="186">
        <f>IF(N1333="základní",J1333,0)</f>
        <v>0</v>
      </c>
      <c r="BF1333" s="186">
        <f>IF(N1333="snížená",J1333,0)</f>
        <v>0</v>
      </c>
      <c r="BG1333" s="186">
        <f>IF(N1333="zákl. přenesená",J1333,0)</f>
        <v>0</v>
      </c>
      <c r="BH1333" s="186">
        <f>IF(N1333="sníž. přenesená",J1333,0)</f>
        <v>0</v>
      </c>
      <c r="BI1333" s="186">
        <f>IF(N1333="nulová",J1333,0)</f>
        <v>0</v>
      </c>
      <c r="BJ1333" s="18" t="s">
        <v>82</v>
      </c>
      <c r="BK1333" s="186">
        <f>ROUND(I1333*H1333,2)</f>
        <v>0</v>
      </c>
      <c r="BL1333" s="18" t="s">
        <v>276</v>
      </c>
      <c r="BM1333" s="185" t="s">
        <v>2298</v>
      </c>
    </row>
    <row r="1334" spans="1:65" s="13" customFormat="1" x14ac:dyDescent="0.2">
      <c r="B1334" s="192"/>
      <c r="C1334" s="193"/>
      <c r="D1334" s="187" t="s">
        <v>181</v>
      </c>
      <c r="E1334" s="194" t="s">
        <v>19</v>
      </c>
      <c r="F1334" s="195" t="s">
        <v>2299</v>
      </c>
      <c r="G1334" s="193"/>
      <c r="H1334" s="196">
        <v>0.29899999999999999</v>
      </c>
      <c r="I1334" s="197"/>
      <c r="J1334" s="193"/>
      <c r="K1334" s="193"/>
      <c r="L1334" s="198"/>
      <c r="M1334" s="199"/>
      <c r="N1334" s="200"/>
      <c r="O1334" s="200"/>
      <c r="P1334" s="200"/>
      <c r="Q1334" s="200"/>
      <c r="R1334" s="200"/>
      <c r="S1334" s="200"/>
      <c r="T1334" s="201"/>
      <c r="AT1334" s="202" t="s">
        <v>181</v>
      </c>
      <c r="AU1334" s="202" t="s">
        <v>84</v>
      </c>
      <c r="AV1334" s="13" t="s">
        <v>84</v>
      </c>
      <c r="AW1334" s="13" t="s">
        <v>35</v>
      </c>
      <c r="AX1334" s="13" t="s">
        <v>82</v>
      </c>
      <c r="AY1334" s="202" t="s">
        <v>170</v>
      </c>
    </row>
    <row r="1335" spans="1:65" s="13" customFormat="1" x14ac:dyDescent="0.2">
      <c r="B1335" s="192"/>
      <c r="C1335" s="193"/>
      <c r="D1335" s="187" t="s">
        <v>181</v>
      </c>
      <c r="E1335" s="193"/>
      <c r="F1335" s="195" t="s">
        <v>2300</v>
      </c>
      <c r="G1335" s="193"/>
      <c r="H1335" s="196">
        <v>0.32900000000000001</v>
      </c>
      <c r="I1335" s="197"/>
      <c r="J1335" s="193"/>
      <c r="K1335" s="193"/>
      <c r="L1335" s="198"/>
      <c r="M1335" s="199"/>
      <c r="N1335" s="200"/>
      <c r="O1335" s="200"/>
      <c r="P1335" s="200"/>
      <c r="Q1335" s="200"/>
      <c r="R1335" s="200"/>
      <c r="S1335" s="200"/>
      <c r="T1335" s="201"/>
      <c r="AT1335" s="202" t="s">
        <v>181</v>
      </c>
      <c r="AU1335" s="202" t="s">
        <v>84</v>
      </c>
      <c r="AV1335" s="13" t="s">
        <v>84</v>
      </c>
      <c r="AW1335" s="13" t="s">
        <v>4</v>
      </c>
      <c r="AX1335" s="13" t="s">
        <v>82</v>
      </c>
      <c r="AY1335" s="202" t="s">
        <v>170</v>
      </c>
    </row>
    <row r="1336" spans="1:65" s="2" customFormat="1" ht="16.5" customHeight="1" x14ac:dyDescent="0.2">
      <c r="A1336" s="35"/>
      <c r="B1336" s="36"/>
      <c r="C1336" s="214" t="s">
        <v>2301</v>
      </c>
      <c r="D1336" s="214" t="s">
        <v>239</v>
      </c>
      <c r="E1336" s="215" t="s">
        <v>2302</v>
      </c>
      <c r="F1336" s="216" t="s">
        <v>2303</v>
      </c>
      <c r="G1336" s="217" t="s">
        <v>1484</v>
      </c>
      <c r="H1336" s="218">
        <v>1.1000000000000001</v>
      </c>
      <c r="I1336" s="219"/>
      <c r="J1336" s="220">
        <f>ROUND(I1336*H1336,2)</f>
        <v>0</v>
      </c>
      <c r="K1336" s="216" t="s">
        <v>19</v>
      </c>
      <c r="L1336" s="221"/>
      <c r="M1336" s="222" t="s">
        <v>19</v>
      </c>
      <c r="N1336" s="223" t="s">
        <v>45</v>
      </c>
      <c r="O1336" s="65"/>
      <c r="P1336" s="183">
        <f>O1336*H1336</f>
        <v>0</v>
      </c>
      <c r="Q1336" s="183">
        <v>0.55000000000000004</v>
      </c>
      <c r="R1336" s="183">
        <f>Q1336*H1336</f>
        <v>0.60500000000000009</v>
      </c>
      <c r="S1336" s="183">
        <v>0</v>
      </c>
      <c r="T1336" s="184">
        <f>S1336*H1336</f>
        <v>0</v>
      </c>
      <c r="U1336" s="35"/>
      <c r="V1336" s="35"/>
      <c r="W1336" s="35"/>
      <c r="X1336" s="35"/>
      <c r="Y1336" s="35"/>
      <c r="Z1336" s="35"/>
      <c r="AA1336" s="35"/>
      <c r="AB1336" s="35"/>
      <c r="AC1336" s="35"/>
      <c r="AD1336" s="35"/>
      <c r="AE1336" s="35"/>
      <c r="AR1336" s="185" t="s">
        <v>426</v>
      </c>
      <c r="AT1336" s="185" t="s">
        <v>239</v>
      </c>
      <c r="AU1336" s="185" t="s">
        <v>84</v>
      </c>
      <c r="AY1336" s="18" t="s">
        <v>170</v>
      </c>
      <c r="BE1336" s="186">
        <f>IF(N1336="základní",J1336,0)</f>
        <v>0</v>
      </c>
      <c r="BF1336" s="186">
        <f>IF(N1336="snížená",J1336,0)</f>
        <v>0</v>
      </c>
      <c r="BG1336" s="186">
        <f>IF(N1336="zákl. přenesená",J1336,0)</f>
        <v>0</v>
      </c>
      <c r="BH1336" s="186">
        <f>IF(N1336="sníž. přenesená",J1336,0)</f>
        <v>0</v>
      </c>
      <c r="BI1336" s="186">
        <f>IF(N1336="nulová",J1336,0)</f>
        <v>0</v>
      </c>
      <c r="BJ1336" s="18" t="s">
        <v>82</v>
      </c>
      <c r="BK1336" s="186">
        <f>ROUND(I1336*H1336,2)</f>
        <v>0</v>
      </c>
      <c r="BL1336" s="18" t="s">
        <v>276</v>
      </c>
      <c r="BM1336" s="185" t="s">
        <v>2304</v>
      </c>
    </row>
    <row r="1337" spans="1:65" s="13" customFormat="1" x14ac:dyDescent="0.2">
      <c r="B1337" s="192"/>
      <c r="C1337" s="193"/>
      <c r="D1337" s="187" t="s">
        <v>181</v>
      </c>
      <c r="E1337" s="193"/>
      <c r="F1337" s="195" t="s">
        <v>2305</v>
      </c>
      <c r="G1337" s="193"/>
      <c r="H1337" s="196">
        <v>1.1000000000000001</v>
      </c>
      <c r="I1337" s="197"/>
      <c r="J1337" s="193"/>
      <c r="K1337" s="193"/>
      <c r="L1337" s="198"/>
      <c r="M1337" s="199"/>
      <c r="N1337" s="200"/>
      <c r="O1337" s="200"/>
      <c r="P1337" s="200"/>
      <c r="Q1337" s="200"/>
      <c r="R1337" s="200"/>
      <c r="S1337" s="200"/>
      <c r="T1337" s="201"/>
      <c r="AT1337" s="202" t="s">
        <v>181</v>
      </c>
      <c r="AU1337" s="202" t="s">
        <v>84</v>
      </c>
      <c r="AV1337" s="13" t="s">
        <v>84</v>
      </c>
      <c r="AW1337" s="13" t="s">
        <v>4</v>
      </c>
      <c r="AX1337" s="13" t="s">
        <v>82</v>
      </c>
      <c r="AY1337" s="202" t="s">
        <v>170</v>
      </c>
    </row>
    <row r="1338" spans="1:65" s="2" customFormat="1" ht="21.75" customHeight="1" x14ac:dyDescent="0.2">
      <c r="A1338" s="35"/>
      <c r="B1338" s="36"/>
      <c r="C1338" s="174" t="s">
        <v>2306</v>
      </c>
      <c r="D1338" s="174" t="s">
        <v>172</v>
      </c>
      <c r="E1338" s="175" t="s">
        <v>2307</v>
      </c>
      <c r="F1338" s="176" t="s">
        <v>2308</v>
      </c>
      <c r="G1338" s="177" t="s">
        <v>248</v>
      </c>
      <c r="H1338" s="178">
        <v>14.4</v>
      </c>
      <c r="I1338" s="179"/>
      <c r="J1338" s="180">
        <f>ROUND(I1338*H1338,2)</f>
        <v>0</v>
      </c>
      <c r="K1338" s="176" t="s">
        <v>176</v>
      </c>
      <c r="L1338" s="40"/>
      <c r="M1338" s="181" t="s">
        <v>19</v>
      </c>
      <c r="N1338" s="182" t="s">
        <v>45</v>
      </c>
      <c r="O1338" s="65"/>
      <c r="P1338" s="183">
        <f>O1338*H1338</f>
        <v>0</v>
      </c>
      <c r="Q1338" s="183">
        <v>2.7E-4</v>
      </c>
      <c r="R1338" s="183">
        <f>Q1338*H1338</f>
        <v>3.888E-3</v>
      </c>
      <c r="S1338" s="183">
        <v>0</v>
      </c>
      <c r="T1338" s="184">
        <f>S1338*H1338</f>
        <v>0</v>
      </c>
      <c r="U1338" s="35"/>
      <c r="V1338" s="35"/>
      <c r="W1338" s="35"/>
      <c r="X1338" s="35"/>
      <c r="Y1338" s="35"/>
      <c r="Z1338" s="35"/>
      <c r="AA1338" s="35"/>
      <c r="AB1338" s="35"/>
      <c r="AC1338" s="35"/>
      <c r="AD1338" s="35"/>
      <c r="AE1338" s="35"/>
      <c r="AR1338" s="185" t="s">
        <v>276</v>
      </c>
      <c r="AT1338" s="185" t="s">
        <v>172</v>
      </c>
      <c r="AU1338" s="185" t="s">
        <v>84</v>
      </c>
      <c r="AY1338" s="18" t="s">
        <v>170</v>
      </c>
      <c r="BE1338" s="186">
        <f>IF(N1338="základní",J1338,0)</f>
        <v>0</v>
      </c>
      <c r="BF1338" s="186">
        <f>IF(N1338="snížená",J1338,0)</f>
        <v>0</v>
      </c>
      <c r="BG1338" s="186">
        <f>IF(N1338="zákl. přenesená",J1338,0)</f>
        <v>0</v>
      </c>
      <c r="BH1338" s="186">
        <f>IF(N1338="sníž. přenesená",J1338,0)</f>
        <v>0</v>
      </c>
      <c r="BI1338" s="186">
        <f>IF(N1338="nulová",J1338,0)</f>
        <v>0</v>
      </c>
      <c r="BJ1338" s="18" t="s">
        <v>82</v>
      </c>
      <c r="BK1338" s="186">
        <f>ROUND(I1338*H1338,2)</f>
        <v>0</v>
      </c>
      <c r="BL1338" s="18" t="s">
        <v>276</v>
      </c>
      <c r="BM1338" s="185" t="s">
        <v>2309</v>
      </c>
    </row>
    <row r="1339" spans="1:65" s="2" customFormat="1" ht="78" x14ac:dyDescent="0.2">
      <c r="A1339" s="35"/>
      <c r="B1339" s="36"/>
      <c r="C1339" s="37"/>
      <c r="D1339" s="187" t="s">
        <v>179</v>
      </c>
      <c r="E1339" s="37"/>
      <c r="F1339" s="188" t="s">
        <v>2310</v>
      </c>
      <c r="G1339" s="37"/>
      <c r="H1339" s="37"/>
      <c r="I1339" s="189"/>
      <c r="J1339" s="37"/>
      <c r="K1339" s="37"/>
      <c r="L1339" s="40"/>
      <c r="M1339" s="190"/>
      <c r="N1339" s="191"/>
      <c r="O1339" s="65"/>
      <c r="P1339" s="65"/>
      <c r="Q1339" s="65"/>
      <c r="R1339" s="65"/>
      <c r="S1339" s="65"/>
      <c r="T1339" s="66"/>
      <c r="U1339" s="35"/>
      <c r="V1339" s="35"/>
      <c r="W1339" s="35"/>
      <c r="X1339" s="35"/>
      <c r="Y1339" s="35"/>
      <c r="Z1339" s="35"/>
      <c r="AA1339" s="35"/>
      <c r="AB1339" s="35"/>
      <c r="AC1339" s="35"/>
      <c r="AD1339" s="35"/>
      <c r="AE1339" s="35"/>
      <c r="AT1339" s="18" t="s">
        <v>179</v>
      </c>
      <c r="AU1339" s="18" t="s">
        <v>84</v>
      </c>
    </row>
    <row r="1340" spans="1:65" s="13" customFormat="1" x14ac:dyDescent="0.2">
      <c r="B1340" s="192"/>
      <c r="C1340" s="193"/>
      <c r="D1340" s="187" t="s">
        <v>181</v>
      </c>
      <c r="E1340" s="194" t="s">
        <v>19</v>
      </c>
      <c r="F1340" s="195" t="s">
        <v>2311</v>
      </c>
      <c r="G1340" s="193"/>
      <c r="H1340" s="196">
        <v>10.8</v>
      </c>
      <c r="I1340" s="197"/>
      <c r="J1340" s="193"/>
      <c r="K1340" s="193"/>
      <c r="L1340" s="198"/>
      <c r="M1340" s="199"/>
      <c r="N1340" s="200"/>
      <c r="O1340" s="200"/>
      <c r="P1340" s="200"/>
      <c r="Q1340" s="200"/>
      <c r="R1340" s="200"/>
      <c r="S1340" s="200"/>
      <c r="T1340" s="201"/>
      <c r="AT1340" s="202" t="s">
        <v>181</v>
      </c>
      <c r="AU1340" s="202" t="s">
        <v>84</v>
      </c>
      <c r="AV1340" s="13" t="s">
        <v>84</v>
      </c>
      <c r="AW1340" s="13" t="s">
        <v>35</v>
      </c>
      <c r="AX1340" s="13" t="s">
        <v>74</v>
      </c>
      <c r="AY1340" s="202" t="s">
        <v>170</v>
      </c>
    </row>
    <row r="1341" spans="1:65" s="13" customFormat="1" x14ac:dyDescent="0.2">
      <c r="B1341" s="192"/>
      <c r="C1341" s="193"/>
      <c r="D1341" s="187" t="s">
        <v>181</v>
      </c>
      <c r="E1341" s="194" t="s">
        <v>19</v>
      </c>
      <c r="F1341" s="195" t="s">
        <v>2312</v>
      </c>
      <c r="G1341" s="193"/>
      <c r="H1341" s="196">
        <v>3.6</v>
      </c>
      <c r="I1341" s="197"/>
      <c r="J1341" s="193"/>
      <c r="K1341" s="193"/>
      <c r="L1341" s="198"/>
      <c r="M1341" s="199"/>
      <c r="N1341" s="200"/>
      <c r="O1341" s="200"/>
      <c r="P1341" s="200"/>
      <c r="Q1341" s="200"/>
      <c r="R1341" s="200"/>
      <c r="S1341" s="200"/>
      <c r="T1341" s="201"/>
      <c r="AT1341" s="202" t="s">
        <v>181</v>
      </c>
      <c r="AU1341" s="202" t="s">
        <v>84</v>
      </c>
      <c r="AV1341" s="13" t="s">
        <v>84</v>
      </c>
      <c r="AW1341" s="13" t="s">
        <v>35</v>
      </c>
      <c r="AX1341" s="13" t="s">
        <v>74</v>
      </c>
      <c r="AY1341" s="202" t="s">
        <v>170</v>
      </c>
    </row>
    <row r="1342" spans="1:65" s="14" customFormat="1" x14ac:dyDescent="0.2">
      <c r="B1342" s="203"/>
      <c r="C1342" s="204"/>
      <c r="D1342" s="187" t="s">
        <v>181</v>
      </c>
      <c r="E1342" s="205" t="s">
        <v>19</v>
      </c>
      <c r="F1342" s="206" t="s">
        <v>185</v>
      </c>
      <c r="G1342" s="204"/>
      <c r="H1342" s="207">
        <v>14.4</v>
      </c>
      <c r="I1342" s="208"/>
      <c r="J1342" s="204"/>
      <c r="K1342" s="204"/>
      <c r="L1342" s="209"/>
      <c r="M1342" s="210"/>
      <c r="N1342" s="211"/>
      <c r="O1342" s="211"/>
      <c r="P1342" s="211"/>
      <c r="Q1342" s="211"/>
      <c r="R1342" s="211"/>
      <c r="S1342" s="211"/>
      <c r="T1342" s="212"/>
      <c r="AT1342" s="213" t="s">
        <v>181</v>
      </c>
      <c r="AU1342" s="213" t="s">
        <v>84</v>
      </c>
      <c r="AV1342" s="14" t="s">
        <v>177</v>
      </c>
      <c r="AW1342" s="14" t="s">
        <v>35</v>
      </c>
      <c r="AX1342" s="14" t="s">
        <v>82</v>
      </c>
      <c r="AY1342" s="213" t="s">
        <v>170</v>
      </c>
    </row>
    <row r="1343" spans="1:65" s="2" customFormat="1" ht="16.5" customHeight="1" x14ac:dyDescent="0.2">
      <c r="A1343" s="35"/>
      <c r="B1343" s="36"/>
      <c r="C1343" s="214" t="s">
        <v>2313</v>
      </c>
      <c r="D1343" s="214" t="s">
        <v>239</v>
      </c>
      <c r="E1343" s="215" t="s">
        <v>2314</v>
      </c>
      <c r="F1343" s="216" t="s">
        <v>2315</v>
      </c>
      <c r="G1343" s="217" t="s">
        <v>439</v>
      </c>
      <c r="H1343" s="218">
        <v>10</v>
      </c>
      <c r="I1343" s="219"/>
      <c r="J1343" s="220">
        <f>ROUND(I1343*H1343,2)</f>
        <v>0</v>
      </c>
      <c r="K1343" s="216" t="s">
        <v>19</v>
      </c>
      <c r="L1343" s="221"/>
      <c r="M1343" s="222" t="s">
        <v>19</v>
      </c>
      <c r="N1343" s="223" t="s">
        <v>45</v>
      </c>
      <c r="O1343" s="65"/>
      <c r="P1343" s="183">
        <f>O1343*H1343</f>
        <v>0</v>
      </c>
      <c r="Q1343" s="183">
        <v>0</v>
      </c>
      <c r="R1343" s="183">
        <f>Q1343*H1343</f>
        <v>0</v>
      </c>
      <c r="S1343" s="183">
        <v>0</v>
      </c>
      <c r="T1343" s="184">
        <f>S1343*H1343</f>
        <v>0</v>
      </c>
      <c r="U1343" s="35"/>
      <c r="V1343" s="35"/>
      <c r="W1343" s="35"/>
      <c r="X1343" s="35"/>
      <c r="Y1343" s="35"/>
      <c r="Z1343" s="35"/>
      <c r="AA1343" s="35"/>
      <c r="AB1343" s="35"/>
      <c r="AC1343" s="35"/>
      <c r="AD1343" s="35"/>
      <c r="AE1343" s="35"/>
      <c r="AR1343" s="185" t="s">
        <v>426</v>
      </c>
      <c r="AT1343" s="185" t="s">
        <v>239</v>
      </c>
      <c r="AU1343" s="185" t="s">
        <v>84</v>
      </c>
      <c r="AY1343" s="18" t="s">
        <v>170</v>
      </c>
      <c r="BE1343" s="186">
        <f>IF(N1343="základní",J1343,0)</f>
        <v>0</v>
      </c>
      <c r="BF1343" s="186">
        <f>IF(N1343="snížená",J1343,0)</f>
        <v>0</v>
      </c>
      <c r="BG1343" s="186">
        <f>IF(N1343="zákl. přenesená",J1343,0)</f>
        <v>0</v>
      </c>
      <c r="BH1343" s="186">
        <f>IF(N1343="sníž. přenesená",J1343,0)</f>
        <v>0</v>
      </c>
      <c r="BI1343" s="186">
        <f>IF(N1343="nulová",J1343,0)</f>
        <v>0</v>
      </c>
      <c r="BJ1343" s="18" t="s">
        <v>82</v>
      </c>
      <c r="BK1343" s="186">
        <f>ROUND(I1343*H1343,2)</f>
        <v>0</v>
      </c>
      <c r="BL1343" s="18" t="s">
        <v>276</v>
      </c>
      <c r="BM1343" s="185" t="s">
        <v>2316</v>
      </c>
    </row>
    <row r="1344" spans="1:65" s="13" customFormat="1" x14ac:dyDescent="0.2">
      <c r="B1344" s="192"/>
      <c r="C1344" s="193"/>
      <c r="D1344" s="187" t="s">
        <v>181</v>
      </c>
      <c r="E1344" s="194" t="s">
        <v>19</v>
      </c>
      <c r="F1344" s="195" t="s">
        <v>2317</v>
      </c>
      <c r="G1344" s="193"/>
      <c r="H1344" s="196">
        <v>10</v>
      </c>
      <c r="I1344" s="197"/>
      <c r="J1344" s="193"/>
      <c r="K1344" s="193"/>
      <c r="L1344" s="198"/>
      <c r="M1344" s="199"/>
      <c r="N1344" s="200"/>
      <c r="O1344" s="200"/>
      <c r="P1344" s="200"/>
      <c r="Q1344" s="200"/>
      <c r="R1344" s="200"/>
      <c r="S1344" s="200"/>
      <c r="T1344" s="201"/>
      <c r="AT1344" s="202" t="s">
        <v>181</v>
      </c>
      <c r="AU1344" s="202" t="s">
        <v>84</v>
      </c>
      <c r="AV1344" s="13" t="s">
        <v>84</v>
      </c>
      <c r="AW1344" s="13" t="s">
        <v>35</v>
      </c>
      <c r="AX1344" s="13" t="s">
        <v>82</v>
      </c>
      <c r="AY1344" s="202" t="s">
        <v>170</v>
      </c>
    </row>
    <row r="1345" spans="1:65" s="2" customFormat="1" ht="16.5" customHeight="1" x14ac:dyDescent="0.2">
      <c r="A1345" s="35"/>
      <c r="B1345" s="36"/>
      <c r="C1345" s="214" t="s">
        <v>2318</v>
      </c>
      <c r="D1345" s="214" t="s">
        <v>239</v>
      </c>
      <c r="E1345" s="215" t="s">
        <v>2319</v>
      </c>
      <c r="F1345" s="216" t="s">
        <v>2315</v>
      </c>
      <c r="G1345" s="217" t="s">
        <v>439</v>
      </c>
      <c r="H1345" s="218">
        <v>2</v>
      </c>
      <c r="I1345" s="219"/>
      <c r="J1345" s="220">
        <f>ROUND(I1345*H1345,2)</f>
        <v>0</v>
      </c>
      <c r="K1345" s="216" t="s">
        <v>19</v>
      </c>
      <c r="L1345" s="221"/>
      <c r="M1345" s="222" t="s">
        <v>19</v>
      </c>
      <c r="N1345" s="223" t="s">
        <v>45</v>
      </c>
      <c r="O1345" s="65"/>
      <c r="P1345" s="183">
        <f>O1345*H1345</f>
        <v>0</v>
      </c>
      <c r="Q1345" s="183">
        <v>0</v>
      </c>
      <c r="R1345" s="183">
        <f>Q1345*H1345</f>
        <v>0</v>
      </c>
      <c r="S1345" s="183">
        <v>0</v>
      </c>
      <c r="T1345" s="184">
        <f>S1345*H1345</f>
        <v>0</v>
      </c>
      <c r="U1345" s="35"/>
      <c r="V1345" s="35"/>
      <c r="W1345" s="35"/>
      <c r="X1345" s="35"/>
      <c r="Y1345" s="35"/>
      <c r="Z1345" s="35"/>
      <c r="AA1345" s="35"/>
      <c r="AB1345" s="35"/>
      <c r="AC1345" s="35"/>
      <c r="AD1345" s="35"/>
      <c r="AE1345" s="35"/>
      <c r="AR1345" s="185" t="s">
        <v>426</v>
      </c>
      <c r="AT1345" s="185" t="s">
        <v>239</v>
      </c>
      <c r="AU1345" s="185" t="s">
        <v>84</v>
      </c>
      <c r="AY1345" s="18" t="s">
        <v>170</v>
      </c>
      <c r="BE1345" s="186">
        <f>IF(N1345="základní",J1345,0)</f>
        <v>0</v>
      </c>
      <c r="BF1345" s="186">
        <f>IF(N1345="snížená",J1345,0)</f>
        <v>0</v>
      </c>
      <c r="BG1345" s="186">
        <f>IF(N1345="zákl. přenesená",J1345,0)</f>
        <v>0</v>
      </c>
      <c r="BH1345" s="186">
        <f>IF(N1345="sníž. přenesená",J1345,0)</f>
        <v>0</v>
      </c>
      <c r="BI1345" s="186">
        <f>IF(N1345="nulová",J1345,0)</f>
        <v>0</v>
      </c>
      <c r="BJ1345" s="18" t="s">
        <v>82</v>
      </c>
      <c r="BK1345" s="186">
        <f>ROUND(I1345*H1345,2)</f>
        <v>0</v>
      </c>
      <c r="BL1345" s="18" t="s">
        <v>276</v>
      </c>
      <c r="BM1345" s="185" t="s">
        <v>2320</v>
      </c>
    </row>
    <row r="1346" spans="1:65" s="13" customFormat="1" x14ac:dyDescent="0.2">
      <c r="B1346" s="192"/>
      <c r="C1346" s="193"/>
      <c r="D1346" s="187" t="s">
        <v>181</v>
      </c>
      <c r="E1346" s="194" t="s">
        <v>19</v>
      </c>
      <c r="F1346" s="195" t="s">
        <v>2321</v>
      </c>
      <c r="G1346" s="193"/>
      <c r="H1346" s="196">
        <v>2</v>
      </c>
      <c r="I1346" s="197"/>
      <c r="J1346" s="193"/>
      <c r="K1346" s="193"/>
      <c r="L1346" s="198"/>
      <c r="M1346" s="199"/>
      <c r="N1346" s="200"/>
      <c r="O1346" s="200"/>
      <c r="P1346" s="200"/>
      <c r="Q1346" s="200"/>
      <c r="R1346" s="200"/>
      <c r="S1346" s="200"/>
      <c r="T1346" s="201"/>
      <c r="AT1346" s="202" t="s">
        <v>181</v>
      </c>
      <c r="AU1346" s="202" t="s">
        <v>84</v>
      </c>
      <c r="AV1346" s="13" t="s">
        <v>84</v>
      </c>
      <c r="AW1346" s="13" t="s">
        <v>35</v>
      </c>
      <c r="AX1346" s="13" t="s">
        <v>82</v>
      </c>
      <c r="AY1346" s="202" t="s">
        <v>170</v>
      </c>
    </row>
    <row r="1347" spans="1:65" s="2" customFormat="1" ht="21.75" customHeight="1" x14ac:dyDescent="0.2">
      <c r="A1347" s="35"/>
      <c r="B1347" s="36"/>
      <c r="C1347" s="174" t="s">
        <v>2322</v>
      </c>
      <c r="D1347" s="174" t="s">
        <v>172</v>
      </c>
      <c r="E1347" s="175" t="s">
        <v>2323</v>
      </c>
      <c r="F1347" s="176" t="s">
        <v>2324</v>
      </c>
      <c r="G1347" s="177" t="s">
        <v>248</v>
      </c>
      <c r="H1347" s="178">
        <v>24</v>
      </c>
      <c r="I1347" s="179"/>
      <c r="J1347" s="180">
        <f>ROUND(I1347*H1347,2)</f>
        <v>0</v>
      </c>
      <c r="K1347" s="176" t="s">
        <v>176</v>
      </c>
      <c r="L1347" s="40"/>
      <c r="M1347" s="181" t="s">
        <v>19</v>
      </c>
      <c r="N1347" s="182" t="s">
        <v>45</v>
      </c>
      <c r="O1347" s="65"/>
      <c r="P1347" s="183">
        <f>O1347*H1347</f>
        <v>0</v>
      </c>
      <c r="Q1347" s="183">
        <v>2.5999999999999998E-4</v>
      </c>
      <c r="R1347" s="183">
        <f>Q1347*H1347</f>
        <v>6.239999999999999E-3</v>
      </c>
      <c r="S1347" s="183">
        <v>0</v>
      </c>
      <c r="T1347" s="184">
        <f>S1347*H1347</f>
        <v>0</v>
      </c>
      <c r="U1347" s="35"/>
      <c r="V1347" s="35"/>
      <c r="W1347" s="35"/>
      <c r="X1347" s="35"/>
      <c r="Y1347" s="35"/>
      <c r="Z1347" s="35"/>
      <c r="AA1347" s="35"/>
      <c r="AB1347" s="35"/>
      <c r="AC1347" s="35"/>
      <c r="AD1347" s="35"/>
      <c r="AE1347" s="35"/>
      <c r="AR1347" s="185" t="s">
        <v>276</v>
      </c>
      <c r="AT1347" s="185" t="s">
        <v>172</v>
      </c>
      <c r="AU1347" s="185" t="s">
        <v>84</v>
      </c>
      <c r="AY1347" s="18" t="s">
        <v>170</v>
      </c>
      <c r="BE1347" s="186">
        <f>IF(N1347="základní",J1347,0)</f>
        <v>0</v>
      </c>
      <c r="BF1347" s="186">
        <f>IF(N1347="snížená",J1347,0)</f>
        <v>0</v>
      </c>
      <c r="BG1347" s="186">
        <f>IF(N1347="zákl. přenesená",J1347,0)</f>
        <v>0</v>
      </c>
      <c r="BH1347" s="186">
        <f>IF(N1347="sníž. přenesená",J1347,0)</f>
        <v>0</v>
      </c>
      <c r="BI1347" s="186">
        <f>IF(N1347="nulová",J1347,0)</f>
        <v>0</v>
      </c>
      <c r="BJ1347" s="18" t="s">
        <v>82</v>
      </c>
      <c r="BK1347" s="186">
        <f>ROUND(I1347*H1347,2)</f>
        <v>0</v>
      </c>
      <c r="BL1347" s="18" t="s">
        <v>276</v>
      </c>
      <c r="BM1347" s="185" t="s">
        <v>2325</v>
      </c>
    </row>
    <row r="1348" spans="1:65" s="2" customFormat="1" ht="78" x14ac:dyDescent="0.2">
      <c r="A1348" s="35"/>
      <c r="B1348" s="36"/>
      <c r="C1348" s="37"/>
      <c r="D1348" s="187" t="s">
        <v>179</v>
      </c>
      <c r="E1348" s="37"/>
      <c r="F1348" s="188" t="s">
        <v>2310</v>
      </c>
      <c r="G1348" s="37"/>
      <c r="H1348" s="37"/>
      <c r="I1348" s="189"/>
      <c r="J1348" s="37"/>
      <c r="K1348" s="37"/>
      <c r="L1348" s="40"/>
      <c r="M1348" s="190"/>
      <c r="N1348" s="191"/>
      <c r="O1348" s="65"/>
      <c r="P1348" s="65"/>
      <c r="Q1348" s="65"/>
      <c r="R1348" s="65"/>
      <c r="S1348" s="65"/>
      <c r="T1348" s="66"/>
      <c r="U1348" s="35"/>
      <c r="V1348" s="35"/>
      <c r="W1348" s="35"/>
      <c r="X1348" s="35"/>
      <c r="Y1348" s="35"/>
      <c r="Z1348" s="35"/>
      <c r="AA1348" s="35"/>
      <c r="AB1348" s="35"/>
      <c r="AC1348" s="35"/>
      <c r="AD1348" s="35"/>
      <c r="AE1348" s="35"/>
      <c r="AT1348" s="18" t="s">
        <v>179</v>
      </c>
      <c r="AU1348" s="18" t="s">
        <v>84</v>
      </c>
    </row>
    <row r="1349" spans="1:65" s="13" customFormat="1" x14ac:dyDescent="0.2">
      <c r="B1349" s="192"/>
      <c r="C1349" s="193"/>
      <c r="D1349" s="187" t="s">
        <v>181</v>
      </c>
      <c r="E1349" s="194" t="s">
        <v>19</v>
      </c>
      <c r="F1349" s="195" t="s">
        <v>2326</v>
      </c>
      <c r="G1349" s="193"/>
      <c r="H1349" s="196">
        <v>18</v>
      </c>
      <c r="I1349" s="197"/>
      <c r="J1349" s="193"/>
      <c r="K1349" s="193"/>
      <c r="L1349" s="198"/>
      <c r="M1349" s="199"/>
      <c r="N1349" s="200"/>
      <c r="O1349" s="200"/>
      <c r="P1349" s="200"/>
      <c r="Q1349" s="200"/>
      <c r="R1349" s="200"/>
      <c r="S1349" s="200"/>
      <c r="T1349" s="201"/>
      <c r="AT1349" s="202" t="s">
        <v>181</v>
      </c>
      <c r="AU1349" s="202" t="s">
        <v>84</v>
      </c>
      <c r="AV1349" s="13" t="s">
        <v>84</v>
      </c>
      <c r="AW1349" s="13" t="s">
        <v>35</v>
      </c>
      <c r="AX1349" s="13" t="s">
        <v>74</v>
      </c>
      <c r="AY1349" s="202" t="s">
        <v>170</v>
      </c>
    </row>
    <row r="1350" spans="1:65" s="13" customFormat="1" x14ac:dyDescent="0.2">
      <c r="B1350" s="192"/>
      <c r="C1350" s="193"/>
      <c r="D1350" s="187" t="s">
        <v>181</v>
      </c>
      <c r="E1350" s="194" t="s">
        <v>19</v>
      </c>
      <c r="F1350" s="195" t="s">
        <v>2327</v>
      </c>
      <c r="G1350" s="193"/>
      <c r="H1350" s="196">
        <v>6</v>
      </c>
      <c r="I1350" s="197"/>
      <c r="J1350" s="193"/>
      <c r="K1350" s="193"/>
      <c r="L1350" s="198"/>
      <c r="M1350" s="199"/>
      <c r="N1350" s="200"/>
      <c r="O1350" s="200"/>
      <c r="P1350" s="200"/>
      <c r="Q1350" s="200"/>
      <c r="R1350" s="200"/>
      <c r="S1350" s="200"/>
      <c r="T1350" s="201"/>
      <c r="AT1350" s="202" t="s">
        <v>181</v>
      </c>
      <c r="AU1350" s="202" t="s">
        <v>84</v>
      </c>
      <c r="AV1350" s="13" t="s">
        <v>84</v>
      </c>
      <c r="AW1350" s="13" t="s">
        <v>35</v>
      </c>
      <c r="AX1350" s="13" t="s">
        <v>74</v>
      </c>
      <c r="AY1350" s="202" t="s">
        <v>170</v>
      </c>
    </row>
    <row r="1351" spans="1:65" s="14" customFormat="1" x14ac:dyDescent="0.2">
      <c r="B1351" s="203"/>
      <c r="C1351" s="204"/>
      <c r="D1351" s="187" t="s">
        <v>181</v>
      </c>
      <c r="E1351" s="205" t="s">
        <v>19</v>
      </c>
      <c r="F1351" s="206" t="s">
        <v>185</v>
      </c>
      <c r="G1351" s="204"/>
      <c r="H1351" s="207">
        <v>24</v>
      </c>
      <c r="I1351" s="208"/>
      <c r="J1351" s="204"/>
      <c r="K1351" s="204"/>
      <c r="L1351" s="209"/>
      <c r="M1351" s="210"/>
      <c r="N1351" s="211"/>
      <c r="O1351" s="211"/>
      <c r="P1351" s="211"/>
      <c r="Q1351" s="211"/>
      <c r="R1351" s="211"/>
      <c r="S1351" s="211"/>
      <c r="T1351" s="212"/>
      <c r="AT1351" s="213" t="s">
        <v>181</v>
      </c>
      <c r="AU1351" s="213" t="s">
        <v>84</v>
      </c>
      <c r="AV1351" s="14" t="s">
        <v>177</v>
      </c>
      <c r="AW1351" s="14" t="s">
        <v>35</v>
      </c>
      <c r="AX1351" s="14" t="s">
        <v>82</v>
      </c>
      <c r="AY1351" s="213" t="s">
        <v>170</v>
      </c>
    </row>
    <row r="1352" spans="1:65" s="2" customFormat="1" ht="24" x14ac:dyDescent="0.2">
      <c r="A1352" s="35"/>
      <c r="B1352" s="36"/>
      <c r="C1352" s="214" t="s">
        <v>2328</v>
      </c>
      <c r="D1352" s="214" t="s">
        <v>239</v>
      </c>
      <c r="E1352" s="215" t="s">
        <v>2329</v>
      </c>
      <c r="F1352" s="216" t="s">
        <v>2330</v>
      </c>
      <c r="G1352" s="217" t="s">
        <v>439</v>
      </c>
      <c r="H1352" s="218">
        <v>6</v>
      </c>
      <c r="I1352" s="219"/>
      <c r="J1352" s="220">
        <f>ROUND(I1352*H1352,2)</f>
        <v>0</v>
      </c>
      <c r="K1352" s="216" t="s">
        <v>19</v>
      </c>
      <c r="L1352" s="221"/>
      <c r="M1352" s="222" t="s">
        <v>19</v>
      </c>
      <c r="N1352" s="223" t="s">
        <v>45</v>
      </c>
      <c r="O1352" s="65"/>
      <c r="P1352" s="183">
        <f>O1352*H1352</f>
        <v>0</v>
      </c>
      <c r="Q1352" s="183">
        <v>0</v>
      </c>
      <c r="R1352" s="183">
        <f>Q1352*H1352</f>
        <v>0</v>
      </c>
      <c r="S1352" s="183">
        <v>0</v>
      </c>
      <c r="T1352" s="184">
        <f>S1352*H1352</f>
        <v>0</v>
      </c>
      <c r="U1352" s="35"/>
      <c r="V1352" s="35"/>
      <c r="W1352" s="35"/>
      <c r="X1352" s="35"/>
      <c r="Y1352" s="35"/>
      <c r="Z1352" s="35"/>
      <c r="AA1352" s="35"/>
      <c r="AB1352" s="35"/>
      <c r="AC1352" s="35"/>
      <c r="AD1352" s="35"/>
      <c r="AE1352" s="35"/>
      <c r="AR1352" s="185" t="s">
        <v>426</v>
      </c>
      <c r="AT1352" s="185" t="s">
        <v>239</v>
      </c>
      <c r="AU1352" s="185" t="s">
        <v>84</v>
      </c>
      <c r="AY1352" s="18" t="s">
        <v>170</v>
      </c>
      <c r="BE1352" s="186">
        <f>IF(N1352="základní",J1352,0)</f>
        <v>0</v>
      </c>
      <c r="BF1352" s="186">
        <f>IF(N1352="snížená",J1352,0)</f>
        <v>0</v>
      </c>
      <c r="BG1352" s="186">
        <f>IF(N1352="zákl. přenesená",J1352,0)</f>
        <v>0</v>
      </c>
      <c r="BH1352" s="186">
        <f>IF(N1352="sníž. přenesená",J1352,0)</f>
        <v>0</v>
      </c>
      <c r="BI1352" s="186">
        <f>IF(N1352="nulová",J1352,0)</f>
        <v>0</v>
      </c>
      <c r="BJ1352" s="18" t="s">
        <v>82</v>
      </c>
      <c r="BK1352" s="186">
        <f>ROUND(I1352*H1352,2)</f>
        <v>0</v>
      </c>
      <c r="BL1352" s="18" t="s">
        <v>276</v>
      </c>
      <c r="BM1352" s="185" t="s">
        <v>2331</v>
      </c>
    </row>
    <row r="1353" spans="1:65" s="13" customFormat="1" x14ac:dyDescent="0.2">
      <c r="B1353" s="192"/>
      <c r="C1353" s="193"/>
      <c r="D1353" s="187" t="s">
        <v>181</v>
      </c>
      <c r="E1353" s="194" t="s">
        <v>19</v>
      </c>
      <c r="F1353" s="195" t="s">
        <v>2332</v>
      </c>
      <c r="G1353" s="193"/>
      <c r="H1353" s="196">
        <v>6</v>
      </c>
      <c r="I1353" s="197"/>
      <c r="J1353" s="193"/>
      <c r="K1353" s="193"/>
      <c r="L1353" s="198"/>
      <c r="M1353" s="199"/>
      <c r="N1353" s="200"/>
      <c r="O1353" s="200"/>
      <c r="P1353" s="200"/>
      <c r="Q1353" s="200"/>
      <c r="R1353" s="200"/>
      <c r="S1353" s="200"/>
      <c r="T1353" s="201"/>
      <c r="AT1353" s="202" t="s">
        <v>181</v>
      </c>
      <c r="AU1353" s="202" t="s">
        <v>84</v>
      </c>
      <c r="AV1353" s="13" t="s">
        <v>84</v>
      </c>
      <c r="AW1353" s="13" t="s">
        <v>35</v>
      </c>
      <c r="AX1353" s="13" t="s">
        <v>82</v>
      </c>
      <c r="AY1353" s="202" t="s">
        <v>170</v>
      </c>
    </row>
    <row r="1354" spans="1:65" s="2" customFormat="1" ht="24" x14ac:dyDescent="0.2">
      <c r="A1354" s="35"/>
      <c r="B1354" s="36"/>
      <c r="C1354" s="214" t="s">
        <v>2333</v>
      </c>
      <c r="D1354" s="214" t="s">
        <v>239</v>
      </c>
      <c r="E1354" s="215" t="s">
        <v>2334</v>
      </c>
      <c r="F1354" s="216" t="s">
        <v>2330</v>
      </c>
      <c r="G1354" s="217" t="s">
        <v>439</v>
      </c>
      <c r="H1354" s="218">
        <v>4</v>
      </c>
      <c r="I1354" s="219"/>
      <c r="J1354" s="220">
        <f>ROUND(I1354*H1354,2)</f>
        <v>0</v>
      </c>
      <c r="K1354" s="216" t="s">
        <v>19</v>
      </c>
      <c r="L1354" s="221"/>
      <c r="M1354" s="222" t="s">
        <v>19</v>
      </c>
      <c r="N1354" s="223" t="s">
        <v>45</v>
      </c>
      <c r="O1354" s="65"/>
      <c r="P1354" s="183">
        <f>O1354*H1354</f>
        <v>0</v>
      </c>
      <c r="Q1354" s="183">
        <v>0</v>
      </c>
      <c r="R1354" s="183">
        <f>Q1354*H1354</f>
        <v>0</v>
      </c>
      <c r="S1354" s="183">
        <v>0</v>
      </c>
      <c r="T1354" s="184">
        <f>S1354*H1354</f>
        <v>0</v>
      </c>
      <c r="U1354" s="35"/>
      <c r="V1354" s="35"/>
      <c r="W1354" s="35"/>
      <c r="X1354" s="35"/>
      <c r="Y1354" s="35"/>
      <c r="Z1354" s="35"/>
      <c r="AA1354" s="35"/>
      <c r="AB1354" s="35"/>
      <c r="AC1354" s="35"/>
      <c r="AD1354" s="35"/>
      <c r="AE1354" s="35"/>
      <c r="AR1354" s="185" t="s">
        <v>426</v>
      </c>
      <c r="AT1354" s="185" t="s">
        <v>239</v>
      </c>
      <c r="AU1354" s="185" t="s">
        <v>84</v>
      </c>
      <c r="AY1354" s="18" t="s">
        <v>170</v>
      </c>
      <c r="BE1354" s="186">
        <f>IF(N1354="základní",J1354,0)</f>
        <v>0</v>
      </c>
      <c r="BF1354" s="186">
        <f>IF(N1354="snížená",J1354,0)</f>
        <v>0</v>
      </c>
      <c r="BG1354" s="186">
        <f>IF(N1354="zákl. přenesená",J1354,0)</f>
        <v>0</v>
      </c>
      <c r="BH1354" s="186">
        <f>IF(N1354="sníž. přenesená",J1354,0)</f>
        <v>0</v>
      </c>
      <c r="BI1354" s="186">
        <f>IF(N1354="nulová",J1354,0)</f>
        <v>0</v>
      </c>
      <c r="BJ1354" s="18" t="s">
        <v>82</v>
      </c>
      <c r="BK1354" s="186">
        <f>ROUND(I1354*H1354,2)</f>
        <v>0</v>
      </c>
      <c r="BL1354" s="18" t="s">
        <v>276</v>
      </c>
      <c r="BM1354" s="185" t="s">
        <v>2335</v>
      </c>
    </row>
    <row r="1355" spans="1:65" s="13" customFormat="1" x14ac:dyDescent="0.2">
      <c r="B1355" s="192"/>
      <c r="C1355" s="193"/>
      <c r="D1355" s="187" t="s">
        <v>181</v>
      </c>
      <c r="E1355" s="194" t="s">
        <v>19</v>
      </c>
      <c r="F1355" s="195" t="s">
        <v>2336</v>
      </c>
      <c r="G1355" s="193"/>
      <c r="H1355" s="196">
        <v>4</v>
      </c>
      <c r="I1355" s="197"/>
      <c r="J1355" s="193"/>
      <c r="K1355" s="193"/>
      <c r="L1355" s="198"/>
      <c r="M1355" s="199"/>
      <c r="N1355" s="200"/>
      <c r="O1355" s="200"/>
      <c r="P1355" s="200"/>
      <c r="Q1355" s="200"/>
      <c r="R1355" s="200"/>
      <c r="S1355" s="200"/>
      <c r="T1355" s="201"/>
      <c r="AT1355" s="202" t="s">
        <v>181</v>
      </c>
      <c r="AU1355" s="202" t="s">
        <v>84</v>
      </c>
      <c r="AV1355" s="13" t="s">
        <v>84</v>
      </c>
      <c r="AW1355" s="13" t="s">
        <v>35</v>
      </c>
      <c r="AX1355" s="13" t="s">
        <v>82</v>
      </c>
      <c r="AY1355" s="202" t="s">
        <v>170</v>
      </c>
    </row>
    <row r="1356" spans="1:65" s="2" customFormat="1" ht="21.75" customHeight="1" x14ac:dyDescent="0.2">
      <c r="A1356" s="35"/>
      <c r="B1356" s="36"/>
      <c r="C1356" s="174" t="s">
        <v>2337</v>
      </c>
      <c r="D1356" s="174" t="s">
        <v>172</v>
      </c>
      <c r="E1356" s="175" t="s">
        <v>2338</v>
      </c>
      <c r="F1356" s="176" t="s">
        <v>2339</v>
      </c>
      <c r="G1356" s="177" t="s">
        <v>248</v>
      </c>
      <c r="H1356" s="178">
        <v>32.744999999999997</v>
      </c>
      <c r="I1356" s="179"/>
      <c r="J1356" s="180">
        <f>ROUND(I1356*H1356,2)</f>
        <v>0</v>
      </c>
      <c r="K1356" s="176" t="s">
        <v>176</v>
      </c>
      <c r="L1356" s="40"/>
      <c r="M1356" s="181" t="s">
        <v>19</v>
      </c>
      <c r="N1356" s="182" t="s">
        <v>45</v>
      </c>
      <c r="O1356" s="65"/>
      <c r="P1356" s="183">
        <f>O1356*H1356</f>
        <v>0</v>
      </c>
      <c r="Q1356" s="183">
        <v>2.7E-4</v>
      </c>
      <c r="R1356" s="183">
        <f>Q1356*H1356</f>
        <v>8.841149999999999E-3</v>
      </c>
      <c r="S1356" s="183">
        <v>0</v>
      </c>
      <c r="T1356" s="184">
        <f>S1356*H1356</f>
        <v>0</v>
      </c>
      <c r="U1356" s="35"/>
      <c r="V1356" s="35"/>
      <c r="W1356" s="35"/>
      <c r="X1356" s="35"/>
      <c r="Y1356" s="35"/>
      <c r="Z1356" s="35"/>
      <c r="AA1356" s="35"/>
      <c r="AB1356" s="35"/>
      <c r="AC1356" s="35"/>
      <c r="AD1356" s="35"/>
      <c r="AE1356" s="35"/>
      <c r="AR1356" s="185" t="s">
        <v>276</v>
      </c>
      <c r="AT1356" s="185" t="s">
        <v>172</v>
      </c>
      <c r="AU1356" s="185" t="s">
        <v>84</v>
      </c>
      <c r="AY1356" s="18" t="s">
        <v>170</v>
      </c>
      <c r="BE1356" s="186">
        <f>IF(N1356="základní",J1356,0)</f>
        <v>0</v>
      </c>
      <c r="BF1356" s="186">
        <f>IF(N1356="snížená",J1356,0)</f>
        <v>0</v>
      </c>
      <c r="BG1356" s="186">
        <f>IF(N1356="zákl. přenesená",J1356,0)</f>
        <v>0</v>
      </c>
      <c r="BH1356" s="186">
        <f>IF(N1356="sníž. přenesená",J1356,0)</f>
        <v>0</v>
      </c>
      <c r="BI1356" s="186">
        <f>IF(N1356="nulová",J1356,0)</f>
        <v>0</v>
      </c>
      <c r="BJ1356" s="18" t="s">
        <v>82</v>
      </c>
      <c r="BK1356" s="186">
        <f>ROUND(I1356*H1356,2)</f>
        <v>0</v>
      </c>
      <c r="BL1356" s="18" t="s">
        <v>276</v>
      </c>
      <c r="BM1356" s="185" t="s">
        <v>2340</v>
      </c>
    </row>
    <row r="1357" spans="1:65" s="2" customFormat="1" ht="78" x14ac:dyDescent="0.2">
      <c r="A1357" s="35"/>
      <c r="B1357" s="36"/>
      <c r="C1357" s="37"/>
      <c r="D1357" s="187" t="s">
        <v>179</v>
      </c>
      <c r="E1357" s="37"/>
      <c r="F1357" s="188" t="s">
        <v>2310</v>
      </c>
      <c r="G1357" s="37"/>
      <c r="H1357" s="37"/>
      <c r="I1357" s="189"/>
      <c r="J1357" s="37"/>
      <c r="K1357" s="37"/>
      <c r="L1357" s="40"/>
      <c r="M1357" s="190"/>
      <c r="N1357" s="191"/>
      <c r="O1357" s="65"/>
      <c r="P1357" s="65"/>
      <c r="Q1357" s="65"/>
      <c r="R1357" s="65"/>
      <c r="S1357" s="65"/>
      <c r="T1357" s="66"/>
      <c r="U1357" s="35"/>
      <c r="V1357" s="35"/>
      <c r="W1357" s="35"/>
      <c r="X1357" s="35"/>
      <c r="Y1357" s="35"/>
      <c r="Z1357" s="35"/>
      <c r="AA1357" s="35"/>
      <c r="AB1357" s="35"/>
      <c r="AC1357" s="35"/>
      <c r="AD1357" s="35"/>
      <c r="AE1357" s="35"/>
      <c r="AT1357" s="18" t="s">
        <v>179</v>
      </c>
      <c r="AU1357" s="18" t="s">
        <v>84</v>
      </c>
    </row>
    <row r="1358" spans="1:65" s="13" customFormat="1" x14ac:dyDescent="0.2">
      <c r="B1358" s="192"/>
      <c r="C1358" s="193"/>
      <c r="D1358" s="187" t="s">
        <v>181</v>
      </c>
      <c r="E1358" s="194" t="s">
        <v>19</v>
      </c>
      <c r="F1358" s="195" t="s">
        <v>2341</v>
      </c>
      <c r="G1358" s="193"/>
      <c r="H1358" s="196">
        <v>6.48</v>
      </c>
      <c r="I1358" s="197"/>
      <c r="J1358" s="193"/>
      <c r="K1358" s="193"/>
      <c r="L1358" s="198"/>
      <c r="M1358" s="199"/>
      <c r="N1358" s="200"/>
      <c r="O1358" s="200"/>
      <c r="P1358" s="200"/>
      <c r="Q1358" s="200"/>
      <c r="R1358" s="200"/>
      <c r="S1358" s="200"/>
      <c r="T1358" s="201"/>
      <c r="AT1358" s="202" t="s">
        <v>181</v>
      </c>
      <c r="AU1358" s="202" t="s">
        <v>84</v>
      </c>
      <c r="AV1358" s="13" t="s">
        <v>84</v>
      </c>
      <c r="AW1358" s="13" t="s">
        <v>35</v>
      </c>
      <c r="AX1358" s="13" t="s">
        <v>74</v>
      </c>
      <c r="AY1358" s="202" t="s">
        <v>170</v>
      </c>
    </row>
    <row r="1359" spans="1:65" s="13" customFormat="1" x14ac:dyDescent="0.2">
      <c r="B1359" s="192"/>
      <c r="C1359" s="193"/>
      <c r="D1359" s="187" t="s">
        <v>181</v>
      </c>
      <c r="E1359" s="194" t="s">
        <v>19</v>
      </c>
      <c r="F1359" s="195" t="s">
        <v>2342</v>
      </c>
      <c r="G1359" s="193"/>
      <c r="H1359" s="196">
        <v>11.685</v>
      </c>
      <c r="I1359" s="197"/>
      <c r="J1359" s="193"/>
      <c r="K1359" s="193"/>
      <c r="L1359" s="198"/>
      <c r="M1359" s="199"/>
      <c r="N1359" s="200"/>
      <c r="O1359" s="200"/>
      <c r="P1359" s="200"/>
      <c r="Q1359" s="200"/>
      <c r="R1359" s="200"/>
      <c r="S1359" s="200"/>
      <c r="T1359" s="201"/>
      <c r="AT1359" s="202" t="s">
        <v>181</v>
      </c>
      <c r="AU1359" s="202" t="s">
        <v>84</v>
      </c>
      <c r="AV1359" s="13" t="s">
        <v>84</v>
      </c>
      <c r="AW1359" s="13" t="s">
        <v>35</v>
      </c>
      <c r="AX1359" s="13" t="s">
        <v>74</v>
      </c>
      <c r="AY1359" s="202" t="s">
        <v>170</v>
      </c>
    </row>
    <row r="1360" spans="1:65" s="13" customFormat="1" x14ac:dyDescent="0.2">
      <c r="B1360" s="192"/>
      <c r="C1360" s="193"/>
      <c r="D1360" s="187" t="s">
        <v>181</v>
      </c>
      <c r="E1360" s="194" t="s">
        <v>19</v>
      </c>
      <c r="F1360" s="195" t="s">
        <v>2343</v>
      </c>
      <c r="G1360" s="193"/>
      <c r="H1360" s="196">
        <v>14.58</v>
      </c>
      <c r="I1360" s="197"/>
      <c r="J1360" s="193"/>
      <c r="K1360" s="193"/>
      <c r="L1360" s="198"/>
      <c r="M1360" s="199"/>
      <c r="N1360" s="200"/>
      <c r="O1360" s="200"/>
      <c r="P1360" s="200"/>
      <c r="Q1360" s="200"/>
      <c r="R1360" s="200"/>
      <c r="S1360" s="200"/>
      <c r="T1360" s="201"/>
      <c r="AT1360" s="202" t="s">
        <v>181</v>
      </c>
      <c r="AU1360" s="202" t="s">
        <v>84</v>
      </c>
      <c r="AV1360" s="13" t="s">
        <v>84</v>
      </c>
      <c r="AW1360" s="13" t="s">
        <v>35</v>
      </c>
      <c r="AX1360" s="13" t="s">
        <v>74</v>
      </c>
      <c r="AY1360" s="202" t="s">
        <v>170</v>
      </c>
    </row>
    <row r="1361" spans="1:65" s="14" customFormat="1" x14ac:dyDescent="0.2">
      <c r="B1361" s="203"/>
      <c r="C1361" s="204"/>
      <c r="D1361" s="187" t="s">
        <v>181</v>
      </c>
      <c r="E1361" s="205" t="s">
        <v>19</v>
      </c>
      <c r="F1361" s="206" t="s">
        <v>185</v>
      </c>
      <c r="G1361" s="204"/>
      <c r="H1361" s="207">
        <v>32.744999999999997</v>
      </c>
      <c r="I1361" s="208"/>
      <c r="J1361" s="204"/>
      <c r="K1361" s="204"/>
      <c r="L1361" s="209"/>
      <c r="M1361" s="210"/>
      <c r="N1361" s="211"/>
      <c r="O1361" s="211"/>
      <c r="P1361" s="211"/>
      <c r="Q1361" s="211"/>
      <c r="R1361" s="211"/>
      <c r="S1361" s="211"/>
      <c r="T1361" s="212"/>
      <c r="AT1361" s="213" t="s">
        <v>181</v>
      </c>
      <c r="AU1361" s="213" t="s">
        <v>84</v>
      </c>
      <c r="AV1361" s="14" t="s">
        <v>177</v>
      </c>
      <c r="AW1361" s="14" t="s">
        <v>35</v>
      </c>
      <c r="AX1361" s="14" t="s">
        <v>82</v>
      </c>
      <c r="AY1361" s="213" t="s">
        <v>170</v>
      </c>
    </row>
    <row r="1362" spans="1:65" s="2" customFormat="1" ht="16.5" customHeight="1" x14ac:dyDescent="0.2">
      <c r="A1362" s="35"/>
      <c r="B1362" s="36"/>
      <c r="C1362" s="214" t="s">
        <v>2344</v>
      </c>
      <c r="D1362" s="214" t="s">
        <v>239</v>
      </c>
      <c r="E1362" s="215" t="s">
        <v>2345</v>
      </c>
      <c r="F1362" s="216" t="s">
        <v>2315</v>
      </c>
      <c r="G1362" s="217" t="s">
        <v>439</v>
      </c>
      <c r="H1362" s="218">
        <v>1</v>
      </c>
      <c r="I1362" s="219"/>
      <c r="J1362" s="220">
        <f>ROUND(I1362*H1362,2)</f>
        <v>0</v>
      </c>
      <c r="K1362" s="216" t="s">
        <v>19</v>
      </c>
      <c r="L1362" s="221"/>
      <c r="M1362" s="222" t="s">
        <v>19</v>
      </c>
      <c r="N1362" s="223" t="s">
        <v>45</v>
      </c>
      <c r="O1362" s="65"/>
      <c r="P1362" s="183">
        <f>O1362*H1362</f>
        <v>0</v>
      </c>
      <c r="Q1362" s="183">
        <v>0</v>
      </c>
      <c r="R1362" s="183">
        <f>Q1362*H1362</f>
        <v>0</v>
      </c>
      <c r="S1362" s="183">
        <v>0</v>
      </c>
      <c r="T1362" s="184">
        <f>S1362*H1362</f>
        <v>0</v>
      </c>
      <c r="U1362" s="35"/>
      <c r="V1362" s="35"/>
      <c r="W1362" s="35"/>
      <c r="X1362" s="35"/>
      <c r="Y1362" s="35"/>
      <c r="Z1362" s="35"/>
      <c r="AA1362" s="35"/>
      <c r="AB1362" s="35"/>
      <c r="AC1362" s="35"/>
      <c r="AD1362" s="35"/>
      <c r="AE1362" s="35"/>
      <c r="AR1362" s="185" t="s">
        <v>426</v>
      </c>
      <c r="AT1362" s="185" t="s">
        <v>239</v>
      </c>
      <c r="AU1362" s="185" t="s">
        <v>84</v>
      </c>
      <c r="AY1362" s="18" t="s">
        <v>170</v>
      </c>
      <c r="BE1362" s="186">
        <f>IF(N1362="základní",J1362,0)</f>
        <v>0</v>
      </c>
      <c r="BF1362" s="186">
        <f>IF(N1362="snížená",J1362,0)</f>
        <v>0</v>
      </c>
      <c r="BG1362" s="186">
        <f>IF(N1362="zákl. přenesená",J1362,0)</f>
        <v>0</v>
      </c>
      <c r="BH1362" s="186">
        <f>IF(N1362="sníž. přenesená",J1362,0)</f>
        <v>0</v>
      </c>
      <c r="BI1362" s="186">
        <f>IF(N1362="nulová",J1362,0)</f>
        <v>0</v>
      </c>
      <c r="BJ1362" s="18" t="s">
        <v>82</v>
      </c>
      <c r="BK1362" s="186">
        <f>ROUND(I1362*H1362,2)</f>
        <v>0</v>
      </c>
      <c r="BL1362" s="18" t="s">
        <v>276</v>
      </c>
      <c r="BM1362" s="185" t="s">
        <v>2346</v>
      </c>
    </row>
    <row r="1363" spans="1:65" s="13" customFormat="1" x14ac:dyDescent="0.2">
      <c r="B1363" s="192"/>
      <c r="C1363" s="193"/>
      <c r="D1363" s="187" t="s">
        <v>181</v>
      </c>
      <c r="E1363" s="194" t="s">
        <v>19</v>
      </c>
      <c r="F1363" s="195" t="s">
        <v>2347</v>
      </c>
      <c r="G1363" s="193"/>
      <c r="H1363" s="196">
        <v>1</v>
      </c>
      <c r="I1363" s="197"/>
      <c r="J1363" s="193"/>
      <c r="K1363" s="193"/>
      <c r="L1363" s="198"/>
      <c r="M1363" s="199"/>
      <c r="N1363" s="200"/>
      <c r="O1363" s="200"/>
      <c r="P1363" s="200"/>
      <c r="Q1363" s="200"/>
      <c r="R1363" s="200"/>
      <c r="S1363" s="200"/>
      <c r="T1363" s="201"/>
      <c r="AT1363" s="202" t="s">
        <v>181</v>
      </c>
      <c r="AU1363" s="202" t="s">
        <v>84</v>
      </c>
      <c r="AV1363" s="13" t="s">
        <v>84</v>
      </c>
      <c r="AW1363" s="13" t="s">
        <v>35</v>
      </c>
      <c r="AX1363" s="13" t="s">
        <v>82</v>
      </c>
      <c r="AY1363" s="202" t="s">
        <v>170</v>
      </c>
    </row>
    <row r="1364" spans="1:65" s="2" customFormat="1" ht="16.5" customHeight="1" x14ac:dyDescent="0.2">
      <c r="A1364" s="35"/>
      <c r="B1364" s="36"/>
      <c r="C1364" s="214" t="s">
        <v>2348</v>
      </c>
      <c r="D1364" s="214" t="s">
        <v>239</v>
      </c>
      <c r="E1364" s="215" t="s">
        <v>2349</v>
      </c>
      <c r="F1364" s="216" t="s">
        <v>2350</v>
      </c>
      <c r="G1364" s="217" t="s">
        <v>439</v>
      </c>
      <c r="H1364" s="218">
        <v>1</v>
      </c>
      <c r="I1364" s="219"/>
      <c r="J1364" s="220">
        <f>ROUND(I1364*H1364,2)</f>
        <v>0</v>
      </c>
      <c r="K1364" s="216" t="s">
        <v>19</v>
      </c>
      <c r="L1364" s="221"/>
      <c r="M1364" s="222" t="s">
        <v>19</v>
      </c>
      <c r="N1364" s="223" t="s">
        <v>45</v>
      </c>
      <c r="O1364" s="65"/>
      <c r="P1364" s="183">
        <f>O1364*H1364</f>
        <v>0</v>
      </c>
      <c r="Q1364" s="183">
        <v>0</v>
      </c>
      <c r="R1364" s="183">
        <f>Q1364*H1364</f>
        <v>0</v>
      </c>
      <c r="S1364" s="183">
        <v>0</v>
      </c>
      <c r="T1364" s="184">
        <f>S1364*H1364</f>
        <v>0</v>
      </c>
      <c r="U1364" s="35"/>
      <c r="V1364" s="35"/>
      <c r="W1364" s="35"/>
      <c r="X1364" s="35"/>
      <c r="Y1364" s="35"/>
      <c r="Z1364" s="35"/>
      <c r="AA1364" s="35"/>
      <c r="AB1364" s="35"/>
      <c r="AC1364" s="35"/>
      <c r="AD1364" s="35"/>
      <c r="AE1364" s="35"/>
      <c r="AR1364" s="185" t="s">
        <v>426</v>
      </c>
      <c r="AT1364" s="185" t="s">
        <v>239</v>
      </c>
      <c r="AU1364" s="185" t="s">
        <v>84</v>
      </c>
      <c r="AY1364" s="18" t="s">
        <v>170</v>
      </c>
      <c r="BE1364" s="186">
        <f>IF(N1364="základní",J1364,0)</f>
        <v>0</v>
      </c>
      <c r="BF1364" s="186">
        <f>IF(N1364="snížená",J1364,0)</f>
        <v>0</v>
      </c>
      <c r="BG1364" s="186">
        <f>IF(N1364="zákl. přenesená",J1364,0)</f>
        <v>0</v>
      </c>
      <c r="BH1364" s="186">
        <f>IF(N1364="sníž. přenesená",J1364,0)</f>
        <v>0</v>
      </c>
      <c r="BI1364" s="186">
        <f>IF(N1364="nulová",J1364,0)</f>
        <v>0</v>
      </c>
      <c r="BJ1364" s="18" t="s">
        <v>82</v>
      </c>
      <c r="BK1364" s="186">
        <f>ROUND(I1364*H1364,2)</f>
        <v>0</v>
      </c>
      <c r="BL1364" s="18" t="s">
        <v>276</v>
      </c>
      <c r="BM1364" s="185" t="s">
        <v>2351</v>
      </c>
    </row>
    <row r="1365" spans="1:65" s="13" customFormat="1" x14ac:dyDescent="0.2">
      <c r="B1365" s="192"/>
      <c r="C1365" s="193"/>
      <c r="D1365" s="187" t="s">
        <v>181</v>
      </c>
      <c r="E1365" s="194" t="s">
        <v>19</v>
      </c>
      <c r="F1365" s="195" t="s">
        <v>2352</v>
      </c>
      <c r="G1365" s="193"/>
      <c r="H1365" s="196">
        <v>1</v>
      </c>
      <c r="I1365" s="197"/>
      <c r="J1365" s="193"/>
      <c r="K1365" s="193"/>
      <c r="L1365" s="198"/>
      <c r="M1365" s="199"/>
      <c r="N1365" s="200"/>
      <c r="O1365" s="200"/>
      <c r="P1365" s="200"/>
      <c r="Q1365" s="200"/>
      <c r="R1365" s="200"/>
      <c r="S1365" s="200"/>
      <c r="T1365" s="201"/>
      <c r="AT1365" s="202" t="s">
        <v>181</v>
      </c>
      <c r="AU1365" s="202" t="s">
        <v>84</v>
      </c>
      <c r="AV1365" s="13" t="s">
        <v>84</v>
      </c>
      <c r="AW1365" s="13" t="s">
        <v>35</v>
      </c>
      <c r="AX1365" s="13" t="s">
        <v>82</v>
      </c>
      <c r="AY1365" s="202" t="s">
        <v>170</v>
      </c>
    </row>
    <row r="1366" spans="1:65" s="2" customFormat="1" ht="24" x14ac:dyDescent="0.2">
      <c r="A1366" s="35"/>
      <c r="B1366" s="36"/>
      <c r="C1366" s="214" t="s">
        <v>2353</v>
      </c>
      <c r="D1366" s="214" t="s">
        <v>239</v>
      </c>
      <c r="E1366" s="215" t="s">
        <v>2354</v>
      </c>
      <c r="F1366" s="216" t="s">
        <v>2355</v>
      </c>
      <c r="G1366" s="217" t="s">
        <v>439</v>
      </c>
      <c r="H1366" s="218">
        <v>9</v>
      </c>
      <c r="I1366" s="219"/>
      <c r="J1366" s="220">
        <f>ROUND(I1366*H1366,2)</f>
        <v>0</v>
      </c>
      <c r="K1366" s="216" t="s">
        <v>19</v>
      </c>
      <c r="L1366" s="221"/>
      <c r="M1366" s="222" t="s">
        <v>19</v>
      </c>
      <c r="N1366" s="223" t="s">
        <v>45</v>
      </c>
      <c r="O1366" s="65"/>
      <c r="P1366" s="183">
        <f>O1366*H1366</f>
        <v>0</v>
      </c>
      <c r="Q1366" s="183">
        <v>0</v>
      </c>
      <c r="R1366" s="183">
        <f>Q1366*H1366</f>
        <v>0</v>
      </c>
      <c r="S1366" s="183">
        <v>0</v>
      </c>
      <c r="T1366" s="184">
        <f>S1366*H1366</f>
        <v>0</v>
      </c>
      <c r="U1366" s="35"/>
      <c r="V1366" s="35"/>
      <c r="W1366" s="35"/>
      <c r="X1366" s="35"/>
      <c r="Y1366" s="35"/>
      <c r="Z1366" s="35"/>
      <c r="AA1366" s="35"/>
      <c r="AB1366" s="35"/>
      <c r="AC1366" s="35"/>
      <c r="AD1366" s="35"/>
      <c r="AE1366" s="35"/>
      <c r="AR1366" s="185" t="s">
        <v>426</v>
      </c>
      <c r="AT1366" s="185" t="s">
        <v>239</v>
      </c>
      <c r="AU1366" s="185" t="s">
        <v>84</v>
      </c>
      <c r="AY1366" s="18" t="s">
        <v>170</v>
      </c>
      <c r="BE1366" s="186">
        <f>IF(N1366="základní",J1366,0)</f>
        <v>0</v>
      </c>
      <c r="BF1366" s="186">
        <f>IF(N1366="snížená",J1366,0)</f>
        <v>0</v>
      </c>
      <c r="BG1366" s="186">
        <f>IF(N1366="zákl. přenesená",J1366,0)</f>
        <v>0</v>
      </c>
      <c r="BH1366" s="186">
        <f>IF(N1366="sníž. přenesená",J1366,0)</f>
        <v>0</v>
      </c>
      <c r="BI1366" s="186">
        <f>IF(N1366="nulová",J1366,0)</f>
        <v>0</v>
      </c>
      <c r="BJ1366" s="18" t="s">
        <v>82</v>
      </c>
      <c r="BK1366" s="186">
        <f>ROUND(I1366*H1366,2)</f>
        <v>0</v>
      </c>
      <c r="BL1366" s="18" t="s">
        <v>276</v>
      </c>
      <c r="BM1366" s="185" t="s">
        <v>2356</v>
      </c>
    </row>
    <row r="1367" spans="1:65" s="13" customFormat="1" x14ac:dyDescent="0.2">
      <c r="B1367" s="192"/>
      <c r="C1367" s="193"/>
      <c r="D1367" s="187" t="s">
        <v>181</v>
      </c>
      <c r="E1367" s="194" t="s">
        <v>19</v>
      </c>
      <c r="F1367" s="195" t="s">
        <v>2357</v>
      </c>
      <c r="G1367" s="193"/>
      <c r="H1367" s="196">
        <v>9</v>
      </c>
      <c r="I1367" s="197"/>
      <c r="J1367" s="193"/>
      <c r="K1367" s="193"/>
      <c r="L1367" s="198"/>
      <c r="M1367" s="199"/>
      <c r="N1367" s="200"/>
      <c r="O1367" s="200"/>
      <c r="P1367" s="200"/>
      <c r="Q1367" s="200"/>
      <c r="R1367" s="200"/>
      <c r="S1367" s="200"/>
      <c r="T1367" s="201"/>
      <c r="AT1367" s="202" t="s">
        <v>181</v>
      </c>
      <c r="AU1367" s="202" t="s">
        <v>84</v>
      </c>
      <c r="AV1367" s="13" t="s">
        <v>84</v>
      </c>
      <c r="AW1367" s="13" t="s">
        <v>35</v>
      </c>
      <c r="AX1367" s="13" t="s">
        <v>82</v>
      </c>
      <c r="AY1367" s="202" t="s">
        <v>170</v>
      </c>
    </row>
    <row r="1368" spans="1:65" s="2" customFormat="1" ht="16.5" customHeight="1" x14ac:dyDescent="0.2">
      <c r="A1368" s="35"/>
      <c r="B1368" s="36"/>
      <c r="C1368" s="174" t="s">
        <v>2358</v>
      </c>
      <c r="D1368" s="174" t="s">
        <v>172</v>
      </c>
      <c r="E1368" s="175" t="s">
        <v>2359</v>
      </c>
      <c r="F1368" s="176" t="s">
        <v>2360</v>
      </c>
      <c r="G1368" s="177" t="s">
        <v>439</v>
      </c>
      <c r="H1368" s="178">
        <v>12</v>
      </c>
      <c r="I1368" s="179"/>
      <c r="J1368" s="180">
        <f>ROUND(I1368*H1368,2)</f>
        <v>0</v>
      </c>
      <c r="K1368" s="176" t="s">
        <v>176</v>
      </c>
      <c r="L1368" s="40"/>
      <c r="M1368" s="181" t="s">
        <v>19</v>
      </c>
      <c r="N1368" s="182" t="s">
        <v>45</v>
      </c>
      <c r="O1368" s="65"/>
      <c r="P1368" s="183">
        <f>O1368*H1368</f>
        <v>0</v>
      </c>
      <c r="Q1368" s="183">
        <v>2.7E-4</v>
      </c>
      <c r="R1368" s="183">
        <f>Q1368*H1368</f>
        <v>3.2399999999999998E-3</v>
      </c>
      <c r="S1368" s="183">
        <v>0</v>
      </c>
      <c r="T1368" s="184">
        <f>S1368*H1368</f>
        <v>0</v>
      </c>
      <c r="U1368" s="35"/>
      <c r="V1368" s="35"/>
      <c r="W1368" s="35"/>
      <c r="X1368" s="35"/>
      <c r="Y1368" s="35"/>
      <c r="Z1368" s="35"/>
      <c r="AA1368" s="35"/>
      <c r="AB1368" s="35"/>
      <c r="AC1368" s="35"/>
      <c r="AD1368" s="35"/>
      <c r="AE1368" s="35"/>
      <c r="AR1368" s="185" t="s">
        <v>276</v>
      </c>
      <c r="AT1368" s="185" t="s">
        <v>172</v>
      </c>
      <c r="AU1368" s="185" t="s">
        <v>84</v>
      </c>
      <c r="AY1368" s="18" t="s">
        <v>170</v>
      </c>
      <c r="BE1368" s="186">
        <f>IF(N1368="základní",J1368,0)</f>
        <v>0</v>
      </c>
      <c r="BF1368" s="186">
        <f>IF(N1368="snížená",J1368,0)</f>
        <v>0</v>
      </c>
      <c r="BG1368" s="186">
        <f>IF(N1368="zákl. přenesená",J1368,0)</f>
        <v>0</v>
      </c>
      <c r="BH1368" s="186">
        <f>IF(N1368="sníž. přenesená",J1368,0)</f>
        <v>0</v>
      </c>
      <c r="BI1368" s="186">
        <f>IF(N1368="nulová",J1368,0)</f>
        <v>0</v>
      </c>
      <c r="BJ1368" s="18" t="s">
        <v>82</v>
      </c>
      <c r="BK1368" s="186">
        <f>ROUND(I1368*H1368,2)</f>
        <v>0</v>
      </c>
      <c r="BL1368" s="18" t="s">
        <v>276</v>
      </c>
      <c r="BM1368" s="185" t="s">
        <v>2361</v>
      </c>
    </row>
    <row r="1369" spans="1:65" s="2" customFormat="1" ht="78" x14ac:dyDescent="0.2">
      <c r="A1369" s="35"/>
      <c r="B1369" s="36"/>
      <c r="C1369" s="37"/>
      <c r="D1369" s="187" t="s">
        <v>179</v>
      </c>
      <c r="E1369" s="37"/>
      <c r="F1369" s="188" t="s">
        <v>2310</v>
      </c>
      <c r="G1369" s="37"/>
      <c r="H1369" s="37"/>
      <c r="I1369" s="189"/>
      <c r="J1369" s="37"/>
      <c r="K1369" s="37"/>
      <c r="L1369" s="40"/>
      <c r="M1369" s="190"/>
      <c r="N1369" s="191"/>
      <c r="O1369" s="65"/>
      <c r="P1369" s="65"/>
      <c r="Q1369" s="65"/>
      <c r="R1369" s="65"/>
      <c r="S1369" s="65"/>
      <c r="T1369" s="66"/>
      <c r="U1369" s="35"/>
      <c r="V1369" s="35"/>
      <c r="W1369" s="35"/>
      <c r="X1369" s="35"/>
      <c r="Y1369" s="35"/>
      <c r="Z1369" s="35"/>
      <c r="AA1369" s="35"/>
      <c r="AB1369" s="35"/>
      <c r="AC1369" s="35"/>
      <c r="AD1369" s="35"/>
      <c r="AE1369" s="35"/>
      <c r="AT1369" s="18" t="s">
        <v>179</v>
      </c>
      <c r="AU1369" s="18" t="s">
        <v>84</v>
      </c>
    </row>
    <row r="1370" spans="1:65" s="13" customFormat="1" x14ac:dyDescent="0.2">
      <c r="B1370" s="192"/>
      <c r="C1370" s="193"/>
      <c r="D1370" s="187" t="s">
        <v>181</v>
      </c>
      <c r="E1370" s="194" t="s">
        <v>19</v>
      </c>
      <c r="F1370" s="195" t="s">
        <v>2362</v>
      </c>
      <c r="G1370" s="193"/>
      <c r="H1370" s="196">
        <v>12</v>
      </c>
      <c r="I1370" s="197"/>
      <c r="J1370" s="193"/>
      <c r="K1370" s="193"/>
      <c r="L1370" s="198"/>
      <c r="M1370" s="199"/>
      <c r="N1370" s="200"/>
      <c r="O1370" s="200"/>
      <c r="P1370" s="200"/>
      <c r="Q1370" s="200"/>
      <c r="R1370" s="200"/>
      <c r="S1370" s="200"/>
      <c r="T1370" s="201"/>
      <c r="AT1370" s="202" t="s">
        <v>181</v>
      </c>
      <c r="AU1370" s="202" t="s">
        <v>84</v>
      </c>
      <c r="AV1370" s="13" t="s">
        <v>84</v>
      </c>
      <c r="AW1370" s="13" t="s">
        <v>35</v>
      </c>
      <c r="AX1370" s="13" t="s">
        <v>82</v>
      </c>
      <c r="AY1370" s="202" t="s">
        <v>170</v>
      </c>
    </row>
    <row r="1371" spans="1:65" s="2" customFormat="1" ht="16.5" customHeight="1" x14ac:dyDescent="0.2">
      <c r="A1371" s="35"/>
      <c r="B1371" s="36"/>
      <c r="C1371" s="214" t="s">
        <v>2363</v>
      </c>
      <c r="D1371" s="214" t="s">
        <v>239</v>
      </c>
      <c r="E1371" s="215" t="s">
        <v>2364</v>
      </c>
      <c r="F1371" s="216" t="s">
        <v>2315</v>
      </c>
      <c r="G1371" s="217" t="s">
        <v>439</v>
      </c>
      <c r="H1371" s="218">
        <v>12</v>
      </c>
      <c r="I1371" s="219"/>
      <c r="J1371" s="220">
        <f>ROUND(I1371*H1371,2)</f>
        <v>0</v>
      </c>
      <c r="K1371" s="216" t="s">
        <v>19</v>
      </c>
      <c r="L1371" s="221"/>
      <c r="M1371" s="222" t="s">
        <v>19</v>
      </c>
      <c r="N1371" s="223" t="s">
        <v>45</v>
      </c>
      <c r="O1371" s="65"/>
      <c r="P1371" s="183">
        <f>O1371*H1371</f>
        <v>0</v>
      </c>
      <c r="Q1371" s="183">
        <v>0</v>
      </c>
      <c r="R1371" s="183">
        <f>Q1371*H1371</f>
        <v>0</v>
      </c>
      <c r="S1371" s="183">
        <v>0</v>
      </c>
      <c r="T1371" s="184">
        <f>S1371*H1371</f>
        <v>0</v>
      </c>
      <c r="U1371" s="35"/>
      <c r="V1371" s="35"/>
      <c r="W1371" s="35"/>
      <c r="X1371" s="35"/>
      <c r="Y1371" s="35"/>
      <c r="Z1371" s="35"/>
      <c r="AA1371" s="35"/>
      <c r="AB1371" s="35"/>
      <c r="AC1371" s="35"/>
      <c r="AD1371" s="35"/>
      <c r="AE1371" s="35"/>
      <c r="AR1371" s="185" t="s">
        <v>426</v>
      </c>
      <c r="AT1371" s="185" t="s">
        <v>239</v>
      </c>
      <c r="AU1371" s="185" t="s">
        <v>84</v>
      </c>
      <c r="AY1371" s="18" t="s">
        <v>170</v>
      </c>
      <c r="BE1371" s="186">
        <f>IF(N1371="základní",J1371,0)</f>
        <v>0</v>
      </c>
      <c r="BF1371" s="186">
        <f>IF(N1371="snížená",J1371,0)</f>
        <v>0</v>
      </c>
      <c r="BG1371" s="186">
        <f>IF(N1371="zákl. přenesená",J1371,0)</f>
        <v>0</v>
      </c>
      <c r="BH1371" s="186">
        <f>IF(N1371="sníž. přenesená",J1371,0)</f>
        <v>0</v>
      </c>
      <c r="BI1371" s="186">
        <f>IF(N1371="nulová",J1371,0)</f>
        <v>0</v>
      </c>
      <c r="BJ1371" s="18" t="s">
        <v>82</v>
      </c>
      <c r="BK1371" s="186">
        <f>ROUND(I1371*H1371,2)</f>
        <v>0</v>
      </c>
      <c r="BL1371" s="18" t="s">
        <v>276</v>
      </c>
      <c r="BM1371" s="185" t="s">
        <v>2365</v>
      </c>
    </row>
    <row r="1372" spans="1:65" s="13" customFormat="1" x14ac:dyDescent="0.2">
      <c r="B1372" s="192"/>
      <c r="C1372" s="193"/>
      <c r="D1372" s="187" t="s">
        <v>181</v>
      </c>
      <c r="E1372" s="194" t="s">
        <v>19</v>
      </c>
      <c r="F1372" s="195" t="s">
        <v>2366</v>
      </c>
      <c r="G1372" s="193"/>
      <c r="H1372" s="196">
        <v>12</v>
      </c>
      <c r="I1372" s="197"/>
      <c r="J1372" s="193"/>
      <c r="K1372" s="193"/>
      <c r="L1372" s="198"/>
      <c r="M1372" s="199"/>
      <c r="N1372" s="200"/>
      <c r="O1372" s="200"/>
      <c r="P1372" s="200"/>
      <c r="Q1372" s="200"/>
      <c r="R1372" s="200"/>
      <c r="S1372" s="200"/>
      <c r="T1372" s="201"/>
      <c r="AT1372" s="202" t="s">
        <v>181</v>
      </c>
      <c r="AU1372" s="202" t="s">
        <v>84</v>
      </c>
      <c r="AV1372" s="13" t="s">
        <v>84</v>
      </c>
      <c r="AW1372" s="13" t="s">
        <v>35</v>
      </c>
      <c r="AX1372" s="13" t="s">
        <v>82</v>
      </c>
      <c r="AY1372" s="202" t="s">
        <v>170</v>
      </c>
    </row>
    <row r="1373" spans="1:65" s="2" customFormat="1" ht="24" x14ac:dyDescent="0.2">
      <c r="A1373" s="35"/>
      <c r="B1373" s="36"/>
      <c r="C1373" s="174" t="s">
        <v>2367</v>
      </c>
      <c r="D1373" s="174" t="s">
        <v>172</v>
      </c>
      <c r="E1373" s="175" t="s">
        <v>2368</v>
      </c>
      <c r="F1373" s="176" t="s">
        <v>2369</v>
      </c>
      <c r="G1373" s="177" t="s">
        <v>272</v>
      </c>
      <c r="H1373" s="178">
        <v>340.88</v>
      </c>
      <c r="I1373" s="179"/>
      <c r="J1373" s="180">
        <f>ROUND(I1373*H1373,2)</f>
        <v>0</v>
      </c>
      <c r="K1373" s="176" t="s">
        <v>176</v>
      </c>
      <c r="L1373" s="40"/>
      <c r="M1373" s="181" t="s">
        <v>19</v>
      </c>
      <c r="N1373" s="182" t="s">
        <v>45</v>
      </c>
      <c r="O1373" s="65"/>
      <c r="P1373" s="183">
        <f>O1373*H1373</f>
        <v>0</v>
      </c>
      <c r="Q1373" s="183">
        <v>1.6000000000000001E-4</v>
      </c>
      <c r="R1373" s="183">
        <f>Q1373*H1373</f>
        <v>5.45408E-2</v>
      </c>
      <c r="S1373" s="183">
        <v>0</v>
      </c>
      <c r="T1373" s="184">
        <f>S1373*H1373</f>
        <v>0</v>
      </c>
      <c r="U1373" s="35"/>
      <c r="V1373" s="35"/>
      <c r="W1373" s="35"/>
      <c r="X1373" s="35"/>
      <c r="Y1373" s="35"/>
      <c r="Z1373" s="35"/>
      <c r="AA1373" s="35"/>
      <c r="AB1373" s="35"/>
      <c r="AC1373" s="35"/>
      <c r="AD1373" s="35"/>
      <c r="AE1373" s="35"/>
      <c r="AR1373" s="185" t="s">
        <v>276</v>
      </c>
      <c r="AT1373" s="185" t="s">
        <v>172</v>
      </c>
      <c r="AU1373" s="185" t="s">
        <v>84</v>
      </c>
      <c r="AY1373" s="18" t="s">
        <v>170</v>
      </c>
      <c r="BE1373" s="186">
        <f>IF(N1373="základní",J1373,0)</f>
        <v>0</v>
      </c>
      <c r="BF1373" s="186">
        <f>IF(N1373="snížená",J1373,0)</f>
        <v>0</v>
      </c>
      <c r="BG1373" s="186">
        <f>IF(N1373="zákl. přenesená",J1373,0)</f>
        <v>0</v>
      </c>
      <c r="BH1373" s="186">
        <f>IF(N1373="sníž. přenesená",J1373,0)</f>
        <v>0</v>
      </c>
      <c r="BI1373" s="186">
        <f>IF(N1373="nulová",J1373,0)</f>
        <v>0</v>
      </c>
      <c r="BJ1373" s="18" t="s">
        <v>82</v>
      </c>
      <c r="BK1373" s="186">
        <f>ROUND(I1373*H1373,2)</f>
        <v>0</v>
      </c>
      <c r="BL1373" s="18" t="s">
        <v>276</v>
      </c>
      <c r="BM1373" s="185" t="s">
        <v>2370</v>
      </c>
    </row>
    <row r="1374" spans="1:65" s="2" customFormat="1" ht="78" x14ac:dyDescent="0.2">
      <c r="A1374" s="35"/>
      <c r="B1374" s="36"/>
      <c r="C1374" s="37"/>
      <c r="D1374" s="187" t="s">
        <v>179</v>
      </c>
      <c r="E1374" s="37"/>
      <c r="F1374" s="188" t="s">
        <v>2371</v>
      </c>
      <c r="G1374" s="37"/>
      <c r="H1374" s="37"/>
      <c r="I1374" s="189"/>
      <c r="J1374" s="37"/>
      <c r="K1374" s="37"/>
      <c r="L1374" s="40"/>
      <c r="M1374" s="190"/>
      <c r="N1374" s="191"/>
      <c r="O1374" s="65"/>
      <c r="P1374" s="65"/>
      <c r="Q1374" s="65"/>
      <c r="R1374" s="65"/>
      <c r="S1374" s="65"/>
      <c r="T1374" s="66"/>
      <c r="U1374" s="35"/>
      <c r="V1374" s="35"/>
      <c r="W1374" s="35"/>
      <c r="X1374" s="35"/>
      <c r="Y1374" s="35"/>
      <c r="Z1374" s="35"/>
      <c r="AA1374" s="35"/>
      <c r="AB1374" s="35"/>
      <c r="AC1374" s="35"/>
      <c r="AD1374" s="35"/>
      <c r="AE1374" s="35"/>
      <c r="AT1374" s="18" t="s">
        <v>179</v>
      </c>
      <c r="AU1374" s="18" t="s">
        <v>84</v>
      </c>
    </row>
    <row r="1375" spans="1:65" s="13" customFormat="1" x14ac:dyDescent="0.2">
      <c r="B1375" s="192"/>
      <c r="C1375" s="193"/>
      <c r="D1375" s="187" t="s">
        <v>181</v>
      </c>
      <c r="E1375" s="194" t="s">
        <v>19</v>
      </c>
      <c r="F1375" s="195" t="s">
        <v>2372</v>
      </c>
      <c r="G1375" s="193"/>
      <c r="H1375" s="196">
        <v>42</v>
      </c>
      <c r="I1375" s="197"/>
      <c r="J1375" s="193"/>
      <c r="K1375" s="193"/>
      <c r="L1375" s="198"/>
      <c r="M1375" s="199"/>
      <c r="N1375" s="200"/>
      <c r="O1375" s="200"/>
      <c r="P1375" s="200"/>
      <c r="Q1375" s="200"/>
      <c r="R1375" s="200"/>
      <c r="S1375" s="200"/>
      <c r="T1375" s="201"/>
      <c r="AT1375" s="202" t="s">
        <v>181</v>
      </c>
      <c r="AU1375" s="202" t="s">
        <v>84</v>
      </c>
      <c r="AV1375" s="13" t="s">
        <v>84</v>
      </c>
      <c r="AW1375" s="13" t="s">
        <v>35</v>
      </c>
      <c r="AX1375" s="13" t="s">
        <v>74</v>
      </c>
      <c r="AY1375" s="202" t="s">
        <v>170</v>
      </c>
    </row>
    <row r="1376" spans="1:65" s="13" customFormat="1" x14ac:dyDescent="0.2">
      <c r="B1376" s="192"/>
      <c r="C1376" s="193"/>
      <c r="D1376" s="187" t="s">
        <v>181</v>
      </c>
      <c r="E1376" s="194" t="s">
        <v>19</v>
      </c>
      <c r="F1376" s="195" t="s">
        <v>2373</v>
      </c>
      <c r="G1376" s="193"/>
      <c r="H1376" s="196">
        <v>5.8</v>
      </c>
      <c r="I1376" s="197"/>
      <c r="J1376" s="193"/>
      <c r="K1376" s="193"/>
      <c r="L1376" s="198"/>
      <c r="M1376" s="199"/>
      <c r="N1376" s="200"/>
      <c r="O1376" s="200"/>
      <c r="P1376" s="200"/>
      <c r="Q1376" s="200"/>
      <c r="R1376" s="200"/>
      <c r="S1376" s="200"/>
      <c r="T1376" s="201"/>
      <c r="AT1376" s="202" t="s">
        <v>181</v>
      </c>
      <c r="AU1376" s="202" t="s">
        <v>84</v>
      </c>
      <c r="AV1376" s="13" t="s">
        <v>84</v>
      </c>
      <c r="AW1376" s="13" t="s">
        <v>35</v>
      </c>
      <c r="AX1376" s="13" t="s">
        <v>74</v>
      </c>
      <c r="AY1376" s="202" t="s">
        <v>170</v>
      </c>
    </row>
    <row r="1377" spans="1:65" s="13" customFormat="1" x14ac:dyDescent="0.2">
      <c r="B1377" s="192"/>
      <c r="C1377" s="193"/>
      <c r="D1377" s="187" t="s">
        <v>181</v>
      </c>
      <c r="E1377" s="194" t="s">
        <v>19</v>
      </c>
      <c r="F1377" s="195" t="s">
        <v>2374</v>
      </c>
      <c r="G1377" s="193"/>
      <c r="H1377" s="196">
        <v>44.4</v>
      </c>
      <c r="I1377" s="197"/>
      <c r="J1377" s="193"/>
      <c r="K1377" s="193"/>
      <c r="L1377" s="198"/>
      <c r="M1377" s="199"/>
      <c r="N1377" s="200"/>
      <c r="O1377" s="200"/>
      <c r="P1377" s="200"/>
      <c r="Q1377" s="200"/>
      <c r="R1377" s="200"/>
      <c r="S1377" s="200"/>
      <c r="T1377" s="201"/>
      <c r="AT1377" s="202" t="s">
        <v>181</v>
      </c>
      <c r="AU1377" s="202" t="s">
        <v>84</v>
      </c>
      <c r="AV1377" s="13" t="s">
        <v>84</v>
      </c>
      <c r="AW1377" s="13" t="s">
        <v>35</v>
      </c>
      <c r="AX1377" s="13" t="s">
        <v>74</v>
      </c>
      <c r="AY1377" s="202" t="s">
        <v>170</v>
      </c>
    </row>
    <row r="1378" spans="1:65" s="13" customFormat="1" x14ac:dyDescent="0.2">
      <c r="B1378" s="192"/>
      <c r="C1378" s="193"/>
      <c r="D1378" s="187" t="s">
        <v>181</v>
      </c>
      <c r="E1378" s="194" t="s">
        <v>19</v>
      </c>
      <c r="F1378" s="195" t="s">
        <v>2375</v>
      </c>
      <c r="G1378" s="193"/>
      <c r="H1378" s="196">
        <v>6.2</v>
      </c>
      <c r="I1378" s="197"/>
      <c r="J1378" s="193"/>
      <c r="K1378" s="193"/>
      <c r="L1378" s="198"/>
      <c r="M1378" s="199"/>
      <c r="N1378" s="200"/>
      <c r="O1378" s="200"/>
      <c r="P1378" s="200"/>
      <c r="Q1378" s="200"/>
      <c r="R1378" s="200"/>
      <c r="S1378" s="200"/>
      <c r="T1378" s="201"/>
      <c r="AT1378" s="202" t="s">
        <v>181</v>
      </c>
      <c r="AU1378" s="202" t="s">
        <v>84</v>
      </c>
      <c r="AV1378" s="13" t="s">
        <v>84</v>
      </c>
      <c r="AW1378" s="13" t="s">
        <v>35</v>
      </c>
      <c r="AX1378" s="13" t="s">
        <v>74</v>
      </c>
      <c r="AY1378" s="202" t="s">
        <v>170</v>
      </c>
    </row>
    <row r="1379" spans="1:65" s="13" customFormat="1" x14ac:dyDescent="0.2">
      <c r="B1379" s="192"/>
      <c r="C1379" s="193"/>
      <c r="D1379" s="187" t="s">
        <v>181</v>
      </c>
      <c r="E1379" s="194" t="s">
        <v>19</v>
      </c>
      <c r="F1379" s="195" t="s">
        <v>2376</v>
      </c>
      <c r="G1379" s="193"/>
      <c r="H1379" s="196">
        <v>10.199999999999999</v>
      </c>
      <c r="I1379" s="197"/>
      <c r="J1379" s="193"/>
      <c r="K1379" s="193"/>
      <c r="L1379" s="198"/>
      <c r="M1379" s="199"/>
      <c r="N1379" s="200"/>
      <c r="O1379" s="200"/>
      <c r="P1379" s="200"/>
      <c r="Q1379" s="200"/>
      <c r="R1379" s="200"/>
      <c r="S1379" s="200"/>
      <c r="T1379" s="201"/>
      <c r="AT1379" s="202" t="s">
        <v>181</v>
      </c>
      <c r="AU1379" s="202" t="s">
        <v>84</v>
      </c>
      <c r="AV1379" s="13" t="s">
        <v>84</v>
      </c>
      <c r="AW1379" s="13" t="s">
        <v>35</v>
      </c>
      <c r="AX1379" s="13" t="s">
        <v>74</v>
      </c>
      <c r="AY1379" s="202" t="s">
        <v>170</v>
      </c>
    </row>
    <row r="1380" spans="1:65" s="13" customFormat="1" x14ac:dyDescent="0.2">
      <c r="B1380" s="192"/>
      <c r="C1380" s="193"/>
      <c r="D1380" s="187" t="s">
        <v>181</v>
      </c>
      <c r="E1380" s="194" t="s">
        <v>19</v>
      </c>
      <c r="F1380" s="195" t="s">
        <v>2377</v>
      </c>
      <c r="G1380" s="193"/>
      <c r="H1380" s="196">
        <v>13.76</v>
      </c>
      <c r="I1380" s="197"/>
      <c r="J1380" s="193"/>
      <c r="K1380" s="193"/>
      <c r="L1380" s="198"/>
      <c r="M1380" s="199"/>
      <c r="N1380" s="200"/>
      <c r="O1380" s="200"/>
      <c r="P1380" s="200"/>
      <c r="Q1380" s="200"/>
      <c r="R1380" s="200"/>
      <c r="S1380" s="200"/>
      <c r="T1380" s="201"/>
      <c r="AT1380" s="202" t="s">
        <v>181</v>
      </c>
      <c r="AU1380" s="202" t="s">
        <v>84</v>
      </c>
      <c r="AV1380" s="13" t="s">
        <v>84</v>
      </c>
      <c r="AW1380" s="13" t="s">
        <v>35</v>
      </c>
      <c r="AX1380" s="13" t="s">
        <v>74</v>
      </c>
      <c r="AY1380" s="202" t="s">
        <v>170</v>
      </c>
    </row>
    <row r="1381" spans="1:65" s="13" customFormat="1" x14ac:dyDescent="0.2">
      <c r="B1381" s="192"/>
      <c r="C1381" s="193"/>
      <c r="D1381" s="187" t="s">
        <v>181</v>
      </c>
      <c r="E1381" s="194" t="s">
        <v>19</v>
      </c>
      <c r="F1381" s="195" t="s">
        <v>2378</v>
      </c>
      <c r="G1381" s="193"/>
      <c r="H1381" s="196">
        <v>59.4</v>
      </c>
      <c r="I1381" s="197"/>
      <c r="J1381" s="193"/>
      <c r="K1381" s="193"/>
      <c r="L1381" s="198"/>
      <c r="M1381" s="199"/>
      <c r="N1381" s="200"/>
      <c r="O1381" s="200"/>
      <c r="P1381" s="200"/>
      <c r="Q1381" s="200"/>
      <c r="R1381" s="200"/>
      <c r="S1381" s="200"/>
      <c r="T1381" s="201"/>
      <c r="AT1381" s="202" t="s">
        <v>181</v>
      </c>
      <c r="AU1381" s="202" t="s">
        <v>84</v>
      </c>
      <c r="AV1381" s="13" t="s">
        <v>84</v>
      </c>
      <c r="AW1381" s="13" t="s">
        <v>35</v>
      </c>
      <c r="AX1381" s="13" t="s">
        <v>74</v>
      </c>
      <c r="AY1381" s="202" t="s">
        <v>170</v>
      </c>
    </row>
    <row r="1382" spans="1:65" s="13" customFormat="1" x14ac:dyDescent="0.2">
      <c r="B1382" s="192"/>
      <c r="C1382" s="193"/>
      <c r="D1382" s="187" t="s">
        <v>181</v>
      </c>
      <c r="E1382" s="194" t="s">
        <v>19</v>
      </c>
      <c r="F1382" s="195" t="s">
        <v>2379</v>
      </c>
      <c r="G1382" s="193"/>
      <c r="H1382" s="196">
        <v>43.2</v>
      </c>
      <c r="I1382" s="197"/>
      <c r="J1382" s="193"/>
      <c r="K1382" s="193"/>
      <c r="L1382" s="198"/>
      <c r="M1382" s="199"/>
      <c r="N1382" s="200"/>
      <c r="O1382" s="200"/>
      <c r="P1382" s="200"/>
      <c r="Q1382" s="200"/>
      <c r="R1382" s="200"/>
      <c r="S1382" s="200"/>
      <c r="T1382" s="201"/>
      <c r="AT1382" s="202" t="s">
        <v>181</v>
      </c>
      <c r="AU1382" s="202" t="s">
        <v>84</v>
      </c>
      <c r="AV1382" s="13" t="s">
        <v>84</v>
      </c>
      <c r="AW1382" s="13" t="s">
        <v>35</v>
      </c>
      <c r="AX1382" s="13" t="s">
        <v>74</v>
      </c>
      <c r="AY1382" s="202" t="s">
        <v>170</v>
      </c>
    </row>
    <row r="1383" spans="1:65" s="13" customFormat="1" x14ac:dyDescent="0.2">
      <c r="B1383" s="192"/>
      <c r="C1383" s="193"/>
      <c r="D1383" s="187" t="s">
        <v>181</v>
      </c>
      <c r="E1383" s="194" t="s">
        <v>19</v>
      </c>
      <c r="F1383" s="195" t="s">
        <v>2380</v>
      </c>
      <c r="G1383" s="193"/>
      <c r="H1383" s="196">
        <v>51</v>
      </c>
      <c r="I1383" s="197"/>
      <c r="J1383" s="193"/>
      <c r="K1383" s="193"/>
      <c r="L1383" s="198"/>
      <c r="M1383" s="199"/>
      <c r="N1383" s="200"/>
      <c r="O1383" s="200"/>
      <c r="P1383" s="200"/>
      <c r="Q1383" s="200"/>
      <c r="R1383" s="200"/>
      <c r="S1383" s="200"/>
      <c r="T1383" s="201"/>
      <c r="AT1383" s="202" t="s">
        <v>181</v>
      </c>
      <c r="AU1383" s="202" t="s">
        <v>84</v>
      </c>
      <c r="AV1383" s="13" t="s">
        <v>84</v>
      </c>
      <c r="AW1383" s="13" t="s">
        <v>35</v>
      </c>
      <c r="AX1383" s="13" t="s">
        <v>74</v>
      </c>
      <c r="AY1383" s="202" t="s">
        <v>170</v>
      </c>
    </row>
    <row r="1384" spans="1:65" s="13" customFormat="1" x14ac:dyDescent="0.2">
      <c r="B1384" s="192"/>
      <c r="C1384" s="193"/>
      <c r="D1384" s="187" t="s">
        <v>181</v>
      </c>
      <c r="E1384" s="194" t="s">
        <v>19</v>
      </c>
      <c r="F1384" s="195" t="s">
        <v>2381</v>
      </c>
      <c r="G1384" s="193"/>
      <c r="H1384" s="196">
        <v>23.12</v>
      </c>
      <c r="I1384" s="197"/>
      <c r="J1384" s="193"/>
      <c r="K1384" s="193"/>
      <c r="L1384" s="198"/>
      <c r="M1384" s="199"/>
      <c r="N1384" s="200"/>
      <c r="O1384" s="200"/>
      <c r="P1384" s="200"/>
      <c r="Q1384" s="200"/>
      <c r="R1384" s="200"/>
      <c r="S1384" s="200"/>
      <c r="T1384" s="201"/>
      <c r="AT1384" s="202" t="s">
        <v>181</v>
      </c>
      <c r="AU1384" s="202" t="s">
        <v>84</v>
      </c>
      <c r="AV1384" s="13" t="s">
        <v>84</v>
      </c>
      <c r="AW1384" s="13" t="s">
        <v>35</v>
      </c>
      <c r="AX1384" s="13" t="s">
        <v>74</v>
      </c>
      <c r="AY1384" s="202" t="s">
        <v>170</v>
      </c>
    </row>
    <row r="1385" spans="1:65" s="13" customFormat="1" x14ac:dyDescent="0.2">
      <c r="B1385" s="192"/>
      <c r="C1385" s="193"/>
      <c r="D1385" s="187" t="s">
        <v>181</v>
      </c>
      <c r="E1385" s="194" t="s">
        <v>19</v>
      </c>
      <c r="F1385" s="195" t="s">
        <v>2382</v>
      </c>
      <c r="G1385" s="193"/>
      <c r="H1385" s="196">
        <v>29.4</v>
      </c>
      <c r="I1385" s="197"/>
      <c r="J1385" s="193"/>
      <c r="K1385" s="193"/>
      <c r="L1385" s="198"/>
      <c r="M1385" s="199"/>
      <c r="N1385" s="200"/>
      <c r="O1385" s="200"/>
      <c r="P1385" s="200"/>
      <c r="Q1385" s="200"/>
      <c r="R1385" s="200"/>
      <c r="S1385" s="200"/>
      <c r="T1385" s="201"/>
      <c r="AT1385" s="202" t="s">
        <v>181</v>
      </c>
      <c r="AU1385" s="202" t="s">
        <v>84</v>
      </c>
      <c r="AV1385" s="13" t="s">
        <v>84</v>
      </c>
      <c r="AW1385" s="13" t="s">
        <v>35</v>
      </c>
      <c r="AX1385" s="13" t="s">
        <v>74</v>
      </c>
      <c r="AY1385" s="202" t="s">
        <v>170</v>
      </c>
    </row>
    <row r="1386" spans="1:65" s="13" customFormat="1" x14ac:dyDescent="0.2">
      <c r="B1386" s="192"/>
      <c r="C1386" s="193"/>
      <c r="D1386" s="187" t="s">
        <v>181</v>
      </c>
      <c r="E1386" s="194" t="s">
        <v>19</v>
      </c>
      <c r="F1386" s="195" t="s">
        <v>2383</v>
      </c>
      <c r="G1386" s="193"/>
      <c r="H1386" s="196">
        <v>12.4</v>
      </c>
      <c r="I1386" s="197"/>
      <c r="J1386" s="193"/>
      <c r="K1386" s="193"/>
      <c r="L1386" s="198"/>
      <c r="M1386" s="199"/>
      <c r="N1386" s="200"/>
      <c r="O1386" s="200"/>
      <c r="P1386" s="200"/>
      <c r="Q1386" s="200"/>
      <c r="R1386" s="200"/>
      <c r="S1386" s="200"/>
      <c r="T1386" s="201"/>
      <c r="AT1386" s="202" t="s">
        <v>181</v>
      </c>
      <c r="AU1386" s="202" t="s">
        <v>84</v>
      </c>
      <c r="AV1386" s="13" t="s">
        <v>84</v>
      </c>
      <c r="AW1386" s="13" t="s">
        <v>35</v>
      </c>
      <c r="AX1386" s="13" t="s">
        <v>74</v>
      </c>
      <c r="AY1386" s="202" t="s">
        <v>170</v>
      </c>
    </row>
    <row r="1387" spans="1:65" s="14" customFormat="1" x14ac:dyDescent="0.2">
      <c r="B1387" s="203"/>
      <c r="C1387" s="204"/>
      <c r="D1387" s="187" t="s">
        <v>181</v>
      </c>
      <c r="E1387" s="205" t="s">
        <v>19</v>
      </c>
      <c r="F1387" s="206" t="s">
        <v>185</v>
      </c>
      <c r="G1387" s="204"/>
      <c r="H1387" s="207">
        <v>340.88</v>
      </c>
      <c r="I1387" s="208"/>
      <c r="J1387" s="204"/>
      <c r="K1387" s="204"/>
      <c r="L1387" s="209"/>
      <c r="M1387" s="210"/>
      <c r="N1387" s="211"/>
      <c r="O1387" s="211"/>
      <c r="P1387" s="211"/>
      <c r="Q1387" s="211"/>
      <c r="R1387" s="211"/>
      <c r="S1387" s="211"/>
      <c r="T1387" s="212"/>
      <c r="AT1387" s="213" t="s">
        <v>181</v>
      </c>
      <c r="AU1387" s="213" t="s">
        <v>84</v>
      </c>
      <c r="AV1387" s="14" t="s">
        <v>177</v>
      </c>
      <c r="AW1387" s="14" t="s">
        <v>35</v>
      </c>
      <c r="AX1387" s="14" t="s">
        <v>82</v>
      </c>
      <c r="AY1387" s="213" t="s">
        <v>170</v>
      </c>
    </row>
    <row r="1388" spans="1:65" s="2" customFormat="1" ht="24" x14ac:dyDescent="0.2">
      <c r="A1388" s="35"/>
      <c r="B1388" s="36"/>
      <c r="C1388" s="174" t="s">
        <v>2384</v>
      </c>
      <c r="D1388" s="174" t="s">
        <v>172</v>
      </c>
      <c r="E1388" s="175" t="s">
        <v>2385</v>
      </c>
      <c r="F1388" s="176" t="s">
        <v>2386</v>
      </c>
      <c r="G1388" s="177" t="s">
        <v>272</v>
      </c>
      <c r="H1388" s="178">
        <v>340.88</v>
      </c>
      <c r="I1388" s="179"/>
      <c r="J1388" s="180">
        <f>ROUND(I1388*H1388,2)</f>
        <v>0</v>
      </c>
      <c r="K1388" s="176" t="s">
        <v>176</v>
      </c>
      <c r="L1388" s="40"/>
      <c r="M1388" s="181" t="s">
        <v>19</v>
      </c>
      <c r="N1388" s="182" t="s">
        <v>45</v>
      </c>
      <c r="O1388" s="65"/>
      <c r="P1388" s="183">
        <f>O1388*H1388</f>
        <v>0</v>
      </c>
      <c r="Q1388" s="183">
        <v>1.9000000000000001E-4</v>
      </c>
      <c r="R1388" s="183">
        <f>Q1388*H1388</f>
        <v>6.4767199999999997E-2</v>
      </c>
      <c r="S1388" s="183">
        <v>0</v>
      </c>
      <c r="T1388" s="184">
        <f>S1388*H1388</f>
        <v>0</v>
      </c>
      <c r="U1388" s="35"/>
      <c r="V1388" s="35"/>
      <c r="W1388" s="35"/>
      <c r="X1388" s="35"/>
      <c r="Y1388" s="35"/>
      <c r="Z1388" s="35"/>
      <c r="AA1388" s="35"/>
      <c r="AB1388" s="35"/>
      <c r="AC1388" s="35"/>
      <c r="AD1388" s="35"/>
      <c r="AE1388" s="35"/>
      <c r="AR1388" s="185" t="s">
        <v>276</v>
      </c>
      <c r="AT1388" s="185" t="s">
        <v>172</v>
      </c>
      <c r="AU1388" s="185" t="s">
        <v>84</v>
      </c>
      <c r="AY1388" s="18" t="s">
        <v>170</v>
      </c>
      <c r="BE1388" s="186">
        <f>IF(N1388="základní",J1388,0)</f>
        <v>0</v>
      </c>
      <c r="BF1388" s="186">
        <f>IF(N1388="snížená",J1388,0)</f>
        <v>0</v>
      </c>
      <c r="BG1388" s="186">
        <f>IF(N1388="zákl. přenesená",J1388,0)</f>
        <v>0</v>
      </c>
      <c r="BH1388" s="186">
        <f>IF(N1388="sníž. přenesená",J1388,0)</f>
        <v>0</v>
      </c>
      <c r="BI1388" s="186">
        <f>IF(N1388="nulová",J1388,0)</f>
        <v>0</v>
      </c>
      <c r="BJ1388" s="18" t="s">
        <v>82</v>
      </c>
      <c r="BK1388" s="186">
        <f>ROUND(I1388*H1388,2)</f>
        <v>0</v>
      </c>
      <c r="BL1388" s="18" t="s">
        <v>276</v>
      </c>
      <c r="BM1388" s="185" t="s">
        <v>2387</v>
      </c>
    </row>
    <row r="1389" spans="1:65" s="2" customFormat="1" ht="78" x14ac:dyDescent="0.2">
      <c r="A1389" s="35"/>
      <c r="B1389" s="36"/>
      <c r="C1389" s="37"/>
      <c r="D1389" s="187" t="s">
        <v>179</v>
      </c>
      <c r="E1389" s="37"/>
      <c r="F1389" s="188" t="s">
        <v>2371</v>
      </c>
      <c r="G1389" s="37"/>
      <c r="H1389" s="37"/>
      <c r="I1389" s="189"/>
      <c r="J1389" s="37"/>
      <c r="K1389" s="37"/>
      <c r="L1389" s="40"/>
      <c r="M1389" s="190"/>
      <c r="N1389" s="191"/>
      <c r="O1389" s="65"/>
      <c r="P1389" s="65"/>
      <c r="Q1389" s="65"/>
      <c r="R1389" s="65"/>
      <c r="S1389" s="65"/>
      <c r="T1389" s="66"/>
      <c r="U1389" s="35"/>
      <c r="V1389" s="35"/>
      <c r="W1389" s="35"/>
      <c r="X1389" s="35"/>
      <c r="Y1389" s="35"/>
      <c r="Z1389" s="35"/>
      <c r="AA1389" s="35"/>
      <c r="AB1389" s="35"/>
      <c r="AC1389" s="35"/>
      <c r="AD1389" s="35"/>
      <c r="AE1389" s="35"/>
      <c r="AT1389" s="18" t="s">
        <v>179</v>
      </c>
      <c r="AU1389" s="18" t="s">
        <v>84</v>
      </c>
    </row>
    <row r="1390" spans="1:65" s="13" customFormat="1" x14ac:dyDescent="0.2">
      <c r="B1390" s="192"/>
      <c r="C1390" s="193"/>
      <c r="D1390" s="187" t="s">
        <v>181</v>
      </c>
      <c r="E1390" s="194" t="s">
        <v>19</v>
      </c>
      <c r="F1390" s="195" t="s">
        <v>2372</v>
      </c>
      <c r="G1390" s="193"/>
      <c r="H1390" s="196">
        <v>42</v>
      </c>
      <c r="I1390" s="197"/>
      <c r="J1390" s="193"/>
      <c r="K1390" s="193"/>
      <c r="L1390" s="198"/>
      <c r="M1390" s="199"/>
      <c r="N1390" s="200"/>
      <c r="O1390" s="200"/>
      <c r="P1390" s="200"/>
      <c r="Q1390" s="200"/>
      <c r="R1390" s="200"/>
      <c r="S1390" s="200"/>
      <c r="T1390" s="201"/>
      <c r="AT1390" s="202" t="s">
        <v>181</v>
      </c>
      <c r="AU1390" s="202" t="s">
        <v>84</v>
      </c>
      <c r="AV1390" s="13" t="s">
        <v>84</v>
      </c>
      <c r="AW1390" s="13" t="s">
        <v>35</v>
      </c>
      <c r="AX1390" s="13" t="s">
        <v>74</v>
      </c>
      <c r="AY1390" s="202" t="s">
        <v>170</v>
      </c>
    </row>
    <row r="1391" spans="1:65" s="13" customFormat="1" x14ac:dyDescent="0.2">
      <c r="B1391" s="192"/>
      <c r="C1391" s="193"/>
      <c r="D1391" s="187" t="s">
        <v>181</v>
      </c>
      <c r="E1391" s="194" t="s">
        <v>19</v>
      </c>
      <c r="F1391" s="195" t="s">
        <v>2373</v>
      </c>
      <c r="G1391" s="193"/>
      <c r="H1391" s="196">
        <v>5.8</v>
      </c>
      <c r="I1391" s="197"/>
      <c r="J1391" s="193"/>
      <c r="K1391" s="193"/>
      <c r="L1391" s="198"/>
      <c r="M1391" s="199"/>
      <c r="N1391" s="200"/>
      <c r="O1391" s="200"/>
      <c r="P1391" s="200"/>
      <c r="Q1391" s="200"/>
      <c r="R1391" s="200"/>
      <c r="S1391" s="200"/>
      <c r="T1391" s="201"/>
      <c r="AT1391" s="202" t="s">
        <v>181</v>
      </c>
      <c r="AU1391" s="202" t="s">
        <v>84</v>
      </c>
      <c r="AV1391" s="13" t="s">
        <v>84</v>
      </c>
      <c r="AW1391" s="13" t="s">
        <v>35</v>
      </c>
      <c r="AX1391" s="13" t="s">
        <v>74</v>
      </c>
      <c r="AY1391" s="202" t="s">
        <v>170</v>
      </c>
    </row>
    <row r="1392" spans="1:65" s="13" customFormat="1" x14ac:dyDescent="0.2">
      <c r="B1392" s="192"/>
      <c r="C1392" s="193"/>
      <c r="D1392" s="187" t="s">
        <v>181</v>
      </c>
      <c r="E1392" s="194" t="s">
        <v>19</v>
      </c>
      <c r="F1392" s="195" t="s">
        <v>2374</v>
      </c>
      <c r="G1392" s="193"/>
      <c r="H1392" s="196">
        <v>44.4</v>
      </c>
      <c r="I1392" s="197"/>
      <c r="J1392" s="193"/>
      <c r="K1392" s="193"/>
      <c r="L1392" s="198"/>
      <c r="M1392" s="199"/>
      <c r="N1392" s="200"/>
      <c r="O1392" s="200"/>
      <c r="P1392" s="200"/>
      <c r="Q1392" s="200"/>
      <c r="R1392" s="200"/>
      <c r="S1392" s="200"/>
      <c r="T1392" s="201"/>
      <c r="AT1392" s="202" t="s">
        <v>181</v>
      </c>
      <c r="AU1392" s="202" t="s">
        <v>84</v>
      </c>
      <c r="AV1392" s="13" t="s">
        <v>84</v>
      </c>
      <c r="AW1392" s="13" t="s">
        <v>35</v>
      </c>
      <c r="AX1392" s="13" t="s">
        <v>74</v>
      </c>
      <c r="AY1392" s="202" t="s">
        <v>170</v>
      </c>
    </row>
    <row r="1393" spans="1:65" s="13" customFormat="1" x14ac:dyDescent="0.2">
      <c r="B1393" s="192"/>
      <c r="C1393" s="193"/>
      <c r="D1393" s="187" t="s">
        <v>181</v>
      </c>
      <c r="E1393" s="194" t="s">
        <v>19</v>
      </c>
      <c r="F1393" s="195" t="s">
        <v>2375</v>
      </c>
      <c r="G1393" s="193"/>
      <c r="H1393" s="196">
        <v>6.2</v>
      </c>
      <c r="I1393" s="197"/>
      <c r="J1393" s="193"/>
      <c r="K1393" s="193"/>
      <c r="L1393" s="198"/>
      <c r="M1393" s="199"/>
      <c r="N1393" s="200"/>
      <c r="O1393" s="200"/>
      <c r="P1393" s="200"/>
      <c r="Q1393" s="200"/>
      <c r="R1393" s="200"/>
      <c r="S1393" s="200"/>
      <c r="T1393" s="201"/>
      <c r="AT1393" s="202" t="s">
        <v>181</v>
      </c>
      <c r="AU1393" s="202" t="s">
        <v>84</v>
      </c>
      <c r="AV1393" s="13" t="s">
        <v>84</v>
      </c>
      <c r="AW1393" s="13" t="s">
        <v>35</v>
      </c>
      <c r="AX1393" s="13" t="s">
        <v>74</v>
      </c>
      <c r="AY1393" s="202" t="s">
        <v>170</v>
      </c>
    </row>
    <row r="1394" spans="1:65" s="13" customFormat="1" x14ac:dyDescent="0.2">
      <c r="B1394" s="192"/>
      <c r="C1394" s="193"/>
      <c r="D1394" s="187" t="s">
        <v>181</v>
      </c>
      <c r="E1394" s="194" t="s">
        <v>19</v>
      </c>
      <c r="F1394" s="195" t="s">
        <v>2376</v>
      </c>
      <c r="G1394" s="193"/>
      <c r="H1394" s="196">
        <v>10.199999999999999</v>
      </c>
      <c r="I1394" s="197"/>
      <c r="J1394" s="193"/>
      <c r="K1394" s="193"/>
      <c r="L1394" s="198"/>
      <c r="M1394" s="199"/>
      <c r="N1394" s="200"/>
      <c r="O1394" s="200"/>
      <c r="P1394" s="200"/>
      <c r="Q1394" s="200"/>
      <c r="R1394" s="200"/>
      <c r="S1394" s="200"/>
      <c r="T1394" s="201"/>
      <c r="AT1394" s="202" t="s">
        <v>181</v>
      </c>
      <c r="AU1394" s="202" t="s">
        <v>84</v>
      </c>
      <c r="AV1394" s="13" t="s">
        <v>84</v>
      </c>
      <c r="AW1394" s="13" t="s">
        <v>35</v>
      </c>
      <c r="AX1394" s="13" t="s">
        <v>74</v>
      </c>
      <c r="AY1394" s="202" t="s">
        <v>170</v>
      </c>
    </row>
    <row r="1395" spans="1:65" s="13" customFormat="1" x14ac:dyDescent="0.2">
      <c r="B1395" s="192"/>
      <c r="C1395" s="193"/>
      <c r="D1395" s="187" t="s">
        <v>181</v>
      </c>
      <c r="E1395" s="194" t="s">
        <v>19</v>
      </c>
      <c r="F1395" s="195" t="s">
        <v>2377</v>
      </c>
      <c r="G1395" s="193"/>
      <c r="H1395" s="196">
        <v>13.76</v>
      </c>
      <c r="I1395" s="197"/>
      <c r="J1395" s="193"/>
      <c r="K1395" s="193"/>
      <c r="L1395" s="198"/>
      <c r="M1395" s="199"/>
      <c r="N1395" s="200"/>
      <c r="O1395" s="200"/>
      <c r="P1395" s="200"/>
      <c r="Q1395" s="200"/>
      <c r="R1395" s="200"/>
      <c r="S1395" s="200"/>
      <c r="T1395" s="201"/>
      <c r="AT1395" s="202" t="s">
        <v>181</v>
      </c>
      <c r="AU1395" s="202" t="s">
        <v>84</v>
      </c>
      <c r="AV1395" s="13" t="s">
        <v>84</v>
      </c>
      <c r="AW1395" s="13" t="s">
        <v>35</v>
      </c>
      <c r="AX1395" s="13" t="s">
        <v>74</v>
      </c>
      <c r="AY1395" s="202" t="s">
        <v>170</v>
      </c>
    </row>
    <row r="1396" spans="1:65" s="13" customFormat="1" x14ac:dyDescent="0.2">
      <c r="B1396" s="192"/>
      <c r="C1396" s="193"/>
      <c r="D1396" s="187" t="s">
        <v>181</v>
      </c>
      <c r="E1396" s="194" t="s">
        <v>19</v>
      </c>
      <c r="F1396" s="195" t="s">
        <v>2378</v>
      </c>
      <c r="G1396" s="193"/>
      <c r="H1396" s="196">
        <v>59.4</v>
      </c>
      <c r="I1396" s="197"/>
      <c r="J1396" s="193"/>
      <c r="K1396" s="193"/>
      <c r="L1396" s="198"/>
      <c r="M1396" s="199"/>
      <c r="N1396" s="200"/>
      <c r="O1396" s="200"/>
      <c r="P1396" s="200"/>
      <c r="Q1396" s="200"/>
      <c r="R1396" s="200"/>
      <c r="S1396" s="200"/>
      <c r="T1396" s="201"/>
      <c r="AT1396" s="202" t="s">
        <v>181</v>
      </c>
      <c r="AU1396" s="202" t="s">
        <v>84</v>
      </c>
      <c r="AV1396" s="13" t="s">
        <v>84</v>
      </c>
      <c r="AW1396" s="13" t="s">
        <v>35</v>
      </c>
      <c r="AX1396" s="13" t="s">
        <v>74</v>
      </c>
      <c r="AY1396" s="202" t="s">
        <v>170</v>
      </c>
    </row>
    <row r="1397" spans="1:65" s="13" customFormat="1" x14ac:dyDescent="0.2">
      <c r="B1397" s="192"/>
      <c r="C1397" s="193"/>
      <c r="D1397" s="187" t="s">
        <v>181</v>
      </c>
      <c r="E1397" s="194" t="s">
        <v>19</v>
      </c>
      <c r="F1397" s="195" t="s">
        <v>2379</v>
      </c>
      <c r="G1397" s="193"/>
      <c r="H1397" s="196">
        <v>43.2</v>
      </c>
      <c r="I1397" s="197"/>
      <c r="J1397" s="193"/>
      <c r="K1397" s="193"/>
      <c r="L1397" s="198"/>
      <c r="M1397" s="199"/>
      <c r="N1397" s="200"/>
      <c r="O1397" s="200"/>
      <c r="P1397" s="200"/>
      <c r="Q1397" s="200"/>
      <c r="R1397" s="200"/>
      <c r="S1397" s="200"/>
      <c r="T1397" s="201"/>
      <c r="AT1397" s="202" t="s">
        <v>181</v>
      </c>
      <c r="AU1397" s="202" t="s">
        <v>84</v>
      </c>
      <c r="AV1397" s="13" t="s">
        <v>84</v>
      </c>
      <c r="AW1397" s="13" t="s">
        <v>35</v>
      </c>
      <c r="AX1397" s="13" t="s">
        <v>74</v>
      </c>
      <c r="AY1397" s="202" t="s">
        <v>170</v>
      </c>
    </row>
    <row r="1398" spans="1:65" s="13" customFormat="1" x14ac:dyDescent="0.2">
      <c r="B1398" s="192"/>
      <c r="C1398" s="193"/>
      <c r="D1398" s="187" t="s">
        <v>181</v>
      </c>
      <c r="E1398" s="194" t="s">
        <v>19</v>
      </c>
      <c r="F1398" s="195" t="s">
        <v>2380</v>
      </c>
      <c r="G1398" s="193"/>
      <c r="H1398" s="196">
        <v>51</v>
      </c>
      <c r="I1398" s="197"/>
      <c r="J1398" s="193"/>
      <c r="K1398" s="193"/>
      <c r="L1398" s="198"/>
      <c r="M1398" s="199"/>
      <c r="N1398" s="200"/>
      <c r="O1398" s="200"/>
      <c r="P1398" s="200"/>
      <c r="Q1398" s="200"/>
      <c r="R1398" s="200"/>
      <c r="S1398" s="200"/>
      <c r="T1398" s="201"/>
      <c r="AT1398" s="202" t="s">
        <v>181</v>
      </c>
      <c r="AU1398" s="202" t="s">
        <v>84</v>
      </c>
      <c r="AV1398" s="13" t="s">
        <v>84</v>
      </c>
      <c r="AW1398" s="13" t="s">
        <v>35</v>
      </c>
      <c r="AX1398" s="13" t="s">
        <v>74</v>
      </c>
      <c r="AY1398" s="202" t="s">
        <v>170</v>
      </c>
    </row>
    <row r="1399" spans="1:65" s="13" customFormat="1" x14ac:dyDescent="0.2">
      <c r="B1399" s="192"/>
      <c r="C1399" s="193"/>
      <c r="D1399" s="187" t="s">
        <v>181</v>
      </c>
      <c r="E1399" s="194" t="s">
        <v>19</v>
      </c>
      <c r="F1399" s="195" t="s">
        <v>2381</v>
      </c>
      <c r="G1399" s="193"/>
      <c r="H1399" s="196">
        <v>23.12</v>
      </c>
      <c r="I1399" s="197"/>
      <c r="J1399" s="193"/>
      <c r="K1399" s="193"/>
      <c r="L1399" s="198"/>
      <c r="M1399" s="199"/>
      <c r="N1399" s="200"/>
      <c r="O1399" s="200"/>
      <c r="P1399" s="200"/>
      <c r="Q1399" s="200"/>
      <c r="R1399" s="200"/>
      <c r="S1399" s="200"/>
      <c r="T1399" s="201"/>
      <c r="AT1399" s="202" t="s">
        <v>181</v>
      </c>
      <c r="AU1399" s="202" t="s">
        <v>84</v>
      </c>
      <c r="AV1399" s="13" t="s">
        <v>84</v>
      </c>
      <c r="AW1399" s="13" t="s">
        <v>35</v>
      </c>
      <c r="AX1399" s="13" t="s">
        <v>74</v>
      </c>
      <c r="AY1399" s="202" t="s">
        <v>170</v>
      </c>
    </row>
    <row r="1400" spans="1:65" s="13" customFormat="1" x14ac:dyDescent="0.2">
      <c r="B1400" s="192"/>
      <c r="C1400" s="193"/>
      <c r="D1400" s="187" t="s">
        <v>181</v>
      </c>
      <c r="E1400" s="194" t="s">
        <v>19</v>
      </c>
      <c r="F1400" s="195" t="s">
        <v>2382</v>
      </c>
      <c r="G1400" s="193"/>
      <c r="H1400" s="196">
        <v>29.4</v>
      </c>
      <c r="I1400" s="197"/>
      <c r="J1400" s="193"/>
      <c r="K1400" s="193"/>
      <c r="L1400" s="198"/>
      <c r="M1400" s="199"/>
      <c r="N1400" s="200"/>
      <c r="O1400" s="200"/>
      <c r="P1400" s="200"/>
      <c r="Q1400" s="200"/>
      <c r="R1400" s="200"/>
      <c r="S1400" s="200"/>
      <c r="T1400" s="201"/>
      <c r="AT1400" s="202" t="s">
        <v>181</v>
      </c>
      <c r="AU1400" s="202" t="s">
        <v>84</v>
      </c>
      <c r="AV1400" s="13" t="s">
        <v>84</v>
      </c>
      <c r="AW1400" s="13" t="s">
        <v>35</v>
      </c>
      <c r="AX1400" s="13" t="s">
        <v>74</v>
      </c>
      <c r="AY1400" s="202" t="s">
        <v>170</v>
      </c>
    </row>
    <row r="1401" spans="1:65" s="13" customFormat="1" x14ac:dyDescent="0.2">
      <c r="B1401" s="192"/>
      <c r="C1401" s="193"/>
      <c r="D1401" s="187" t="s">
        <v>181</v>
      </c>
      <c r="E1401" s="194" t="s">
        <v>19</v>
      </c>
      <c r="F1401" s="195" t="s">
        <v>2383</v>
      </c>
      <c r="G1401" s="193"/>
      <c r="H1401" s="196">
        <v>12.4</v>
      </c>
      <c r="I1401" s="197"/>
      <c r="J1401" s="193"/>
      <c r="K1401" s="193"/>
      <c r="L1401" s="198"/>
      <c r="M1401" s="199"/>
      <c r="N1401" s="200"/>
      <c r="O1401" s="200"/>
      <c r="P1401" s="200"/>
      <c r="Q1401" s="200"/>
      <c r="R1401" s="200"/>
      <c r="S1401" s="200"/>
      <c r="T1401" s="201"/>
      <c r="AT1401" s="202" t="s">
        <v>181</v>
      </c>
      <c r="AU1401" s="202" t="s">
        <v>84</v>
      </c>
      <c r="AV1401" s="13" t="s">
        <v>84</v>
      </c>
      <c r="AW1401" s="13" t="s">
        <v>35</v>
      </c>
      <c r="AX1401" s="13" t="s">
        <v>74</v>
      </c>
      <c r="AY1401" s="202" t="s">
        <v>170</v>
      </c>
    </row>
    <row r="1402" spans="1:65" s="14" customFormat="1" x14ac:dyDescent="0.2">
      <c r="B1402" s="203"/>
      <c r="C1402" s="204"/>
      <c r="D1402" s="187" t="s">
        <v>181</v>
      </c>
      <c r="E1402" s="205" t="s">
        <v>19</v>
      </c>
      <c r="F1402" s="206" t="s">
        <v>185</v>
      </c>
      <c r="G1402" s="204"/>
      <c r="H1402" s="207">
        <v>340.88</v>
      </c>
      <c r="I1402" s="208"/>
      <c r="J1402" s="204"/>
      <c r="K1402" s="204"/>
      <c r="L1402" s="209"/>
      <c r="M1402" s="210"/>
      <c r="N1402" s="211"/>
      <c r="O1402" s="211"/>
      <c r="P1402" s="211"/>
      <c r="Q1402" s="211"/>
      <c r="R1402" s="211"/>
      <c r="S1402" s="211"/>
      <c r="T1402" s="212"/>
      <c r="AT1402" s="213" t="s">
        <v>181</v>
      </c>
      <c r="AU1402" s="213" t="s">
        <v>84</v>
      </c>
      <c r="AV1402" s="14" t="s">
        <v>177</v>
      </c>
      <c r="AW1402" s="14" t="s">
        <v>35</v>
      </c>
      <c r="AX1402" s="14" t="s">
        <v>82</v>
      </c>
      <c r="AY1402" s="213" t="s">
        <v>170</v>
      </c>
    </row>
    <row r="1403" spans="1:65" s="2" customFormat="1" ht="24" x14ac:dyDescent="0.2">
      <c r="A1403" s="35"/>
      <c r="B1403" s="36"/>
      <c r="C1403" s="174" t="s">
        <v>2388</v>
      </c>
      <c r="D1403" s="174" t="s">
        <v>172</v>
      </c>
      <c r="E1403" s="175" t="s">
        <v>2389</v>
      </c>
      <c r="F1403" s="176" t="s">
        <v>2390</v>
      </c>
      <c r="G1403" s="177" t="s">
        <v>439</v>
      </c>
      <c r="H1403" s="178">
        <v>12</v>
      </c>
      <c r="I1403" s="179"/>
      <c r="J1403" s="180">
        <f>ROUND(I1403*H1403,2)</f>
        <v>0</v>
      </c>
      <c r="K1403" s="176" t="s">
        <v>176</v>
      </c>
      <c r="L1403" s="40"/>
      <c r="M1403" s="181" t="s">
        <v>19</v>
      </c>
      <c r="N1403" s="182" t="s">
        <v>45</v>
      </c>
      <c r="O1403" s="65"/>
      <c r="P1403" s="183">
        <f>O1403*H1403</f>
        <v>0</v>
      </c>
      <c r="Q1403" s="183">
        <v>2.5999999999999998E-4</v>
      </c>
      <c r="R1403" s="183">
        <f>Q1403*H1403</f>
        <v>3.1199999999999995E-3</v>
      </c>
      <c r="S1403" s="183">
        <v>0</v>
      </c>
      <c r="T1403" s="184">
        <f>S1403*H1403</f>
        <v>0</v>
      </c>
      <c r="U1403" s="35"/>
      <c r="V1403" s="35"/>
      <c r="W1403" s="35"/>
      <c r="X1403" s="35"/>
      <c r="Y1403" s="35"/>
      <c r="Z1403" s="35"/>
      <c r="AA1403" s="35"/>
      <c r="AB1403" s="35"/>
      <c r="AC1403" s="35"/>
      <c r="AD1403" s="35"/>
      <c r="AE1403" s="35"/>
      <c r="AR1403" s="185" t="s">
        <v>276</v>
      </c>
      <c r="AT1403" s="185" t="s">
        <v>172</v>
      </c>
      <c r="AU1403" s="185" t="s">
        <v>84</v>
      </c>
      <c r="AY1403" s="18" t="s">
        <v>170</v>
      </c>
      <c r="BE1403" s="186">
        <f>IF(N1403="základní",J1403,0)</f>
        <v>0</v>
      </c>
      <c r="BF1403" s="186">
        <f>IF(N1403="snížená",J1403,0)</f>
        <v>0</v>
      </c>
      <c r="BG1403" s="186">
        <f>IF(N1403="zákl. přenesená",J1403,0)</f>
        <v>0</v>
      </c>
      <c r="BH1403" s="186">
        <f>IF(N1403="sníž. přenesená",J1403,0)</f>
        <v>0</v>
      </c>
      <c r="BI1403" s="186">
        <f>IF(N1403="nulová",J1403,0)</f>
        <v>0</v>
      </c>
      <c r="BJ1403" s="18" t="s">
        <v>82</v>
      </c>
      <c r="BK1403" s="186">
        <f>ROUND(I1403*H1403,2)</f>
        <v>0</v>
      </c>
      <c r="BL1403" s="18" t="s">
        <v>276</v>
      </c>
      <c r="BM1403" s="185" t="s">
        <v>2391</v>
      </c>
    </row>
    <row r="1404" spans="1:65" s="2" customFormat="1" ht="39" x14ac:dyDescent="0.2">
      <c r="A1404" s="35"/>
      <c r="B1404" s="36"/>
      <c r="C1404" s="37"/>
      <c r="D1404" s="187" t="s">
        <v>179</v>
      </c>
      <c r="E1404" s="37"/>
      <c r="F1404" s="188" t="s">
        <v>2392</v>
      </c>
      <c r="G1404" s="37"/>
      <c r="H1404" s="37"/>
      <c r="I1404" s="189"/>
      <c r="J1404" s="37"/>
      <c r="K1404" s="37"/>
      <c r="L1404" s="40"/>
      <c r="M1404" s="190"/>
      <c r="N1404" s="191"/>
      <c r="O1404" s="65"/>
      <c r="P1404" s="65"/>
      <c r="Q1404" s="65"/>
      <c r="R1404" s="65"/>
      <c r="S1404" s="65"/>
      <c r="T1404" s="66"/>
      <c r="U1404" s="35"/>
      <c r="V1404" s="35"/>
      <c r="W1404" s="35"/>
      <c r="X1404" s="35"/>
      <c r="Y1404" s="35"/>
      <c r="Z1404" s="35"/>
      <c r="AA1404" s="35"/>
      <c r="AB1404" s="35"/>
      <c r="AC1404" s="35"/>
      <c r="AD1404" s="35"/>
      <c r="AE1404" s="35"/>
      <c r="AT1404" s="18" t="s">
        <v>179</v>
      </c>
      <c r="AU1404" s="18" t="s">
        <v>84</v>
      </c>
    </row>
    <row r="1405" spans="1:65" s="13" customFormat="1" x14ac:dyDescent="0.2">
      <c r="B1405" s="192"/>
      <c r="C1405" s="193"/>
      <c r="D1405" s="187" t="s">
        <v>181</v>
      </c>
      <c r="E1405" s="194" t="s">
        <v>19</v>
      </c>
      <c r="F1405" s="195" t="s">
        <v>2393</v>
      </c>
      <c r="G1405" s="193"/>
      <c r="H1405" s="196">
        <v>5</v>
      </c>
      <c r="I1405" s="197"/>
      <c r="J1405" s="193"/>
      <c r="K1405" s="193"/>
      <c r="L1405" s="198"/>
      <c r="M1405" s="199"/>
      <c r="N1405" s="200"/>
      <c r="O1405" s="200"/>
      <c r="P1405" s="200"/>
      <c r="Q1405" s="200"/>
      <c r="R1405" s="200"/>
      <c r="S1405" s="200"/>
      <c r="T1405" s="201"/>
      <c r="AT1405" s="202" t="s">
        <v>181</v>
      </c>
      <c r="AU1405" s="202" t="s">
        <v>84</v>
      </c>
      <c r="AV1405" s="13" t="s">
        <v>84</v>
      </c>
      <c r="AW1405" s="13" t="s">
        <v>35</v>
      </c>
      <c r="AX1405" s="13" t="s">
        <v>74</v>
      </c>
      <c r="AY1405" s="202" t="s">
        <v>170</v>
      </c>
    </row>
    <row r="1406" spans="1:65" s="13" customFormat="1" x14ac:dyDescent="0.2">
      <c r="B1406" s="192"/>
      <c r="C1406" s="193"/>
      <c r="D1406" s="187" t="s">
        <v>181</v>
      </c>
      <c r="E1406" s="194" t="s">
        <v>19</v>
      </c>
      <c r="F1406" s="195" t="s">
        <v>2394</v>
      </c>
      <c r="G1406" s="193"/>
      <c r="H1406" s="196">
        <v>2</v>
      </c>
      <c r="I1406" s="197"/>
      <c r="J1406" s="193"/>
      <c r="K1406" s="193"/>
      <c r="L1406" s="198"/>
      <c r="M1406" s="199"/>
      <c r="N1406" s="200"/>
      <c r="O1406" s="200"/>
      <c r="P1406" s="200"/>
      <c r="Q1406" s="200"/>
      <c r="R1406" s="200"/>
      <c r="S1406" s="200"/>
      <c r="T1406" s="201"/>
      <c r="AT1406" s="202" t="s">
        <v>181</v>
      </c>
      <c r="AU1406" s="202" t="s">
        <v>84</v>
      </c>
      <c r="AV1406" s="13" t="s">
        <v>84</v>
      </c>
      <c r="AW1406" s="13" t="s">
        <v>35</v>
      </c>
      <c r="AX1406" s="13" t="s">
        <v>74</v>
      </c>
      <c r="AY1406" s="202" t="s">
        <v>170</v>
      </c>
    </row>
    <row r="1407" spans="1:65" s="13" customFormat="1" x14ac:dyDescent="0.2">
      <c r="B1407" s="192"/>
      <c r="C1407" s="193"/>
      <c r="D1407" s="187" t="s">
        <v>181</v>
      </c>
      <c r="E1407" s="194" t="s">
        <v>19</v>
      </c>
      <c r="F1407" s="195" t="s">
        <v>2395</v>
      </c>
      <c r="G1407" s="193"/>
      <c r="H1407" s="196">
        <v>3</v>
      </c>
      <c r="I1407" s="197"/>
      <c r="J1407" s="193"/>
      <c r="K1407" s="193"/>
      <c r="L1407" s="198"/>
      <c r="M1407" s="199"/>
      <c r="N1407" s="200"/>
      <c r="O1407" s="200"/>
      <c r="P1407" s="200"/>
      <c r="Q1407" s="200"/>
      <c r="R1407" s="200"/>
      <c r="S1407" s="200"/>
      <c r="T1407" s="201"/>
      <c r="AT1407" s="202" t="s">
        <v>181</v>
      </c>
      <c r="AU1407" s="202" t="s">
        <v>84</v>
      </c>
      <c r="AV1407" s="13" t="s">
        <v>84</v>
      </c>
      <c r="AW1407" s="13" t="s">
        <v>35</v>
      </c>
      <c r="AX1407" s="13" t="s">
        <v>74</v>
      </c>
      <c r="AY1407" s="202" t="s">
        <v>170</v>
      </c>
    </row>
    <row r="1408" spans="1:65" s="13" customFormat="1" x14ac:dyDescent="0.2">
      <c r="B1408" s="192"/>
      <c r="C1408" s="193"/>
      <c r="D1408" s="187" t="s">
        <v>181</v>
      </c>
      <c r="E1408" s="194" t="s">
        <v>19</v>
      </c>
      <c r="F1408" s="195" t="s">
        <v>2396</v>
      </c>
      <c r="G1408" s="193"/>
      <c r="H1408" s="196">
        <v>2</v>
      </c>
      <c r="I1408" s="197"/>
      <c r="J1408" s="193"/>
      <c r="K1408" s="193"/>
      <c r="L1408" s="198"/>
      <c r="M1408" s="199"/>
      <c r="N1408" s="200"/>
      <c r="O1408" s="200"/>
      <c r="P1408" s="200"/>
      <c r="Q1408" s="200"/>
      <c r="R1408" s="200"/>
      <c r="S1408" s="200"/>
      <c r="T1408" s="201"/>
      <c r="AT1408" s="202" t="s">
        <v>181</v>
      </c>
      <c r="AU1408" s="202" t="s">
        <v>84</v>
      </c>
      <c r="AV1408" s="13" t="s">
        <v>84</v>
      </c>
      <c r="AW1408" s="13" t="s">
        <v>35</v>
      </c>
      <c r="AX1408" s="13" t="s">
        <v>74</v>
      </c>
      <c r="AY1408" s="202" t="s">
        <v>170</v>
      </c>
    </row>
    <row r="1409" spans="1:65" s="14" customFormat="1" x14ac:dyDescent="0.2">
      <c r="B1409" s="203"/>
      <c r="C1409" s="204"/>
      <c r="D1409" s="187" t="s">
        <v>181</v>
      </c>
      <c r="E1409" s="205" t="s">
        <v>19</v>
      </c>
      <c r="F1409" s="206" t="s">
        <v>185</v>
      </c>
      <c r="G1409" s="204"/>
      <c r="H1409" s="207">
        <v>12</v>
      </c>
      <c r="I1409" s="208"/>
      <c r="J1409" s="204"/>
      <c r="K1409" s="204"/>
      <c r="L1409" s="209"/>
      <c r="M1409" s="210"/>
      <c r="N1409" s="211"/>
      <c r="O1409" s="211"/>
      <c r="P1409" s="211"/>
      <c r="Q1409" s="211"/>
      <c r="R1409" s="211"/>
      <c r="S1409" s="211"/>
      <c r="T1409" s="212"/>
      <c r="AT1409" s="213" t="s">
        <v>181</v>
      </c>
      <c r="AU1409" s="213" t="s">
        <v>84</v>
      </c>
      <c r="AV1409" s="14" t="s">
        <v>177</v>
      </c>
      <c r="AW1409" s="14" t="s">
        <v>35</v>
      </c>
      <c r="AX1409" s="14" t="s">
        <v>82</v>
      </c>
      <c r="AY1409" s="213" t="s">
        <v>170</v>
      </c>
    </row>
    <row r="1410" spans="1:65" s="2" customFormat="1" ht="21.75" customHeight="1" x14ac:dyDescent="0.2">
      <c r="A1410" s="35"/>
      <c r="B1410" s="36"/>
      <c r="C1410" s="214" t="s">
        <v>2397</v>
      </c>
      <c r="D1410" s="214" t="s">
        <v>239</v>
      </c>
      <c r="E1410" s="215" t="s">
        <v>2398</v>
      </c>
      <c r="F1410" s="216" t="s">
        <v>2399</v>
      </c>
      <c r="G1410" s="217" t="s">
        <v>439</v>
      </c>
      <c r="H1410" s="218">
        <v>5</v>
      </c>
      <c r="I1410" s="219"/>
      <c r="J1410" s="220">
        <f>ROUND(I1410*H1410,2)</f>
        <v>0</v>
      </c>
      <c r="K1410" s="216" t="s">
        <v>19</v>
      </c>
      <c r="L1410" s="221"/>
      <c r="M1410" s="222" t="s">
        <v>19</v>
      </c>
      <c r="N1410" s="223" t="s">
        <v>45</v>
      </c>
      <c r="O1410" s="65"/>
      <c r="P1410" s="183">
        <f>O1410*H1410</f>
        <v>0</v>
      </c>
      <c r="Q1410" s="183">
        <v>3.7039999999999997E-2</v>
      </c>
      <c r="R1410" s="183">
        <f>Q1410*H1410</f>
        <v>0.18519999999999998</v>
      </c>
      <c r="S1410" s="183">
        <v>0</v>
      </c>
      <c r="T1410" s="184">
        <f>S1410*H1410</f>
        <v>0</v>
      </c>
      <c r="U1410" s="35"/>
      <c r="V1410" s="35"/>
      <c r="W1410" s="35"/>
      <c r="X1410" s="35"/>
      <c r="Y1410" s="35"/>
      <c r="Z1410" s="35"/>
      <c r="AA1410" s="35"/>
      <c r="AB1410" s="35"/>
      <c r="AC1410" s="35"/>
      <c r="AD1410" s="35"/>
      <c r="AE1410" s="35"/>
      <c r="AR1410" s="185" t="s">
        <v>426</v>
      </c>
      <c r="AT1410" s="185" t="s">
        <v>239</v>
      </c>
      <c r="AU1410" s="185" t="s">
        <v>84</v>
      </c>
      <c r="AY1410" s="18" t="s">
        <v>170</v>
      </c>
      <c r="BE1410" s="186">
        <f>IF(N1410="základní",J1410,0)</f>
        <v>0</v>
      </c>
      <c r="BF1410" s="186">
        <f>IF(N1410="snížená",J1410,0)</f>
        <v>0</v>
      </c>
      <c r="BG1410" s="186">
        <f>IF(N1410="zákl. přenesená",J1410,0)</f>
        <v>0</v>
      </c>
      <c r="BH1410" s="186">
        <f>IF(N1410="sníž. přenesená",J1410,0)</f>
        <v>0</v>
      </c>
      <c r="BI1410" s="186">
        <f>IF(N1410="nulová",J1410,0)</f>
        <v>0</v>
      </c>
      <c r="BJ1410" s="18" t="s">
        <v>82</v>
      </c>
      <c r="BK1410" s="186">
        <f>ROUND(I1410*H1410,2)</f>
        <v>0</v>
      </c>
      <c r="BL1410" s="18" t="s">
        <v>276</v>
      </c>
      <c r="BM1410" s="185" t="s">
        <v>2400</v>
      </c>
    </row>
    <row r="1411" spans="1:65" s="13" customFormat="1" x14ac:dyDescent="0.2">
      <c r="B1411" s="192"/>
      <c r="C1411" s="193"/>
      <c r="D1411" s="187" t="s">
        <v>181</v>
      </c>
      <c r="E1411" s="194" t="s">
        <v>19</v>
      </c>
      <c r="F1411" s="195" t="s">
        <v>2401</v>
      </c>
      <c r="G1411" s="193"/>
      <c r="H1411" s="196">
        <v>5</v>
      </c>
      <c r="I1411" s="197"/>
      <c r="J1411" s="193"/>
      <c r="K1411" s="193"/>
      <c r="L1411" s="198"/>
      <c r="M1411" s="199"/>
      <c r="N1411" s="200"/>
      <c r="O1411" s="200"/>
      <c r="P1411" s="200"/>
      <c r="Q1411" s="200"/>
      <c r="R1411" s="200"/>
      <c r="S1411" s="200"/>
      <c r="T1411" s="201"/>
      <c r="AT1411" s="202" t="s">
        <v>181</v>
      </c>
      <c r="AU1411" s="202" t="s">
        <v>84</v>
      </c>
      <c r="AV1411" s="13" t="s">
        <v>84</v>
      </c>
      <c r="AW1411" s="13" t="s">
        <v>35</v>
      </c>
      <c r="AX1411" s="13" t="s">
        <v>82</v>
      </c>
      <c r="AY1411" s="202" t="s">
        <v>170</v>
      </c>
    </row>
    <row r="1412" spans="1:65" s="2" customFormat="1" ht="16.5" customHeight="1" x14ac:dyDescent="0.2">
      <c r="A1412" s="35"/>
      <c r="B1412" s="36"/>
      <c r="C1412" s="214" t="s">
        <v>2402</v>
      </c>
      <c r="D1412" s="214" t="s">
        <v>239</v>
      </c>
      <c r="E1412" s="215" t="s">
        <v>2403</v>
      </c>
      <c r="F1412" s="216" t="s">
        <v>2404</v>
      </c>
      <c r="G1412" s="217" t="s">
        <v>439</v>
      </c>
      <c r="H1412" s="218">
        <v>2</v>
      </c>
      <c r="I1412" s="219"/>
      <c r="J1412" s="220">
        <f>ROUND(I1412*H1412,2)</f>
        <v>0</v>
      </c>
      <c r="K1412" s="216" t="s">
        <v>19</v>
      </c>
      <c r="L1412" s="221"/>
      <c r="M1412" s="222" t="s">
        <v>19</v>
      </c>
      <c r="N1412" s="223" t="s">
        <v>45</v>
      </c>
      <c r="O1412" s="65"/>
      <c r="P1412" s="183">
        <f>O1412*H1412</f>
        <v>0</v>
      </c>
      <c r="Q1412" s="183">
        <v>3.7039999999999997E-2</v>
      </c>
      <c r="R1412" s="183">
        <f>Q1412*H1412</f>
        <v>7.4079999999999993E-2</v>
      </c>
      <c r="S1412" s="183">
        <v>0</v>
      </c>
      <c r="T1412" s="184">
        <f>S1412*H1412</f>
        <v>0</v>
      </c>
      <c r="U1412" s="35"/>
      <c r="V1412" s="35"/>
      <c r="W1412" s="35"/>
      <c r="X1412" s="35"/>
      <c r="Y1412" s="35"/>
      <c r="Z1412" s="35"/>
      <c r="AA1412" s="35"/>
      <c r="AB1412" s="35"/>
      <c r="AC1412" s="35"/>
      <c r="AD1412" s="35"/>
      <c r="AE1412" s="35"/>
      <c r="AR1412" s="185" t="s">
        <v>426</v>
      </c>
      <c r="AT1412" s="185" t="s">
        <v>239</v>
      </c>
      <c r="AU1412" s="185" t="s">
        <v>84</v>
      </c>
      <c r="AY1412" s="18" t="s">
        <v>170</v>
      </c>
      <c r="BE1412" s="186">
        <f>IF(N1412="základní",J1412,0)</f>
        <v>0</v>
      </c>
      <c r="BF1412" s="186">
        <f>IF(N1412="snížená",J1412,0)</f>
        <v>0</v>
      </c>
      <c r="BG1412" s="186">
        <f>IF(N1412="zákl. přenesená",J1412,0)</f>
        <v>0</v>
      </c>
      <c r="BH1412" s="186">
        <f>IF(N1412="sníž. přenesená",J1412,0)</f>
        <v>0</v>
      </c>
      <c r="BI1412" s="186">
        <f>IF(N1412="nulová",J1412,0)</f>
        <v>0</v>
      </c>
      <c r="BJ1412" s="18" t="s">
        <v>82</v>
      </c>
      <c r="BK1412" s="186">
        <f>ROUND(I1412*H1412,2)</f>
        <v>0</v>
      </c>
      <c r="BL1412" s="18" t="s">
        <v>276</v>
      </c>
      <c r="BM1412" s="185" t="s">
        <v>2405</v>
      </c>
    </row>
    <row r="1413" spans="1:65" s="13" customFormat="1" x14ac:dyDescent="0.2">
      <c r="B1413" s="192"/>
      <c r="C1413" s="193"/>
      <c r="D1413" s="187" t="s">
        <v>181</v>
      </c>
      <c r="E1413" s="194" t="s">
        <v>19</v>
      </c>
      <c r="F1413" s="195" t="s">
        <v>2406</v>
      </c>
      <c r="G1413" s="193"/>
      <c r="H1413" s="196">
        <v>2</v>
      </c>
      <c r="I1413" s="197"/>
      <c r="J1413" s="193"/>
      <c r="K1413" s="193"/>
      <c r="L1413" s="198"/>
      <c r="M1413" s="199"/>
      <c r="N1413" s="200"/>
      <c r="O1413" s="200"/>
      <c r="P1413" s="200"/>
      <c r="Q1413" s="200"/>
      <c r="R1413" s="200"/>
      <c r="S1413" s="200"/>
      <c r="T1413" s="201"/>
      <c r="AT1413" s="202" t="s">
        <v>181</v>
      </c>
      <c r="AU1413" s="202" t="s">
        <v>84</v>
      </c>
      <c r="AV1413" s="13" t="s">
        <v>84</v>
      </c>
      <c r="AW1413" s="13" t="s">
        <v>35</v>
      </c>
      <c r="AX1413" s="13" t="s">
        <v>82</v>
      </c>
      <c r="AY1413" s="202" t="s">
        <v>170</v>
      </c>
    </row>
    <row r="1414" spans="1:65" s="2" customFormat="1" ht="21.75" customHeight="1" x14ac:dyDescent="0.2">
      <c r="A1414" s="35"/>
      <c r="B1414" s="36"/>
      <c r="C1414" s="214" t="s">
        <v>2407</v>
      </c>
      <c r="D1414" s="214" t="s">
        <v>239</v>
      </c>
      <c r="E1414" s="215" t="s">
        <v>2408</v>
      </c>
      <c r="F1414" s="216" t="s">
        <v>2399</v>
      </c>
      <c r="G1414" s="217" t="s">
        <v>439</v>
      </c>
      <c r="H1414" s="218">
        <v>3</v>
      </c>
      <c r="I1414" s="219"/>
      <c r="J1414" s="220">
        <f>ROUND(I1414*H1414,2)</f>
        <v>0</v>
      </c>
      <c r="K1414" s="216" t="s">
        <v>19</v>
      </c>
      <c r="L1414" s="221"/>
      <c r="M1414" s="222" t="s">
        <v>19</v>
      </c>
      <c r="N1414" s="223" t="s">
        <v>45</v>
      </c>
      <c r="O1414" s="65"/>
      <c r="P1414" s="183">
        <f>O1414*H1414</f>
        <v>0</v>
      </c>
      <c r="Q1414" s="183">
        <v>3.7039999999999997E-2</v>
      </c>
      <c r="R1414" s="183">
        <f>Q1414*H1414</f>
        <v>0.11112</v>
      </c>
      <c r="S1414" s="183">
        <v>0</v>
      </c>
      <c r="T1414" s="184">
        <f>S1414*H1414</f>
        <v>0</v>
      </c>
      <c r="U1414" s="35"/>
      <c r="V1414" s="35"/>
      <c r="W1414" s="35"/>
      <c r="X1414" s="35"/>
      <c r="Y1414" s="35"/>
      <c r="Z1414" s="35"/>
      <c r="AA1414" s="35"/>
      <c r="AB1414" s="35"/>
      <c r="AC1414" s="35"/>
      <c r="AD1414" s="35"/>
      <c r="AE1414" s="35"/>
      <c r="AR1414" s="185" t="s">
        <v>426</v>
      </c>
      <c r="AT1414" s="185" t="s">
        <v>239</v>
      </c>
      <c r="AU1414" s="185" t="s">
        <v>84</v>
      </c>
      <c r="AY1414" s="18" t="s">
        <v>170</v>
      </c>
      <c r="BE1414" s="186">
        <f>IF(N1414="základní",J1414,0)</f>
        <v>0</v>
      </c>
      <c r="BF1414" s="186">
        <f>IF(N1414="snížená",J1414,0)</f>
        <v>0</v>
      </c>
      <c r="BG1414" s="186">
        <f>IF(N1414="zákl. přenesená",J1414,0)</f>
        <v>0</v>
      </c>
      <c r="BH1414" s="186">
        <f>IF(N1414="sníž. přenesená",J1414,0)</f>
        <v>0</v>
      </c>
      <c r="BI1414" s="186">
        <f>IF(N1414="nulová",J1414,0)</f>
        <v>0</v>
      </c>
      <c r="BJ1414" s="18" t="s">
        <v>82</v>
      </c>
      <c r="BK1414" s="186">
        <f>ROUND(I1414*H1414,2)</f>
        <v>0</v>
      </c>
      <c r="BL1414" s="18" t="s">
        <v>276</v>
      </c>
      <c r="BM1414" s="185" t="s">
        <v>2409</v>
      </c>
    </row>
    <row r="1415" spans="1:65" s="13" customFormat="1" x14ac:dyDescent="0.2">
      <c r="B1415" s="192"/>
      <c r="C1415" s="193"/>
      <c r="D1415" s="187" t="s">
        <v>181</v>
      </c>
      <c r="E1415" s="194" t="s">
        <v>19</v>
      </c>
      <c r="F1415" s="195" t="s">
        <v>2410</v>
      </c>
      <c r="G1415" s="193"/>
      <c r="H1415" s="196">
        <v>3</v>
      </c>
      <c r="I1415" s="197"/>
      <c r="J1415" s="193"/>
      <c r="K1415" s="193"/>
      <c r="L1415" s="198"/>
      <c r="M1415" s="199"/>
      <c r="N1415" s="200"/>
      <c r="O1415" s="200"/>
      <c r="P1415" s="200"/>
      <c r="Q1415" s="200"/>
      <c r="R1415" s="200"/>
      <c r="S1415" s="200"/>
      <c r="T1415" s="201"/>
      <c r="AT1415" s="202" t="s">
        <v>181</v>
      </c>
      <c r="AU1415" s="202" t="s">
        <v>84</v>
      </c>
      <c r="AV1415" s="13" t="s">
        <v>84</v>
      </c>
      <c r="AW1415" s="13" t="s">
        <v>35</v>
      </c>
      <c r="AX1415" s="13" t="s">
        <v>82</v>
      </c>
      <c r="AY1415" s="202" t="s">
        <v>170</v>
      </c>
    </row>
    <row r="1416" spans="1:65" s="2" customFormat="1" ht="21.75" customHeight="1" x14ac:dyDescent="0.2">
      <c r="A1416" s="35"/>
      <c r="B1416" s="36"/>
      <c r="C1416" s="214" t="s">
        <v>2411</v>
      </c>
      <c r="D1416" s="214" t="s">
        <v>239</v>
      </c>
      <c r="E1416" s="215" t="s">
        <v>2412</v>
      </c>
      <c r="F1416" s="216" t="s">
        <v>2399</v>
      </c>
      <c r="G1416" s="217" t="s">
        <v>439</v>
      </c>
      <c r="H1416" s="218">
        <v>2</v>
      </c>
      <c r="I1416" s="219"/>
      <c r="J1416" s="220">
        <f>ROUND(I1416*H1416,2)</f>
        <v>0</v>
      </c>
      <c r="K1416" s="216" t="s">
        <v>19</v>
      </c>
      <c r="L1416" s="221"/>
      <c r="M1416" s="222" t="s">
        <v>19</v>
      </c>
      <c r="N1416" s="223" t="s">
        <v>45</v>
      </c>
      <c r="O1416" s="65"/>
      <c r="P1416" s="183">
        <f>O1416*H1416</f>
        <v>0</v>
      </c>
      <c r="Q1416" s="183">
        <v>3.7039999999999997E-2</v>
      </c>
      <c r="R1416" s="183">
        <f>Q1416*H1416</f>
        <v>7.4079999999999993E-2</v>
      </c>
      <c r="S1416" s="183">
        <v>0</v>
      </c>
      <c r="T1416" s="184">
        <f>S1416*H1416</f>
        <v>0</v>
      </c>
      <c r="U1416" s="35"/>
      <c r="V1416" s="35"/>
      <c r="W1416" s="35"/>
      <c r="X1416" s="35"/>
      <c r="Y1416" s="35"/>
      <c r="Z1416" s="35"/>
      <c r="AA1416" s="35"/>
      <c r="AB1416" s="35"/>
      <c r="AC1416" s="35"/>
      <c r="AD1416" s="35"/>
      <c r="AE1416" s="35"/>
      <c r="AR1416" s="185" t="s">
        <v>426</v>
      </c>
      <c r="AT1416" s="185" t="s">
        <v>239</v>
      </c>
      <c r="AU1416" s="185" t="s">
        <v>84</v>
      </c>
      <c r="AY1416" s="18" t="s">
        <v>170</v>
      </c>
      <c r="BE1416" s="186">
        <f>IF(N1416="základní",J1416,0)</f>
        <v>0</v>
      </c>
      <c r="BF1416" s="186">
        <f>IF(N1416="snížená",J1416,0)</f>
        <v>0</v>
      </c>
      <c r="BG1416" s="186">
        <f>IF(N1416="zákl. přenesená",J1416,0)</f>
        <v>0</v>
      </c>
      <c r="BH1416" s="186">
        <f>IF(N1416="sníž. přenesená",J1416,0)</f>
        <v>0</v>
      </c>
      <c r="BI1416" s="186">
        <f>IF(N1416="nulová",J1416,0)</f>
        <v>0</v>
      </c>
      <c r="BJ1416" s="18" t="s">
        <v>82</v>
      </c>
      <c r="BK1416" s="186">
        <f>ROUND(I1416*H1416,2)</f>
        <v>0</v>
      </c>
      <c r="BL1416" s="18" t="s">
        <v>276</v>
      </c>
      <c r="BM1416" s="185" t="s">
        <v>2413</v>
      </c>
    </row>
    <row r="1417" spans="1:65" s="13" customFormat="1" x14ac:dyDescent="0.2">
      <c r="B1417" s="192"/>
      <c r="C1417" s="193"/>
      <c r="D1417" s="187" t="s">
        <v>181</v>
      </c>
      <c r="E1417" s="194" t="s">
        <v>19</v>
      </c>
      <c r="F1417" s="195" t="s">
        <v>2414</v>
      </c>
      <c r="G1417" s="193"/>
      <c r="H1417" s="196">
        <v>2</v>
      </c>
      <c r="I1417" s="197"/>
      <c r="J1417" s="193"/>
      <c r="K1417" s="193"/>
      <c r="L1417" s="198"/>
      <c r="M1417" s="199"/>
      <c r="N1417" s="200"/>
      <c r="O1417" s="200"/>
      <c r="P1417" s="200"/>
      <c r="Q1417" s="200"/>
      <c r="R1417" s="200"/>
      <c r="S1417" s="200"/>
      <c r="T1417" s="201"/>
      <c r="AT1417" s="202" t="s">
        <v>181</v>
      </c>
      <c r="AU1417" s="202" t="s">
        <v>84</v>
      </c>
      <c r="AV1417" s="13" t="s">
        <v>84</v>
      </c>
      <c r="AW1417" s="13" t="s">
        <v>35</v>
      </c>
      <c r="AX1417" s="13" t="s">
        <v>82</v>
      </c>
      <c r="AY1417" s="202" t="s">
        <v>170</v>
      </c>
    </row>
    <row r="1418" spans="1:65" s="2" customFormat="1" ht="24" x14ac:dyDescent="0.2">
      <c r="A1418" s="35"/>
      <c r="B1418" s="36"/>
      <c r="C1418" s="174" t="s">
        <v>2415</v>
      </c>
      <c r="D1418" s="174" t="s">
        <v>172</v>
      </c>
      <c r="E1418" s="175" t="s">
        <v>2416</v>
      </c>
      <c r="F1418" s="176" t="s">
        <v>2417</v>
      </c>
      <c r="G1418" s="177" t="s">
        <v>439</v>
      </c>
      <c r="H1418" s="178">
        <v>19</v>
      </c>
      <c r="I1418" s="179"/>
      <c r="J1418" s="180">
        <f>ROUND(I1418*H1418,2)</f>
        <v>0</v>
      </c>
      <c r="K1418" s="176" t="s">
        <v>176</v>
      </c>
      <c r="L1418" s="40"/>
      <c r="M1418" s="181" t="s">
        <v>19</v>
      </c>
      <c r="N1418" s="182" t="s">
        <v>45</v>
      </c>
      <c r="O1418" s="65"/>
      <c r="P1418" s="183">
        <f>O1418*H1418</f>
        <v>0</v>
      </c>
      <c r="Q1418" s="183">
        <v>0</v>
      </c>
      <c r="R1418" s="183">
        <f>Q1418*H1418</f>
        <v>0</v>
      </c>
      <c r="S1418" s="183">
        <v>0</v>
      </c>
      <c r="T1418" s="184">
        <f>S1418*H1418</f>
        <v>0</v>
      </c>
      <c r="U1418" s="35"/>
      <c r="V1418" s="35"/>
      <c r="W1418" s="35"/>
      <c r="X1418" s="35"/>
      <c r="Y1418" s="35"/>
      <c r="Z1418" s="35"/>
      <c r="AA1418" s="35"/>
      <c r="AB1418" s="35"/>
      <c r="AC1418" s="35"/>
      <c r="AD1418" s="35"/>
      <c r="AE1418" s="35"/>
      <c r="AR1418" s="185" t="s">
        <v>276</v>
      </c>
      <c r="AT1418" s="185" t="s">
        <v>172</v>
      </c>
      <c r="AU1418" s="185" t="s">
        <v>84</v>
      </c>
      <c r="AY1418" s="18" t="s">
        <v>170</v>
      </c>
      <c r="BE1418" s="186">
        <f>IF(N1418="základní",J1418,0)</f>
        <v>0</v>
      </c>
      <c r="BF1418" s="186">
        <f>IF(N1418="snížená",J1418,0)</f>
        <v>0</v>
      </c>
      <c r="BG1418" s="186">
        <f>IF(N1418="zákl. přenesená",J1418,0)</f>
        <v>0</v>
      </c>
      <c r="BH1418" s="186">
        <f>IF(N1418="sníž. přenesená",J1418,0)</f>
        <v>0</v>
      </c>
      <c r="BI1418" s="186">
        <f>IF(N1418="nulová",J1418,0)</f>
        <v>0</v>
      </c>
      <c r="BJ1418" s="18" t="s">
        <v>82</v>
      </c>
      <c r="BK1418" s="186">
        <f>ROUND(I1418*H1418,2)</f>
        <v>0</v>
      </c>
      <c r="BL1418" s="18" t="s">
        <v>276</v>
      </c>
      <c r="BM1418" s="185" t="s">
        <v>2418</v>
      </c>
    </row>
    <row r="1419" spans="1:65" s="2" customFormat="1" ht="117" x14ac:dyDescent="0.2">
      <c r="A1419" s="35"/>
      <c r="B1419" s="36"/>
      <c r="C1419" s="37"/>
      <c r="D1419" s="187" t="s">
        <v>179</v>
      </c>
      <c r="E1419" s="37"/>
      <c r="F1419" s="188" t="s">
        <v>2419</v>
      </c>
      <c r="G1419" s="37"/>
      <c r="H1419" s="37"/>
      <c r="I1419" s="189"/>
      <c r="J1419" s="37"/>
      <c r="K1419" s="37"/>
      <c r="L1419" s="40"/>
      <c r="M1419" s="190"/>
      <c r="N1419" s="191"/>
      <c r="O1419" s="65"/>
      <c r="P1419" s="65"/>
      <c r="Q1419" s="65"/>
      <c r="R1419" s="65"/>
      <c r="S1419" s="65"/>
      <c r="T1419" s="66"/>
      <c r="U1419" s="35"/>
      <c r="V1419" s="35"/>
      <c r="W1419" s="35"/>
      <c r="X1419" s="35"/>
      <c r="Y1419" s="35"/>
      <c r="Z1419" s="35"/>
      <c r="AA1419" s="35"/>
      <c r="AB1419" s="35"/>
      <c r="AC1419" s="35"/>
      <c r="AD1419" s="35"/>
      <c r="AE1419" s="35"/>
      <c r="AT1419" s="18" t="s">
        <v>179</v>
      </c>
      <c r="AU1419" s="18" t="s">
        <v>84</v>
      </c>
    </row>
    <row r="1420" spans="1:65" s="2" customFormat="1" ht="16.5" customHeight="1" x14ac:dyDescent="0.2">
      <c r="A1420" s="35"/>
      <c r="B1420" s="36"/>
      <c r="C1420" s="214" t="s">
        <v>2420</v>
      </c>
      <c r="D1420" s="214" t="s">
        <v>239</v>
      </c>
      <c r="E1420" s="215" t="s">
        <v>2421</v>
      </c>
      <c r="F1420" s="216" t="s">
        <v>2422</v>
      </c>
      <c r="G1420" s="217" t="s">
        <v>439</v>
      </c>
      <c r="H1420" s="218">
        <v>2</v>
      </c>
      <c r="I1420" s="219"/>
      <c r="J1420" s="220">
        <f>ROUND(I1420*H1420,2)</f>
        <v>0</v>
      </c>
      <c r="K1420" s="216" t="s">
        <v>19</v>
      </c>
      <c r="L1420" s="221"/>
      <c r="M1420" s="222" t="s">
        <v>19</v>
      </c>
      <c r="N1420" s="223" t="s">
        <v>45</v>
      </c>
      <c r="O1420" s="65"/>
      <c r="P1420" s="183">
        <f>O1420*H1420</f>
        <v>0</v>
      </c>
      <c r="Q1420" s="183">
        <v>3.7039999999999997E-2</v>
      </c>
      <c r="R1420" s="183">
        <f>Q1420*H1420</f>
        <v>7.4079999999999993E-2</v>
      </c>
      <c r="S1420" s="183">
        <v>0</v>
      </c>
      <c r="T1420" s="184">
        <f>S1420*H1420</f>
        <v>0</v>
      </c>
      <c r="U1420" s="35"/>
      <c r="V1420" s="35"/>
      <c r="W1420" s="35"/>
      <c r="X1420" s="35"/>
      <c r="Y1420" s="35"/>
      <c r="Z1420" s="35"/>
      <c r="AA1420" s="35"/>
      <c r="AB1420" s="35"/>
      <c r="AC1420" s="35"/>
      <c r="AD1420" s="35"/>
      <c r="AE1420" s="35"/>
      <c r="AR1420" s="185" t="s">
        <v>426</v>
      </c>
      <c r="AT1420" s="185" t="s">
        <v>239</v>
      </c>
      <c r="AU1420" s="185" t="s">
        <v>84</v>
      </c>
      <c r="AY1420" s="18" t="s">
        <v>170</v>
      </c>
      <c r="BE1420" s="186">
        <f>IF(N1420="základní",J1420,0)</f>
        <v>0</v>
      </c>
      <c r="BF1420" s="186">
        <f>IF(N1420="snížená",J1420,0)</f>
        <v>0</v>
      </c>
      <c r="BG1420" s="186">
        <f>IF(N1420="zákl. přenesená",J1420,0)</f>
        <v>0</v>
      </c>
      <c r="BH1420" s="186">
        <f>IF(N1420="sníž. přenesená",J1420,0)</f>
        <v>0</v>
      </c>
      <c r="BI1420" s="186">
        <f>IF(N1420="nulová",J1420,0)</f>
        <v>0</v>
      </c>
      <c r="BJ1420" s="18" t="s">
        <v>82</v>
      </c>
      <c r="BK1420" s="186">
        <f>ROUND(I1420*H1420,2)</f>
        <v>0</v>
      </c>
      <c r="BL1420" s="18" t="s">
        <v>276</v>
      </c>
      <c r="BM1420" s="185" t="s">
        <v>2423</v>
      </c>
    </row>
    <row r="1421" spans="1:65" s="13" customFormat="1" x14ac:dyDescent="0.2">
      <c r="B1421" s="192"/>
      <c r="C1421" s="193"/>
      <c r="D1421" s="187" t="s">
        <v>181</v>
      </c>
      <c r="E1421" s="194" t="s">
        <v>19</v>
      </c>
      <c r="F1421" s="195" t="s">
        <v>2424</v>
      </c>
      <c r="G1421" s="193"/>
      <c r="H1421" s="196">
        <v>2</v>
      </c>
      <c r="I1421" s="197"/>
      <c r="J1421" s="193"/>
      <c r="K1421" s="193"/>
      <c r="L1421" s="198"/>
      <c r="M1421" s="199"/>
      <c r="N1421" s="200"/>
      <c r="O1421" s="200"/>
      <c r="P1421" s="200"/>
      <c r="Q1421" s="200"/>
      <c r="R1421" s="200"/>
      <c r="S1421" s="200"/>
      <c r="T1421" s="201"/>
      <c r="AT1421" s="202" t="s">
        <v>181</v>
      </c>
      <c r="AU1421" s="202" t="s">
        <v>84</v>
      </c>
      <c r="AV1421" s="13" t="s">
        <v>84</v>
      </c>
      <c r="AW1421" s="13" t="s">
        <v>35</v>
      </c>
      <c r="AX1421" s="13" t="s">
        <v>82</v>
      </c>
      <c r="AY1421" s="202" t="s">
        <v>170</v>
      </c>
    </row>
    <row r="1422" spans="1:65" s="2" customFormat="1" ht="16.5" customHeight="1" x14ac:dyDescent="0.2">
      <c r="A1422" s="35"/>
      <c r="B1422" s="36"/>
      <c r="C1422" s="214" t="s">
        <v>2425</v>
      </c>
      <c r="D1422" s="214" t="s">
        <v>239</v>
      </c>
      <c r="E1422" s="215" t="s">
        <v>2426</v>
      </c>
      <c r="F1422" s="216" t="s">
        <v>2427</v>
      </c>
      <c r="G1422" s="217" t="s">
        <v>439</v>
      </c>
      <c r="H1422" s="218">
        <v>17</v>
      </c>
      <c r="I1422" s="219"/>
      <c r="J1422" s="220">
        <f>ROUND(I1422*H1422,2)</f>
        <v>0</v>
      </c>
      <c r="K1422" s="216" t="s">
        <v>19</v>
      </c>
      <c r="L1422" s="221"/>
      <c r="M1422" s="222" t="s">
        <v>19</v>
      </c>
      <c r="N1422" s="223" t="s">
        <v>45</v>
      </c>
      <c r="O1422" s="65"/>
      <c r="P1422" s="183">
        <f>O1422*H1422</f>
        <v>0</v>
      </c>
      <c r="Q1422" s="183">
        <v>3.7039999999999997E-2</v>
      </c>
      <c r="R1422" s="183">
        <f>Q1422*H1422</f>
        <v>0.62967999999999991</v>
      </c>
      <c r="S1422" s="183">
        <v>0</v>
      </c>
      <c r="T1422" s="184">
        <f>S1422*H1422</f>
        <v>0</v>
      </c>
      <c r="U1422" s="35"/>
      <c r="V1422" s="35"/>
      <c r="W1422" s="35"/>
      <c r="X1422" s="35"/>
      <c r="Y1422" s="35"/>
      <c r="Z1422" s="35"/>
      <c r="AA1422" s="35"/>
      <c r="AB1422" s="35"/>
      <c r="AC1422" s="35"/>
      <c r="AD1422" s="35"/>
      <c r="AE1422" s="35"/>
      <c r="AR1422" s="185" t="s">
        <v>426</v>
      </c>
      <c r="AT1422" s="185" t="s">
        <v>239</v>
      </c>
      <c r="AU1422" s="185" t="s">
        <v>84</v>
      </c>
      <c r="AY1422" s="18" t="s">
        <v>170</v>
      </c>
      <c r="BE1422" s="186">
        <f>IF(N1422="základní",J1422,0)</f>
        <v>0</v>
      </c>
      <c r="BF1422" s="186">
        <f>IF(N1422="snížená",J1422,0)</f>
        <v>0</v>
      </c>
      <c r="BG1422" s="186">
        <f>IF(N1422="zákl. přenesená",J1422,0)</f>
        <v>0</v>
      </c>
      <c r="BH1422" s="186">
        <f>IF(N1422="sníž. přenesená",J1422,0)</f>
        <v>0</v>
      </c>
      <c r="BI1422" s="186">
        <f>IF(N1422="nulová",J1422,0)</f>
        <v>0</v>
      </c>
      <c r="BJ1422" s="18" t="s">
        <v>82</v>
      </c>
      <c r="BK1422" s="186">
        <f>ROUND(I1422*H1422,2)</f>
        <v>0</v>
      </c>
      <c r="BL1422" s="18" t="s">
        <v>276</v>
      </c>
      <c r="BM1422" s="185" t="s">
        <v>2428</v>
      </c>
    </row>
    <row r="1423" spans="1:65" s="13" customFormat="1" x14ac:dyDescent="0.2">
      <c r="B1423" s="192"/>
      <c r="C1423" s="193"/>
      <c r="D1423" s="187" t="s">
        <v>181</v>
      </c>
      <c r="E1423" s="194" t="s">
        <v>19</v>
      </c>
      <c r="F1423" s="195" t="s">
        <v>2429</v>
      </c>
      <c r="G1423" s="193"/>
      <c r="H1423" s="196">
        <v>17</v>
      </c>
      <c r="I1423" s="197"/>
      <c r="J1423" s="193"/>
      <c r="K1423" s="193"/>
      <c r="L1423" s="198"/>
      <c r="M1423" s="199"/>
      <c r="N1423" s="200"/>
      <c r="O1423" s="200"/>
      <c r="P1423" s="200"/>
      <c r="Q1423" s="200"/>
      <c r="R1423" s="200"/>
      <c r="S1423" s="200"/>
      <c r="T1423" s="201"/>
      <c r="AT1423" s="202" t="s">
        <v>181</v>
      </c>
      <c r="AU1423" s="202" t="s">
        <v>84</v>
      </c>
      <c r="AV1423" s="13" t="s">
        <v>84</v>
      </c>
      <c r="AW1423" s="13" t="s">
        <v>35</v>
      </c>
      <c r="AX1423" s="13" t="s">
        <v>82</v>
      </c>
      <c r="AY1423" s="202" t="s">
        <v>170</v>
      </c>
    </row>
    <row r="1424" spans="1:65" s="2" customFormat="1" ht="24" x14ac:dyDescent="0.2">
      <c r="A1424" s="35"/>
      <c r="B1424" s="36"/>
      <c r="C1424" s="174" t="s">
        <v>2430</v>
      </c>
      <c r="D1424" s="174" t="s">
        <v>172</v>
      </c>
      <c r="E1424" s="175" t="s">
        <v>2431</v>
      </c>
      <c r="F1424" s="176" t="s">
        <v>2432</v>
      </c>
      <c r="G1424" s="177" t="s">
        <v>439</v>
      </c>
      <c r="H1424" s="178">
        <v>3</v>
      </c>
      <c r="I1424" s="179"/>
      <c r="J1424" s="180">
        <f>ROUND(I1424*H1424,2)</f>
        <v>0</v>
      </c>
      <c r="K1424" s="176" t="s">
        <v>176</v>
      </c>
      <c r="L1424" s="40"/>
      <c r="M1424" s="181" t="s">
        <v>19</v>
      </c>
      <c r="N1424" s="182" t="s">
        <v>45</v>
      </c>
      <c r="O1424" s="65"/>
      <c r="P1424" s="183">
        <f>O1424*H1424</f>
        <v>0</v>
      </c>
      <c r="Q1424" s="183">
        <v>0</v>
      </c>
      <c r="R1424" s="183">
        <f>Q1424*H1424</f>
        <v>0</v>
      </c>
      <c r="S1424" s="183">
        <v>0</v>
      </c>
      <c r="T1424" s="184">
        <f>S1424*H1424</f>
        <v>0</v>
      </c>
      <c r="U1424" s="35"/>
      <c r="V1424" s="35"/>
      <c r="W1424" s="35"/>
      <c r="X1424" s="35"/>
      <c r="Y1424" s="35"/>
      <c r="Z1424" s="35"/>
      <c r="AA1424" s="35"/>
      <c r="AB1424" s="35"/>
      <c r="AC1424" s="35"/>
      <c r="AD1424" s="35"/>
      <c r="AE1424" s="35"/>
      <c r="AR1424" s="185" t="s">
        <v>276</v>
      </c>
      <c r="AT1424" s="185" t="s">
        <v>172</v>
      </c>
      <c r="AU1424" s="185" t="s">
        <v>84</v>
      </c>
      <c r="AY1424" s="18" t="s">
        <v>170</v>
      </c>
      <c r="BE1424" s="186">
        <f>IF(N1424="základní",J1424,0)</f>
        <v>0</v>
      </c>
      <c r="BF1424" s="186">
        <f>IF(N1424="snížená",J1424,0)</f>
        <v>0</v>
      </c>
      <c r="BG1424" s="186">
        <f>IF(N1424="zákl. přenesená",J1424,0)</f>
        <v>0</v>
      </c>
      <c r="BH1424" s="186">
        <f>IF(N1424="sníž. přenesená",J1424,0)</f>
        <v>0</v>
      </c>
      <c r="BI1424" s="186">
        <f>IF(N1424="nulová",J1424,0)</f>
        <v>0</v>
      </c>
      <c r="BJ1424" s="18" t="s">
        <v>82</v>
      </c>
      <c r="BK1424" s="186">
        <f>ROUND(I1424*H1424,2)</f>
        <v>0</v>
      </c>
      <c r="BL1424" s="18" t="s">
        <v>276</v>
      </c>
      <c r="BM1424" s="185" t="s">
        <v>2433</v>
      </c>
    </row>
    <row r="1425" spans="1:65" s="2" customFormat="1" ht="117" x14ac:dyDescent="0.2">
      <c r="A1425" s="35"/>
      <c r="B1425" s="36"/>
      <c r="C1425" s="37"/>
      <c r="D1425" s="187" t="s">
        <v>179</v>
      </c>
      <c r="E1425" s="37"/>
      <c r="F1425" s="188" t="s">
        <v>2419</v>
      </c>
      <c r="G1425" s="37"/>
      <c r="H1425" s="37"/>
      <c r="I1425" s="189"/>
      <c r="J1425" s="37"/>
      <c r="K1425" s="37"/>
      <c r="L1425" s="40"/>
      <c r="M1425" s="190"/>
      <c r="N1425" s="191"/>
      <c r="O1425" s="65"/>
      <c r="P1425" s="65"/>
      <c r="Q1425" s="65"/>
      <c r="R1425" s="65"/>
      <c r="S1425" s="65"/>
      <c r="T1425" s="66"/>
      <c r="U1425" s="35"/>
      <c r="V1425" s="35"/>
      <c r="W1425" s="35"/>
      <c r="X1425" s="35"/>
      <c r="Y1425" s="35"/>
      <c r="Z1425" s="35"/>
      <c r="AA1425" s="35"/>
      <c r="AB1425" s="35"/>
      <c r="AC1425" s="35"/>
      <c r="AD1425" s="35"/>
      <c r="AE1425" s="35"/>
      <c r="AT1425" s="18" t="s">
        <v>179</v>
      </c>
      <c r="AU1425" s="18" t="s">
        <v>84</v>
      </c>
    </row>
    <row r="1426" spans="1:65" s="2" customFormat="1" ht="16.5" customHeight="1" x14ac:dyDescent="0.2">
      <c r="A1426" s="35"/>
      <c r="B1426" s="36"/>
      <c r="C1426" s="214" t="s">
        <v>2434</v>
      </c>
      <c r="D1426" s="214" t="s">
        <v>239</v>
      </c>
      <c r="E1426" s="215" t="s">
        <v>2435</v>
      </c>
      <c r="F1426" s="216" t="s">
        <v>2436</v>
      </c>
      <c r="G1426" s="217" t="s">
        <v>439</v>
      </c>
      <c r="H1426" s="218">
        <v>3</v>
      </c>
      <c r="I1426" s="219"/>
      <c r="J1426" s="220">
        <f>ROUND(I1426*H1426,2)</f>
        <v>0</v>
      </c>
      <c r="K1426" s="216" t="s">
        <v>19</v>
      </c>
      <c r="L1426" s="221"/>
      <c r="M1426" s="222" t="s">
        <v>19</v>
      </c>
      <c r="N1426" s="223" t="s">
        <v>45</v>
      </c>
      <c r="O1426" s="65"/>
      <c r="P1426" s="183">
        <f>O1426*H1426</f>
        <v>0</v>
      </c>
      <c r="Q1426" s="183">
        <v>3.7039999999999997E-2</v>
      </c>
      <c r="R1426" s="183">
        <f>Q1426*H1426</f>
        <v>0.11112</v>
      </c>
      <c r="S1426" s="183">
        <v>0</v>
      </c>
      <c r="T1426" s="184">
        <f>S1426*H1426</f>
        <v>0</v>
      </c>
      <c r="U1426" s="35"/>
      <c r="V1426" s="35"/>
      <c r="W1426" s="35"/>
      <c r="X1426" s="35"/>
      <c r="Y1426" s="35"/>
      <c r="Z1426" s="35"/>
      <c r="AA1426" s="35"/>
      <c r="AB1426" s="35"/>
      <c r="AC1426" s="35"/>
      <c r="AD1426" s="35"/>
      <c r="AE1426" s="35"/>
      <c r="AR1426" s="185" t="s">
        <v>426</v>
      </c>
      <c r="AT1426" s="185" t="s">
        <v>239</v>
      </c>
      <c r="AU1426" s="185" t="s">
        <v>84</v>
      </c>
      <c r="AY1426" s="18" t="s">
        <v>170</v>
      </c>
      <c r="BE1426" s="186">
        <f>IF(N1426="základní",J1426,0)</f>
        <v>0</v>
      </c>
      <c r="BF1426" s="186">
        <f>IF(N1426="snížená",J1426,0)</f>
        <v>0</v>
      </c>
      <c r="BG1426" s="186">
        <f>IF(N1426="zákl. přenesená",J1426,0)</f>
        <v>0</v>
      </c>
      <c r="BH1426" s="186">
        <f>IF(N1426="sníž. přenesená",J1426,0)</f>
        <v>0</v>
      </c>
      <c r="BI1426" s="186">
        <f>IF(N1426="nulová",J1426,0)</f>
        <v>0</v>
      </c>
      <c r="BJ1426" s="18" t="s">
        <v>82</v>
      </c>
      <c r="BK1426" s="186">
        <f>ROUND(I1426*H1426,2)</f>
        <v>0</v>
      </c>
      <c r="BL1426" s="18" t="s">
        <v>276</v>
      </c>
      <c r="BM1426" s="185" t="s">
        <v>2437</v>
      </c>
    </row>
    <row r="1427" spans="1:65" s="13" customFormat="1" x14ac:dyDescent="0.2">
      <c r="B1427" s="192"/>
      <c r="C1427" s="193"/>
      <c r="D1427" s="187" t="s">
        <v>181</v>
      </c>
      <c r="E1427" s="194" t="s">
        <v>19</v>
      </c>
      <c r="F1427" s="195" t="s">
        <v>2438</v>
      </c>
      <c r="G1427" s="193"/>
      <c r="H1427" s="196">
        <v>3</v>
      </c>
      <c r="I1427" s="197"/>
      <c r="J1427" s="193"/>
      <c r="K1427" s="193"/>
      <c r="L1427" s="198"/>
      <c r="M1427" s="199"/>
      <c r="N1427" s="200"/>
      <c r="O1427" s="200"/>
      <c r="P1427" s="200"/>
      <c r="Q1427" s="200"/>
      <c r="R1427" s="200"/>
      <c r="S1427" s="200"/>
      <c r="T1427" s="201"/>
      <c r="AT1427" s="202" t="s">
        <v>181</v>
      </c>
      <c r="AU1427" s="202" t="s">
        <v>84</v>
      </c>
      <c r="AV1427" s="13" t="s">
        <v>84</v>
      </c>
      <c r="AW1427" s="13" t="s">
        <v>35</v>
      </c>
      <c r="AX1427" s="13" t="s">
        <v>82</v>
      </c>
      <c r="AY1427" s="202" t="s">
        <v>170</v>
      </c>
    </row>
    <row r="1428" spans="1:65" s="2" customFormat="1" ht="24" x14ac:dyDescent="0.2">
      <c r="A1428" s="35"/>
      <c r="B1428" s="36"/>
      <c r="C1428" s="174" t="s">
        <v>2439</v>
      </c>
      <c r="D1428" s="174" t="s">
        <v>172</v>
      </c>
      <c r="E1428" s="175" t="s">
        <v>2440</v>
      </c>
      <c r="F1428" s="176" t="s">
        <v>2441</v>
      </c>
      <c r="G1428" s="177" t="s">
        <v>439</v>
      </c>
      <c r="H1428" s="178">
        <v>3</v>
      </c>
      <c r="I1428" s="179"/>
      <c r="J1428" s="180">
        <f>ROUND(I1428*H1428,2)</f>
        <v>0</v>
      </c>
      <c r="K1428" s="176" t="s">
        <v>176</v>
      </c>
      <c r="L1428" s="40"/>
      <c r="M1428" s="181" t="s">
        <v>19</v>
      </c>
      <c r="N1428" s="182" t="s">
        <v>45</v>
      </c>
      <c r="O1428" s="65"/>
      <c r="P1428" s="183">
        <f>O1428*H1428</f>
        <v>0</v>
      </c>
      <c r="Q1428" s="183">
        <v>0</v>
      </c>
      <c r="R1428" s="183">
        <f>Q1428*H1428</f>
        <v>0</v>
      </c>
      <c r="S1428" s="183">
        <v>0</v>
      </c>
      <c r="T1428" s="184">
        <f>S1428*H1428</f>
        <v>0</v>
      </c>
      <c r="U1428" s="35"/>
      <c r="V1428" s="35"/>
      <c r="W1428" s="35"/>
      <c r="X1428" s="35"/>
      <c r="Y1428" s="35"/>
      <c r="Z1428" s="35"/>
      <c r="AA1428" s="35"/>
      <c r="AB1428" s="35"/>
      <c r="AC1428" s="35"/>
      <c r="AD1428" s="35"/>
      <c r="AE1428" s="35"/>
      <c r="AR1428" s="185" t="s">
        <v>276</v>
      </c>
      <c r="AT1428" s="185" t="s">
        <v>172</v>
      </c>
      <c r="AU1428" s="185" t="s">
        <v>84</v>
      </c>
      <c r="AY1428" s="18" t="s">
        <v>170</v>
      </c>
      <c r="BE1428" s="186">
        <f>IF(N1428="základní",J1428,0)</f>
        <v>0</v>
      </c>
      <c r="BF1428" s="186">
        <f>IF(N1428="snížená",J1428,0)</f>
        <v>0</v>
      </c>
      <c r="BG1428" s="186">
        <f>IF(N1428="zákl. přenesená",J1428,0)</f>
        <v>0</v>
      </c>
      <c r="BH1428" s="186">
        <f>IF(N1428="sníž. přenesená",J1428,0)</f>
        <v>0</v>
      </c>
      <c r="BI1428" s="186">
        <f>IF(N1428="nulová",J1428,0)</f>
        <v>0</v>
      </c>
      <c r="BJ1428" s="18" t="s">
        <v>82</v>
      </c>
      <c r="BK1428" s="186">
        <f>ROUND(I1428*H1428,2)</f>
        <v>0</v>
      </c>
      <c r="BL1428" s="18" t="s">
        <v>276</v>
      </c>
      <c r="BM1428" s="185" t="s">
        <v>2442</v>
      </c>
    </row>
    <row r="1429" spans="1:65" s="2" customFormat="1" ht="117" x14ac:dyDescent="0.2">
      <c r="A1429" s="35"/>
      <c r="B1429" s="36"/>
      <c r="C1429" s="37"/>
      <c r="D1429" s="187" t="s">
        <v>179</v>
      </c>
      <c r="E1429" s="37"/>
      <c r="F1429" s="188" t="s">
        <v>2419</v>
      </c>
      <c r="G1429" s="37"/>
      <c r="H1429" s="37"/>
      <c r="I1429" s="189"/>
      <c r="J1429" s="37"/>
      <c r="K1429" s="37"/>
      <c r="L1429" s="40"/>
      <c r="M1429" s="190"/>
      <c r="N1429" s="191"/>
      <c r="O1429" s="65"/>
      <c r="P1429" s="65"/>
      <c r="Q1429" s="65"/>
      <c r="R1429" s="65"/>
      <c r="S1429" s="65"/>
      <c r="T1429" s="66"/>
      <c r="U1429" s="35"/>
      <c r="V1429" s="35"/>
      <c r="W1429" s="35"/>
      <c r="X1429" s="35"/>
      <c r="Y1429" s="35"/>
      <c r="Z1429" s="35"/>
      <c r="AA1429" s="35"/>
      <c r="AB1429" s="35"/>
      <c r="AC1429" s="35"/>
      <c r="AD1429" s="35"/>
      <c r="AE1429" s="35"/>
      <c r="AT1429" s="18" t="s">
        <v>179</v>
      </c>
      <c r="AU1429" s="18" t="s">
        <v>84</v>
      </c>
    </row>
    <row r="1430" spans="1:65" s="2" customFormat="1" ht="21.75" customHeight="1" x14ac:dyDescent="0.2">
      <c r="A1430" s="35"/>
      <c r="B1430" s="36"/>
      <c r="C1430" s="214" t="s">
        <v>2443</v>
      </c>
      <c r="D1430" s="214" t="s">
        <v>239</v>
      </c>
      <c r="E1430" s="215" t="s">
        <v>2444</v>
      </c>
      <c r="F1430" s="216" t="s">
        <v>2445</v>
      </c>
      <c r="G1430" s="217" t="s">
        <v>439</v>
      </c>
      <c r="H1430" s="218">
        <v>3</v>
      </c>
      <c r="I1430" s="219"/>
      <c r="J1430" s="220">
        <f>ROUND(I1430*H1430,2)</f>
        <v>0</v>
      </c>
      <c r="K1430" s="216" t="s">
        <v>19</v>
      </c>
      <c r="L1430" s="221"/>
      <c r="M1430" s="222" t="s">
        <v>19</v>
      </c>
      <c r="N1430" s="223" t="s">
        <v>45</v>
      </c>
      <c r="O1430" s="65"/>
      <c r="P1430" s="183">
        <f>O1430*H1430</f>
        <v>0</v>
      </c>
      <c r="Q1430" s="183">
        <v>4.2000000000000003E-2</v>
      </c>
      <c r="R1430" s="183">
        <f>Q1430*H1430</f>
        <v>0.126</v>
      </c>
      <c r="S1430" s="183">
        <v>0</v>
      </c>
      <c r="T1430" s="184">
        <f>S1430*H1430</f>
        <v>0</v>
      </c>
      <c r="U1430" s="35"/>
      <c r="V1430" s="35"/>
      <c r="W1430" s="35"/>
      <c r="X1430" s="35"/>
      <c r="Y1430" s="35"/>
      <c r="Z1430" s="35"/>
      <c r="AA1430" s="35"/>
      <c r="AB1430" s="35"/>
      <c r="AC1430" s="35"/>
      <c r="AD1430" s="35"/>
      <c r="AE1430" s="35"/>
      <c r="AR1430" s="185" t="s">
        <v>426</v>
      </c>
      <c r="AT1430" s="185" t="s">
        <v>239</v>
      </c>
      <c r="AU1430" s="185" t="s">
        <v>84</v>
      </c>
      <c r="AY1430" s="18" t="s">
        <v>170</v>
      </c>
      <c r="BE1430" s="186">
        <f>IF(N1430="základní",J1430,0)</f>
        <v>0</v>
      </c>
      <c r="BF1430" s="186">
        <f>IF(N1430="snížená",J1430,0)</f>
        <v>0</v>
      </c>
      <c r="BG1430" s="186">
        <f>IF(N1430="zákl. přenesená",J1430,0)</f>
        <v>0</v>
      </c>
      <c r="BH1430" s="186">
        <f>IF(N1430="sníž. přenesená",J1430,0)</f>
        <v>0</v>
      </c>
      <c r="BI1430" s="186">
        <f>IF(N1430="nulová",J1430,0)</f>
        <v>0</v>
      </c>
      <c r="BJ1430" s="18" t="s">
        <v>82</v>
      </c>
      <c r="BK1430" s="186">
        <f>ROUND(I1430*H1430,2)</f>
        <v>0</v>
      </c>
      <c r="BL1430" s="18" t="s">
        <v>276</v>
      </c>
      <c r="BM1430" s="185" t="s">
        <v>2446</v>
      </c>
    </row>
    <row r="1431" spans="1:65" s="13" customFormat="1" x14ac:dyDescent="0.2">
      <c r="B1431" s="192"/>
      <c r="C1431" s="193"/>
      <c r="D1431" s="187" t="s">
        <v>181</v>
      </c>
      <c r="E1431" s="194" t="s">
        <v>19</v>
      </c>
      <c r="F1431" s="195" t="s">
        <v>2447</v>
      </c>
      <c r="G1431" s="193"/>
      <c r="H1431" s="196">
        <v>3</v>
      </c>
      <c r="I1431" s="197"/>
      <c r="J1431" s="193"/>
      <c r="K1431" s="193"/>
      <c r="L1431" s="198"/>
      <c r="M1431" s="199"/>
      <c r="N1431" s="200"/>
      <c r="O1431" s="200"/>
      <c r="P1431" s="200"/>
      <c r="Q1431" s="200"/>
      <c r="R1431" s="200"/>
      <c r="S1431" s="200"/>
      <c r="T1431" s="201"/>
      <c r="AT1431" s="202" t="s">
        <v>181</v>
      </c>
      <c r="AU1431" s="202" t="s">
        <v>84</v>
      </c>
      <c r="AV1431" s="13" t="s">
        <v>84</v>
      </c>
      <c r="AW1431" s="13" t="s">
        <v>35</v>
      </c>
      <c r="AX1431" s="13" t="s">
        <v>82</v>
      </c>
      <c r="AY1431" s="202" t="s">
        <v>170</v>
      </c>
    </row>
    <row r="1432" spans="1:65" s="2" customFormat="1" ht="24" x14ac:dyDescent="0.2">
      <c r="A1432" s="35"/>
      <c r="B1432" s="36"/>
      <c r="C1432" s="174" t="s">
        <v>2448</v>
      </c>
      <c r="D1432" s="174" t="s">
        <v>172</v>
      </c>
      <c r="E1432" s="175" t="s">
        <v>2449</v>
      </c>
      <c r="F1432" s="176" t="s">
        <v>2450</v>
      </c>
      <c r="G1432" s="177" t="s">
        <v>439</v>
      </c>
      <c r="H1432" s="178">
        <v>5</v>
      </c>
      <c r="I1432" s="179"/>
      <c r="J1432" s="180">
        <f>ROUND(I1432*H1432,2)</f>
        <v>0</v>
      </c>
      <c r="K1432" s="176" t="s">
        <v>176</v>
      </c>
      <c r="L1432" s="40"/>
      <c r="M1432" s="181" t="s">
        <v>19</v>
      </c>
      <c r="N1432" s="182" t="s">
        <v>45</v>
      </c>
      <c r="O1432" s="65"/>
      <c r="P1432" s="183">
        <f>O1432*H1432</f>
        <v>0</v>
      </c>
      <c r="Q1432" s="183">
        <v>0</v>
      </c>
      <c r="R1432" s="183">
        <f>Q1432*H1432</f>
        <v>0</v>
      </c>
      <c r="S1432" s="183">
        <v>0</v>
      </c>
      <c r="T1432" s="184">
        <f>S1432*H1432</f>
        <v>0</v>
      </c>
      <c r="U1432" s="35"/>
      <c r="V1432" s="35"/>
      <c r="W1432" s="35"/>
      <c r="X1432" s="35"/>
      <c r="Y1432" s="35"/>
      <c r="Z1432" s="35"/>
      <c r="AA1432" s="35"/>
      <c r="AB1432" s="35"/>
      <c r="AC1432" s="35"/>
      <c r="AD1432" s="35"/>
      <c r="AE1432" s="35"/>
      <c r="AR1432" s="185" t="s">
        <v>276</v>
      </c>
      <c r="AT1432" s="185" t="s">
        <v>172</v>
      </c>
      <c r="AU1432" s="185" t="s">
        <v>84</v>
      </c>
      <c r="AY1432" s="18" t="s">
        <v>170</v>
      </c>
      <c r="BE1432" s="186">
        <f>IF(N1432="základní",J1432,0)</f>
        <v>0</v>
      </c>
      <c r="BF1432" s="186">
        <f>IF(N1432="snížená",J1432,0)</f>
        <v>0</v>
      </c>
      <c r="BG1432" s="186">
        <f>IF(N1432="zákl. přenesená",J1432,0)</f>
        <v>0</v>
      </c>
      <c r="BH1432" s="186">
        <f>IF(N1432="sníž. přenesená",J1432,0)</f>
        <v>0</v>
      </c>
      <c r="BI1432" s="186">
        <f>IF(N1432="nulová",J1432,0)</f>
        <v>0</v>
      </c>
      <c r="BJ1432" s="18" t="s">
        <v>82</v>
      </c>
      <c r="BK1432" s="186">
        <f>ROUND(I1432*H1432,2)</f>
        <v>0</v>
      </c>
      <c r="BL1432" s="18" t="s">
        <v>276</v>
      </c>
      <c r="BM1432" s="185" t="s">
        <v>2451</v>
      </c>
    </row>
    <row r="1433" spans="1:65" s="2" customFormat="1" ht="117" x14ac:dyDescent="0.2">
      <c r="A1433" s="35"/>
      <c r="B1433" s="36"/>
      <c r="C1433" s="37"/>
      <c r="D1433" s="187" t="s">
        <v>179</v>
      </c>
      <c r="E1433" s="37"/>
      <c r="F1433" s="188" t="s">
        <v>2419</v>
      </c>
      <c r="G1433" s="37"/>
      <c r="H1433" s="37"/>
      <c r="I1433" s="189"/>
      <c r="J1433" s="37"/>
      <c r="K1433" s="37"/>
      <c r="L1433" s="40"/>
      <c r="M1433" s="190"/>
      <c r="N1433" s="191"/>
      <c r="O1433" s="65"/>
      <c r="P1433" s="65"/>
      <c r="Q1433" s="65"/>
      <c r="R1433" s="65"/>
      <c r="S1433" s="65"/>
      <c r="T1433" s="66"/>
      <c r="U1433" s="35"/>
      <c r="V1433" s="35"/>
      <c r="W1433" s="35"/>
      <c r="X1433" s="35"/>
      <c r="Y1433" s="35"/>
      <c r="Z1433" s="35"/>
      <c r="AA1433" s="35"/>
      <c r="AB1433" s="35"/>
      <c r="AC1433" s="35"/>
      <c r="AD1433" s="35"/>
      <c r="AE1433" s="35"/>
      <c r="AT1433" s="18" t="s">
        <v>179</v>
      </c>
      <c r="AU1433" s="18" t="s">
        <v>84</v>
      </c>
    </row>
    <row r="1434" spans="1:65" s="2" customFormat="1" ht="21.75" customHeight="1" x14ac:dyDescent="0.2">
      <c r="A1434" s="35"/>
      <c r="B1434" s="36"/>
      <c r="C1434" s="214" t="s">
        <v>2452</v>
      </c>
      <c r="D1434" s="214" t="s">
        <v>239</v>
      </c>
      <c r="E1434" s="215" t="s">
        <v>2453</v>
      </c>
      <c r="F1434" s="216" t="s">
        <v>2454</v>
      </c>
      <c r="G1434" s="217" t="s">
        <v>439</v>
      </c>
      <c r="H1434" s="218">
        <v>5</v>
      </c>
      <c r="I1434" s="219"/>
      <c r="J1434" s="220">
        <f>ROUND(I1434*H1434,2)</f>
        <v>0</v>
      </c>
      <c r="K1434" s="216" t="s">
        <v>19</v>
      </c>
      <c r="L1434" s="221"/>
      <c r="M1434" s="222" t="s">
        <v>19</v>
      </c>
      <c r="N1434" s="223" t="s">
        <v>45</v>
      </c>
      <c r="O1434" s="65"/>
      <c r="P1434" s="183">
        <f>O1434*H1434</f>
        <v>0</v>
      </c>
      <c r="Q1434" s="183">
        <v>4.2000000000000003E-2</v>
      </c>
      <c r="R1434" s="183">
        <f>Q1434*H1434</f>
        <v>0.21000000000000002</v>
      </c>
      <c r="S1434" s="183">
        <v>0</v>
      </c>
      <c r="T1434" s="184">
        <f>S1434*H1434</f>
        <v>0</v>
      </c>
      <c r="U1434" s="35"/>
      <c r="V1434" s="35"/>
      <c r="W1434" s="35"/>
      <c r="X1434" s="35"/>
      <c r="Y1434" s="35"/>
      <c r="Z1434" s="35"/>
      <c r="AA1434" s="35"/>
      <c r="AB1434" s="35"/>
      <c r="AC1434" s="35"/>
      <c r="AD1434" s="35"/>
      <c r="AE1434" s="35"/>
      <c r="AR1434" s="185" t="s">
        <v>426</v>
      </c>
      <c r="AT1434" s="185" t="s">
        <v>239</v>
      </c>
      <c r="AU1434" s="185" t="s">
        <v>84</v>
      </c>
      <c r="AY1434" s="18" t="s">
        <v>170</v>
      </c>
      <c r="BE1434" s="186">
        <f>IF(N1434="základní",J1434,0)</f>
        <v>0</v>
      </c>
      <c r="BF1434" s="186">
        <f>IF(N1434="snížená",J1434,0)</f>
        <v>0</v>
      </c>
      <c r="BG1434" s="186">
        <f>IF(N1434="zákl. přenesená",J1434,0)</f>
        <v>0</v>
      </c>
      <c r="BH1434" s="186">
        <f>IF(N1434="sníž. přenesená",J1434,0)</f>
        <v>0</v>
      </c>
      <c r="BI1434" s="186">
        <f>IF(N1434="nulová",J1434,0)</f>
        <v>0</v>
      </c>
      <c r="BJ1434" s="18" t="s">
        <v>82</v>
      </c>
      <c r="BK1434" s="186">
        <f>ROUND(I1434*H1434,2)</f>
        <v>0</v>
      </c>
      <c r="BL1434" s="18" t="s">
        <v>276</v>
      </c>
      <c r="BM1434" s="185" t="s">
        <v>2455</v>
      </c>
    </row>
    <row r="1435" spans="1:65" s="13" customFormat="1" x14ac:dyDescent="0.2">
      <c r="B1435" s="192"/>
      <c r="C1435" s="193"/>
      <c r="D1435" s="187" t="s">
        <v>181</v>
      </c>
      <c r="E1435" s="194" t="s">
        <v>19</v>
      </c>
      <c r="F1435" s="195" t="s">
        <v>2456</v>
      </c>
      <c r="G1435" s="193"/>
      <c r="H1435" s="196">
        <v>5</v>
      </c>
      <c r="I1435" s="197"/>
      <c r="J1435" s="193"/>
      <c r="K1435" s="193"/>
      <c r="L1435" s="198"/>
      <c r="M1435" s="199"/>
      <c r="N1435" s="200"/>
      <c r="O1435" s="200"/>
      <c r="P1435" s="200"/>
      <c r="Q1435" s="200"/>
      <c r="R1435" s="200"/>
      <c r="S1435" s="200"/>
      <c r="T1435" s="201"/>
      <c r="AT1435" s="202" t="s">
        <v>181</v>
      </c>
      <c r="AU1435" s="202" t="s">
        <v>84</v>
      </c>
      <c r="AV1435" s="13" t="s">
        <v>84</v>
      </c>
      <c r="AW1435" s="13" t="s">
        <v>35</v>
      </c>
      <c r="AX1435" s="13" t="s">
        <v>82</v>
      </c>
      <c r="AY1435" s="202" t="s">
        <v>170</v>
      </c>
    </row>
    <row r="1436" spans="1:65" s="2" customFormat="1" ht="16.5" customHeight="1" x14ac:dyDescent="0.2">
      <c r="A1436" s="35"/>
      <c r="B1436" s="36"/>
      <c r="C1436" s="174" t="s">
        <v>2457</v>
      </c>
      <c r="D1436" s="174" t="s">
        <v>172</v>
      </c>
      <c r="E1436" s="175" t="s">
        <v>2458</v>
      </c>
      <c r="F1436" s="176" t="s">
        <v>2459</v>
      </c>
      <c r="G1436" s="177" t="s">
        <v>439</v>
      </c>
      <c r="H1436" s="178">
        <v>8</v>
      </c>
      <c r="I1436" s="179"/>
      <c r="J1436" s="180">
        <f>ROUND(I1436*H1436,2)</f>
        <v>0</v>
      </c>
      <c r="K1436" s="176" t="s">
        <v>176</v>
      </c>
      <c r="L1436" s="40"/>
      <c r="M1436" s="181" t="s">
        <v>19</v>
      </c>
      <c r="N1436" s="182" t="s">
        <v>45</v>
      </c>
      <c r="O1436" s="65"/>
      <c r="P1436" s="183">
        <f>O1436*H1436</f>
        <v>0</v>
      </c>
      <c r="Q1436" s="183">
        <v>0</v>
      </c>
      <c r="R1436" s="183">
        <f>Q1436*H1436</f>
        <v>0</v>
      </c>
      <c r="S1436" s="183">
        <v>0</v>
      </c>
      <c r="T1436" s="184">
        <f>S1436*H1436</f>
        <v>0</v>
      </c>
      <c r="U1436" s="35"/>
      <c r="V1436" s="35"/>
      <c r="W1436" s="35"/>
      <c r="X1436" s="35"/>
      <c r="Y1436" s="35"/>
      <c r="Z1436" s="35"/>
      <c r="AA1436" s="35"/>
      <c r="AB1436" s="35"/>
      <c r="AC1436" s="35"/>
      <c r="AD1436" s="35"/>
      <c r="AE1436" s="35"/>
      <c r="AR1436" s="185" t="s">
        <v>276</v>
      </c>
      <c r="AT1436" s="185" t="s">
        <v>172</v>
      </c>
      <c r="AU1436" s="185" t="s">
        <v>84</v>
      </c>
      <c r="AY1436" s="18" t="s">
        <v>170</v>
      </c>
      <c r="BE1436" s="186">
        <f>IF(N1436="základní",J1436,0)</f>
        <v>0</v>
      </c>
      <c r="BF1436" s="186">
        <f>IF(N1436="snížená",J1436,0)</f>
        <v>0</v>
      </c>
      <c r="BG1436" s="186">
        <f>IF(N1436="zákl. přenesená",J1436,0)</f>
        <v>0</v>
      </c>
      <c r="BH1436" s="186">
        <f>IF(N1436="sníž. přenesená",J1436,0)</f>
        <v>0</v>
      </c>
      <c r="BI1436" s="186">
        <f>IF(N1436="nulová",J1436,0)</f>
        <v>0</v>
      </c>
      <c r="BJ1436" s="18" t="s">
        <v>82</v>
      </c>
      <c r="BK1436" s="186">
        <f>ROUND(I1436*H1436,2)</f>
        <v>0</v>
      </c>
      <c r="BL1436" s="18" t="s">
        <v>276</v>
      </c>
      <c r="BM1436" s="185" t="s">
        <v>2460</v>
      </c>
    </row>
    <row r="1437" spans="1:65" s="2" customFormat="1" ht="16.5" customHeight="1" x14ac:dyDescent="0.2">
      <c r="A1437" s="35"/>
      <c r="B1437" s="36"/>
      <c r="C1437" s="214" t="s">
        <v>2461</v>
      </c>
      <c r="D1437" s="214" t="s">
        <v>239</v>
      </c>
      <c r="E1437" s="215" t="s">
        <v>2462</v>
      </c>
      <c r="F1437" s="216" t="s">
        <v>2463</v>
      </c>
      <c r="G1437" s="217" t="s">
        <v>439</v>
      </c>
      <c r="H1437" s="218">
        <v>8</v>
      </c>
      <c r="I1437" s="219"/>
      <c r="J1437" s="220">
        <f>ROUND(I1437*H1437,2)</f>
        <v>0</v>
      </c>
      <c r="K1437" s="216" t="s">
        <v>176</v>
      </c>
      <c r="L1437" s="221"/>
      <c r="M1437" s="222" t="s">
        <v>19</v>
      </c>
      <c r="N1437" s="223" t="s">
        <v>45</v>
      </c>
      <c r="O1437" s="65"/>
      <c r="P1437" s="183">
        <f>O1437*H1437</f>
        <v>0</v>
      </c>
      <c r="Q1437" s="183">
        <v>2.3999999999999998E-3</v>
      </c>
      <c r="R1437" s="183">
        <f>Q1437*H1437</f>
        <v>1.9199999999999998E-2</v>
      </c>
      <c r="S1437" s="183">
        <v>0</v>
      </c>
      <c r="T1437" s="184">
        <f>S1437*H1437</f>
        <v>0</v>
      </c>
      <c r="U1437" s="35"/>
      <c r="V1437" s="35"/>
      <c r="W1437" s="35"/>
      <c r="X1437" s="35"/>
      <c r="Y1437" s="35"/>
      <c r="Z1437" s="35"/>
      <c r="AA1437" s="35"/>
      <c r="AB1437" s="35"/>
      <c r="AC1437" s="35"/>
      <c r="AD1437" s="35"/>
      <c r="AE1437" s="35"/>
      <c r="AR1437" s="185" t="s">
        <v>426</v>
      </c>
      <c r="AT1437" s="185" t="s">
        <v>239</v>
      </c>
      <c r="AU1437" s="185" t="s">
        <v>84</v>
      </c>
      <c r="AY1437" s="18" t="s">
        <v>170</v>
      </c>
      <c r="BE1437" s="186">
        <f>IF(N1437="základní",J1437,0)</f>
        <v>0</v>
      </c>
      <c r="BF1437" s="186">
        <f>IF(N1437="snížená",J1437,0)</f>
        <v>0</v>
      </c>
      <c r="BG1437" s="186">
        <f>IF(N1437="zákl. přenesená",J1437,0)</f>
        <v>0</v>
      </c>
      <c r="BH1437" s="186">
        <f>IF(N1437="sníž. přenesená",J1437,0)</f>
        <v>0</v>
      </c>
      <c r="BI1437" s="186">
        <f>IF(N1437="nulová",J1437,0)</f>
        <v>0</v>
      </c>
      <c r="BJ1437" s="18" t="s">
        <v>82</v>
      </c>
      <c r="BK1437" s="186">
        <f>ROUND(I1437*H1437,2)</f>
        <v>0</v>
      </c>
      <c r="BL1437" s="18" t="s">
        <v>276</v>
      </c>
      <c r="BM1437" s="185" t="s">
        <v>2464</v>
      </c>
    </row>
    <row r="1438" spans="1:65" s="2" customFormat="1" ht="33" customHeight="1" x14ac:dyDescent="0.2">
      <c r="A1438" s="35"/>
      <c r="B1438" s="36"/>
      <c r="C1438" s="174" t="s">
        <v>2465</v>
      </c>
      <c r="D1438" s="174" t="s">
        <v>172</v>
      </c>
      <c r="E1438" s="175" t="s">
        <v>2466</v>
      </c>
      <c r="F1438" s="176" t="s">
        <v>2467</v>
      </c>
      <c r="G1438" s="177" t="s">
        <v>439</v>
      </c>
      <c r="H1438" s="178">
        <v>9</v>
      </c>
      <c r="I1438" s="179"/>
      <c r="J1438" s="180">
        <f>ROUND(I1438*H1438,2)</f>
        <v>0</v>
      </c>
      <c r="K1438" s="176" t="s">
        <v>176</v>
      </c>
      <c r="L1438" s="40"/>
      <c r="M1438" s="181" t="s">
        <v>19</v>
      </c>
      <c r="N1438" s="182" t="s">
        <v>45</v>
      </c>
      <c r="O1438" s="65"/>
      <c r="P1438" s="183">
        <f>O1438*H1438</f>
        <v>0</v>
      </c>
      <c r="Q1438" s="183">
        <v>2.5999999999999998E-4</v>
      </c>
      <c r="R1438" s="183">
        <f>Q1438*H1438</f>
        <v>2.3399999999999996E-3</v>
      </c>
      <c r="S1438" s="183">
        <v>0</v>
      </c>
      <c r="T1438" s="184">
        <f>S1438*H1438</f>
        <v>0</v>
      </c>
      <c r="U1438" s="35"/>
      <c r="V1438" s="35"/>
      <c r="W1438" s="35"/>
      <c r="X1438" s="35"/>
      <c r="Y1438" s="35"/>
      <c r="Z1438" s="35"/>
      <c r="AA1438" s="35"/>
      <c r="AB1438" s="35"/>
      <c r="AC1438" s="35"/>
      <c r="AD1438" s="35"/>
      <c r="AE1438" s="35"/>
      <c r="AR1438" s="185" t="s">
        <v>276</v>
      </c>
      <c r="AT1438" s="185" t="s">
        <v>172</v>
      </c>
      <c r="AU1438" s="185" t="s">
        <v>84</v>
      </c>
      <c r="AY1438" s="18" t="s">
        <v>170</v>
      </c>
      <c r="BE1438" s="186">
        <f>IF(N1438="základní",J1438,0)</f>
        <v>0</v>
      </c>
      <c r="BF1438" s="186">
        <f>IF(N1438="snížená",J1438,0)</f>
        <v>0</v>
      </c>
      <c r="BG1438" s="186">
        <f>IF(N1438="zákl. přenesená",J1438,0)</f>
        <v>0</v>
      </c>
      <c r="BH1438" s="186">
        <f>IF(N1438="sníž. přenesená",J1438,0)</f>
        <v>0</v>
      </c>
      <c r="BI1438" s="186">
        <f>IF(N1438="nulová",J1438,0)</f>
        <v>0</v>
      </c>
      <c r="BJ1438" s="18" t="s">
        <v>82</v>
      </c>
      <c r="BK1438" s="186">
        <f>ROUND(I1438*H1438,2)</f>
        <v>0</v>
      </c>
      <c r="BL1438" s="18" t="s">
        <v>276</v>
      </c>
      <c r="BM1438" s="185" t="s">
        <v>2468</v>
      </c>
    </row>
    <row r="1439" spans="1:65" s="2" customFormat="1" ht="48.75" x14ac:dyDescent="0.2">
      <c r="A1439" s="35"/>
      <c r="B1439" s="36"/>
      <c r="C1439" s="37"/>
      <c r="D1439" s="187" t="s">
        <v>179</v>
      </c>
      <c r="E1439" s="37"/>
      <c r="F1439" s="188" t="s">
        <v>2469</v>
      </c>
      <c r="G1439" s="37"/>
      <c r="H1439" s="37"/>
      <c r="I1439" s="189"/>
      <c r="J1439" s="37"/>
      <c r="K1439" s="37"/>
      <c r="L1439" s="40"/>
      <c r="M1439" s="190"/>
      <c r="N1439" s="191"/>
      <c r="O1439" s="65"/>
      <c r="P1439" s="65"/>
      <c r="Q1439" s="65"/>
      <c r="R1439" s="65"/>
      <c r="S1439" s="65"/>
      <c r="T1439" s="66"/>
      <c r="U1439" s="35"/>
      <c r="V1439" s="35"/>
      <c r="W1439" s="35"/>
      <c r="X1439" s="35"/>
      <c r="Y1439" s="35"/>
      <c r="Z1439" s="35"/>
      <c r="AA1439" s="35"/>
      <c r="AB1439" s="35"/>
      <c r="AC1439" s="35"/>
      <c r="AD1439" s="35"/>
      <c r="AE1439" s="35"/>
      <c r="AT1439" s="18" t="s">
        <v>179</v>
      </c>
      <c r="AU1439" s="18" t="s">
        <v>84</v>
      </c>
    </row>
    <row r="1440" spans="1:65" s="2" customFormat="1" ht="16.5" customHeight="1" x14ac:dyDescent="0.2">
      <c r="A1440" s="35"/>
      <c r="B1440" s="36"/>
      <c r="C1440" s="214" t="s">
        <v>2470</v>
      </c>
      <c r="D1440" s="214" t="s">
        <v>239</v>
      </c>
      <c r="E1440" s="215" t="s">
        <v>2471</v>
      </c>
      <c r="F1440" s="216" t="s">
        <v>2472</v>
      </c>
      <c r="G1440" s="217" t="s">
        <v>439</v>
      </c>
      <c r="H1440" s="218">
        <v>9</v>
      </c>
      <c r="I1440" s="219"/>
      <c r="J1440" s="220">
        <f>ROUND(I1440*H1440,2)</f>
        <v>0</v>
      </c>
      <c r="K1440" s="216" t="s">
        <v>176</v>
      </c>
      <c r="L1440" s="221"/>
      <c r="M1440" s="222" t="s">
        <v>19</v>
      </c>
      <c r="N1440" s="223" t="s">
        <v>45</v>
      </c>
      <c r="O1440" s="65"/>
      <c r="P1440" s="183">
        <f>O1440*H1440</f>
        <v>0</v>
      </c>
      <c r="Q1440" s="183">
        <v>4.4999999999999997E-3</v>
      </c>
      <c r="R1440" s="183">
        <f>Q1440*H1440</f>
        <v>4.0499999999999994E-2</v>
      </c>
      <c r="S1440" s="183">
        <v>0</v>
      </c>
      <c r="T1440" s="184">
        <f>S1440*H1440</f>
        <v>0</v>
      </c>
      <c r="U1440" s="35"/>
      <c r="V1440" s="35"/>
      <c r="W1440" s="35"/>
      <c r="X1440" s="35"/>
      <c r="Y1440" s="35"/>
      <c r="Z1440" s="35"/>
      <c r="AA1440" s="35"/>
      <c r="AB1440" s="35"/>
      <c r="AC1440" s="35"/>
      <c r="AD1440" s="35"/>
      <c r="AE1440" s="35"/>
      <c r="AR1440" s="185" t="s">
        <v>426</v>
      </c>
      <c r="AT1440" s="185" t="s">
        <v>239</v>
      </c>
      <c r="AU1440" s="185" t="s">
        <v>84</v>
      </c>
      <c r="AY1440" s="18" t="s">
        <v>170</v>
      </c>
      <c r="BE1440" s="186">
        <f>IF(N1440="základní",J1440,0)</f>
        <v>0</v>
      </c>
      <c r="BF1440" s="186">
        <f>IF(N1440="snížená",J1440,0)</f>
        <v>0</v>
      </c>
      <c r="BG1440" s="186">
        <f>IF(N1440="zákl. přenesená",J1440,0)</f>
        <v>0</v>
      </c>
      <c r="BH1440" s="186">
        <f>IF(N1440="sníž. přenesená",J1440,0)</f>
        <v>0</v>
      </c>
      <c r="BI1440" s="186">
        <f>IF(N1440="nulová",J1440,0)</f>
        <v>0</v>
      </c>
      <c r="BJ1440" s="18" t="s">
        <v>82</v>
      </c>
      <c r="BK1440" s="186">
        <f>ROUND(I1440*H1440,2)</f>
        <v>0</v>
      </c>
      <c r="BL1440" s="18" t="s">
        <v>276</v>
      </c>
      <c r="BM1440" s="185" t="s">
        <v>2473</v>
      </c>
    </row>
    <row r="1441" spans="1:65" s="2" customFormat="1" ht="16.5" customHeight="1" x14ac:dyDescent="0.2">
      <c r="A1441" s="35"/>
      <c r="B1441" s="36"/>
      <c r="C1441" s="214" t="s">
        <v>2474</v>
      </c>
      <c r="D1441" s="214" t="s">
        <v>239</v>
      </c>
      <c r="E1441" s="215" t="s">
        <v>2475</v>
      </c>
      <c r="F1441" s="216" t="s">
        <v>2476</v>
      </c>
      <c r="G1441" s="217" t="s">
        <v>439</v>
      </c>
      <c r="H1441" s="218">
        <v>9</v>
      </c>
      <c r="I1441" s="219"/>
      <c r="J1441" s="220">
        <f>ROUND(I1441*H1441,2)</f>
        <v>0</v>
      </c>
      <c r="K1441" s="216" t="s">
        <v>176</v>
      </c>
      <c r="L1441" s="221"/>
      <c r="M1441" s="222" t="s">
        <v>19</v>
      </c>
      <c r="N1441" s="223" t="s">
        <v>45</v>
      </c>
      <c r="O1441" s="65"/>
      <c r="P1441" s="183">
        <f>O1441*H1441</f>
        <v>0</v>
      </c>
      <c r="Q1441" s="183">
        <v>9.1E-4</v>
      </c>
      <c r="R1441" s="183">
        <f>Q1441*H1441</f>
        <v>8.1899999999999994E-3</v>
      </c>
      <c r="S1441" s="183">
        <v>0</v>
      </c>
      <c r="T1441" s="184">
        <f>S1441*H1441</f>
        <v>0</v>
      </c>
      <c r="U1441" s="35"/>
      <c r="V1441" s="35"/>
      <c r="W1441" s="35"/>
      <c r="X1441" s="35"/>
      <c r="Y1441" s="35"/>
      <c r="Z1441" s="35"/>
      <c r="AA1441" s="35"/>
      <c r="AB1441" s="35"/>
      <c r="AC1441" s="35"/>
      <c r="AD1441" s="35"/>
      <c r="AE1441" s="35"/>
      <c r="AR1441" s="185" t="s">
        <v>426</v>
      </c>
      <c r="AT1441" s="185" t="s">
        <v>239</v>
      </c>
      <c r="AU1441" s="185" t="s">
        <v>84</v>
      </c>
      <c r="AY1441" s="18" t="s">
        <v>170</v>
      </c>
      <c r="BE1441" s="186">
        <f>IF(N1441="základní",J1441,0)</f>
        <v>0</v>
      </c>
      <c r="BF1441" s="186">
        <f>IF(N1441="snížená",J1441,0)</f>
        <v>0</v>
      </c>
      <c r="BG1441" s="186">
        <f>IF(N1441="zákl. přenesená",J1441,0)</f>
        <v>0</v>
      </c>
      <c r="BH1441" s="186">
        <f>IF(N1441="sníž. přenesená",J1441,0)</f>
        <v>0</v>
      </c>
      <c r="BI1441" s="186">
        <f>IF(N1441="nulová",J1441,0)</f>
        <v>0</v>
      </c>
      <c r="BJ1441" s="18" t="s">
        <v>82</v>
      </c>
      <c r="BK1441" s="186">
        <f>ROUND(I1441*H1441,2)</f>
        <v>0</v>
      </c>
      <c r="BL1441" s="18" t="s">
        <v>276</v>
      </c>
      <c r="BM1441" s="185" t="s">
        <v>2477</v>
      </c>
    </row>
    <row r="1442" spans="1:65" s="2" customFormat="1" ht="16.5" customHeight="1" x14ac:dyDescent="0.2">
      <c r="A1442" s="35"/>
      <c r="B1442" s="36"/>
      <c r="C1442" s="214" t="s">
        <v>2478</v>
      </c>
      <c r="D1442" s="214" t="s">
        <v>239</v>
      </c>
      <c r="E1442" s="215" t="s">
        <v>2479</v>
      </c>
      <c r="F1442" s="216" t="s">
        <v>2480</v>
      </c>
      <c r="G1442" s="217" t="s">
        <v>954</v>
      </c>
      <c r="H1442" s="218">
        <v>9</v>
      </c>
      <c r="I1442" s="219"/>
      <c r="J1442" s="220">
        <f>ROUND(I1442*H1442,2)</f>
        <v>0</v>
      </c>
      <c r="K1442" s="216" t="s">
        <v>176</v>
      </c>
      <c r="L1442" s="221"/>
      <c r="M1442" s="222" t="s">
        <v>19</v>
      </c>
      <c r="N1442" s="223" t="s">
        <v>45</v>
      </c>
      <c r="O1442" s="65"/>
      <c r="P1442" s="183">
        <f>O1442*H1442</f>
        <v>0</v>
      </c>
      <c r="Q1442" s="183">
        <v>4.0000000000000001E-3</v>
      </c>
      <c r="R1442" s="183">
        <f>Q1442*H1442</f>
        <v>3.6000000000000004E-2</v>
      </c>
      <c r="S1442" s="183">
        <v>0</v>
      </c>
      <c r="T1442" s="184">
        <f>S1442*H1442</f>
        <v>0</v>
      </c>
      <c r="U1442" s="35"/>
      <c r="V1442" s="35"/>
      <c r="W1442" s="35"/>
      <c r="X1442" s="35"/>
      <c r="Y1442" s="35"/>
      <c r="Z1442" s="35"/>
      <c r="AA1442" s="35"/>
      <c r="AB1442" s="35"/>
      <c r="AC1442" s="35"/>
      <c r="AD1442" s="35"/>
      <c r="AE1442" s="35"/>
      <c r="AR1442" s="185" t="s">
        <v>426</v>
      </c>
      <c r="AT1442" s="185" t="s">
        <v>239</v>
      </c>
      <c r="AU1442" s="185" t="s">
        <v>84</v>
      </c>
      <c r="AY1442" s="18" t="s">
        <v>170</v>
      </c>
      <c r="BE1442" s="186">
        <f>IF(N1442="základní",J1442,0)</f>
        <v>0</v>
      </c>
      <c r="BF1442" s="186">
        <f>IF(N1442="snížená",J1442,0)</f>
        <v>0</v>
      </c>
      <c r="BG1442" s="186">
        <f>IF(N1442="zákl. přenesená",J1442,0)</f>
        <v>0</v>
      </c>
      <c r="BH1442" s="186">
        <f>IF(N1442="sníž. přenesená",J1442,0)</f>
        <v>0</v>
      </c>
      <c r="BI1442" s="186">
        <f>IF(N1442="nulová",J1442,0)</f>
        <v>0</v>
      </c>
      <c r="BJ1442" s="18" t="s">
        <v>82</v>
      </c>
      <c r="BK1442" s="186">
        <f>ROUND(I1442*H1442,2)</f>
        <v>0</v>
      </c>
      <c r="BL1442" s="18" t="s">
        <v>276</v>
      </c>
      <c r="BM1442" s="185" t="s">
        <v>2481</v>
      </c>
    </row>
    <row r="1443" spans="1:65" s="2" customFormat="1" ht="16.5" customHeight="1" x14ac:dyDescent="0.2">
      <c r="A1443" s="35"/>
      <c r="B1443" s="36"/>
      <c r="C1443" s="214" t="s">
        <v>2482</v>
      </c>
      <c r="D1443" s="214" t="s">
        <v>239</v>
      </c>
      <c r="E1443" s="215" t="s">
        <v>2483</v>
      </c>
      <c r="F1443" s="216" t="s">
        <v>2484</v>
      </c>
      <c r="G1443" s="217" t="s">
        <v>439</v>
      </c>
      <c r="H1443" s="218">
        <v>9</v>
      </c>
      <c r="I1443" s="219"/>
      <c r="J1443" s="220">
        <f>ROUND(I1443*H1443,2)</f>
        <v>0</v>
      </c>
      <c r="K1443" s="216" t="s">
        <v>176</v>
      </c>
      <c r="L1443" s="221"/>
      <c r="M1443" s="222" t="s">
        <v>19</v>
      </c>
      <c r="N1443" s="223" t="s">
        <v>45</v>
      </c>
      <c r="O1443" s="65"/>
      <c r="P1443" s="183">
        <f>O1443*H1443</f>
        <v>0</v>
      </c>
      <c r="Q1443" s="183">
        <v>4.9000000000000002E-2</v>
      </c>
      <c r="R1443" s="183">
        <f>Q1443*H1443</f>
        <v>0.441</v>
      </c>
      <c r="S1443" s="183">
        <v>0</v>
      </c>
      <c r="T1443" s="184">
        <f>S1443*H1443</f>
        <v>0</v>
      </c>
      <c r="U1443" s="35"/>
      <c r="V1443" s="35"/>
      <c r="W1443" s="35"/>
      <c r="X1443" s="35"/>
      <c r="Y1443" s="35"/>
      <c r="Z1443" s="35"/>
      <c r="AA1443" s="35"/>
      <c r="AB1443" s="35"/>
      <c r="AC1443" s="35"/>
      <c r="AD1443" s="35"/>
      <c r="AE1443" s="35"/>
      <c r="AR1443" s="185" t="s">
        <v>426</v>
      </c>
      <c r="AT1443" s="185" t="s">
        <v>239</v>
      </c>
      <c r="AU1443" s="185" t="s">
        <v>84</v>
      </c>
      <c r="AY1443" s="18" t="s">
        <v>170</v>
      </c>
      <c r="BE1443" s="186">
        <f>IF(N1443="základní",J1443,0)</f>
        <v>0</v>
      </c>
      <c r="BF1443" s="186">
        <f>IF(N1443="snížená",J1443,0)</f>
        <v>0</v>
      </c>
      <c r="BG1443" s="186">
        <f>IF(N1443="zákl. přenesená",J1443,0)</f>
        <v>0</v>
      </c>
      <c r="BH1443" s="186">
        <f>IF(N1443="sníž. přenesená",J1443,0)</f>
        <v>0</v>
      </c>
      <c r="BI1443" s="186">
        <f>IF(N1443="nulová",J1443,0)</f>
        <v>0</v>
      </c>
      <c r="BJ1443" s="18" t="s">
        <v>82</v>
      </c>
      <c r="BK1443" s="186">
        <f>ROUND(I1443*H1443,2)</f>
        <v>0</v>
      </c>
      <c r="BL1443" s="18" t="s">
        <v>276</v>
      </c>
      <c r="BM1443" s="185" t="s">
        <v>2485</v>
      </c>
    </row>
    <row r="1444" spans="1:65" s="2" customFormat="1" ht="24" x14ac:dyDescent="0.2">
      <c r="A1444" s="35"/>
      <c r="B1444" s="36"/>
      <c r="C1444" s="174" t="s">
        <v>2486</v>
      </c>
      <c r="D1444" s="174" t="s">
        <v>172</v>
      </c>
      <c r="E1444" s="175" t="s">
        <v>2487</v>
      </c>
      <c r="F1444" s="176" t="s">
        <v>2488</v>
      </c>
      <c r="G1444" s="177" t="s">
        <v>439</v>
      </c>
      <c r="H1444" s="178">
        <v>22</v>
      </c>
      <c r="I1444" s="179"/>
      <c r="J1444" s="180">
        <f>ROUND(I1444*H1444,2)</f>
        <v>0</v>
      </c>
      <c r="K1444" s="176" t="s">
        <v>176</v>
      </c>
      <c r="L1444" s="40"/>
      <c r="M1444" s="181" t="s">
        <v>19</v>
      </c>
      <c r="N1444" s="182" t="s">
        <v>45</v>
      </c>
      <c r="O1444" s="65"/>
      <c r="P1444" s="183">
        <f>O1444*H1444</f>
        <v>0</v>
      </c>
      <c r="Q1444" s="183">
        <v>4.6999999999999999E-4</v>
      </c>
      <c r="R1444" s="183">
        <f>Q1444*H1444</f>
        <v>1.034E-2</v>
      </c>
      <c r="S1444" s="183">
        <v>0</v>
      </c>
      <c r="T1444" s="184">
        <f>S1444*H1444</f>
        <v>0</v>
      </c>
      <c r="U1444" s="35"/>
      <c r="V1444" s="35"/>
      <c r="W1444" s="35"/>
      <c r="X1444" s="35"/>
      <c r="Y1444" s="35"/>
      <c r="Z1444" s="35"/>
      <c r="AA1444" s="35"/>
      <c r="AB1444" s="35"/>
      <c r="AC1444" s="35"/>
      <c r="AD1444" s="35"/>
      <c r="AE1444" s="35"/>
      <c r="AR1444" s="185" t="s">
        <v>276</v>
      </c>
      <c r="AT1444" s="185" t="s">
        <v>172</v>
      </c>
      <c r="AU1444" s="185" t="s">
        <v>84</v>
      </c>
      <c r="AY1444" s="18" t="s">
        <v>170</v>
      </c>
      <c r="BE1444" s="186">
        <f>IF(N1444="základní",J1444,0)</f>
        <v>0</v>
      </c>
      <c r="BF1444" s="186">
        <f>IF(N1444="snížená",J1444,0)</f>
        <v>0</v>
      </c>
      <c r="BG1444" s="186">
        <f>IF(N1444="zákl. přenesená",J1444,0)</f>
        <v>0</v>
      </c>
      <c r="BH1444" s="186">
        <f>IF(N1444="sníž. přenesená",J1444,0)</f>
        <v>0</v>
      </c>
      <c r="BI1444" s="186">
        <f>IF(N1444="nulová",J1444,0)</f>
        <v>0</v>
      </c>
      <c r="BJ1444" s="18" t="s">
        <v>82</v>
      </c>
      <c r="BK1444" s="186">
        <f>ROUND(I1444*H1444,2)</f>
        <v>0</v>
      </c>
      <c r="BL1444" s="18" t="s">
        <v>276</v>
      </c>
      <c r="BM1444" s="185" t="s">
        <v>2489</v>
      </c>
    </row>
    <row r="1445" spans="1:65" s="2" customFormat="1" ht="39" x14ac:dyDescent="0.2">
      <c r="A1445" s="35"/>
      <c r="B1445" s="36"/>
      <c r="C1445" s="37"/>
      <c r="D1445" s="187" t="s">
        <v>179</v>
      </c>
      <c r="E1445" s="37"/>
      <c r="F1445" s="188" t="s">
        <v>2490</v>
      </c>
      <c r="G1445" s="37"/>
      <c r="H1445" s="37"/>
      <c r="I1445" s="189"/>
      <c r="J1445" s="37"/>
      <c r="K1445" s="37"/>
      <c r="L1445" s="40"/>
      <c r="M1445" s="190"/>
      <c r="N1445" s="191"/>
      <c r="O1445" s="65"/>
      <c r="P1445" s="65"/>
      <c r="Q1445" s="65"/>
      <c r="R1445" s="65"/>
      <c r="S1445" s="65"/>
      <c r="T1445" s="66"/>
      <c r="U1445" s="35"/>
      <c r="V1445" s="35"/>
      <c r="W1445" s="35"/>
      <c r="X1445" s="35"/>
      <c r="Y1445" s="35"/>
      <c r="Z1445" s="35"/>
      <c r="AA1445" s="35"/>
      <c r="AB1445" s="35"/>
      <c r="AC1445" s="35"/>
      <c r="AD1445" s="35"/>
      <c r="AE1445" s="35"/>
      <c r="AT1445" s="18" t="s">
        <v>179</v>
      </c>
      <c r="AU1445" s="18" t="s">
        <v>84</v>
      </c>
    </row>
    <row r="1446" spans="1:65" s="2" customFormat="1" ht="21.75" customHeight="1" x14ac:dyDescent="0.2">
      <c r="A1446" s="35"/>
      <c r="B1446" s="36"/>
      <c r="C1446" s="214" t="s">
        <v>2491</v>
      </c>
      <c r="D1446" s="214" t="s">
        <v>239</v>
      </c>
      <c r="E1446" s="215" t="s">
        <v>2492</v>
      </c>
      <c r="F1446" s="216" t="s">
        <v>2493</v>
      </c>
      <c r="G1446" s="217" t="s">
        <v>439</v>
      </c>
      <c r="H1446" s="218">
        <v>22</v>
      </c>
      <c r="I1446" s="219"/>
      <c r="J1446" s="220">
        <f>ROUND(I1446*H1446,2)</f>
        <v>0</v>
      </c>
      <c r="K1446" s="216" t="s">
        <v>176</v>
      </c>
      <c r="L1446" s="221"/>
      <c r="M1446" s="222" t="s">
        <v>19</v>
      </c>
      <c r="N1446" s="223" t="s">
        <v>45</v>
      </c>
      <c r="O1446" s="65"/>
      <c r="P1446" s="183">
        <f>O1446*H1446</f>
        <v>0</v>
      </c>
      <c r="Q1446" s="183">
        <v>1.6E-2</v>
      </c>
      <c r="R1446" s="183">
        <f>Q1446*H1446</f>
        <v>0.35199999999999998</v>
      </c>
      <c r="S1446" s="183">
        <v>0</v>
      </c>
      <c r="T1446" s="184">
        <f>S1446*H1446</f>
        <v>0</v>
      </c>
      <c r="U1446" s="35"/>
      <c r="V1446" s="35"/>
      <c r="W1446" s="35"/>
      <c r="X1446" s="35"/>
      <c r="Y1446" s="35"/>
      <c r="Z1446" s="35"/>
      <c r="AA1446" s="35"/>
      <c r="AB1446" s="35"/>
      <c r="AC1446" s="35"/>
      <c r="AD1446" s="35"/>
      <c r="AE1446" s="35"/>
      <c r="AR1446" s="185" t="s">
        <v>426</v>
      </c>
      <c r="AT1446" s="185" t="s">
        <v>239</v>
      </c>
      <c r="AU1446" s="185" t="s">
        <v>84</v>
      </c>
      <c r="AY1446" s="18" t="s">
        <v>170</v>
      </c>
      <c r="BE1446" s="186">
        <f>IF(N1446="základní",J1446,0)</f>
        <v>0</v>
      </c>
      <c r="BF1446" s="186">
        <f>IF(N1446="snížená",J1446,0)</f>
        <v>0</v>
      </c>
      <c r="BG1446" s="186">
        <f>IF(N1446="zákl. přenesená",J1446,0)</f>
        <v>0</v>
      </c>
      <c r="BH1446" s="186">
        <f>IF(N1446="sníž. přenesená",J1446,0)</f>
        <v>0</v>
      </c>
      <c r="BI1446" s="186">
        <f>IF(N1446="nulová",J1446,0)</f>
        <v>0</v>
      </c>
      <c r="BJ1446" s="18" t="s">
        <v>82</v>
      </c>
      <c r="BK1446" s="186">
        <f>ROUND(I1446*H1446,2)</f>
        <v>0</v>
      </c>
      <c r="BL1446" s="18" t="s">
        <v>276</v>
      </c>
      <c r="BM1446" s="185" t="s">
        <v>2494</v>
      </c>
    </row>
    <row r="1447" spans="1:65" s="2" customFormat="1" ht="24" x14ac:dyDescent="0.2">
      <c r="A1447" s="35"/>
      <c r="B1447" s="36"/>
      <c r="C1447" s="174" t="s">
        <v>2495</v>
      </c>
      <c r="D1447" s="174" t="s">
        <v>172</v>
      </c>
      <c r="E1447" s="175" t="s">
        <v>2496</v>
      </c>
      <c r="F1447" s="176" t="s">
        <v>2497</v>
      </c>
      <c r="G1447" s="177" t="s">
        <v>439</v>
      </c>
      <c r="H1447" s="178">
        <v>8</v>
      </c>
      <c r="I1447" s="179"/>
      <c r="J1447" s="180">
        <f>ROUND(I1447*H1447,2)</f>
        <v>0</v>
      </c>
      <c r="K1447" s="176" t="s">
        <v>176</v>
      </c>
      <c r="L1447" s="40"/>
      <c r="M1447" s="181" t="s">
        <v>19</v>
      </c>
      <c r="N1447" s="182" t="s">
        <v>45</v>
      </c>
      <c r="O1447" s="65"/>
      <c r="P1447" s="183">
        <f>O1447*H1447</f>
        <v>0</v>
      </c>
      <c r="Q1447" s="183">
        <v>4.0000000000000002E-4</v>
      </c>
      <c r="R1447" s="183">
        <f>Q1447*H1447</f>
        <v>3.2000000000000002E-3</v>
      </c>
      <c r="S1447" s="183">
        <v>0</v>
      </c>
      <c r="T1447" s="184">
        <f>S1447*H1447</f>
        <v>0</v>
      </c>
      <c r="U1447" s="35"/>
      <c r="V1447" s="35"/>
      <c r="W1447" s="35"/>
      <c r="X1447" s="35"/>
      <c r="Y1447" s="35"/>
      <c r="Z1447" s="35"/>
      <c r="AA1447" s="35"/>
      <c r="AB1447" s="35"/>
      <c r="AC1447" s="35"/>
      <c r="AD1447" s="35"/>
      <c r="AE1447" s="35"/>
      <c r="AR1447" s="185" t="s">
        <v>276</v>
      </c>
      <c r="AT1447" s="185" t="s">
        <v>172</v>
      </c>
      <c r="AU1447" s="185" t="s">
        <v>84</v>
      </c>
      <c r="AY1447" s="18" t="s">
        <v>170</v>
      </c>
      <c r="BE1447" s="186">
        <f>IF(N1447="základní",J1447,0)</f>
        <v>0</v>
      </c>
      <c r="BF1447" s="186">
        <f>IF(N1447="snížená",J1447,0)</f>
        <v>0</v>
      </c>
      <c r="BG1447" s="186">
        <f>IF(N1447="zákl. přenesená",J1447,0)</f>
        <v>0</v>
      </c>
      <c r="BH1447" s="186">
        <f>IF(N1447="sníž. přenesená",J1447,0)</f>
        <v>0</v>
      </c>
      <c r="BI1447" s="186">
        <f>IF(N1447="nulová",J1447,0)</f>
        <v>0</v>
      </c>
      <c r="BJ1447" s="18" t="s">
        <v>82</v>
      </c>
      <c r="BK1447" s="186">
        <f>ROUND(I1447*H1447,2)</f>
        <v>0</v>
      </c>
      <c r="BL1447" s="18" t="s">
        <v>276</v>
      </c>
      <c r="BM1447" s="185" t="s">
        <v>2498</v>
      </c>
    </row>
    <row r="1448" spans="1:65" s="2" customFormat="1" ht="39" x14ac:dyDescent="0.2">
      <c r="A1448" s="35"/>
      <c r="B1448" s="36"/>
      <c r="C1448" s="37"/>
      <c r="D1448" s="187" t="s">
        <v>179</v>
      </c>
      <c r="E1448" s="37"/>
      <c r="F1448" s="188" t="s">
        <v>2490</v>
      </c>
      <c r="G1448" s="37"/>
      <c r="H1448" s="37"/>
      <c r="I1448" s="189"/>
      <c r="J1448" s="37"/>
      <c r="K1448" s="37"/>
      <c r="L1448" s="40"/>
      <c r="M1448" s="190"/>
      <c r="N1448" s="191"/>
      <c r="O1448" s="65"/>
      <c r="P1448" s="65"/>
      <c r="Q1448" s="65"/>
      <c r="R1448" s="65"/>
      <c r="S1448" s="65"/>
      <c r="T1448" s="66"/>
      <c r="U1448" s="35"/>
      <c r="V1448" s="35"/>
      <c r="W1448" s="35"/>
      <c r="X1448" s="35"/>
      <c r="Y1448" s="35"/>
      <c r="Z1448" s="35"/>
      <c r="AA1448" s="35"/>
      <c r="AB1448" s="35"/>
      <c r="AC1448" s="35"/>
      <c r="AD1448" s="35"/>
      <c r="AE1448" s="35"/>
      <c r="AT1448" s="18" t="s">
        <v>179</v>
      </c>
      <c r="AU1448" s="18" t="s">
        <v>84</v>
      </c>
    </row>
    <row r="1449" spans="1:65" s="2" customFormat="1" ht="24" x14ac:dyDescent="0.2">
      <c r="A1449" s="35"/>
      <c r="B1449" s="36"/>
      <c r="C1449" s="214" t="s">
        <v>2499</v>
      </c>
      <c r="D1449" s="214" t="s">
        <v>239</v>
      </c>
      <c r="E1449" s="215" t="s">
        <v>2500</v>
      </c>
      <c r="F1449" s="216" t="s">
        <v>2501</v>
      </c>
      <c r="G1449" s="217" t="s">
        <v>439</v>
      </c>
      <c r="H1449" s="218">
        <v>8</v>
      </c>
      <c r="I1449" s="219"/>
      <c r="J1449" s="220">
        <f>ROUND(I1449*H1449,2)</f>
        <v>0</v>
      </c>
      <c r="K1449" s="216" t="s">
        <v>176</v>
      </c>
      <c r="L1449" s="221"/>
      <c r="M1449" s="222" t="s">
        <v>19</v>
      </c>
      <c r="N1449" s="223" t="s">
        <v>45</v>
      </c>
      <c r="O1449" s="65"/>
      <c r="P1449" s="183">
        <f>O1449*H1449</f>
        <v>0</v>
      </c>
      <c r="Q1449" s="183">
        <v>1.6E-2</v>
      </c>
      <c r="R1449" s="183">
        <f>Q1449*H1449</f>
        <v>0.128</v>
      </c>
      <c r="S1449" s="183">
        <v>0</v>
      </c>
      <c r="T1449" s="184">
        <f>S1449*H1449</f>
        <v>0</v>
      </c>
      <c r="U1449" s="35"/>
      <c r="V1449" s="35"/>
      <c r="W1449" s="35"/>
      <c r="X1449" s="35"/>
      <c r="Y1449" s="35"/>
      <c r="Z1449" s="35"/>
      <c r="AA1449" s="35"/>
      <c r="AB1449" s="35"/>
      <c r="AC1449" s="35"/>
      <c r="AD1449" s="35"/>
      <c r="AE1449" s="35"/>
      <c r="AR1449" s="185" t="s">
        <v>426</v>
      </c>
      <c r="AT1449" s="185" t="s">
        <v>239</v>
      </c>
      <c r="AU1449" s="185" t="s">
        <v>84</v>
      </c>
      <c r="AY1449" s="18" t="s">
        <v>170</v>
      </c>
      <c r="BE1449" s="186">
        <f>IF(N1449="základní",J1449,0)</f>
        <v>0</v>
      </c>
      <c r="BF1449" s="186">
        <f>IF(N1449="snížená",J1449,0)</f>
        <v>0</v>
      </c>
      <c r="BG1449" s="186">
        <f>IF(N1449="zákl. přenesená",J1449,0)</f>
        <v>0</v>
      </c>
      <c r="BH1449" s="186">
        <f>IF(N1449="sníž. přenesená",J1449,0)</f>
        <v>0</v>
      </c>
      <c r="BI1449" s="186">
        <f>IF(N1449="nulová",J1449,0)</f>
        <v>0</v>
      </c>
      <c r="BJ1449" s="18" t="s">
        <v>82</v>
      </c>
      <c r="BK1449" s="186">
        <f>ROUND(I1449*H1449,2)</f>
        <v>0</v>
      </c>
      <c r="BL1449" s="18" t="s">
        <v>276</v>
      </c>
      <c r="BM1449" s="185" t="s">
        <v>2502</v>
      </c>
    </row>
    <row r="1450" spans="1:65" s="2" customFormat="1" ht="16.5" customHeight="1" x14ac:dyDescent="0.2">
      <c r="A1450" s="35"/>
      <c r="B1450" s="36"/>
      <c r="C1450" s="174" t="s">
        <v>2503</v>
      </c>
      <c r="D1450" s="174" t="s">
        <v>172</v>
      </c>
      <c r="E1450" s="175" t="s">
        <v>2504</v>
      </c>
      <c r="F1450" s="176" t="s">
        <v>2505</v>
      </c>
      <c r="G1450" s="177" t="s">
        <v>1484</v>
      </c>
      <c r="H1450" s="178">
        <v>4</v>
      </c>
      <c r="I1450" s="179"/>
      <c r="J1450" s="180">
        <f>ROUND(I1450*H1450,2)</f>
        <v>0</v>
      </c>
      <c r="K1450" s="176" t="s">
        <v>19</v>
      </c>
      <c r="L1450" s="40"/>
      <c r="M1450" s="181" t="s">
        <v>19</v>
      </c>
      <c r="N1450" s="182" t="s">
        <v>45</v>
      </c>
      <c r="O1450" s="65"/>
      <c r="P1450" s="183">
        <f>O1450*H1450</f>
        <v>0</v>
      </c>
      <c r="Q1450" s="183">
        <v>0</v>
      </c>
      <c r="R1450" s="183">
        <f>Q1450*H1450</f>
        <v>0</v>
      </c>
      <c r="S1450" s="183">
        <v>0</v>
      </c>
      <c r="T1450" s="184">
        <f>S1450*H1450</f>
        <v>0</v>
      </c>
      <c r="U1450" s="35"/>
      <c r="V1450" s="35"/>
      <c r="W1450" s="35"/>
      <c r="X1450" s="35"/>
      <c r="Y1450" s="35"/>
      <c r="Z1450" s="35"/>
      <c r="AA1450" s="35"/>
      <c r="AB1450" s="35"/>
      <c r="AC1450" s="35"/>
      <c r="AD1450" s="35"/>
      <c r="AE1450" s="35"/>
      <c r="AR1450" s="185" t="s">
        <v>276</v>
      </c>
      <c r="AT1450" s="185" t="s">
        <v>172</v>
      </c>
      <c r="AU1450" s="185" t="s">
        <v>84</v>
      </c>
      <c r="AY1450" s="18" t="s">
        <v>170</v>
      </c>
      <c r="BE1450" s="186">
        <f>IF(N1450="základní",J1450,0)</f>
        <v>0</v>
      </c>
      <c r="BF1450" s="186">
        <f>IF(N1450="snížená",J1450,0)</f>
        <v>0</v>
      </c>
      <c r="BG1450" s="186">
        <f>IF(N1450="zákl. přenesená",J1450,0)</f>
        <v>0</v>
      </c>
      <c r="BH1450" s="186">
        <f>IF(N1450="sníž. přenesená",J1450,0)</f>
        <v>0</v>
      </c>
      <c r="BI1450" s="186">
        <f>IF(N1450="nulová",J1450,0)</f>
        <v>0</v>
      </c>
      <c r="BJ1450" s="18" t="s">
        <v>82</v>
      </c>
      <c r="BK1450" s="186">
        <f>ROUND(I1450*H1450,2)</f>
        <v>0</v>
      </c>
      <c r="BL1450" s="18" t="s">
        <v>276</v>
      </c>
      <c r="BM1450" s="185" t="s">
        <v>2506</v>
      </c>
    </row>
    <row r="1451" spans="1:65" s="2" customFormat="1" ht="39" x14ac:dyDescent="0.2">
      <c r="A1451" s="35"/>
      <c r="B1451" s="36"/>
      <c r="C1451" s="37"/>
      <c r="D1451" s="187" t="s">
        <v>179</v>
      </c>
      <c r="E1451" s="37"/>
      <c r="F1451" s="188" t="s">
        <v>2490</v>
      </c>
      <c r="G1451" s="37"/>
      <c r="H1451" s="37"/>
      <c r="I1451" s="189"/>
      <c r="J1451" s="37"/>
      <c r="K1451" s="37"/>
      <c r="L1451" s="40"/>
      <c r="M1451" s="190"/>
      <c r="N1451" s="191"/>
      <c r="O1451" s="65"/>
      <c r="P1451" s="65"/>
      <c r="Q1451" s="65"/>
      <c r="R1451" s="65"/>
      <c r="S1451" s="65"/>
      <c r="T1451" s="66"/>
      <c r="U1451" s="35"/>
      <c r="V1451" s="35"/>
      <c r="W1451" s="35"/>
      <c r="X1451" s="35"/>
      <c r="Y1451" s="35"/>
      <c r="Z1451" s="35"/>
      <c r="AA1451" s="35"/>
      <c r="AB1451" s="35"/>
      <c r="AC1451" s="35"/>
      <c r="AD1451" s="35"/>
      <c r="AE1451" s="35"/>
      <c r="AT1451" s="18" t="s">
        <v>179</v>
      </c>
      <c r="AU1451" s="18" t="s">
        <v>84</v>
      </c>
    </row>
    <row r="1452" spans="1:65" s="13" customFormat="1" x14ac:dyDescent="0.2">
      <c r="B1452" s="192"/>
      <c r="C1452" s="193"/>
      <c r="D1452" s="187" t="s">
        <v>181</v>
      </c>
      <c r="E1452" s="194" t="s">
        <v>19</v>
      </c>
      <c r="F1452" s="195" t="s">
        <v>2507</v>
      </c>
      <c r="G1452" s="193"/>
      <c r="H1452" s="196">
        <v>2</v>
      </c>
      <c r="I1452" s="197"/>
      <c r="J1452" s="193"/>
      <c r="K1452" s="193"/>
      <c r="L1452" s="198"/>
      <c r="M1452" s="199"/>
      <c r="N1452" s="200"/>
      <c r="O1452" s="200"/>
      <c r="P1452" s="200"/>
      <c r="Q1452" s="200"/>
      <c r="R1452" s="200"/>
      <c r="S1452" s="200"/>
      <c r="T1452" s="201"/>
      <c r="AT1452" s="202" t="s">
        <v>181</v>
      </c>
      <c r="AU1452" s="202" t="s">
        <v>84</v>
      </c>
      <c r="AV1452" s="13" t="s">
        <v>84</v>
      </c>
      <c r="AW1452" s="13" t="s">
        <v>35</v>
      </c>
      <c r="AX1452" s="13" t="s">
        <v>82</v>
      </c>
      <c r="AY1452" s="202" t="s">
        <v>170</v>
      </c>
    </row>
    <row r="1453" spans="1:65" s="13" customFormat="1" x14ac:dyDescent="0.2">
      <c r="B1453" s="192"/>
      <c r="C1453" s="193"/>
      <c r="D1453" s="187" t="s">
        <v>181</v>
      </c>
      <c r="E1453" s="193"/>
      <c r="F1453" s="195" t="s">
        <v>2508</v>
      </c>
      <c r="G1453" s="193"/>
      <c r="H1453" s="196">
        <v>4</v>
      </c>
      <c r="I1453" s="197"/>
      <c r="J1453" s="193"/>
      <c r="K1453" s="193"/>
      <c r="L1453" s="198"/>
      <c r="M1453" s="199"/>
      <c r="N1453" s="200"/>
      <c r="O1453" s="200"/>
      <c r="P1453" s="200"/>
      <c r="Q1453" s="200"/>
      <c r="R1453" s="200"/>
      <c r="S1453" s="200"/>
      <c r="T1453" s="201"/>
      <c r="AT1453" s="202" t="s">
        <v>181</v>
      </c>
      <c r="AU1453" s="202" t="s">
        <v>84</v>
      </c>
      <c r="AV1453" s="13" t="s">
        <v>84</v>
      </c>
      <c r="AW1453" s="13" t="s">
        <v>4</v>
      </c>
      <c r="AX1453" s="13" t="s">
        <v>82</v>
      </c>
      <c r="AY1453" s="202" t="s">
        <v>170</v>
      </c>
    </row>
    <row r="1454" spans="1:65" s="2" customFormat="1" ht="16.5" customHeight="1" x14ac:dyDescent="0.2">
      <c r="A1454" s="35"/>
      <c r="B1454" s="36"/>
      <c r="C1454" s="174" t="s">
        <v>2509</v>
      </c>
      <c r="D1454" s="174" t="s">
        <v>172</v>
      </c>
      <c r="E1454" s="175" t="s">
        <v>2510</v>
      </c>
      <c r="F1454" s="176" t="s">
        <v>2505</v>
      </c>
      <c r="G1454" s="177" t="s">
        <v>1484</v>
      </c>
      <c r="H1454" s="178">
        <v>2</v>
      </c>
      <c r="I1454" s="179"/>
      <c r="J1454" s="180">
        <f>ROUND(I1454*H1454,2)</f>
        <v>0</v>
      </c>
      <c r="K1454" s="176" t="s">
        <v>19</v>
      </c>
      <c r="L1454" s="40"/>
      <c r="M1454" s="181" t="s">
        <v>19</v>
      </c>
      <c r="N1454" s="182" t="s">
        <v>45</v>
      </c>
      <c r="O1454" s="65"/>
      <c r="P1454" s="183">
        <f>O1454*H1454</f>
        <v>0</v>
      </c>
      <c r="Q1454" s="183">
        <v>0</v>
      </c>
      <c r="R1454" s="183">
        <f>Q1454*H1454</f>
        <v>0</v>
      </c>
      <c r="S1454" s="183">
        <v>0</v>
      </c>
      <c r="T1454" s="184">
        <f>S1454*H1454</f>
        <v>0</v>
      </c>
      <c r="U1454" s="35"/>
      <c r="V1454" s="35"/>
      <c r="W1454" s="35"/>
      <c r="X1454" s="35"/>
      <c r="Y1454" s="35"/>
      <c r="Z1454" s="35"/>
      <c r="AA1454" s="35"/>
      <c r="AB1454" s="35"/>
      <c r="AC1454" s="35"/>
      <c r="AD1454" s="35"/>
      <c r="AE1454" s="35"/>
      <c r="AR1454" s="185" t="s">
        <v>276</v>
      </c>
      <c r="AT1454" s="185" t="s">
        <v>172</v>
      </c>
      <c r="AU1454" s="185" t="s">
        <v>84</v>
      </c>
      <c r="AY1454" s="18" t="s">
        <v>170</v>
      </c>
      <c r="BE1454" s="186">
        <f>IF(N1454="základní",J1454,0)</f>
        <v>0</v>
      </c>
      <c r="BF1454" s="186">
        <f>IF(N1454="snížená",J1454,0)</f>
        <v>0</v>
      </c>
      <c r="BG1454" s="186">
        <f>IF(N1454="zákl. přenesená",J1454,0)</f>
        <v>0</v>
      </c>
      <c r="BH1454" s="186">
        <f>IF(N1454="sníž. přenesená",J1454,0)</f>
        <v>0</v>
      </c>
      <c r="BI1454" s="186">
        <f>IF(N1454="nulová",J1454,0)</f>
        <v>0</v>
      </c>
      <c r="BJ1454" s="18" t="s">
        <v>82</v>
      </c>
      <c r="BK1454" s="186">
        <f>ROUND(I1454*H1454,2)</f>
        <v>0</v>
      </c>
      <c r="BL1454" s="18" t="s">
        <v>276</v>
      </c>
      <c r="BM1454" s="185" t="s">
        <v>2511</v>
      </c>
    </row>
    <row r="1455" spans="1:65" s="2" customFormat="1" ht="39" x14ac:dyDescent="0.2">
      <c r="A1455" s="35"/>
      <c r="B1455" s="36"/>
      <c r="C1455" s="37"/>
      <c r="D1455" s="187" t="s">
        <v>179</v>
      </c>
      <c r="E1455" s="37"/>
      <c r="F1455" s="188" t="s">
        <v>2490</v>
      </c>
      <c r="G1455" s="37"/>
      <c r="H1455" s="37"/>
      <c r="I1455" s="189"/>
      <c r="J1455" s="37"/>
      <c r="K1455" s="37"/>
      <c r="L1455" s="40"/>
      <c r="M1455" s="190"/>
      <c r="N1455" s="191"/>
      <c r="O1455" s="65"/>
      <c r="P1455" s="65"/>
      <c r="Q1455" s="65"/>
      <c r="R1455" s="65"/>
      <c r="S1455" s="65"/>
      <c r="T1455" s="66"/>
      <c r="U1455" s="35"/>
      <c r="V1455" s="35"/>
      <c r="W1455" s="35"/>
      <c r="X1455" s="35"/>
      <c r="Y1455" s="35"/>
      <c r="Z1455" s="35"/>
      <c r="AA1455" s="35"/>
      <c r="AB1455" s="35"/>
      <c r="AC1455" s="35"/>
      <c r="AD1455" s="35"/>
      <c r="AE1455" s="35"/>
      <c r="AT1455" s="18" t="s">
        <v>179</v>
      </c>
      <c r="AU1455" s="18" t="s">
        <v>84</v>
      </c>
    </row>
    <row r="1456" spans="1:65" s="13" customFormat="1" x14ac:dyDescent="0.2">
      <c r="B1456" s="192"/>
      <c r="C1456" s="193"/>
      <c r="D1456" s="187" t="s">
        <v>181</v>
      </c>
      <c r="E1456" s="194" t="s">
        <v>19</v>
      </c>
      <c r="F1456" s="195" t="s">
        <v>2512</v>
      </c>
      <c r="G1456" s="193"/>
      <c r="H1456" s="196">
        <v>1</v>
      </c>
      <c r="I1456" s="197"/>
      <c r="J1456" s="193"/>
      <c r="K1456" s="193"/>
      <c r="L1456" s="198"/>
      <c r="M1456" s="199"/>
      <c r="N1456" s="200"/>
      <c r="O1456" s="200"/>
      <c r="P1456" s="200"/>
      <c r="Q1456" s="200"/>
      <c r="R1456" s="200"/>
      <c r="S1456" s="200"/>
      <c r="T1456" s="201"/>
      <c r="AT1456" s="202" t="s">
        <v>181</v>
      </c>
      <c r="AU1456" s="202" t="s">
        <v>84</v>
      </c>
      <c r="AV1456" s="13" t="s">
        <v>84</v>
      </c>
      <c r="AW1456" s="13" t="s">
        <v>35</v>
      </c>
      <c r="AX1456" s="13" t="s">
        <v>82</v>
      </c>
      <c r="AY1456" s="202" t="s">
        <v>170</v>
      </c>
    </row>
    <row r="1457" spans="1:65" s="13" customFormat="1" x14ac:dyDescent="0.2">
      <c r="B1457" s="192"/>
      <c r="C1457" s="193"/>
      <c r="D1457" s="187" t="s">
        <v>181</v>
      </c>
      <c r="E1457" s="193"/>
      <c r="F1457" s="195" t="s">
        <v>2513</v>
      </c>
      <c r="G1457" s="193"/>
      <c r="H1457" s="196">
        <v>2</v>
      </c>
      <c r="I1457" s="197"/>
      <c r="J1457" s="193"/>
      <c r="K1457" s="193"/>
      <c r="L1457" s="198"/>
      <c r="M1457" s="199"/>
      <c r="N1457" s="200"/>
      <c r="O1457" s="200"/>
      <c r="P1457" s="200"/>
      <c r="Q1457" s="200"/>
      <c r="R1457" s="200"/>
      <c r="S1457" s="200"/>
      <c r="T1457" s="201"/>
      <c r="AT1457" s="202" t="s">
        <v>181</v>
      </c>
      <c r="AU1457" s="202" t="s">
        <v>84</v>
      </c>
      <c r="AV1457" s="13" t="s">
        <v>84</v>
      </c>
      <c r="AW1457" s="13" t="s">
        <v>4</v>
      </c>
      <c r="AX1457" s="13" t="s">
        <v>82</v>
      </c>
      <c r="AY1457" s="202" t="s">
        <v>170</v>
      </c>
    </row>
    <row r="1458" spans="1:65" s="2" customFormat="1" ht="24" x14ac:dyDescent="0.2">
      <c r="A1458" s="35"/>
      <c r="B1458" s="36"/>
      <c r="C1458" s="174" t="s">
        <v>2514</v>
      </c>
      <c r="D1458" s="174" t="s">
        <v>172</v>
      </c>
      <c r="E1458" s="175" t="s">
        <v>2515</v>
      </c>
      <c r="F1458" s="176" t="s">
        <v>2516</v>
      </c>
      <c r="G1458" s="177" t="s">
        <v>1153</v>
      </c>
      <c r="H1458" s="224"/>
      <c r="I1458" s="179"/>
      <c r="J1458" s="180">
        <f>ROUND(I1458*H1458,2)</f>
        <v>0</v>
      </c>
      <c r="K1458" s="176" t="s">
        <v>176</v>
      </c>
      <c r="L1458" s="40"/>
      <c r="M1458" s="181" t="s">
        <v>19</v>
      </c>
      <c r="N1458" s="182" t="s">
        <v>45</v>
      </c>
      <c r="O1458" s="65"/>
      <c r="P1458" s="183">
        <f>O1458*H1458</f>
        <v>0</v>
      </c>
      <c r="Q1458" s="183">
        <v>0</v>
      </c>
      <c r="R1458" s="183">
        <f>Q1458*H1458</f>
        <v>0</v>
      </c>
      <c r="S1458" s="183">
        <v>0</v>
      </c>
      <c r="T1458" s="184">
        <f>S1458*H1458</f>
        <v>0</v>
      </c>
      <c r="U1458" s="35"/>
      <c r="V1458" s="35"/>
      <c r="W1458" s="35"/>
      <c r="X1458" s="35"/>
      <c r="Y1458" s="35"/>
      <c r="Z1458" s="35"/>
      <c r="AA1458" s="35"/>
      <c r="AB1458" s="35"/>
      <c r="AC1458" s="35"/>
      <c r="AD1458" s="35"/>
      <c r="AE1458" s="35"/>
      <c r="AR1458" s="185" t="s">
        <v>276</v>
      </c>
      <c r="AT1458" s="185" t="s">
        <v>172</v>
      </c>
      <c r="AU1458" s="185" t="s">
        <v>84</v>
      </c>
      <c r="AY1458" s="18" t="s">
        <v>170</v>
      </c>
      <c r="BE1458" s="186">
        <f>IF(N1458="základní",J1458,0)</f>
        <v>0</v>
      </c>
      <c r="BF1458" s="186">
        <f>IF(N1458="snížená",J1458,0)</f>
        <v>0</v>
      </c>
      <c r="BG1458" s="186">
        <f>IF(N1458="zákl. přenesená",J1458,0)</f>
        <v>0</v>
      </c>
      <c r="BH1458" s="186">
        <f>IF(N1458="sníž. přenesená",J1458,0)</f>
        <v>0</v>
      </c>
      <c r="BI1458" s="186">
        <f>IF(N1458="nulová",J1458,0)</f>
        <v>0</v>
      </c>
      <c r="BJ1458" s="18" t="s">
        <v>82</v>
      </c>
      <c r="BK1458" s="186">
        <f>ROUND(I1458*H1458,2)</f>
        <v>0</v>
      </c>
      <c r="BL1458" s="18" t="s">
        <v>276</v>
      </c>
      <c r="BM1458" s="185" t="s">
        <v>2517</v>
      </c>
    </row>
    <row r="1459" spans="1:65" s="2" customFormat="1" ht="78" x14ac:dyDescent="0.2">
      <c r="A1459" s="35"/>
      <c r="B1459" s="36"/>
      <c r="C1459" s="37"/>
      <c r="D1459" s="187" t="s">
        <v>179</v>
      </c>
      <c r="E1459" s="37"/>
      <c r="F1459" s="188" t="s">
        <v>1778</v>
      </c>
      <c r="G1459" s="37"/>
      <c r="H1459" s="37"/>
      <c r="I1459" s="189"/>
      <c r="J1459" s="37"/>
      <c r="K1459" s="37"/>
      <c r="L1459" s="40"/>
      <c r="M1459" s="190"/>
      <c r="N1459" s="191"/>
      <c r="O1459" s="65"/>
      <c r="P1459" s="65"/>
      <c r="Q1459" s="65"/>
      <c r="R1459" s="65"/>
      <c r="S1459" s="65"/>
      <c r="T1459" s="66"/>
      <c r="U1459" s="35"/>
      <c r="V1459" s="35"/>
      <c r="W1459" s="35"/>
      <c r="X1459" s="35"/>
      <c r="Y1459" s="35"/>
      <c r="Z1459" s="35"/>
      <c r="AA1459" s="35"/>
      <c r="AB1459" s="35"/>
      <c r="AC1459" s="35"/>
      <c r="AD1459" s="35"/>
      <c r="AE1459" s="35"/>
      <c r="AT1459" s="18" t="s">
        <v>179</v>
      </c>
      <c r="AU1459" s="18" t="s">
        <v>84</v>
      </c>
    </row>
    <row r="1460" spans="1:65" s="12" customFormat="1" ht="22.9" customHeight="1" x14ac:dyDescent="0.2">
      <c r="B1460" s="158"/>
      <c r="C1460" s="159"/>
      <c r="D1460" s="160" t="s">
        <v>73</v>
      </c>
      <c r="E1460" s="172" t="s">
        <v>2518</v>
      </c>
      <c r="F1460" s="172" t="s">
        <v>2519</v>
      </c>
      <c r="G1460" s="159"/>
      <c r="H1460" s="159"/>
      <c r="I1460" s="162"/>
      <c r="J1460" s="173">
        <f>BK1460</f>
        <v>0</v>
      </c>
      <c r="K1460" s="159"/>
      <c r="L1460" s="164"/>
      <c r="M1460" s="165"/>
      <c r="N1460" s="166"/>
      <c r="O1460" s="166"/>
      <c r="P1460" s="167">
        <f>SUM(P1461:P1575)</f>
        <v>0</v>
      </c>
      <c r="Q1460" s="166"/>
      <c r="R1460" s="167">
        <f>SUM(R1461:R1575)</f>
        <v>6.539977630000001</v>
      </c>
      <c r="S1460" s="166"/>
      <c r="T1460" s="168">
        <f>SUM(T1461:T1575)</f>
        <v>0</v>
      </c>
      <c r="AR1460" s="169" t="s">
        <v>84</v>
      </c>
      <c r="AT1460" s="170" t="s">
        <v>73</v>
      </c>
      <c r="AU1460" s="170" t="s">
        <v>82</v>
      </c>
      <c r="AY1460" s="169" t="s">
        <v>170</v>
      </c>
      <c r="BK1460" s="171">
        <f>SUM(BK1461:BK1575)</f>
        <v>0</v>
      </c>
    </row>
    <row r="1461" spans="1:65" s="2" customFormat="1" ht="16.5" customHeight="1" x14ac:dyDescent="0.2">
      <c r="A1461" s="35"/>
      <c r="B1461" s="36"/>
      <c r="C1461" s="174" t="s">
        <v>2520</v>
      </c>
      <c r="D1461" s="174" t="s">
        <v>172</v>
      </c>
      <c r="E1461" s="175" t="s">
        <v>2521</v>
      </c>
      <c r="F1461" s="176" t="s">
        <v>2522</v>
      </c>
      <c r="G1461" s="177" t="s">
        <v>248</v>
      </c>
      <c r="H1461" s="178">
        <v>4.32</v>
      </c>
      <c r="I1461" s="179"/>
      <c r="J1461" s="180">
        <f>ROUND(I1461*H1461,2)</f>
        <v>0</v>
      </c>
      <c r="K1461" s="176" t="s">
        <v>176</v>
      </c>
      <c r="L1461" s="40"/>
      <c r="M1461" s="181" t="s">
        <v>19</v>
      </c>
      <c r="N1461" s="182" t="s">
        <v>45</v>
      </c>
      <c r="O1461" s="65"/>
      <c r="P1461" s="183">
        <f>O1461*H1461</f>
        <v>0</v>
      </c>
      <c r="Q1461" s="183">
        <v>0</v>
      </c>
      <c r="R1461" s="183">
        <f>Q1461*H1461</f>
        <v>0</v>
      </c>
      <c r="S1461" s="183">
        <v>0</v>
      </c>
      <c r="T1461" s="184">
        <f>S1461*H1461</f>
        <v>0</v>
      </c>
      <c r="U1461" s="35"/>
      <c r="V1461" s="35"/>
      <c r="W1461" s="35"/>
      <c r="X1461" s="35"/>
      <c r="Y1461" s="35"/>
      <c r="Z1461" s="35"/>
      <c r="AA1461" s="35"/>
      <c r="AB1461" s="35"/>
      <c r="AC1461" s="35"/>
      <c r="AD1461" s="35"/>
      <c r="AE1461" s="35"/>
      <c r="AR1461" s="185" t="s">
        <v>276</v>
      </c>
      <c r="AT1461" s="185" t="s">
        <v>172</v>
      </c>
      <c r="AU1461" s="185" t="s">
        <v>84</v>
      </c>
      <c r="AY1461" s="18" t="s">
        <v>170</v>
      </c>
      <c r="BE1461" s="186">
        <f>IF(N1461="základní",J1461,0)</f>
        <v>0</v>
      </c>
      <c r="BF1461" s="186">
        <f>IF(N1461="snížená",J1461,0)</f>
        <v>0</v>
      </c>
      <c r="BG1461" s="186">
        <f>IF(N1461="zákl. přenesená",J1461,0)</f>
        <v>0</v>
      </c>
      <c r="BH1461" s="186">
        <f>IF(N1461="sníž. přenesená",J1461,0)</f>
        <v>0</v>
      </c>
      <c r="BI1461" s="186">
        <f>IF(N1461="nulová",J1461,0)</f>
        <v>0</v>
      </c>
      <c r="BJ1461" s="18" t="s">
        <v>82</v>
      </c>
      <c r="BK1461" s="186">
        <f>ROUND(I1461*H1461,2)</f>
        <v>0</v>
      </c>
      <c r="BL1461" s="18" t="s">
        <v>276</v>
      </c>
      <c r="BM1461" s="185" t="s">
        <v>2523</v>
      </c>
    </row>
    <row r="1462" spans="1:65" s="2" customFormat="1" ht="48.75" x14ac:dyDescent="0.2">
      <c r="A1462" s="35"/>
      <c r="B1462" s="36"/>
      <c r="C1462" s="37"/>
      <c r="D1462" s="187" t="s">
        <v>179</v>
      </c>
      <c r="E1462" s="37"/>
      <c r="F1462" s="188" t="s">
        <v>2524</v>
      </c>
      <c r="G1462" s="37"/>
      <c r="H1462" s="37"/>
      <c r="I1462" s="189"/>
      <c r="J1462" s="37"/>
      <c r="K1462" s="37"/>
      <c r="L1462" s="40"/>
      <c r="M1462" s="190"/>
      <c r="N1462" s="191"/>
      <c r="O1462" s="65"/>
      <c r="P1462" s="65"/>
      <c r="Q1462" s="65"/>
      <c r="R1462" s="65"/>
      <c r="S1462" s="65"/>
      <c r="T1462" s="66"/>
      <c r="U1462" s="35"/>
      <c r="V1462" s="35"/>
      <c r="W1462" s="35"/>
      <c r="X1462" s="35"/>
      <c r="Y1462" s="35"/>
      <c r="Z1462" s="35"/>
      <c r="AA1462" s="35"/>
      <c r="AB1462" s="35"/>
      <c r="AC1462" s="35"/>
      <c r="AD1462" s="35"/>
      <c r="AE1462" s="35"/>
      <c r="AT1462" s="18" t="s">
        <v>179</v>
      </c>
      <c r="AU1462" s="18" t="s">
        <v>84</v>
      </c>
    </row>
    <row r="1463" spans="1:65" s="13" customFormat="1" x14ac:dyDescent="0.2">
      <c r="B1463" s="192"/>
      <c r="C1463" s="193"/>
      <c r="D1463" s="187" t="s">
        <v>181</v>
      </c>
      <c r="E1463" s="194" t="s">
        <v>19</v>
      </c>
      <c r="F1463" s="195" t="s">
        <v>2525</v>
      </c>
      <c r="G1463" s="193"/>
      <c r="H1463" s="196">
        <v>4.32</v>
      </c>
      <c r="I1463" s="197"/>
      <c r="J1463" s="193"/>
      <c r="K1463" s="193"/>
      <c r="L1463" s="198"/>
      <c r="M1463" s="199"/>
      <c r="N1463" s="200"/>
      <c r="O1463" s="200"/>
      <c r="P1463" s="200"/>
      <c r="Q1463" s="200"/>
      <c r="R1463" s="200"/>
      <c r="S1463" s="200"/>
      <c r="T1463" s="201"/>
      <c r="AT1463" s="202" t="s">
        <v>181</v>
      </c>
      <c r="AU1463" s="202" t="s">
        <v>84</v>
      </c>
      <c r="AV1463" s="13" t="s">
        <v>84</v>
      </c>
      <c r="AW1463" s="13" t="s">
        <v>35</v>
      </c>
      <c r="AX1463" s="13" t="s">
        <v>82</v>
      </c>
      <c r="AY1463" s="202" t="s">
        <v>170</v>
      </c>
    </row>
    <row r="1464" spans="1:65" s="2" customFormat="1" ht="16.5" customHeight="1" x14ac:dyDescent="0.2">
      <c r="A1464" s="35"/>
      <c r="B1464" s="36"/>
      <c r="C1464" s="214" t="s">
        <v>2526</v>
      </c>
      <c r="D1464" s="214" t="s">
        <v>239</v>
      </c>
      <c r="E1464" s="215" t="s">
        <v>2527</v>
      </c>
      <c r="F1464" s="216" t="s">
        <v>2528</v>
      </c>
      <c r="G1464" s="217" t="s">
        <v>248</v>
      </c>
      <c r="H1464" s="218">
        <v>2.16</v>
      </c>
      <c r="I1464" s="219"/>
      <c r="J1464" s="220">
        <f>ROUND(I1464*H1464,2)</f>
        <v>0</v>
      </c>
      <c r="K1464" s="216" t="s">
        <v>176</v>
      </c>
      <c r="L1464" s="221"/>
      <c r="M1464" s="222" t="s">
        <v>19</v>
      </c>
      <c r="N1464" s="223" t="s">
        <v>45</v>
      </c>
      <c r="O1464" s="65"/>
      <c r="P1464" s="183">
        <f>O1464*H1464</f>
        <v>0</v>
      </c>
      <c r="Q1464" s="183">
        <v>0.01</v>
      </c>
      <c r="R1464" s="183">
        <f>Q1464*H1464</f>
        <v>2.1600000000000001E-2</v>
      </c>
      <c r="S1464" s="183">
        <v>0</v>
      </c>
      <c r="T1464" s="184">
        <f>S1464*H1464</f>
        <v>0</v>
      </c>
      <c r="U1464" s="35"/>
      <c r="V1464" s="35"/>
      <c r="W1464" s="35"/>
      <c r="X1464" s="35"/>
      <c r="Y1464" s="35"/>
      <c r="Z1464" s="35"/>
      <c r="AA1464" s="35"/>
      <c r="AB1464" s="35"/>
      <c r="AC1464" s="35"/>
      <c r="AD1464" s="35"/>
      <c r="AE1464" s="35"/>
      <c r="AR1464" s="185" t="s">
        <v>426</v>
      </c>
      <c r="AT1464" s="185" t="s">
        <v>239</v>
      </c>
      <c r="AU1464" s="185" t="s">
        <v>84</v>
      </c>
      <c r="AY1464" s="18" t="s">
        <v>170</v>
      </c>
      <c r="BE1464" s="186">
        <f>IF(N1464="základní",J1464,0)</f>
        <v>0</v>
      </c>
      <c r="BF1464" s="186">
        <f>IF(N1464="snížená",J1464,0)</f>
        <v>0</v>
      </c>
      <c r="BG1464" s="186">
        <f>IF(N1464="zákl. přenesená",J1464,0)</f>
        <v>0</v>
      </c>
      <c r="BH1464" s="186">
        <f>IF(N1464="sníž. přenesená",J1464,0)</f>
        <v>0</v>
      </c>
      <c r="BI1464" s="186">
        <f>IF(N1464="nulová",J1464,0)</f>
        <v>0</v>
      </c>
      <c r="BJ1464" s="18" t="s">
        <v>82</v>
      </c>
      <c r="BK1464" s="186">
        <f>ROUND(I1464*H1464,2)</f>
        <v>0</v>
      </c>
      <c r="BL1464" s="18" t="s">
        <v>276</v>
      </c>
      <c r="BM1464" s="185" t="s">
        <v>2529</v>
      </c>
    </row>
    <row r="1465" spans="1:65" s="13" customFormat="1" x14ac:dyDescent="0.2">
      <c r="B1465" s="192"/>
      <c r="C1465" s="193"/>
      <c r="D1465" s="187" t="s">
        <v>181</v>
      </c>
      <c r="E1465" s="194" t="s">
        <v>19</v>
      </c>
      <c r="F1465" s="195" t="s">
        <v>2530</v>
      </c>
      <c r="G1465" s="193"/>
      <c r="H1465" s="196">
        <v>2.16</v>
      </c>
      <c r="I1465" s="197"/>
      <c r="J1465" s="193"/>
      <c r="K1465" s="193"/>
      <c r="L1465" s="198"/>
      <c r="M1465" s="199"/>
      <c r="N1465" s="200"/>
      <c r="O1465" s="200"/>
      <c r="P1465" s="200"/>
      <c r="Q1465" s="200"/>
      <c r="R1465" s="200"/>
      <c r="S1465" s="200"/>
      <c r="T1465" s="201"/>
      <c r="AT1465" s="202" t="s">
        <v>181</v>
      </c>
      <c r="AU1465" s="202" t="s">
        <v>84</v>
      </c>
      <c r="AV1465" s="13" t="s">
        <v>84</v>
      </c>
      <c r="AW1465" s="13" t="s">
        <v>35</v>
      </c>
      <c r="AX1465" s="13" t="s">
        <v>82</v>
      </c>
      <c r="AY1465" s="202" t="s">
        <v>170</v>
      </c>
    </row>
    <row r="1466" spans="1:65" s="2" customFormat="1" ht="16.5" customHeight="1" x14ac:dyDescent="0.2">
      <c r="A1466" s="35"/>
      <c r="B1466" s="36"/>
      <c r="C1466" s="214" t="s">
        <v>2531</v>
      </c>
      <c r="D1466" s="214" t="s">
        <v>239</v>
      </c>
      <c r="E1466" s="215" t="s">
        <v>2532</v>
      </c>
      <c r="F1466" s="216" t="s">
        <v>2533</v>
      </c>
      <c r="G1466" s="217" t="s">
        <v>248</v>
      </c>
      <c r="H1466" s="218">
        <v>2.16</v>
      </c>
      <c r="I1466" s="219"/>
      <c r="J1466" s="220">
        <f>ROUND(I1466*H1466,2)</f>
        <v>0</v>
      </c>
      <c r="K1466" s="216" t="s">
        <v>176</v>
      </c>
      <c r="L1466" s="221"/>
      <c r="M1466" s="222" t="s">
        <v>19</v>
      </c>
      <c r="N1466" s="223" t="s">
        <v>45</v>
      </c>
      <c r="O1466" s="65"/>
      <c r="P1466" s="183">
        <f>O1466*H1466</f>
        <v>0</v>
      </c>
      <c r="Q1466" s="183">
        <v>1.2E-2</v>
      </c>
      <c r="R1466" s="183">
        <f>Q1466*H1466</f>
        <v>2.5920000000000002E-2</v>
      </c>
      <c r="S1466" s="183">
        <v>0</v>
      </c>
      <c r="T1466" s="184">
        <f>S1466*H1466</f>
        <v>0</v>
      </c>
      <c r="U1466" s="35"/>
      <c r="V1466" s="35"/>
      <c r="W1466" s="35"/>
      <c r="X1466" s="35"/>
      <c r="Y1466" s="35"/>
      <c r="Z1466" s="35"/>
      <c r="AA1466" s="35"/>
      <c r="AB1466" s="35"/>
      <c r="AC1466" s="35"/>
      <c r="AD1466" s="35"/>
      <c r="AE1466" s="35"/>
      <c r="AR1466" s="185" t="s">
        <v>426</v>
      </c>
      <c r="AT1466" s="185" t="s">
        <v>239</v>
      </c>
      <c r="AU1466" s="185" t="s">
        <v>84</v>
      </c>
      <c r="AY1466" s="18" t="s">
        <v>170</v>
      </c>
      <c r="BE1466" s="186">
        <f>IF(N1466="základní",J1466,0)</f>
        <v>0</v>
      </c>
      <c r="BF1466" s="186">
        <f>IF(N1466="snížená",J1466,0)</f>
        <v>0</v>
      </c>
      <c r="BG1466" s="186">
        <f>IF(N1466="zákl. přenesená",J1466,0)</f>
        <v>0</v>
      </c>
      <c r="BH1466" s="186">
        <f>IF(N1466="sníž. přenesená",J1466,0)</f>
        <v>0</v>
      </c>
      <c r="BI1466" s="186">
        <f>IF(N1466="nulová",J1466,0)</f>
        <v>0</v>
      </c>
      <c r="BJ1466" s="18" t="s">
        <v>82</v>
      </c>
      <c r="BK1466" s="186">
        <f>ROUND(I1466*H1466,2)</f>
        <v>0</v>
      </c>
      <c r="BL1466" s="18" t="s">
        <v>276</v>
      </c>
      <c r="BM1466" s="185" t="s">
        <v>2534</v>
      </c>
    </row>
    <row r="1467" spans="1:65" s="2" customFormat="1" ht="21.75" customHeight="1" x14ac:dyDescent="0.2">
      <c r="A1467" s="35"/>
      <c r="B1467" s="36"/>
      <c r="C1467" s="174" t="s">
        <v>2535</v>
      </c>
      <c r="D1467" s="174" t="s">
        <v>172</v>
      </c>
      <c r="E1467" s="175" t="s">
        <v>2536</v>
      </c>
      <c r="F1467" s="176" t="s">
        <v>2537</v>
      </c>
      <c r="G1467" s="177" t="s">
        <v>272</v>
      </c>
      <c r="H1467" s="178">
        <v>13.2</v>
      </c>
      <c r="I1467" s="179"/>
      <c r="J1467" s="180">
        <f>ROUND(I1467*H1467,2)</f>
        <v>0</v>
      </c>
      <c r="K1467" s="176" t="s">
        <v>176</v>
      </c>
      <c r="L1467" s="40"/>
      <c r="M1467" s="181" t="s">
        <v>19</v>
      </c>
      <c r="N1467" s="182" t="s">
        <v>45</v>
      </c>
      <c r="O1467" s="65"/>
      <c r="P1467" s="183">
        <f>O1467*H1467</f>
        <v>0</v>
      </c>
      <c r="Q1467" s="183">
        <v>0</v>
      </c>
      <c r="R1467" s="183">
        <f>Q1467*H1467</f>
        <v>0</v>
      </c>
      <c r="S1467" s="183">
        <v>0</v>
      </c>
      <c r="T1467" s="184">
        <f>S1467*H1467</f>
        <v>0</v>
      </c>
      <c r="U1467" s="35"/>
      <c r="V1467" s="35"/>
      <c r="W1467" s="35"/>
      <c r="X1467" s="35"/>
      <c r="Y1467" s="35"/>
      <c r="Z1467" s="35"/>
      <c r="AA1467" s="35"/>
      <c r="AB1467" s="35"/>
      <c r="AC1467" s="35"/>
      <c r="AD1467" s="35"/>
      <c r="AE1467" s="35"/>
      <c r="AR1467" s="185" t="s">
        <v>276</v>
      </c>
      <c r="AT1467" s="185" t="s">
        <v>172</v>
      </c>
      <c r="AU1467" s="185" t="s">
        <v>84</v>
      </c>
      <c r="AY1467" s="18" t="s">
        <v>170</v>
      </c>
      <c r="BE1467" s="186">
        <f>IF(N1467="základní",J1467,0)</f>
        <v>0</v>
      </c>
      <c r="BF1467" s="186">
        <f>IF(N1467="snížená",J1467,0)</f>
        <v>0</v>
      </c>
      <c r="BG1467" s="186">
        <f>IF(N1467="zákl. přenesená",J1467,0)</f>
        <v>0</v>
      </c>
      <c r="BH1467" s="186">
        <f>IF(N1467="sníž. přenesená",J1467,0)</f>
        <v>0</v>
      </c>
      <c r="BI1467" s="186">
        <f>IF(N1467="nulová",J1467,0)</f>
        <v>0</v>
      </c>
      <c r="BJ1467" s="18" t="s">
        <v>82</v>
      </c>
      <c r="BK1467" s="186">
        <f>ROUND(I1467*H1467,2)</f>
        <v>0</v>
      </c>
      <c r="BL1467" s="18" t="s">
        <v>276</v>
      </c>
      <c r="BM1467" s="185" t="s">
        <v>2538</v>
      </c>
    </row>
    <row r="1468" spans="1:65" s="2" customFormat="1" ht="48.75" x14ac:dyDescent="0.2">
      <c r="A1468" s="35"/>
      <c r="B1468" s="36"/>
      <c r="C1468" s="37"/>
      <c r="D1468" s="187" t="s">
        <v>179</v>
      </c>
      <c r="E1468" s="37"/>
      <c r="F1468" s="188" t="s">
        <v>2524</v>
      </c>
      <c r="G1468" s="37"/>
      <c r="H1468" s="37"/>
      <c r="I1468" s="189"/>
      <c r="J1468" s="37"/>
      <c r="K1468" s="37"/>
      <c r="L1468" s="40"/>
      <c r="M1468" s="190"/>
      <c r="N1468" s="191"/>
      <c r="O1468" s="65"/>
      <c r="P1468" s="65"/>
      <c r="Q1468" s="65"/>
      <c r="R1468" s="65"/>
      <c r="S1468" s="65"/>
      <c r="T1468" s="66"/>
      <c r="U1468" s="35"/>
      <c r="V1468" s="35"/>
      <c r="W1468" s="35"/>
      <c r="X1468" s="35"/>
      <c r="Y1468" s="35"/>
      <c r="Z1468" s="35"/>
      <c r="AA1468" s="35"/>
      <c r="AB1468" s="35"/>
      <c r="AC1468" s="35"/>
      <c r="AD1468" s="35"/>
      <c r="AE1468" s="35"/>
      <c r="AT1468" s="18" t="s">
        <v>179</v>
      </c>
      <c r="AU1468" s="18" t="s">
        <v>84</v>
      </c>
    </row>
    <row r="1469" spans="1:65" s="13" customFormat="1" x14ac:dyDescent="0.2">
      <c r="B1469" s="192"/>
      <c r="C1469" s="193"/>
      <c r="D1469" s="187" t="s">
        <v>181</v>
      </c>
      <c r="E1469" s="194" t="s">
        <v>19</v>
      </c>
      <c r="F1469" s="195" t="s">
        <v>2539</v>
      </c>
      <c r="G1469" s="193"/>
      <c r="H1469" s="196">
        <v>13.2</v>
      </c>
      <c r="I1469" s="197"/>
      <c r="J1469" s="193"/>
      <c r="K1469" s="193"/>
      <c r="L1469" s="198"/>
      <c r="M1469" s="199"/>
      <c r="N1469" s="200"/>
      <c r="O1469" s="200"/>
      <c r="P1469" s="200"/>
      <c r="Q1469" s="200"/>
      <c r="R1469" s="200"/>
      <c r="S1469" s="200"/>
      <c r="T1469" s="201"/>
      <c r="AT1469" s="202" t="s">
        <v>181</v>
      </c>
      <c r="AU1469" s="202" t="s">
        <v>84</v>
      </c>
      <c r="AV1469" s="13" t="s">
        <v>84</v>
      </c>
      <c r="AW1469" s="13" t="s">
        <v>35</v>
      </c>
      <c r="AX1469" s="13" t="s">
        <v>82</v>
      </c>
      <c r="AY1469" s="202" t="s">
        <v>170</v>
      </c>
    </row>
    <row r="1470" spans="1:65" s="2" customFormat="1" ht="16.5" customHeight="1" x14ac:dyDescent="0.2">
      <c r="A1470" s="35"/>
      <c r="B1470" s="36"/>
      <c r="C1470" s="214" t="s">
        <v>2540</v>
      </c>
      <c r="D1470" s="214" t="s">
        <v>239</v>
      </c>
      <c r="E1470" s="215" t="s">
        <v>2541</v>
      </c>
      <c r="F1470" s="216" t="s">
        <v>2542</v>
      </c>
      <c r="G1470" s="217" t="s">
        <v>272</v>
      </c>
      <c r="H1470" s="218">
        <v>13.2</v>
      </c>
      <c r="I1470" s="219"/>
      <c r="J1470" s="220">
        <f>ROUND(I1470*H1470,2)</f>
        <v>0</v>
      </c>
      <c r="K1470" s="216" t="s">
        <v>176</v>
      </c>
      <c r="L1470" s="221"/>
      <c r="M1470" s="222" t="s">
        <v>19</v>
      </c>
      <c r="N1470" s="223" t="s">
        <v>45</v>
      </c>
      <c r="O1470" s="65"/>
      <c r="P1470" s="183">
        <f>O1470*H1470</f>
        <v>0</v>
      </c>
      <c r="Q1470" s="183">
        <v>2.0000000000000001E-4</v>
      </c>
      <c r="R1470" s="183">
        <f>Q1470*H1470</f>
        <v>2.64E-3</v>
      </c>
      <c r="S1470" s="183">
        <v>0</v>
      </c>
      <c r="T1470" s="184">
        <f>S1470*H1470</f>
        <v>0</v>
      </c>
      <c r="U1470" s="35"/>
      <c r="V1470" s="35"/>
      <c r="W1470" s="35"/>
      <c r="X1470" s="35"/>
      <c r="Y1470" s="35"/>
      <c r="Z1470" s="35"/>
      <c r="AA1470" s="35"/>
      <c r="AB1470" s="35"/>
      <c r="AC1470" s="35"/>
      <c r="AD1470" s="35"/>
      <c r="AE1470" s="35"/>
      <c r="AR1470" s="185" t="s">
        <v>426</v>
      </c>
      <c r="AT1470" s="185" t="s">
        <v>239</v>
      </c>
      <c r="AU1470" s="185" t="s">
        <v>84</v>
      </c>
      <c r="AY1470" s="18" t="s">
        <v>170</v>
      </c>
      <c r="BE1470" s="186">
        <f>IF(N1470="základní",J1470,0)</f>
        <v>0</v>
      </c>
      <c r="BF1470" s="186">
        <f>IF(N1470="snížená",J1470,0)</f>
        <v>0</v>
      </c>
      <c r="BG1470" s="186">
        <f>IF(N1470="zákl. přenesená",J1470,0)</f>
        <v>0</v>
      </c>
      <c r="BH1470" s="186">
        <f>IF(N1470="sníž. přenesená",J1470,0)</f>
        <v>0</v>
      </c>
      <c r="BI1470" s="186">
        <f>IF(N1470="nulová",J1470,0)</f>
        <v>0</v>
      </c>
      <c r="BJ1470" s="18" t="s">
        <v>82</v>
      </c>
      <c r="BK1470" s="186">
        <f>ROUND(I1470*H1470,2)</f>
        <v>0</v>
      </c>
      <c r="BL1470" s="18" t="s">
        <v>276</v>
      </c>
      <c r="BM1470" s="185" t="s">
        <v>2543</v>
      </c>
    </row>
    <row r="1471" spans="1:65" s="2" customFormat="1" ht="16.5" customHeight="1" x14ac:dyDescent="0.2">
      <c r="A1471" s="35"/>
      <c r="B1471" s="36"/>
      <c r="C1471" s="174" t="s">
        <v>2544</v>
      </c>
      <c r="D1471" s="174" t="s">
        <v>172</v>
      </c>
      <c r="E1471" s="175" t="s">
        <v>2545</v>
      </c>
      <c r="F1471" s="176" t="s">
        <v>2546</v>
      </c>
      <c r="G1471" s="177" t="s">
        <v>439</v>
      </c>
      <c r="H1471" s="178">
        <v>1</v>
      </c>
      <c r="I1471" s="179"/>
      <c r="J1471" s="180">
        <f>ROUND(I1471*H1471,2)</f>
        <v>0</v>
      </c>
      <c r="K1471" s="176" t="s">
        <v>176</v>
      </c>
      <c r="L1471" s="40"/>
      <c r="M1471" s="181" t="s">
        <v>19</v>
      </c>
      <c r="N1471" s="182" t="s">
        <v>45</v>
      </c>
      <c r="O1471" s="65"/>
      <c r="P1471" s="183">
        <f>O1471*H1471</f>
        <v>0</v>
      </c>
      <c r="Q1471" s="183">
        <v>0</v>
      </c>
      <c r="R1471" s="183">
        <f>Q1471*H1471</f>
        <v>0</v>
      </c>
      <c r="S1471" s="183">
        <v>0</v>
      </c>
      <c r="T1471" s="184">
        <f>S1471*H1471</f>
        <v>0</v>
      </c>
      <c r="U1471" s="35"/>
      <c r="V1471" s="35"/>
      <c r="W1471" s="35"/>
      <c r="X1471" s="35"/>
      <c r="Y1471" s="35"/>
      <c r="Z1471" s="35"/>
      <c r="AA1471" s="35"/>
      <c r="AB1471" s="35"/>
      <c r="AC1471" s="35"/>
      <c r="AD1471" s="35"/>
      <c r="AE1471" s="35"/>
      <c r="AR1471" s="185" t="s">
        <v>276</v>
      </c>
      <c r="AT1471" s="185" t="s">
        <v>172</v>
      </c>
      <c r="AU1471" s="185" t="s">
        <v>84</v>
      </c>
      <c r="AY1471" s="18" t="s">
        <v>170</v>
      </c>
      <c r="BE1471" s="186">
        <f>IF(N1471="základní",J1471,0)</f>
        <v>0</v>
      </c>
      <c r="BF1471" s="186">
        <f>IF(N1471="snížená",J1471,0)</f>
        <v>0</v>
      </c>
      <c r="BG1471" s="186">
        <f>IF(N1471="zákl. přenesená",J1471,0)</f>
        <v>0</v>
      </c>
      <c r="BH1471" s="186">
        <f>IF(N1471="sníž. přenesená",J1471,0)</f>
        <v>0</v>
      </c>
      <c r="BI1471" s="186">
        <f>IF(N1471="nulová",J1471,0)</f>
        <v>0</v>
      </c>
      <c r="BJ1471" s="18" t="s">
        <v>82</v>
      </c>
      <c r="BK1471" s="186">
        <f>ROUND(I1471*H1471,2)</f>
        <v>0</v>
      </c>
      <c r="BL1471" s="18" t="s">
        <v>276</v>
      </c>
      <c r="BM1471" s="185" t="s">
        <v>2547</v>
      </c>
    </row>
    <row r="1472" spans="1:65" s="2" customFormat="1" ht="16.5" customHeight="1" x14ac:dyDescent="0.2">
      <c r="A1472" s="35"/>
      <c r="B1472" s="36"/>
      <c r="C1472" s="214" t="s">
        <v>2548</v>
      </c>
      <c r="D1472" s="214" t="s">
        <v>239</v>
      </c>
      <c r="E1472" s="215" t="s">
        <v>2549</v>
      </c>
      <c r="F1472" s="216" t="s">
        <v>2550</v>
      </c>
      <c r="G1472" s="217" t="s">
        <v>439</v>
      </c>
      <c r="H1472" s="218">
        <v>1</v>
      </c>
      <c r="I1472" s="219"/>
      <c r="J1472" s="220">
        <f>ROUND(I1472*H1472,2)</f>
        <v>0</v>
      </c>
      <c r="K1472" s="216" t="s">
        <v>176</v>
      </c>
      <c r="L1472" s="221"/>
      <c r="M1472" s="222" t="s">
        <v>19</v>
      </c>
      <c r="N1472" s="223" t="s">
        <v>45</v>
      </c>
      <c r="O1472" s="65"/>
      <c r="P1472" s="183">
        <f>O1472*H1472</f>
        <v>0</v>
      </c>
      <c r="Q1472" s="183">
        <v>1.9199999999999998E-2</v>
      </c>
      <c r="R1472" s="183">
        <f>Q1472*H1472</f>
        <v>1.9199999999999998E-2</v>
      </c>
      <c r="S1472" s="183">
        <v>0</v>
      </c>
      <c r="T1472" s="184">
        <f>S1472*H1472</f>
        <v>0</v>
      </c>
      <c r="U1472" s="35"/>
      <c r="V1472" s="35"/>
      <c r="W1472" s="35"/>
      <c r="X1472" s="35"/>
      <c r="Y1472" s="35"/>
      <c r="Z1472" s="35"/>
      <c r="AA1472" s="35"/>
      <c r="AB1472" s="35"/>
      <c r="AC1472" s="35"/>
      <c r="AD1472" s="35"/>
      <c r="AE1472" s="35"/>
      <c r="AR1472" s="185" t="s">
        <v>426</v>
      </c>
      <c r="AT1472" s="185" t="s">
        <v>239</v>
      </c>
      <c r="AU1472" s="185" t="s">
        <v>84</v>
      </c>
      <c r="AY1472" s="18" t="s">
        <v>170</v>
      </c>
      <c r="BE1472" s="186">
        <f>IF(N1472="základní",J1472,0)</f>
        <v>0</v>
      </c>
      <c r="BF1472" s="186">
        <f>IF(N1472="snížená",J1472,0)</f>
        <v>0</v>
      </c>
      <c r="BG1472" s="186">
        <f>IF(N1472="zákl. přenesená",J1472,0)</f>
        <v>0</v>
      </c>
      <c r="BH1472" s="186">
        <f>IF(N1472="sníž. přenesená",J1472,0)</f>
        <v>0</v>
      </c>
      <c r="BI1472" s="186">
        <f>IF(N1472="nulová",J1472,0)</f>
        <v>0</v>
      </c>
      <c r="BJ1472" s="18" t="s">
        <v>82</v>
      </c>
      <c r="BK1472" s="186">
        <f>ROUND(I1472*H1472,2)</f>
        <v>0</v>
      </c>
      <c r="BL1472" s="18" t="s">
        <v>276</v>
      </c>
      <c r="BM1472" s="185" t="s">
        <v>2551</v>
      </c>
    </row>
    <row r="1473" spans="1:65" s="2" customFormat="1" ht="16.5" customHeight="1" x14ac:dyDescent="0.2">
      <c r="A1473" s="35"/>
      <c r="B1473" s="36"/>
      <c r="C1473" s="214" t="s">
        <v>2552</v>
      </c>
      <c r="D1473" s="214" t="s">
        <v>239</v>
      </c>
      <c r="E1473" s="215" t="s">
        <v>2553</v>
      </c>
      <c r="F1473" s="216" t="s">
        <v>2554</v>
      </c>
      <c r="G1473" s="217" t="s">
        <v>439</v>
      </c>
      <c r="H1473" s="218">
        <v>1</v>
      </c>
      <c r="I1473" s="219"/>
      <c r="J1473" s="220">
        <f>ROUND(I1473*H1473,2)</f>
        <v>0</v>
      </c>
      <c r="K1473" s="216" t="s">
        <v>19</v>
      </c>
      <c r="L1473" s="221"/>
      <c r="M1473" s="222" t="s">
        <v>19</v>
      </c>
      <c r="N1473" s="223" t="s">
        <v>45</v>
      </c>
      <c r="O1473" s="65"/>
      <c r="P1473" s="183">
        <f>O1473*H1473</f>
        <v>0</v>
      </c>
      <c r="Q1473" s="183">
        <v>1.9199999999999998E-2</v>
      </c>
      <c r="R1473" s="183">
        <f>Q1473*H1473</f>
        <v>1.9199999999999998E-2</v>
      </c>
      <c r="S1473" s="183">
        <v>0</v>
      </c>
      <c r="T1473" s="184">
        <f>S1473*H1473</f>
        <v>0</v>
      </c>
      <c r="U1473" s="35"/>
      <c r="V1473" s="35"/>
      <c r="W1473" s="35"/>
      <c r="X1473" s="35"/>
      <c r="Y1473" s="35"/>
      <c r="Z1473" s="35"/>
      <c r="AA1473" s="35"/>
      <c r="AB1473" s="35"/>
      <c r="AC1473" s="35"/>
      <c r="AD1473" s="35"/>
      <c r="AE1473" s="35"/>
      <c r="AR1473" s="185" t="s">
        <v>426</v>
      </c>
      <c r="AT1473" s="185" t="s">
        <v>239</v>
      </c>
      <c r="AU1473" s="185" t="s">
        <v>84</v>
      </c>
      <c r="AY1473" s="18" t="s">
        <v>170</v>
      </c>
      <c r="BE1473" s="186">
        <f>IF(N1473="základní",J1473,0)</f>
        <v>0</v>
      </c>
      <c r="BF1473" s="186">
        <f>IF(N1473="snížená",J1473,0)</f>
        <v>0</v>
      </c>
      <c r="BG1473" s="186">
        <f>IF(N1473="zákl. přenesená",J1473,0)</f>
        <v>0</v>
      </c>
      <c r="BH1473" s="186">
        <f>IF(N1473="sníž. přenesená",J1473,0)</f>
        <v>0</v>
      </c>
      <c r="BI1473" s="186">
        <f>IF(N1473="nulová",J1473,0)</f>
        <v>0</v>
      </c>
      <c r="BJ1473" s="18" t="s">
        <v>82</v>
      </c>
      <c r="BK1473" s="186">
        <f>ROUND(I1473*H1473,2)</f>
        <v>0</v>
      </c>
      <c r="BL1473" s="18" t="s">
        <v>276</v>
      </c>
      <c r="BM1473" s="185" t="s">
        <v>2555</v>
      </c>
    </row>
    <row r="1474" spans="1:65" s="2" customFormat="1" ht="16.5" customHeight="1" x14ac:dyDescent="0.2">
      <c r="A1474" s="35"/>
      <c r="B1474" s="36"/>
      <c r="C1474" s="174" t="s">
        <v>2556</v>
      </c>
      <c r="D1474" s="174" t="s">
        <v>172</v>
      </c>
      <c r="E1474" s="175" t="s">
        <v>2557</v>
      </c>
      <c r="F1474" s="176" t="s">
        <v>2558</v>
      </c>
      <c r="G1474" s="177" t="s">
        <v>1121</v>
      </c>
      <c r="H1474" s="178">
        <v>152.928</v>
      </c>
      <c r="I1474" s="179"/>
      <c r="J1474" s="180">
        <f>ROUND(I1474*H1474,2)</f>
        <v>0</v>
      </c>
      <c r="K1474" s="176" t="s">
        <v>176</v>
      </c>
      <c r="L1474" s="40"/>
      <c r="M1474" s="181" t="s">
        <v>19</v>
      </c>
      <c r="N1474" s="182" t="s">
        <v>45</v>
      </c>
      <c r="O1474" s="65"/>
      <c r="P1474" s="183">
        <f>O1474*H1474</f>
        <v>0</v>
      </c>
      <c r="Q1474" s="183">
        <v>6.0000000000000002E-5</v>
      </c>
      <c r="R1474" s="183">
        <f>Q1474*H1474</f>
        <v>9.1756800000000003E-3</v>
      </c>
      <c r="S1474" s="183">
        <v>0</v>
      </c>
      <c r="T1474" s="184">
        <f>S1474*H1474</f>
        <v>0</v>
      </c>
      <c r="U1474" s="35"/>
      <c r="V1474" s="35"/>
      <c r="W1474" s="35"/>
      <c r="X1474" s="35"/>
      <c r="Y1474" s="35"/>
      <c r="Z1474" s="35"/>
      <c r="AA1474" s="35"/>
      <c r="AB1474" s="35"/>
      <c r="AC1474" s="35"/>
      <c r="AD1474" s="35"/>
      <c r="AE1474" s="35"/>
      <c r="AR1474" s="185" t="s">
        <v>276</v>
      </c>
      <c r="AT1474" s="185" t="s">
        <v>172</v>
      </c>
      <c r="AU1474" s="185" t="s">
        <v>84</v>
      </c>
      <c r="AY1474" s="18" t="s">
        <v>170</v>
      </c>
      <c r="BE1474" s="186">
        <f>IF(N1474="základní",J1474,0)</f>
        <v>0</v>
      </c>
      <c r="BF1474" s="186">
        <f>IF(N1474="snížená",J1474,0)</f>
        <v>0</v>
      </c>
      <c r="BG1474" s="186">
        <f>IF(N1474="zákl. přenesená",J1474,0)</f>
        <v>0</v>
      </c>
      <c r="BH1474" s="186">
        <f>IF(N1474="sníž. přenesená",J1474,0)</f>
        <v>0</v>
      </c>
      <c r="BI1474" s="186">
        <f>IF(N1474="nulová",J1474,0)</f>
        <v>0</v>
      </c>
      <c r="BJ1474" s="18" t="s">
        <v>82</v>
      </c>
      <c r="BK1474" s="186">
        <f>ROUND(I1474*H1474,2)</f>
        <v>0</v>
      </c>
      <c r="BL1474" s="18" t="s">
        <v>276</v>
      </c>
      <c r="BM1474" s="185" t="s">
        <v>2559</v>
      </c>
    </row>
    <row r="1475" spans="1:65" s="2" customFormat="1" ht="29.25" x14ac:dyDescent="0.2">
      <c r="A1475" s="35"/>
      <c r="B1475" s="36"/>
      <c r="C1475" s="37"/>
      <c r="D1475" s="187" t="s">
        <v>179</v>
      </c>
      <c r="E1475" s="37"/>
      <c r="F1475" s="188" t="s">
        <v>2560</v>
      </c>
      <c r="G1475" s="37"/>
      <c r="H1475" s="37"/>
      <c r="I1475" s="189"/>
      <c r="J1475" s="37"/>
      <c r="K1475" s="37"/>
      <c r="L1475" s="40"/>
      <c r="M1475" s="190"/>
      <c r="N1475" s="191"/>
      <c r="O1475" s="65"/>
      <c r="P1475" s="65"/>
      <c r="Q1475" s="65"/>
      <c r="R1475" s="65"/>
      <c r="S1475" s="65"/>
      <c r="T1475" s="66"/>
      <c r="U1475" s="35"/>
      <c r="V1475" s="35"/>
      <c r="W1475" s="35"/>
      <c r="X1475" s="35"/>
      <c r="Y1475" s="35"/>
      <c r="Z1475" s="35"/>
      <c r="AA1475" s="35"/>
      <c r="AB1475" s="35"/>
      <c r="AC1475" s="35"/>
      <c r="AD1475" s="35"/>
      <c r="AE1475" s="35"/>
      <c r="AT1475" s="18" t="s">
        <v>179</v>
      </c>
      <c r="AU1475" s="18" t="s">
        <v>84</v>
      </c>
    </row>
    <row r="1476" spans="1:65" s="13" customFormat="1" x14ac:dyDescent="0.2">
      <c r="B1476" s="192"/>
      <c r="C1476" s="193"/>
      <c r="D1476" s="187" t="s">
        <v>181</v>
      </c>
      <c r="E1476" s="194" t="s">
        <v>19</v>
      </c>
      <c r="F1476" s="195" t="s">
        <v>2561</v>
      </c>
      <c r="G1476" s="193"/>
      <c r="H1476" s="196">
        <v>152.928</v>
      </c>
      <c r="I1476" s="197"/>
      <c r="J1476" s="193"/>
      <c r="K1476" s="193"/>
      <c r="L1476" s="198"/>
      <c r="M1476" s="199"/>
      <c r="N1476" s="200"/>
      <c r="O1476" s="200"/>
      <c r="P1476" s="200"/>
      <c r="Q1476" s="200"/>
      <c r="R1476" s="200"/>
      <c r="S1476" s="200"/>
      <c r="T1476" s="201"/>
      <c r="AT1476" s="202" t="s">
        <v>181</v>
      </c>
      <c r="AU1476" s="202" t="s">
        <v>84</v>
      </c>
      <c r="AV1476" s="13" t="s">
        <v>84</v>
      </c>
      <c r="AW1476" s="13" t="s">
        <v>35</v>
      </c>
      <c r="AX1476" s="13" t="s">
        <v>82</v>
      </c>
      <c r="AY1476" s="202" t="s">
        <v>170</v>
      </c>
    </row>
    <row r="1477" spans="1:65" s="2" customFormat="1" ht="16.5" customHeight="1" x14ac:dyDescent="0.2">
      <c r="A1477" s="35"/>
      <c r="B1477" s="36"/>
      <c r="C1477" s="214" t="s">
        <v>2562</v>
      </c>
      <c r="D1477" s="214" t="s">
        <v>239</v>
      </c>
      <c r="E1477" s="215" t="s">
        <v>2563</v>
      </c>
      <c r="F1477" s="216" t="s">
        <v>2564</v>
      </c>
      <c r="G1477" s="217" t="s">
        <v>242</v>
      </c>
      <c r="H1477" s="218">
        <v>0.153</v>
      </c>
      <c r="I1477" s="219"/>
      <c r="J1477" s="220">
        <f>ROUND(I1477*H1477,2)</f>
        <v>0</v>
      </c>
      <c r="K1477" s="216" t="s">
        <v>176</v>
      </c>
      <c r="L1477" s="221"/>
      <c r="M1477" s="222" t="s">
        <v>19</v>
      </c>
      <c r="N1477" s="223" t="s">
        <v>45</v>
      </c>
      <c r="O1477" s="65"/>
      <c r="P1477" s="183">
        <f>O1477*H1477</f>
        <v>0</v>
      </c>
      <c r="Q1477" s="183">
        <v>1</v>
      </c>
      <c r="R1477" s="183">
        <f>Q1477*H1477</f>
        <v>0.153</v>
      </c>
      <c r="S1477" s="183">
        <v>0</v>
      </c>
      <c r="T1477" s="184">
        <f>S1477*H1477</f>
        <v>0</v>
      </c>
      <c r="U1477" s="35"/>
      <c r="V1477" s="35"/>
      <c r="W1477" s="35"/>
      <c r="X1477" s="35"/>
      <c r="Y1477" s="35"/>
      <c r="Z1477" s="35"/>
      <c r="AA1477" s="35"/>
      <c r="AB1477" s="35"/>
      <c r="AC1477" s="35"/>
      <c r="AD1477" s="35"/>
      <c r="AE1477" s="35"/>
      <c r="AR1477" s="185" t="s">
        <v>426</v>
      </c>
      <c r="AT1477" s="185" t="s">
        <v>239</v>
      </c>
      <c r="AU1477" s="185" t="s">
        <v>84</v>
      </c>
      <c r="AY1477" s="18" t="s">
        <v>170</v>
      </c>
      <c r="BE1477" s="186">
        <f>IF(N1477="základní",J1477,0)</f>
        <v>0</v>
      </c>
      <c r="BF1477" s="186">
        <f>IF(N1477="snížená",J1477,0)</f>
        <v>0</v>
      </c>
      <c r="BG1477" s="186">
        <f>IF(N1477="zákl. přenesená",J1477,0)</f>
        <v>0</v>
      </c>
      <c r="BH1477" s="186">
        <f>IF(N1477="sníž. přenesená",J1477,0)</f>
        <v>0</v>
      </c>
      <c r="BI1477" s="186">
        <f>IF(N1477="nulová",J1477,0)</f>
        <v>0</v>
      </c>
      <c r="BJ1477" s="18" t="s">
        <v>82</v>
      </c>
      <c r="BK1477" s="186">
        <f>ROUND(I1477*H1477,2)</f>
        <v>0</v>
      </c>
      <c r="BL1477" s="18" t="s">
        <v>276</v>
      </c>
      <c r="BM1477" s="185" t="s">
        <v>2565</v>
      </c>
    </row>
    <row r="1478" spans="1:65" s="13" customFormat="1" x14ac:dyDescent="0.2">
      <c r="B1478" s="192"/>
      <c r="C1478" s="193"/>
      <c r="D1478" s="187" t="s">
        <v>181</v>
      </c>
      <c r="E1478" s="194" t="s">
        <v>19</v>
      </c>
      <c r="F1478" s="195" t="s">
        <v>2566</v>
      </c>
      <c r="G1478" s="193"/>
      <c r="H1478" s="196">
        <v>0.153</v>
      </c>
      <c r="I1478" s="197"/>
      <c r="J1478" s="193"/>
      <c r="K1478" s="193"/>
      <c r="L1478" s="198"/>
      <c r="M1478" s="199"/>
      <c r="N1478" s="200"/>
      <c r="O1478" s="200"/>
      <c r="P1478" s="200"/>
      <c r="Q1478" s="200"/>
      <c r="R1478" s="200"/>
      <c r="S1478" s="200"/>
      <c r="T1478" s="201"/>
      <c r="AT1478" s="202" t="s">
        <v>181</v>
      </c>
      <c r="AU1478" s="202" t="s">
        <v>84</v>
      </c>
      <c r="AV1478" s="13" t="s">
        <v>84</v>
      </c>
      <c r="AW1478" s="13" t="s">
        <v>35</v>
      </c>
      <c r="AX1478" s="13" t="s">
        <v>82</v>
      </c>
      <c r="AY1478" s="202" t="s">
        <v>170</v>
      </c>
    </row>
    <row r="1479" spans="1:65" s="2" customFormat="1" ht="16.5" customHeight="1" x14ac:dyDescent="0.2">
      <c r="A1479" s="35"/>
      <c r="B1479" s="36"/>
      <c r="C1479" s="174" t="s">
        <v>2567</v>
      </c>
      <c r="D1479" s="174" t="s">
        <v>172</v>
      </c>
      <c r="E1479" s="175" t="s">
        <v>2568</v>
      </c>
      <c r="F1479" s="176" t="s">
        <v>2569</v>
      </c>
      <c r="G1479" s="177" t="s">
        <v>1121</v>
      </c>
      <c r="H1479" s="178">
        <v>486</v>
      </c>
      <c r="I1479" s="179"/>
      <c r="J1479" s="180">
        <f>ROUND(I1479*H1479,2)</f>
        <v>0</v>
      </c>
      <c r="K1479" s="176" t="s">
        <v>176</v>
      </c>
      <c r="L1479" s="40"/>
      <c r="M1479" s="181" t="s">
        <v>19</v>
      </c>
      <c r="N1479" s="182" t="s">
        <v>45</v>
      </c>
      <c r="O1479" s="65"/>
      <c r="P1479" s="183">
        <f>O1479*H1479</f>
        <v>0</v>
      </c>
      <c r="Q1479" s="183">
        <v>6.0000000000000002E-5</v>
      </c>
      <c r="R1479" s="183">
        <f>Q1479*H1479</f>
        <v>2.9160000000000002E-2</v>
      </c>
      <c r="S1479" s="183">
        <v>0</v>
      </c>
      <c r="T1479" s="184">
        <f>S1479*H1479</f>
        <v>0</v>
      </c>
      <c r="U1479" s="35"/>
      <c r="V1479" s="35"/>
      <c r="W1479" s="35"/>
      <c r="X1479" s="35"/>
      <c r="Y1479" s="35"/>
      <c r="Z1479" s="35"/>
      <c r="AA1479" s="35"/>
      <c r="AB1479" s="35"/>
      <c r="AC1479" s="35"/>
      <c r="AD1479" s="35"/>
      <c r="AE1479" s="35"/>
      <c r="AR1479" s="185" t="s">
        <v>276</v>
      </c>
      <c r="AT1479" s="185" t="s">
        <v>172</v>
      </c>
      <c r="AU1479" s="185" t="s">
        <v>84</v>
      </c>
      <c r="AY1479" s="18" t="s">
        <v>170</v>
      </c>
      <c r="BE1479" s="186">
        <f>IF(N1479="základní",J1479,0)</f>
        <v>0</v>
      </c>
      <c r="BF1479" s="186">
        <f>IF(N1479="snížená",J1479,0)</f>
        <v>0</v>
      </c>
      <c r="BG1479" s="186">
        <f>IF(N1479="zákl. přenesená",J1479,0)</f>
        <v>0</v>
      </c>
      <c r="BH1479" s="186">
        <f>IF(N1479="sníž. přenesená",J1479,0)</f>
        <v>0</v>
      </c>
      <c r="BI1479" s="186">
        <f>IF(N1479="nulová",J1479,0)</f>
        <v>0</v>
      </c>
      <c r="BJ1479" s="18" t="s">
        <v>82</v>
      </c>
      <c r="BK1479" s="186">
        <f>ROUND(I1479*H1479,2)</f>
        <v>0</v>
      </c>
      <c r="BL1479" s="18" t="s">
        <v>276</v>
      </c>
      <c r="BM1479" s="185" t="s">
        <v>2570</v>
      </c>
    </row>
    <row r="1480" spans="1:65" s="2" customFormat="1" ht="29.25" x14ac:dyDescent="0.2">
      <c r="A1480" s="35"/>
      <c r="B1480" s="36"/>
      <c r="C1480" s="37"/>
      <c r="D1480" s="187" t="s">
        <v>179</v>
      </c>
      <c r="E1480" s="37"/>
      <c r="F1480" s="188" t="s">
        <v>2560</v>
      </c>
      <c r="G1480" s="37"/>
      <c r="H1480" s="37"/>
      <c r="I1480" s="189"/>
      <c r="J1480" s="37"/>
      <c r="K1480" s="37"/>
      <c r="L1480" s="40"/>
      <c r="M1480" s="190"/>
      <c r="N1480" s="191"/>
      <c r="O1480" s="65"/>
      <c r="P1480" s="65"/>
      <c r="Q1480" s="65"/>
      <c r="R1480" s="65"/>
      <c r="S1480" s="65"/>
      <c r="T1480" s="66"/>
      <c r="U1480" s="35"/>
      <c r="V1480" s="35"/>
      <c r="W1480" s="35"/>
      <c r="X1480" s="35"/>
      <c r="Y1480" s="35"/>
      <c r="Z1480" s="35"/>
      <c r="AA1480" s="35"/>
      <c r="AB1480" s="35"/>
      <c r="AC1480" s="35"/>
      <c r="AD1480" s="35"/>
      <c r="AE1480" s="35"/>
      <c r="AT1480" s="18" t="s">
        <v>179</v>
      </c>
      <c r="AU1480" s="18" t="s">
        <v>84</v>
      </c>
    </row>
    <row r="1481" spans="1:65" s="13" customFormat="1" x14ac:dyDescent="0.2">
      <c r="B1481" s="192"/>
      <c r="C1481" s="193"/>
      <c r="D1481" s="187" t="s">
        <v>181</v>
      </c>
      <c r="E1481" s="194" t="s">
        <v>19</v>
      </c>
      <c r="F1481" s="195" t="s">
        <v>2571</v>
      </c>
      <c r="G1481" s="193"/>
      <c r="H1481" s="196">
        <v>468</v>
      </c>
      <c r="I1481" s="197"/>
      <c r="J1481" s="193"/>
      <c r="K1481" s="193"/>
      <c r="L1481" s="198"/>
      <c r="M1481" s="199"/>
      <c r="N1481" s="200"/>
      <c r="O1481" s="200"/>
      <c r="P1481" s="200"/>
      <c r="Q1481" s="200"/>
      <c r="R1481" s="200"/>
      <c r="S1481" s="200"/>
      <c r="T1481" s="201"/>
      <c r="AT1481" s="202" t="s">
        <v>181</v>
      </c>
      <c r="AU1481" s="202" t="s">
        <v>84</v>
      </c>
      <c r="AV1481" s="13" t="s">
        <v>84</v>
      </c>
      <c r="AW1481" s="13" t="s">
        <v>35</v>
      </c>
      <c r="AX1481" s="13" t="s">
        <v>74</v>
      </c>
      <c r="AY1481" s="202" t="s">
        <v>170</v>
      </c>
    </row>
    <row r="1482" spans="1:65" s="13" customFormat="1" x14ac:dyDescent="0.2">
      <c r="B1482" s="192"/>
      <c r="C1482" s="193"/>
      <c r="D1482" s="187" t="s">
        <v>181</v>
      </c>
      <c r="E1482" s="194" t="s">
        <v>19</v>
      </c>
      <c r="F1482" s="195" t="s">
        <v>2572</v>
      </c>
      <c r="G1482" s="193"/>
      <c r="H1482" s="196">
        <v>18</v>
      </c>
      <c r="I1482" s="197"/>
      <c r="J1482" s="193"/>
      <c r="K1482" s="193"/>
      <c r="L1482" s="198"/>
      <c r="M1482" s="199"/>
      <c r="N1482" s="200"/>
      <c r="O1482" s="200"/>
      <c r="P1482" s="200"/>
      <c r="Q1482" s="200"/>
      <c r="R1482" s="200"/>
      <c r="S1482" s="200"/>
      <c r="T1482" s="201"/>
      <c r="AT1482" s="202" t="s">
        <v>181</v>
      </c>
      <c r="AU1482" s="202" t="s">
        <v>84</v>
      </c>
      <c r="AV1482" s="13" t="s">
        <v>84</v>
      </c>
      <c r="AW1482" s="13" t="s">
        <v>35</v>
      </c>
      <c r="AX1482" s="13" t="s">
        <v>74</v>
      </c>
      <c r="AY1482" s="202" t="s">
        <v>170</v>
      </c>
    </row>
    <row r="1483" spans="1:65" s="14" customFormat="1" x14ac:dyDescent="0.2">
      <c r="B1483" s="203"/>
      <c r="C1483" s="204"/>
      <c r="D1483" s="187" t="s">
        <v>181</v>
      </c>
      <c r="E1483" s="205" t="s">
        <v>19</v>
      </c>
      <c r="F1483" s="206" t="s">
        <v>185</v>
      </c>
      <c r="G1483" s="204"/>
      <c r="H1483" s="207">
        <v>486</v>
      </c>
      <c r="I1483" s="208"/>
      <c r="J1483" s="204"/>
      <c r="K1483" s="204"/>
      <c r="L1483" s="209"/>
      <c r="M1483" s="210"/>
      <c r="N1483" s="211"/>
      <c r="O1483" s="211"/>
      <c r="P1483" s="211"/>
      <c r="Q1483" s="211"/>
      <c r="R1483" s="211"/>
      <c r="S1483" s="211"/>
      <c r="T1483" s="212"/>
      <c r="AT1483" s="213" t="s">
        <v>181</v>
      </c>
      <c r="AU1483" s="213" t="s">
        <v>84</v>
      </c>
      <c r="AV1483" s="14" t="s">
        <v>177</v>
      </c>
      <c r="AW1483" s="14" t="s">
        <v>35</v>
      </c>
      <c r="AX1483" s="14" t="s">
        <v>82</v>
      </c>
      <c r="AY1483" s="213" t="s">
        <v>170</v>
      </c>
    </row>
    <row r="1484" spans="1:65" s="2" customFormat="1" ht="16.5" customHeight="1" x14ac:dyDescent="0.2">
      <c r="A1484" s="35"/>
      <c r="B1484" s="36"/>
      <c r="C1484" s="214" t="s">
        <v>2573</v>
      </c>
      <c r="D1484" s="214" t="s">
        <v>239</v>
      </c>
      <c r="E1484" s="215" t="s">
        <v>2574</v>
      </c>
      <c r="F1484" s="216" t="s">
        <v>2575</v>
      </c>
      <c r="G1484" s="217" t="s">
        <v>242</v>
      </c>
      <c r="H1484" s="218">
        <v>0.46800000000000003</v>
      </c>
      <c r="I1484" s="219"/>
      <c r="J1484" s="220">
        <f>ROUND(I1484*H1484,2)</f>
        <v>0</v>
      </c>
      <c r="K1484" s="216" t="s">
        <v>176</v>
      </c>
      <c r="L1484" s="221"/>
      <c r="M1484" s="222" t="s">
        <v>19</v>
      </c>
      <c r="N1484" s="223" t="s">
        <v>45</v>
      </c>
      <c r="O1484" s="65"/>
      <c r="P1484" s="183">
        <f>O1484*H1484</f>
        <v>0</v>
      </c>
      <c r="Q1484" s="183">
        <v>1</v>
      </c>
      <c r="R1484" s="183">
        <f>Q1484*H1484</f>
        <v>0.46800000000000003</v>
      </c>
      <c r="S1484" s="183">
        <v>0</v>
      </c>
      <c r="T1484" s="184">
        <f>S1484*H1484</f>
        <v>0</v>
      </c>
      <c r="U1484" s="35"/>
      <c r="V1484" s="35"/>
      <c r="W1484" s="35"/>
      <c r="X1484" s="35"/>
      <c r="Y1484" s="35"/>
      <c r="Z1484" s="35"/>
      <c r="AA1484" s="35"/>
      <c r="AB1484" s="35"/>
      <c r="AC1484" s="35"/>
      <c r="AD1484" s="35"/>
      <c r="AE1484" s="35"/>
      <c r="AR1484" s="185" t="s">
        <v>426</v>
      </c>
      <c r="AT1484" s="185" t="s">
        <v>239</v>
      </c>
      <c r="AU1484" s="185" t="s">
        <v>84</v>
      </c>
      <c r="AY1484" s="18" t="s">
        <v>170</v>
      </c>
      <c r="BE1484" s="186">
        <f>IF(N1484="základní",J1484,0)</f>
        <v>0</v>
      </c>
      <c r="BF1484" s="186">
        <f>IF(N1484="snížená",J1484,0)</f>
        <v>0</v>
      </c>
      <c r="BG1484" s="186">
        <f>IF(N1484="zákl. přenesená",J1484,0)</f>
        <v>0</v>
      </c>
      <c r="BH1484" s="186">
        <f>IF(N1484="sníž. přenesená",J1484,0)</f>
        <v>0</v>
      </c>
      <c r="BI1484" s="186">
        <f>IF(N1484="nulová",J1484,0)</f>
        <v>0</v>
      </c>
      <c r="BJ1484" s="18" t="s">
        <v>82</v>
      </c>
      <c r="BK1484" s="186">
        <f>ROUND(I1484*H1484,2)</f>
        <v>0</v>
      </c>
      <c r="BL1484" s="18" t="s">
        <v>276</v>
      </c>
      <c r="BM1484" s="185" t="s">
        <v>2576</v>
      </c>
    </row>
    <row r="1485" spans="1:65" s="13" customFormat="1" x14ac:dyDescent="0.2">
      <c r="B1485" s="192"/>
      <c r="C1485" s="193"/>
      <c r="D1485" s="187" t="s">
        <v>181</v>
      </c>
      <c r="E1485" s="194" t="s">
        <v>19</v>
      </c>
      <c r="F1485" s="195" t="s">
        <v>2577</v>
      </c>
      <c r="G1485" s="193"/>
      <c r="H1485" s="196">
        <v>0.46800000000000003</v>
      </c>
      <c r="I1485" s="197"/>
      <c r="J1485" s="193"/>
      <c r="K1485" s="193"/>
      <c r="L1485" s="198"/>
      <c r="M1485" s="199"/>
      <c r="N1485" s="200"/>
      <c r="O1485" s="200"/>
      <c r="P1485" s="200"/>
      <c r="Q1485" s="200"/>
      <c r="R1485" s="200"/>
      <c r="S1485" s="200"/>
      <c r="T1485" s="201"/>
      <c r="AT1485" s="202" t="s">
        <v>181</v>
      </c>
      <c r="AU1485" s="202" t="s">
        <v>84</v>
      </c>
      <c r="AV1485" s="13" t="s">
        <v>84</v>
      </c>
      <c r="AW1485" s="13" t="s">
        <v>35</v>
      </c>
      <c r="AX1485" s="13" t="s">
        <v>82</v>
      </c>
      <c r="AY1485" s="202" t="s">
        <v>170</v>
      </c>
    </row>
    <row r="1486" spans="1:65" s="2" customFormat="1" ht="16.5" customHeight="1" x14ac:dyDescent="0.2">
      <c r="A1486" s="35"/>
      <c r="B1486" s="36"/>
      <c r="C1486" s="214" t="s">
        <v>2578</v>
      </c>
      <c r="D1486" s="214" t="s">
        <v>239</v>
      </c>
      <c r="E1486" s="215" t="s">
        <v>2579</v>
      </c>
      <c r="F1486" s="216" t="s">
        <v>2580</v>
      </c>
      <c r="G1486" s="217" t="s">
        <v>242</v>
      </c>
      <c r="H1486" s="218">
        <v>1.7999999999999999E-2</v>
      </c>
      <c r="I1486" s="219"/>
      <c r="J1486" s="220">
        <f>ROUND(I1486*H1486,2)</f>
        <v>0</v>
      </c>
      <c r="K1486" s="216" t="s">
        <v>19</v>
      </c>
      <c r="L1486" s="221"/>
      <c r="M1486" s="222" t="s">
        <v>19</v>
      </c>
      <c r="N1486" s="223" t="s">
        <v>45</v>
      </c>
      <c r="O1486" s="65"/>
      <c r="P1486" s="183">
        <f>O1486*H1486</f>
        <v>0</v>
      </c>
      <c r="Q1486" s="183">
        <v>1</v>
      </c>
      <c r="R1486" s="183">
        <f>Q1486*H1486</f>
        <v>1.7999999999999999E-2</v>
      </c>
      <c r="S1486" s="183">
        <v>0</v>
      </c>
      <c r="T1486" s="184">
        <f>S1486*H1486</f>
        <v>0</v>
      </c>
      <c r="U1486" s="35"/>
      <c r="V1486" s="35"/>
      <c r="W1486" s="35"/>
      <c r="X1486" s="35"/>
      <c r="Y1486" s="35"/>
      <c r="Z1486" s="35"/>
      <c r="AA1486" s="35"/>
      <c r="AB1486" s="35"/>
      <c r="AC1486" s="35"/>
      <c r="AD1486" s="35"/>
      <c r="AE1486" s="35"/>
      <c r="AR1486" s="185" t="s">
        <v>426</v>
      </c>
      <c r="AT1486" s="185" t="s">
        <v>239</v>
      </c>
      <c r="AU1486" s="185" t="s">
        <v>84</v>
      </c>
      <c r="AY1486" s="18" t="s">
        <v>170</v>
      </c>
      <c r="BE1486" s="186">
        <f>IF(N1486="základní",J1486,0)</f>
        <v>0</v>
      </c>
      <c r="BF1486" s="186">
        <f>IF(N1486="snížená",J1486,0)</f>
        <v>0</v>
      </c>
      <c r="BG1486" s="186">
        <f>IF(N1486="zákl. přenesená",J1486,0)</f>
        <v>0</v>
      </c>
      <c r="BH1486" s="186">
        <f>IF(N1486="sníž. přenesená",J1486,0)</f>
        <v>0</v>
      </c>
      <c r="BI1486" s="186">
        <f>IF(N1486="nulová",J1486,0)</f>
        <v>0</v>
      </c>
      <c r="BJ1486" s="18" t="s">
        <v>82</v>
      </c>
      <c r="BK1486" s="186">
        <f>ROUND(I1486*H1486,2)</f>
        <v>0</v>
      </c>
      <c r="BL1486" s="18" t="s">
        <v>276</v>
      </c>
      <c r="BM1486" s="185" t="s">
        <v>2581</v>
      </c>
    </row>
    <row r="1487" spans="1:65" s="2" customFormat="1" ht="16.5" customHeight="1" x14ac:dyDescent="0.2">
      <c r="A1487" s="35"/>
      <c r="B1487" s="36"/>
      <c r="C1487" s="174" t="s">
        <v>2582</v>
      </c>
      <c r="D1487" s="174" t="s">
        <v>172</v>
      </c>
      <c r="E1487" s="175" t="s">
        <v>2583</v>
      </c>
      <c r="F1487" s="176" t="s">
        <v>2584</v>
      </c>
      <c r="G1487" s="177" t="s">
        <v>1121</v>
      </c>
      <c r="H1487" s="178">
        <v>486.37099999999998</v>
      </c>
      <c r="I1487" s="179"/>
      <c r="J1487" s="180">
        <f>ROUND(I1487*H1487,2)</f>
        <v>0</v>
      </c>
      <c r="K1487" s="176" t="s">
        <v>176</v>
      </c>
      <c r="L1487" s="40"/>
      <c r="M1487" s="181" t="s">
        <v>19</v>
      </c>
      <c r="N1487" s="182" t="s">
        <v>45</v>
      </c>
      <c r="O1487" s="65"/>
      <c r="P1487" s="183">
        <f>O1487*H1487</f>
        <v>0</v>
      </c>
      <c r="Q1487" s="183">
        <v>5.0000000000000002E-5</v>
      </c>
      <c r="R1487" s="183">
        <f>Q1487*H1487</f>
        <v>2.4318550000000001E-2</v>
      </c>
      <c r="S1487" s="183">
        <v>0</v>
      </c>
      <c r="T1487" s="184">
        <f>S1487*H1487</f>
        <v>0</v>
      </c>
      <c r="U1487" s="35"/>
      <c r="V1487" s="35"/>
      <c r="W1487" s="35"/>
      <c r="X1487" s="35"/>
      <c r="Y1487" s="35"/>
      <c r="Z1487" s="35"/>
      <c r="AA1487" s="35"/>
      <c r="AB1487" s="35"/>
      <c r="AC1487" s="35"/>
      <c r="AD1487" s="35"/>
      <c r="AE1487" s="35"/>
      <c r="AR1487" s="185" t="s">
        <v>276</v>
      </c>
      <c r="AT1487" s="185" t="s">
        <v>172</v>
      </c>
      <c r="AU1487" s="185" t="s">
        <v>84</v>
      </c>
      <c r="AY1487" s="18" t="s">
        <v>170</v>
      </c>
      <c r="BE1487" s="186">
        <f>IF(N1487="základní",J1487,0)</f>
        <v>0</v>
      </c>
      <c r="BF1487" s="186">
        <f>IF(N1487="snížená",J1487,0)</f>
        <v>0</v>
      </c>
      <c r="BG1487" s="186">
        <f>IF(N1487="zákl. přenesená",J1487,0)</f>
        <v>0</v>
      </c>
      <c r="BH1487" s="186">
        <f>IF(N1487="sníž. přenesená",J1487,0)</f>
        <v>0</v>
      </c>
      <c r="BI1487" s="186">
        <f>IF(N1487="nulová",J1487,0)</f>
        <v>0</v>
      </c>
      <c r="BJ1487" s="18" t="s">
        <v>82</v>
      </c>
      <c r="BK1487" s="186">
        <f>ROUND(I1487*H1487,2)</f>
        <v>0</v>
      </c>
      <c r="BL1487" s="18" t="s">
        <v>276</v>
      </c>
      <c r="BM1487" s="185" t="s">
        <v>2585</v>
      </c>
    </row>
    <row r="1488" spans="1:65" s="2" customFormat="1" ht="29.25" x14ac:dyDescent="0.2">
      <c r="A1488" s="35"/>
      <c r="B1488" s="36"/>
      <c r="C1488" s="37"/>
      <c r="D1488" s="187" t="s">
        <v>179</v>
      </c>
      <c r="E1488" s="37"/>
      <c r="F1488" s="188" t="s">
        <v>2560</v>
      </c>
      <c r="G1488" s="37"/>
      <c r="H1488" s="37"/>
      <c r="I1488" s="189"/>
      <c r="J1488" s="37"/>
      <c r="K1488" s="37"/>
      <c r="L1488" s="40"/>
      <c r="M1488" s="190"/>
      <c r="N1488" s="191"/>
      <c r="O1488" s="65"/>
      <c r="P1488" s="65"/>
      <c r="Q1488" s="65"/>
      <c r="R1488" s="65"/>
      <c r="S1488" s="65"/>
      <c r="T1488" s="66"/>
      <c r="U1488" s="35"/>
      <c r="V1488" s="35"/>
      <c r="W1488" s="35"/>
      <c r="X1488" s="35"/>
      <c r="Y1488" s="35"/>
      <c r="Z1488" s="35"/>
      <c r="AA1488" s="35"/>
      <c r="AB1488" s="35"/>
      <c r="AC1488" s="35"/>
      <c r="AD1488" s="35"/>
      <c r="AE1488" s="35"/>
      <c r="AT1488" s="18" t="s">
        <v>179</v>
      </c>
      <c r="AU1488" s="18" t="s">
        <v>84</v>
      </c>
    </row>
    <row r="1489" spans="1:65" s="13" customFormat="1" x14ac:dyDescent="0.2">
      <c r="B1489" s="192"/>
      <c r="C1489" s="193"/>
      <c r="D1489" s="187" t="s">
        <v>181</v>
      </c>
      <c r="E1489" s="194" t="s">
        <v>19</v>
      </c>
      <c r="F1489" s="195" t="s">
        <v>2586</v>
      </c>
      <c r="G1489" s="193"/>
      <c r="H1489" s="196">
        <v>392.04500000000002</v>
      </c>
      <c r="I1489" s="197"/>
      <c r="J1489" s="193"/>
      <c r="K1489" s="193"/>
      <c r="L1489" s="198"/>
      <c r="M1489" s="199"/>
      <c r="N1489" s="200"/>
      <c r="O1489" s="200"/>
      <c r="P1489" s="200"/>
      <c r="Q1489" s="200"/>
      <c r="R1489" s="200"/>
      <c r="S1489" s="200"/>
      <c r="T1489" s="201"/>
      <c r="AT1489" s="202" t="s">
        <v>181</v>
      </c>
      <c r="AU1489" s="202" t="s">
        <v>84</v>
      </c>
      <c r="AV1489" s="13" t="s">
        <v>84</v>
      </c>
      <c r="AW1489" s="13" t="s">
        <v>35</v>
      </c>
      <c r="AX1489" s="13" t="s">
        <v>74</v>
      </c>
      <c r="AY1489" s="202" t="s">
        <v>170</v>
      </c>
    </row>
    <row r="1490" spans="1:65" s="13" customFormat="1" x14ac:dyDescent="0.2">
      <c r="B1490" s="192"/>
      <c r="C1490" s="193"/>
      <c r="D1490" s="187" t="s">
        <v>181</v>
      </c>
      <c r="E1490" s="194" t="s">
        <v>19</v>
      </c>
      <c r="F1490" s="195" t="s">
        <v>2587</v>
      </c>
      <c r="G1490" s="193"/>
      <c r="H1490" s="196">
        <v>94.325999999999993</v>
      </c>
      <c r="I1490" s="197"/>
      <c r="J1490" s="193"/>
      <c r="K1490" s="193"/>
      <c r="L1490" s="198"/>
      <c r="M1490" s="199"/>
      <c r="N1490" s="200"/>
      <c r="O1490" s="200"/>
      <c r="P1490" s="200"/>
      <c r="Q1490" s="200"/>
      <c r="R1490" s="200"/>
      <c r="S1490" s="200"/>
      <c r="T1490" s="201"/>
      <c r="AT1490" s="202" t="s">
        <v>181</v>
      </c>
      <c r="AU1490" s="202" t="s">
        <v>84</v>
      </c>
      <c r="AV1490" s="13" t="s">
        <v>84</v>
      </c>
      <c r="AW1490" s="13" t="s">
        <v>35</v>
      </c>
      <c r="AX1490" s="13" t="s">
        <v>74</v>
      </c>
      <c r="AY1490" s="202" t="s">
        <v>170</v>
      </c>
    </row>
    <row r="1491" spans="1:65" s="14" customFormat="1" x14ac:dyDescent="0.2">
      <c r="B1491" s="203"/>
      <c r="C1491" s="204"/>
      <c r="D1491" s="187" t="s">
        <v>181</v>
      </c>
      <c r="E1491" s="205" t="s">
        <v>19</v>
      </c>
      <c r="F1491" s="206" t="s">
        <v>185</v>
      </c>
      <c r="G1491" s="204"/>
      <c r="H1491" s="207">
        <v>486.37099999999998</v>
      </c>
      <c r="I1491" s="208"/>
      <c r="J1491" s="204"/>
      <c r="K1491" s="204"/>
      <c r="L1491" s="209"/>
      <c r="M1491" s="210"/>
      <c r="N1491" s="211"/>
      <c r="O1491" s="211"/>
      <c r="P1491" s="211"/>
      <c r="Q1491" s="211"/>
      <c r="R1491" s="211"/>
      <c r="S1491" s="211"/>
      <c r="T1491" s="212"/>
      <c r="AT1491" s="213" t="s">
        <v>181</v>
      </c>
      <c r="AU1491" s="213" t="s">
        <v>84</v>
      </c>
      <c r="AV1491" s="14" t="s">
        <v>177</v>
      </c>
      <c r="AW1491" s="14" t="s">
        <v>35</v>
      </c>
      <c r="AX1491" s="14" t="s">
        <v>82</v>
      </c>
      <c r="AY1491" s="213" t="s">
        <v>170</v>
      </c>
    </row>
    <row r="1492" spans="1:65" s="2" customFormat="1" ht="16.5" customHeight="1" x14ac:dyDescent="0.2">
      <c r="A1492" s="35"/>
      <c r="B1492" s="36"/>
      <c r="C1492" s="214" t="s">
        <v>2588</v>
      </c>
      <c r="D1492" s="214" t="s">
        <v>239</v>
      </c>
      <c r="E1492" s="215" t="s">
        <v>2589</v>
      </c>
      <c r="F1492" s="216" t="s">
        <v>2590</v>
      </c>
      <c r="G1492" s="217" t="s">
        <v>242</v>
      </c>
      <c r="H1492" s="218">
        <v>0.48599999999999999</v>
      </c>
      <c r="I1492" s="219"/>
      <c r="J1492" s="220">
        <f>ROUND(I1492*H1492,2)</f>
        <v>0</v>
      </c>
      <c r="K1492" s="216" t="s">
        <v>176</v>
      </c>
      <c r="L1492" s="221"/>
      <c r="M1492" s="222" t="s">
        <v>19</v>
      </c>
      <c r="N1492" s="223" t="s">
        <v>45</v>
      </c>
      <c r="O1492" s="65"/>
      <c r="P1492" s="183">
        <f>O1492*H1492</f>
        <v>0</v>
      </c>
      <c r="Q1492" s="183">
        <v>1</v>
      </c>
      <c r="R1492" s="183">
        <f>Q1492*H1492</f>
        <v>0.48599999999999999</v>
      </c>
      <c r="S1492" s="183">
        <v>0</v>
      </c>
      <c r="T1492" s="184">
        <f>S1492*H1492</f>
        <v>0</v>
      </c>
      <c r="U1492" s="35"/>
      <c r="V1492" s="35"/>
      <c r="W1492" s="35"/>
      <c r="X1492" s="35"/>
      <c r="Y1492" s="35"/>
      <c r="Z1492" s="35"/>
      <c r="AA1492" s="35"/>
      <c r="AB1492" s="35"/>
      <c r="AC1492" s="35"/>
      <c r="AD1492" s="35"/>
      <c r="AE1492" s="35"/>
      <c r="AR1492" s="185" t="s">
        <v>426</v>
      </c>
      <c r="AT1492" s="185" t="s">
        <v>239</v>
      </c>
      <c r="AU1492" s="185" t="s">
        <v>84</v>
      </c>
      <c r="AY1492" s="18" t="s">
        <v>170</v>
      </c>
      <c r="BE1492" s="186">
        <f>IF(N1492="základní",J1492,0)</f>
        <v>0</v>
      </c>
      <c r="BF1492" s="186">
        <f>IF(N1492="snížená",J1492,0)</f>
        <v>0</v>
      </c>
      <c r="BG1492" s="186">
        <f>IF(N1492="zákl. přenesená",J1492,0)</f>
        <v>0</v>
      </c>
      <c r="BH1492" s="186">
        <f>IF(N1492="sníž. přenesená",J1492,0)</f>
        <v>0</v>
      </c>
      <c r="BI1492" s="186">
        <f>IF(N1492="nulová",J1492,0)</f>
        <v>0</v>
      </c>
      <c r="BJ1492" s="18" t="s">
        <v>82</v>
      </c>
      <c r="BK1492" s="186">
        <f>ROUND(I1492*H1492,2)</f>
        <v>0</v>
      </c>
      <c r="BL1492" s="18" t="s">
        <v>276</v>
      </c>
      <c r="BM1492" s="185" t="s">
        <v>2591</v>
      </c>
    </row>
    <row r="1493" spans="1:65" s="13" customFormat="1" x14ac:dyDescent="0.2">
      <c r="B1493" s="192"/>
      <c r="C1493" s="193"/>
      <c r="D1493" s="187" t="s">
        <v>181</v>
      </c>
      <c r="E1493" s="194" t="s">
        <v>19</v>
      </c>
      <c r="F1493" s="195" t="s">
        <v>2592</v>
      </c>
      <c r="G1493" s="193"/>
      <c r="H1493" s="196">
        <v>0.39200000000000002</v>
      </c>
      <c r="I1493" s="197"/>
      <c r="J1493" s="193"/>
      <c r="K1493" s="193"/>
      <c r="L1493" s="198"/>
      <c r="M1493" s="199"/>
      <c r="N1493" s="200"/>
      <c r="O1493" s="200"/>
      <c r="P1493" s="200"/>
      <c r="Q1493" s="200"/>
      <c r="R1493" s="200"/>
      <c r="S1493" s="200"/>
      <c r="T1493" s="201"/>
      <c r="AT1493" s="202" t="s">
        <v>181</v>
      </c>
      <c r="AU1493" s="202" t="s">
        <v>84</v>
      </c>
      <c r="AV1493" s="13" t="s">
        <v>84</v>
      </c>
      <c r="AW1493" s="13" t="s">
        <v>35</v>
      </c>
      <c r="AX1493" s="13" t="s">
        <v>74</v>
      </c>
      <c r="AY1493" s="202" t="s">
        <v>170</v>
      </c>
    </row>
    <row r="1494" spans="1:65" s="13" customFormat="1" x14ac:dyDescent="0.2">
      <c r="B1494" s="192"/>
      <c r="C1494" s="193"/>
      <c r="D1494" s="187" t="s">
        <v>181</v>
      </c>
      <c r="E1494" s="194" t="s">
        <v>19</v>
      </c>
      <c r="F1494" s="195" t="s">
        <v>2593</v>
      </c>
      <c r="G1494" s="193"/>
      <c r="H1494" s="196">
        <v>9.4E-2</v>
      </c>
      <c r="I1494" s="197"/>
      <c r="J1494" s="193"/>
      <c r="K1494" s="193"/>
      <c r="L1494" s="198"/>
      <c r="M1494" s="199"/>
      <c r="N1494" s="200"/>
      <c r="O1494" s="200"/>
      <c r="P1494" s="200"/>
      <c r="Q1494" s="200"/>
      <c r="R1494" s="200"/>
      <c r="S1494" s="200"/>
      <c r="T1494" s="201"/>
      <c r="AT1494" s="202" t="s">
        <v>181</v>
      </c>
      <c r="AU1494" s="202" t="s">
        <v>84</v>
      </c>
      <c r="AV1494" s="13" t="s">
        <v>84</v>
      </c>
      <c r="AW1494" s="13" t="s">
        <v>35</v>
      </c>
      <c r="AX1494" s="13" t="s">
        <v>74</v>
      </c>
      <c r="AY1494" s="202" t="s">
        <v>170</v>
      </c>
    </row>
    <row r="1495" spans="1:65" s="14" customFormat="1" x14ac:dyDescent="0.2">
      <c r="B1495" s="203"/>
      <c r="C1495" s="204"/>
      <c r="D1495" s="187" t="s">
        <v>181</v>
      </c>
      <c r="E1495" s="205" t="s">
        <v>19</v>
      </c>
      <c r="F1495" s="206" t="s">
        <v>185</v>
      </c>
      <c r="G1495" s="204"/>
      <c r="H1495" s="207">
        <v>0.48599999999999999</v>
      </c>
      <c r="I1495" s="208"/>
      <c r="J1495" s="204"/>
      <c r="K1495" s="204"/>
      <c r="L1495" s="209"/>
      <c r="M1495" s="210"/>
      <c r="N1495" s="211"/>
      <c r="O1495" s="211"/>
      <c r="P1495" s="211"/>
      <c r="Q1495" s="211"/>
      <c r="R1495" s="211"/>
      <c r="S1495" s="211"/>
      <c r="T1495" s="212"/>
      <c r="AT1495" s="213" t="s">
        <v>181</v>
      </c>
      <c r="AU1495" s="213" t="s">
        <v>84</v>
      </c>
      <c r="AV1495" s="14" t="s">
        <v>177</v>
      </c>
      <c r="AW1495" s="14" t="s">
        <v>35</v>
      </c>
      <c r="AX1495" s="14" t="s">
        <v>82</v>
      </c>
      <c r="AY1495" s="213" t="s">
        <v>170</v>
      </c>
    </row>
    <row r="1496" spans="1:65" s="2" customFormat="1" ht="16.5" customHeight="1" x14ac:dyDescent="0.2">
      <c r="A1496" s="35"/>
      <c r="B1496" s="36"/>
      <c r="C1496" s="174" t="s">
        <v>2594</v>
      </c>
      <c r="D1496" s="174" t="s">
        <v>172</v>
      </c>
      <c r="E1496" s="175" t="s">
        <v>2595</v>
      </c>
      <c r="F1496" s="176" t="s">
        <v>2596</v>
      </c>
      <c r="G1496" s="177" t="s">
        <v>1121</v>
      </c>
      <c r="H1496" s="178">
        <v>5080.5379999999996</v>
      </c>
      <c r="I1496" s="179"/>
      <c r="J1496" s="180">
        <f>ROUND(I1496*H1496,2)</f>
        <v>0</v>
      </c>
      <c r="K1496" s="176" t="s">
        <v>176</v>
      </c>
      <c r="L1496" s="40"/>
      <c r="M1496" s="181" t="s">
        <v>19</v>
      </c>
      <c r="N1496" s="182" t="s">
        <v>45</v>
      </c>
      <c r="O1496" s="65"/>
      <c r="P1496" s="183">
        <f>O1496*H1496</f>
        <v>0</v>
      </c>
      <c r="Q1496" s="183">
        <v>5.0000000000000002E-5</v>
      </c>
      <c r="R1496" s="183">
        <f>Q1496*H1496</f>
        <v>0.2540269</v>
      </c>
      <c r="S1496" s="183">
        <v>0</v>
      </c>
      <c r="T1496" s="184">
        <f>S1496*H1496</f>
        <v>0</v>
      </c>
      <c r="U1496" s="35"/>
      <c r="V1496" s="35"/>
      <c r="W1496" s="35"/>
      <c r="X1496" s="35"/>
      <c r="Y1496" s="35"/>
      <c r="Z1496" s="35"/>
      <c r="AA1496" s="35"/>
      <c r="AB1496" s="35"/>
      <c r="AC1496" s="35"/>
      <c r="AD1496" s="35"/>
      <c r="AE1496" s="35"/>
      <c r="AR1496" s="185" t="s">
        <v>276</v>
      </c>
      <c r="AT1496" s="185" t="s">
        <v>172</v>
      </c>
      <c r="AU1496" s="185" t="s">
        <v>84</v>
      </c>
      <c r="AY1496" s="18" t="s">
        <v>170</v>
      </c>
      <c r="BE1496" s="186">
        <f>IF(N1496="základní",J1496,0)</f>
        <v>0</v>
      </c>
      <c r="BF1496" s="186">
        <f>IF(N1496="snížená",J1496,0)</f>
        <v>0</v>
      </c>
      <c r="BG1496" s="186">
        <f>IF(N1496="zákl. přenesená",J1496,0)</f>
        <v>0</v>
      </c>
      <c r="BH1496" s="186">
        <f>IF(N1496="sníž. přenesená",J1496,0)</f>
        <v>0</v>
      </c>
      <c r="BI1496" s="186">
        <f>IF(N1496="nulová",J1496,0)</f>
        <v>0</v>
      </c>
      <c r="BJ1496" s="18" t="s">
        <v>82</v>
      </c>
      <c r="BK1496" s="186">
        <f>ROUND(I1496*H1496,2)</f>
        <v>0</v>
      </c>
      <c r="BL1496" s="18" t="s">
        <v>276</v>
      </c>
      <c r="BM1496" s="185" t="s">
        <v>2597</v>
      </c>
    </row>
    <row r="1497" spans="1:65" s="2" customFormat="1" ht="29.25" x14ac:dyDescent="0.2">
      <c r="A1497" s="35"/>
      <c r="B1497" s="36"/>
      <c r="C1497" s="37"/>
      <c r="D1497" s="187" t="s">
        <v>179</v>
      </c>
      <c r="E1497" s="37"/>
      <c r="F1497" s="188" t="s">
        <v>2560</v>
      </c>
      <c r="G1497" s="37"/>
      <c r="H1497" s="37"/>
      <c r="I1497" s="189"/>
      <c r="J1497" s="37"/>
      <c r="K1497" s="37"/>
      <c r="L1497" s="40"/>
      <c r="M1497" s="190"/>
      <c r="N1497" s="191"/>
      <c r="O1497" s="65"/>
      <c r="P1497" s="65"/>
      <c r="Q1497" s="65"/>
      <c r="R1497" s="65"/>
      <c r="S1497" s="65"/>
      <c r="T1497" s="66"/>
      <c r="U1497" s="35"/>
      <c r="V1497" s="35"/>
      <c r="W1497" s="35"/>
      <c r="X1497" s="35"/>
      <c r="Y1497" s="35"/>
      <c r="Z1497" s="35"/>
      <c r="AA1497" s="35"/>
      <c r="AB1497" s="35"/>
      <c r="AC1497" s="35"/>
      <c r="AD1497" s="35"/>
      <c r="AE1497" s="35"/>
      <c r="AT1497" s="18" t="s">
        <v>179</v>
      </c>
      <c r="AU1497" s="18" t="s">
        <v>84</v>
      </c>
    </row>
    <row r="1498" spans="1:65" s="13" customFormat="1" x14ac:dyDescent="0.2">
      <c r="B1498" s="192"/>
      <c r="C1498" s="193"/>
      <c r="D1498" s="187" t="s">
        <v>181</v>
      </c>
      <c r="E1498" s="194" t="s">
        <v>19</v>
      </c>
      <c r="F1498" s="195" t="s">
        <v>2598</v>
      </c>
      <c r="G1498" s="193"/>
      <c r="H1498" s="196">
        <v>1444.14</v>
      </c>
      <c r="I1498" s="197"/>
      <c r="J1498" s="193"/>
      <c r="K1498" s="193"/>
      <c r="L1498" s="198"/>
      <c r="M1498" s="199"/>
      <c r="N1498" s="200"/>
      <c r="O1498" s="200"/>
      <c r="P1498" s="200"/>
      <c r="Q1498" s="200"/>
      <c r="R1498" s="200"/>
      <c r="S1498" s="200"/>
      <c r="T1498" s="201"/>
      <c r="AT1498" s="202" t="s">
        <v>181</v>
      </c>
      <c r="AU1498" s="202" t="s">
        <v>84</v>
      </c>
      <c r="AV1498" s="13" t="s">
        <v>84</v>
      </c>
      <c r="AW1498" s="13" t="s">
        <v>35</v>
      </c>
      <c r="AX1498" s="13" t="s">
        <v>74</v>
      </c>
      <c r="AY1498" s="202" t="s">
        <v>170</v>
      </c>
    </row>
    <row r="1499" spans="1:65" s="13" customFormat="1" x14ac:dyDescent="0.2">
      <c r="B1499" s="192"/>
      <c r="C1499" s="193"/>
      <c r="D1499" s="187" t="s">
        <v>181</v>
      </c>
      <c r="E1499" s="194" t="s">
        <v>19</v>
      </c>
      <c r="F1499" s="195" t="s">
        <v>2599</v>
      </c>
      <c r="G1499" s="193"/>
      <c r="H1499" s="196">
        <v>1365</v>
      </c>
      <c r="I1499" s="197"/>
      <c r="J1499" s="193"/>
      <c r="K1499" s="193"/>
      <c r="L1499" s="198"/>
      <c r="M1499" s="199"/>
      <c r="N1499" s="200"/>
      <c r="O1499" s="200"/>
      <c r="P1499" s="200"/>
      <c r="Q1499" s="200"/>
      <c r="R1499" s="200"/>
      <c r="S1499" s="200"/>
      <c r="T1499" s="201"/>
      <c r="AT1499" s="202" t="s">
        <v>181</v>
      </c>
      <c r="AU1499" s="202" t="s">
        <v>84</v>
      </c>
      <c r="AV1499" s="13" t="s">
        <v>84</v>
      </c>
      <c r="AW1499" s="13" t="s">
        <v>35</v>
      </c>
      <c r="AX1499" s="13" t="s">
        <v>74</v>
      </c>
      <c r="AY1499" s="202" t="s">
        <v>170</v>
      </c>
    </row>
    <row r="1500" spans="1:65" s="13" customFormat="1" x14ac:dyDescent="0.2">
      <c r="B1500" s="192"/>
      <c r="C1500" s="193"/>
      <c r="D1500" s="187" t="s">
        <v>181</v>
      </c>
      <c r="E1500" s="194" t="s">
        <v>19</v>
      </c>
      <c r="F1500" s="195" t="s">
        <v>2600</v>
      </c>
      <c r="G1500" s="193"/>
      <c r="H1500" s="196">
        <v>515.08000000000004</v>
      </c>
      <c r="I1500" s="197"/>
      <c r="J1500" s="193"/>
      <c r="K1500" s="193"/>
      <c r="L1500" s="198"/>
      <c r="M1500" s="199"/>
      <c r="N1500" s="200"/>
      <c r="O1500" s="200"/>
      <c r="P1500" s="200"/>
      <c r="Q1500" s="200"/>
      <c r="R1500" s="200"/>
      <c r="S1500" s="200"/>
      <c r="T1500" s="201"/>
      <c r="AT1500" s="202" t="s">
        <v>181</v>
      </c>
      <c r="AU1500" s="202" t="s">
        <v>84</v>
      </c>
      <c r="AV1500" s="13" t="s">
        <v>84</v>
      </c>
      <c r="AW1500" s="13" t="s">
        <v>35</v>
      </c>
      <c r="AX1500" s="13" t="s">
        <v>74</v>
      </c>
      <c r="AY1500" s="202" t="s">
        <v>170</v>
      </c>
    </row>
    <row r="1501" spans="1:65" s="13" customFormat="1" x14ac:dyDescent="0.2">
      <c r="B1501" s="192"/>
      <c r="C1501" s="193"/>
      <c r="D1501" s="187" t="s">
        <v>181</v>
      </c>
      <c r="E1501" s="194" t="s">
        <v>19</v>
      </c>
      <c r="F1501" s="195" t="s">
        <v>2601</v>
      </c>
      <c r="G1501" s="193"/>
      <c r="H1501" s="196">
        <v>56.564</v>
      </c>
      <c r="I1501" s="197"/>
      <c r="J1501" s="193"/>
      <c r="K1501" s="193"/>
      <c r="L1501" s="198"/>
      <c r="M1501" s="199"/>
      <c r="N1501" s="200"/>
      <c r="O1501" s="200"/>
      <c r="P1501" s="200"/>
      <c r="Q1501" s="200"/>
      <c r="R1501" s="200"/>
      <c r="S1501" s="200"/>
      <c r="T1501" s="201"/>
      <c r="AT1501" s="202" t="s">
        <v>181</v>
      </c>
      <c r="AU1501" s="202" t="s">
        <v>84</v>
      </c>
      <c r="AV1501" s="13" t="s">
        <v>84</v>
      </c>
      <c r="AW1501" s="13" t="s">
        <v>35</v>
      </c>
      <c r="AX1501" s="13" t="s">
        <v>74</v>
      </c>
      <c r="AY1501" s="202" t="s">
        <v>170</v>
      </c>
    </row>
    <row r="1502" spans="1:65" s="13" customFormat="1" x14ac:dyDescent="0.2">
      <c r="B1502" s="192"/>
      <c r="C1502" s="193"/>
      <c r="D1502" s="187" t="s">
        <v>181</v>
      </c>
      <c r="E1502" s="194" t="s">
        <v>19</v>
      </c>
      <c r="F1502" s="195" t="s">
        <v>2602</v>
      </c>
      <c r="G1502" s="193"/>
      <c r="H1502" s="196">
        <v>304.64499999999998</v>
      </c>
      <c r="I1502" s="197"/>
      <c r="J1502" s="193"/>
      <c r="K1502" s="193"/>
      <c r="L1502" s="198"/>
      <c r="M1502" s="199"/>
      <c r="N1502" s="200"/>
      <c r="O1502" s="200"/>
      <c r="P1502" s="200"/>
      <c r="Q1502" s="200"/>
      <c r="R1502" s="200"/>
      <c r="S1502" s="200"/>
      <c r="T1502" s="201"/>
      <c r="AT1502" s="202" t="s">
        <v>181</v>
      </c>
      <c r="AU1502" s="202" t="s">
        <v>84</v>
      </c>
      <c r="AV1502" s="13" t="s">
        <v>84</v>
      </c>
      <c r="AW1502" s="13" t="s">
        <v>35</v>
      </c>
      <c r="AX1502" s="13" t="s">
        <v>74</v>
      </c>
      <c r="AY1502" s="202" t="s">
        <v>170</v>
      </c>
    </row>
    <row r="1503" spans="1:65" s="13" customFormat="1" x14ac:dyDescent="0.2">
      <c r="B1503" s="192"/>
      <c r="C1503" s="193"/>
      <c r="D1503" s="187" t="s">
        <v>181</v>
      </c>
      <c r="E1503" s="194" t="s">
        <v>19</v>
      </c>
      <c r="F1503" s="195" t="s">
        <v>2603</v>
      </c>
      <c r="G1503" s="193"/>
      <c r="H1503" s="196">
        <v>56</v>
      </c>
      <c r="I1503" s="197"/>
      <c r="J1503" s="193"/>
      <c r="K1503" s="193"/>
      <c r="L1503" s="198"/>
      <c r="M1503" s="199"/>
      <c r="N1503" s="200"/>
      <c r="O1503" s="200"/>
      <c r="P1503" s="200"/>
      <c r="Q1503" s="200"/>
      <c r="R1503" s="200"/>
      <c r="S1503" s="200"/>
      <c r="T1503" s="201"/>
      <c r="AT1503" s="202" t="s">
        <v>181</v>
      </c>
      <c r="AU1503" s="202" t="s">
        <v>84</v>
      </c>
      <c r="AV1503" s="13" t="s">
        <v>84</v>
      </c>
      <c r="AW1503" s="13" t="s">
        <v>35</v>
      </c>
      <c r="AX1503" s="13" t="s">
        <v>74</v>
      </c>
      <c r="AY1503" s="202" t="s">
        <v>170</v>
      </c>
    </row>
    <row r="1504" spans="1:65" s="13" customFormat="1" x14ac:dyDescent="0.2">
      <c r="B1504" s="192"/>
      <c r="C1504" s="193"/>
      <c r="D1504" s="187" t="s">
        <v>181</v>
      </c>
      <c r="E1504" s="194" t="s">
        <v>19</v>
      </c>
      <c r="F1504" s="195" t="s">
        <v>2604</v>
      </c>
      <c r="G1504" s="193"/>
      <c r="H1504" s="196">
        <v>676.43</v>
      </c>
      <c r="I1504" s="197"/>
      <c r="J1504" s="193"/>
      <c r="K1504" s="193"/>
      <c r="L1504" s="198"/>
      <c r="M1504" s="199"/>
      <c r="N1504" s="200"/>
      <c r="O1504" s="200"/>
      <c r="P1504" s="200"/>
      <c r="Q1504" s="200"/>
      <c r="R1504" s="200"/>
      <c r="S1504" s="200"/>
      <c r="T1504" s="201"/>
      <c r="AT1504" s="202" t="s">
        <v>181</v>
      </c>
      <c r="AU1504" s="202" t="s">
        <v>84</v>
      </c>
      <c r="AV1504" s="13" t="s">
        <v>84</v>
      </c>
      <c r="AW1504" s="13" t="s">
        <v>35</v>
      </c>
      <c r="AX1504" s="13" t="s">
        <v>74</v>
      </c>
      <c r="AY1504" s="202" t="s">
        <v>170</v>
      </c>
    </row>
    <row r="1505" spans="1:65" s="14" customFormat="1" x14ac:dyDescent="0.2">
      <c r="B1505" s="203"/>
      <c r="C1505" s="204"/>
      <c r="D1505" s="187" t="s">
        <v>181</v>
      </c>
      <c r="E1505" s="205" t="s">
        <v>19</v>
      </c>
      <c r="F1505" s="206" t="s">
        <v>185</v>
      </c>
      <c r="G1505" s="204"/>
      <c r="H1505" s="207">
        <v>4417.8590000000004</v>
      </c>
      <c r="I1505" s="208"/>
      <c r="J1505" s="204"/>
      <c r="K1505" s="204"/>
      <c r="L1505" s="209"/>
      <c r="M1505" s="210"/>
      <c r="N1505" s="211"/>
      <c r="O1505" s="211"/>
      <c r="P1505" s="211"/>
      <c r="Q1505" s="211"/>
      <c r="R1505" s="211"/>
      <c r="S1505" s="211"/>
      <c r="T1505" s="212"/>
      <c r="AT1505" s="213" t="s">
        <v>181</v>
      </c>
      <c r="AU1505" s="213" t="s">
        <v>84</v>
      </c>
      <c r="AV1505" s="14" t="s">
        <v>177</v>
      </c>
      <c r="AW1505" s="14" t="s">
        <v>35</v>
      </c>
      <c r="AX1505" s="14" t="s">
        <v>82</v>
      </c>
      <c r="AY1505" s="213" t="s">
        <v>170</v>
      </c>
    </row>
    <row r="1506" spans="1:65" s="13" customFormat="1" x14ac:dyDescent="0.2">
      <c r="B1506" s="192"/>
      <c r="C1506" s="193"/>
      <c r="D1506" s="187" t="s">
        <v>181</v>
      </c>
      <c r="E1506" s="193"/>
      <c r="F1506" s="195" t="s">
        <v>2605</v>
      </c>
      <c r="G1506" s="193"/>
      <c r="H1506" s="196">
        <v>5080.5379999999996</v>
      </c>
      <c r="I1506" s="197"/>
      <c r="J1506" s="193"/>
      <c r="K1506" s="193"/>
      <c r="L1506" s="198"/>
      <c r="M1506" s="199"/>
      <c r="N1506" s="200"/>
      <c r="O1506" s="200"/>
      <c r="P1506" s="200"/>
      <c r="Q1506" s="200"/>
      <c r="R1506" s="200"/>
      <c r="S1506" s="200"/>
      <c r="T1506" s="201"/>
      <c r="AT1506" s="202" t="s">
        <v>181</v>
      </c>
      <c r="AU1506" s="202" t="s">
        <v>84</v>
      </c>
      <c r="AV1506" s="13" t="s">
        <v>84</v>
      </c>
      <c r="AW1506" s="13" t="s">
        <v>4</v>
      </c>
      <c r="AX1506" s="13" t="s">
        <v>82</v>
      </c>
      <c r="AY1506" s="202" t="s">
        <v>170</v>
      </c>
    </row>
    <row r="1507" spans="1:65" s="2" customFormat="1" ht="16.5" customHeight="1" x14ac:dyDescent="0.2">
      <c r="A1507" s="35"/>
      <c r="B1507" s="36"/>
      <c r="C1507" s="214" t="s">
        <v>2606</v>
      </c>
      <c r="D1507" s="214" t="s">
        <v>239</v>
      </c>
      <c r="E1507" s="215" t="s">
        <v>2607</v>
      </c>
      <c r="F1507" s="216" t="s">
        <v>2608</v>
      </c>
      <c r="G1507" s="217" t="s">
        <v>242</v>
      </c>
      <c r="H1507" s="218">
        <v>0.30499999999999999</v>
      </c>
      <c r="I1507" s="219"/>
      <c r="J1507" s="220">
        <f>ROUND(I1507*H1507,2)</f>
        <v>0</v>
      </c>
      <c r="K1507" s="216" t="s">
        <v>176</v>
      </c>
      <c r="L1507" s="221"/>
      <c r="M1507" s="222" t="s">
        <v>19</v>
      </c>
      <c r="N1507" s="223" t="s">
        <v>45</v>
      </c>
      <c r="O1507" s="65"/>
      <c r="P1507" s="183">
        <f>O1507*H1507</f>
        <v>0</v>
      </c>
      <c r="Q1507" s="183">
        <v>1</v>
      </c>
      <c r="R1507" s="183">
        <f>Q1507*H1507</f>
        <v>0.30499999999999999</v>
      </c>
      <c r="S1507" s="183">
        <v>0</v>
      </c>
      <c r="T1507" s="184">
        <f>S1507*H1507</f>
        <v>0</v>
      </c>
      <c r="U1507" s="35"/>
      <c r="V1507" s="35"/>
      <c r="W1507" s="35"/>
      <c r="X1507" s="35"/>
      <c r="Y1507" s="35"/>
      <c r="Z1507" s="35"/>
      <c r="AA1507" s="35"/>
      <c r="AB1507" s="35"/>
      <c r="AC1507" s="35"/>
      <c r="AD1507" s="35"/>
      <c r="AE1507" s="35"/>
      <c r="AR1507" s="185" t="s">
        <v>426</v>
      </c>
      <c r="AT1507" s="185" t="s">
        <v>239</v>
      </c>
      <c r="AU1507" s="185" t="s">
        <v>84</v>
      </c>
      <c r="AY1507" s="18" t="s">
        <v>170</v>
      </c>
      <c r="BE1507" s="186">
        <f>IF(N1507="základní",J1507,0)</f>
        <v>0</v>
      </c>
      <c r="BF1507" s="186">
        <f>IF(N1507="snížená",J1507,0)</f>
        <v>0</v>
      </c>
      <c r="BG1507" s="186">
        <f>IF(N1507="zákl. přenesená",J1507,0)</f>
        <v>0</v>
      </c>
      <c r="BH1507" s="186">
        <f>IF(N1507="sníž. přenesená",J1507,0)</f>
        <v>0</v>
      </c>
      <c r="BI1507" s="186">
        <f>IF(N1507="nulová",J1507,0)</f>
        <v>0</v>
      </c>
      <c r="BJ1507" s="18" t="s">
        <v>82</v>
      </c>
      <c r="BK1507" s="186">
        <f>ROUND(I1507*H1507,2)</f>
        <v>0</v>
      </c>
      <c r="BL1507" s="18" t="s">
        <v>276</v>
      </c>
      <c r="BM1507" s="185" t="s">
        <v>2609</v>
      </c>
    </row>
    <row r="1508" spans="1:65" s="13" customFormat="1" x14ac:dyDescent="0.2">
      <c r="B1508" s="192"/>
      <c r="C1508" s="193"/>
      <c r="D1508" s="187" t="s">
        <v>181</v>
      </c>
      <c r="E1508" s="194" t="s">
        <v>19</v>
      </c>
      <c r="F1508" s="195" t="s">
        <v>2610</v>
      </c>
      <c r="G1508" s="193"/>
      <c r="H1508" s="196">
        <v>0.30499999999999999</v>
      </c>
      <c r="I1508" s="197"/>
      <c r="J1508" s="193"/>
      <c r="K1508" s="193"/>
      <c r="L1508" s="198"/>
      <c r="M1508" s="199"/>
      <c r="N1508" s="200"/>
      <c r="O1508" s="200"/>
      <c r="P1508" s="200"/>
      <c r="Q1508" s="200"/>
      <c r="R1508" s="200"/>
      <c r="S1508" s="200"/>
      <c r="T1508" s="201"/>
      <c r="AT1508" s="202" t="s">
        <v>181</v>
      </c>
      <c r="AU1508" s="202" t="s">
        <v>84</v>
      </c>
      <c r="AV1508" s="13" t="s">
        <v>84</v>
      </c>
      <c r="AW1508" s="13" t="s">
        <v>35</v>
      </c>
      <c r="AX1508" s="13" t="s">
        <v>82</v>
      </c>
      <c r="AY1508" s="202" t="s">
        <v>170</v>
      </c>
    </row>
    <row r="1509" spans="1:65" s="2" customFormat="1" ht="16.5" customHeight="1" x14ac:dyDescent="0.2">
      <c r="A1509" s="35"/>
      <c r="B1509" s="36"/>
      <c r="C1509" s="214" t="s">
        <v>2611</v>
      </c>
      <c r="D1509" s="214" t="s">
        <v>239</v>
      </c>
      <c r="E1509" s="215" t="s">
        <v>2589</v>
      </c>
      <c r="F1509" s="216" t="s">
        <v>2590</v>
      </c>
      <c r="G1509" s="217" t="s">
        <v>242</v>
      </c>
      <c r="H1509" s="218">
        <v>0.629</v>
      </c>
      <c r="I1509" s="219"/>
      <c r="J1509" s="220">
        <f>ROUND(I1509*H1509,2)</f>
        <v>0</v>
      </c>
      <c r="K1509" s="216" t="s">
        <v>176</v>
      </c>
      <c r="L1509" s="221"/>
      <c r="M1509" s="222" t="s">
        <v>19</v>
      </c>
      <c r="N1509" s="223" t="s">
        <v>45</v>
      </c>
      <c r="O1509" s="65"/>
      <c r="P1509" s="183">
        <f>O1509*H1509</f>
        <v>0</v>
      </c>
      <c r="Q1509" s="183">
        <v>1</v>
      </c>
      <c r="R1509" s="183">
        <f>Q1509*H1509</f>
        <v>0.629</v>
      </c>
      <c r="S1509" s="183">
        <v>0</v>
      </c>
      <c r="T1509" s="184">
        <f>S1509*H1509</f>
        <v>0</v>
      </c>
      <c r="U1509" s="35"/>
      <c r="V1509" s="35"/>
      <c r="W1509" s="35"/>
      <c r="X1509" s="35"/>
      <c r="Y1509" s="35"/>
      <c r="Z1509" s="35"/>
      <c r="AA1509" s="35"/>
      <c r="AB1509" s="35"/>
      <c r="AC1509" s="35"/>
      <c r="AD1509" s="35"/>
      <c r="AE1509" s="35"/>
      <c r="AR1509" s="185" t="s">
        <v>426</v>
      </c>
      <c r="AT1509" s="185" t="s">
        <v>239</v>
      </c>
      <c r="AU1509" s="185" t="s">
        <v>84</v>
      </c>
      <c r="AY1509" s="18" t="s">
        <v>170</v>
      </c>
      <c r="BE1509" s="186">
        <f>IF(N1509="základní",J1509,0)</f>
        <v>0</v>
      </c>
      <c r="BF1509" s="186">
        <f>IF(N1509="snížená",J1509,0)</f>
        <v>0</v>
      </c>
      <c r="BG1509" s="186">
        <f>IF(N1509="zákl. přenesená",J1509,0)</f>
        <v>0</v>
      </c>
      <c r="BH1509" s="186">
        <f>IF(N1509="sníž. přenesená",J1509,0)</f>
        <v>0</v>
      </c>
      <c r="BI1509" s="186">
        <f>IF(N1509="nulová",J1509,0)</f>
        <v>0</v>
      </c>
      <c r="BJ1509" s="18" t="s">
        <v>82</v>
      </c>
      <c r="BK1509" s="186">
        <f>ROUND(I1509*H1509,2)</f>
        <v>0</v>
      </c>
      <c r="BL1509" s="18" t="s">
        <v>276</v>
      </c>
      <c r="BM1509" s="185" t="s">
        <v>2612</v>
      </c>
    </row>
    <row r="1510" spans="1:65" s="13" customFormat="1" x14ac:dyDescent="0.2">
      <c r="B1510" s="192"/>
      <c r="C1510" s="193"/>
      <c r="D1510" s="187" t="s">
        <v>181</v>
      </c>
      <c r="E1510" s="194" t="s">
        <v>19</v>
      </c>
      <c r="F1510" s="195" t="s">
        <v>2613</v>
      </c>
      <c r="G1510" s="193"/>
      <c r="H1510" s="196">
        <v>0.51500000000000001</v>
      </c>
      <c r="I1510" s="197"/>
      <c r="J1510" s="193"/>
      <c r="K1510" s="193"/>
      <c r="L1510" s="198"/>
      <c r="M1510" s="199"/>
      <c r="N1510" s="200"/>
      <c r="O1510" s="200"/>
      <c r="P1510" s="200"/>
      <c r="Q1510" s="200"/>
      <c r="R1510" s="200"/>
      <c r="S1510" s="200"/>
      <c r="T1510" s="201"/>
      <c r="AT1510" s="202" t="s">
        <v>181</v>
      </c>
      <c r="AU1510" s="202" t="s">
        <v>84</v>
      </c>
      <c r="AV1510" s="13" t="s">
        <v>84</v>
      </c>
      <c r="AW1510" s="13" t="s">
        <v>35</v>
      </c>
      <c r="AX1510" s="13" t="s">
        <v>74</v>
      </c>
      <c r="AY1510" s="202" t="s">
        <v>170</v>
      </c>
    </row>
    <row r="1511" spans="1:65" s="13" customFormat="1" x14ac:dyDescent="0.2">
      <c r="B1511" s="192"/>
      <c r="C1511" s="193"/>
      <c r="D1511" s="187" t="s">
        <v>181</v>
      </c>
      <c r="E1511" s="194" t="s">
        <v>19</v>
      </c>
      <c r="F1511" s="195" t="s">
        <v>2614</v>
      </c>
      <c r="G1511" s="193"/>
      <c r="H1511" s="196">
        <v>5.7000000000000002E-2</v>
      </c>
      <c r="I1511" s="197"/>
      <c r="J1511" s="193"/>
      <c r="K1511" s="193"/>
      <c r="L1511" s="198"/>
      <c r="M1511" s="199"/>
      <c r="N1511" s="200"/>
      <c r="O1511" s="200"/>
      <c r="P1511" s="200"/>
      <c r="Q1511" s="200"/>
      <c r="R1511" s="200"/>
      <c r="S1511" s="200"/>
      <c r="T1511" s="201"/>
      <c r="AT1511" s="202" t="s">
        <v>181</v>
      </c>
      <c r="AU1511" s="202" t="s">
        <v>84</v>
      </c>
      <c r="AV1511" s="13" t="s">
        <v>84</v>
      </c>
      <c r="AW1511" s="13" t="s">
        <v>35</v>
      </c>
      <c r="AX1511" s="13" t="s">
        <v>74</v>
      </c>
      <c r="AY1511" s="202" t="s">
        <v>170</v>
      </c>
    </row>
    <row r="1512" spans="1:65" s="14" customFormat="1" x14ac:dyDescent="0.2">
      <c r="B1512" s="203"/>
      <c r="C1512" s="204"/>
      <c r="D1512" s="187" t="s">
        <v>181</v>
      </c>
      <c r="E1512" s="205" t="s">
        <v>19</v>
      </c>
      <c r="F1512" s="206" t="s">
        <v>185</v>
      </c>
      <c r="G1512" s="204"/>
      <c r="H1512" s="207">
        <v>0.57199999999999995</v>
      </c>
      <c r="I1512" s="208"/>
      <c r="J1512" s="204"/>
      <c r="K1512" s="204"/>
      <c r="L1512" s="209"/>
      <c r="M1512" s="210"/>
      <c r="N1512" s="211"/>
      <c r="O1512" s="211"/>
      <c r="P1512" s="211"/>
      <c r="Q1512" s="211"/>
      <c r="R1512" s="211"/>
      <c r="S1512" s="211"/>
      <c r="T1512" s="212"/>
      <c r="AT1512" s="213" t="s">
        <v>181</v>
      </c>
      <c r="AU1512" s="213" t="s">
        <v>84</v>
      </c>
      <c r="AV1512" s="14" t="s">
        <v>177</v>
      </c>
      <c r="AW1512" s="14" t="s">
        <v>35</v>
      </c>
      <c r="AX1512" s="14" t="s">
        <v>82</v>
      </c>
      <c r="AY1512" s="213" t="s">
        <v>170</v>
      </c>
    </row>
    <row r="1513" spans="1:65" s="13" customFormat="1" x14ac:dyDescent="0.2">
      <c r="B1513" s="192"/>
      <c r="C1513" s="193"/>
      <c r="D1513" s="187" t="s">
        <v>181</v>
      </c>
      <c r="E1513" s="193"/>
      <c r="F1513" s="195" t="s">
        <v>2615</v>
      </c>
      <c r="G1513" s="193"/>
      <c r="H1513" s="196">
        <v>0.629</v>
      </c>
      <c r="I1513" s="197"/>
      <c r="J1513" s="193"/>
      <c r="K1513" s="193"/>
      <c r="L1513" s="198"/>
      <c r="M1513" s="199"/>
      <c r="N1513" s="200"/>
      <c r="O1513" s="200"/>
      <c r="P1513" s="200"/>
      <c r="Q1513" s="200"/>
      <c r="R1513" s="200"/>
      <c r="S1513" s="200"/>
      <c r="T1513" s="201"/>
      <c r="AT1513" s="202" t="s">
        <v>181</v>
      </c>
      <c r="AU1513" s="202" t="s">
        <v>84</v>
      </c>
      <c r="AV1513" s="13" t="s">
        <v>84</v>
      </c>
      <c r="AW1513" s="13" t="s">
        <v>4</v>
      </c>
      <c r="AX1513" s="13" t="s">
        <v>82</v>
      </c>
      <c r="AY1513" s="202" t="s">
        <v>170</v>
      </c>
    </row>
    <row r="1514" spans="1:65" s="2" customFormat="1" ht="16.5" customHeight="1" x14ac:dyDescent="0.2">
      <c r="A1514" s="35"/>
      <c r="B1514" s="36"/>
      <c r="C1514" s="214" t="s">
        <v>2616</v>
      </c>
      <c r="D1514" s="214" t="s">
        <v>239</v>
      </c>
      <c r="E1514" s="215" t="s">
        <v>2617</v>
      </c>
      <c r="F1514" s="216" t="s">
        <v>2618</v>
      </c>
      <c r="G1514" s="217" t="s">
        <v>272</v>
      </c>
      <c r="H1514" s="218">
        <v>57.75</v>
      </c>
      <c r="I1514" s="219"/>
      <c r="J1514" s="220">
        <f>ROUND(I1514*H1514,2)</f>
        <v>0</v>
      </c>
      <c r="K1514" s="216" t="s">
        <v>176</v>
      </c>
      <c r="L1514" s="221"/>
      <c r="M1514" s="222" t="s">
        <v>19</v>
      </c>
      <c r="N1514" s="223" t="s">
        <v>45</v>
      </c>
      <c r="O1514" s="65"/>
      <c r="P1514" s="183">
        <f>O1514*H1514</f>
        <v>0</v>
      </c>
      <c r="Q1514" s="183">
        <v>2.64E-2</v>
      </c>
      <c r="R1514" s="183">
        <f>Q1514*H1514</f>
        <v>1.5246</v>
      </c>
      <c r="S1514" s="183">
        <v>0</v>
      </c>
      <c r="T1514" s="184">
        <f>S1514*H1514</f>
        <v>0</v>
      </c>
      <c r="U1514" s="35"/>
      <c r="V1514" s="35"/>
      <c r="W1514" s="35"/>
      <c r="X1514" s="35"/>
      <c r="Y1514" s="35"/>
      <c r="Z1514" s="35"/>
      <c r="AA1514" s="35"/>
      <c r="AB1514" s="35"/>
      <c r="AC1514" s="35"/>
      <c r="AD1514" s="35"/>
      <c r="AE1514" s="35"/>
      <c r="AR1514" s="185" t="s">
        <v>426</v>
      </c>
      <c r="AT1514" s="185" t="s">
        <v>239</v>
      </c>
      <c r="AU1514" s="185" t="s">
        <v>84</v>
      </c>
      <c r="AY1514" s="18" t="s">
        <v>170</v>
      </c>
      <c r="BE1514" s="186">
        <f>IF(N1514="základní",J1514,0)</f>
        <v>0</v>
      </c>
      <c r="BF1514" s="186">
        <f>IF(N1514="snížená",J1514,0)</f>
        <v>0</v>
      </c>
      <c r="BG1514" s="186">
        <f>IF(N1514="zákl. přenesená",J1514,0)</f>
        <v>0</v>
      </c>
      <c r="BH1514" s="186">
        <f>IF(N1514="sníž. přenesená",J1514,0)</f>
        <v>0</v>
      </c>
      <c r="BI1514" s="186">
        <f>IF(N1514="nulová",J1514,0)</f>
        <v>0</v>
      </c>
      <c r="BJ1514" s="18" t="s">
        <v>82</v>
      </c>
      <c r="BK1514" s="186">
        <f>ROUND(I1514*H1514,2)</f>
        <v>0</v>
      </c>
      <c r="BL1514" s="18" t="s">
        <v>276</v>
      </c>
      <c r="BM1514" s="185" t="s">
        <v>2619</v>
      </c>
    </row>
    <row r="1515" spans="1:65" s="13" customFormat="1" x14ac:dyDescent="0.2">
      <c r="B1515" s="192"/>
      <c r="C1515" s="193"/>
      <c r="D1515" s="187" t="s">
        <v>181</v>
      </c>
      <c r="E1515" s="194" t="s">
        <v>19</v>
      </c>
      <c r="F1515" s="195" t="s">
        <v>2620</v>
      </c>
      <c r="G1515" s="193"/>
      <c r="H1515" s="196">
        <v>52.5</v>
      </c>
      <c r="I1515" s="197"/>
      <c r="J1515" s="193"/>
      <c r="K1515" s="193"/>
      <c r="L1515" s="198"/>
      <c r="M1515" s="199"/>
      <c r="N1515" s="200"/>
      <c r="O1515" s="200"/>
      <c r="P1515" s="200"/>
      <c r="Q1515" s="200"/>
      <c r="R1515" s="200"/>
      <c r="S1515" s="200"/>
      <c r="T1515" s="201"/>
      <c r="AT1515" s="202" t="s">
        <v>181</v>
      </c>
      <c r="AU1515" s="202" t="s">
        <v>84</v>
      </c>
      <c r="AV1515" s="13" t="s">
        <v>84</v>
      </c>
      <c r="AW1515" s="13" t="s">
        <v>35</v>
      </c>
      <c r="AX1515" s="13" t="s">
        <v>82</v>
      </c>
      <c r="AY1515" s="202" t="s">
        <v>170</v>
      </c>
    </row>
    <row r="1516" spans="1:65" s="13" customFormat="1" x14ac:dyDescent="0.2">
      <c r="B1516" s="192"/>
      <c r="C1516" s="193"/>
      <c r="D1516" s="187" t="s">
        <v>181</v>
      </c>
      <c r="E1516" s="193"/>
      <c r="F1516" s="195" t="s">
        <v>2621</v>
      </c>
      <c r="G1516" s="193"/>
      <c r="H1516" s="196">
        <v>57.75</v>
      </c>
      <c r="I1516" s="197"/>
      <c r="J1516" s="193"/>
      <c r="K1516" s="193"/>
      <c r="L1516" s="198"/>
      <c r="M1516" s="199"/>
      <c r="N1516" s="200"/>
      <c r="O1516" s="200"/>
      <c r="P1516" s="200"/>
      <c r="Q1516" s="200"/>
      <c r="R1516" s="200"/>
      <c r="S1516" s="200"/>
      <c r="T1516" s="201"/>
      <c r="AT1516" s="202" t="s">
        <v>181</v>
      </c>
      <c r="AU1516" s="202" t="s">
        <v>84</v>
      </c>
      <c r="AV1516" s="13" t="s">
        <v>84</v>
      </c>
      <c r="AW1516" s="13" t="s">
        <v>4</v>
      </c>
      <c r="AX1516" s="13" t="s">
        <v>82</v>
      </c>
      <c r="AY1516" s="202" t="s">
        <v>170</v>
      </c>
    </row>
    <row r="1517" spans="1:65" s="2" customFormat="1" ht="16.5" customHeight="1" x14ac:dyDescent="0.2">
      <c r="A1517" s="35"/>
      <c r="B1517" s="36"/>
      <c r="C1517" s="214" t="s">
        <v>2622</v>
      </c>
      <c r="D1517" s="214" t="s">
        <v>239</v>
      </c>
      <c r="E1517" s="215" t="s">
        <v>2623</v>
      </c>
      <c r="F1517" s="216" t="s">
        <v>2624</v>
      </c>
      <c r="G1517" s="217" t="s">
        <v>242</v>
      </c>
      <c r="H1517" s="218">
        <v>1.661</v>
      </c>
      <c r="I1517" s="219"/>
      <c r="J1517" s="220">
        <f>ROUND(I1517*H1517,2)</f>
        <v>0</v>
      </c>
      <c r="K1517" s="216" t="s">
        <v>176</v>
      </c>
      <c r="L1517" s="221"/>
      <c r="M1517" s="222" t="s">
        <v>19</v>
      </c>
      <c r="N1517" s="223" t="s">
        <v>45</v>
      </c>
      <c r="O1517" s="65"/>
      <c r="P1517" s="183">
        <f>O1517*H1517</f>
        <v>0</v>
      </c>
      <c r="Q1517" s="183">
        <v>1</v>
      </c>
      <c r="R1517" s="183">
        <f>Q1517*H1517</f>
        <v>1.661</v>
      </c>
      <c r="S1517" s="183">
        <v>0</v>
      </c>
      <c r="T1517" s="184">
        <f>S1517*H1517</f>
        <v>0</v>
      </c>
      <c r="U1517" s="35"/>
      <c r="V1517" s="35"/>
      <c r="W1517" s="35"/>
      <c r="X1517" s="35"/>
      <c r="Y1517" s="35"/>
      <c r="Z1517" s="35"/>
      <c r="AA1517" s="35"/>
      <c r="AB1517" s="35"/>
      <c r="AC1517" s="35"/>
      <c r="AD1517" s="35"/>
      <c r="AE1517" s="35"/>
      <c r="AR1517" s="185" t="s">
        <v>426</v>
      </c>
      <c r="AT1517" s="185" t="s">
        <v>239</v>
      </c>
      <c r="AU1517" s="185" t="s">
        <v>84</v>
      </c>
      <c r="AY1517" s="18" t="s">
        <v>170</v>
      </c>
      <c r="BE1517" s="186">
        <f>IF(N1517="základní",J1517,0)</f>
        <v>0</v>
      </c>
      <c r="BF1517" s="186">
        <f>IF(N1517="snížená",J1517,0)</f>
        <v>0</v>
      </c>
      <c r="BG1517" s="186">
        <f>IF(N1517="zákl. přenesená",J1517,0)</f>
        <v>0</v>
      </c>
      <c r="BH1517" s="186">
        <f>IF(N1517="sníž. přenesená",J1517,0)</f>
        <v>0</v>
      </c>
      <c r="BI1517" s="186">
        <f>IF(N1517="nulová",J1517,0)</f>
        <v>0</v>
      </c>
      <c r="BJ1517" s="18" t="s">
        <v>82</v>
      </c>
      <c r="BK1517" s="186">
        <f>ROUND(I1517*H1517,2)</f>
        <v>0</v>
      </c>
      <c r="BL1517" s="18" t="s">
        <v>276</v>
      </c>
      <c r="BM1517" s="185" t="s">
        <v>2625</v>
      </c>
    </row>
    <row r="1518" spans="1:65" s="13" customFormat="1" x14ac:dyDescent="0.2">
      <c r="B1518" s="192"/>
      <c r="C1518" s="193"/>
      <c r="D1518" s="187" t="s">
        <v>181</v>
      </c>
      <c r="E1518" s="194" t="s">
        <v>19</v>
      </c>
      <c r="F1518" s="195" t="s">
        <v>2626</v>
      </c>
      <c r="G1518" s="193"/>
      <c r="H1518" s="196">
        <v>1.444</v>
      </c>
      <c r="I1518" s="197"/>
      <c r="J1518" s="193"/>
      <c r="K1518" s="193"/>
      <c r="L1518" s="198"/>
      <c r="M1518" s="199"/>
      <c r="N1518" s="200"/>
      <c r="O1518" s="200"/>
      <c r="P1518" s="200"/>
      <c r="Q1518" s="200"/>
      <c r="R1518" s="200"/>
      <c r="S1518" s="200"/>
      <c r="T1518" s="201"/>
      <c r="AT1518" s="202" t="s">
        <v>181</v>
      </c>
      <c r="AU1518" s="202" t="s">
        <v>84</v>
      </c>
      <c r="AV1518" s="13" t="s">
        <v>84</v>
      </c>
      <c r="AW1518" s="13" t="s">
        <v>35</v>
      </c>
      <c r="AX1518" s="13" t="s">
        <v>82</v>
      </c>
      <c r="AY1518" s="202" t="s">
        <v>170</v>
      </c>
    </row>
    <row r="1519" spans="1:65" s="13" customFormat="1" x14ac:dyDescent="0.2">
      <c r="B1519" s="192"/>
      <c r="C1519" s="193"/>
      <c r="D1519" s="187" t="s">
        <v>181</v>
      </c>
      <c r="E1519" s="193"/>
      <c r="F1519" s="195" t="s">
        <v>2627</v>
      </c>
      <c r="G1519" s="193"/>
      <c r="H1519" s="196">
        <v>1.661</v>
      </c>
      <c r="I1519" s="197"/>
      <c r="J1519" s="193"/>
      <c r="K1519" s="193"/>
      <c r="L1519" s="198"/>
      <c r="M1519" s="199"/>
      <c r="N1519" s="200"/>
      <c r="O1519" s="200"/>
      <c r="P1519" s="200"/>
      <c r="Q1519" s="200"/>
      <c r="R1519" s="200"/>
      <c r="S1519" s="200"/>
      <c r="T1519" s="201"/>
      <c r="AT1519" s="202" t="s">
        <v>181</v>
      </c>
      <c r="AU1519" s="202" t="s">
        <v>84</v>
      </c>
      <c r="AV1519" s="13" t="s">
        <v>84</v>
      </c>
      <c r="AW1519" s="13" t="s">
        <v>4</v>
      </c>
      <c r="AX1519" s="13" t="s">
        <v>82</v>
      </c>
      <c r="AY1519" s="202" t="s">
        <v>170</v>
      </c>
    </row>
    <row r="1520" spans="1:65" s="2" customFormat="1" ht="16.5" customHeight="1" x14ac:dyDescent="0.2">
      <c r="A1520" s="35"/>
      <c r="B1520" s="36"/>
      <c r="C1520" s="174" t="s">
        <v>2628</v>
      </c>
      <c r="D1520" s="174" t="s">
        <v>172</v>
      </c>
      <c r="E1520" s="175" t="s">
        <v>2629</v>
      </c>
      <c r="F1520" s="176" t="s">
        <v>2630</v>
      </c>
      <c r="G1520" s="177" t="s">
        <v>1121</v>
      </c>
      <c r="H1520" s="178">
        <v>473.62</v>
      </c>
      <c r="I1520" s="179"/>
      <c r="J1520" s="180">
        <f>ROUND(I1520*H1520,2)</f>
        <v>0</v>
      </c>
      <c r="K1520" s="176" t="s">
        <v>176</v>
      </c>
      <c r="L1520" s="40"/>
      <c r="M1520" s="181" t="s">
        <v>19</v>
      </c>
      <c r="N1520" s="182" t="s">
        <v>45</v>
      </c>
      <c r="O1520" s="65"/>
      <c r="P1520" s="183">
        <f>O1520*H1520</f>
        <v>0</v>
      </c>
      <c r="Q1520" s="183">
        <v>5.0000000000000002E-5</v>
      </c>
      <c r="R1520" s="183">
        <f>Q1520*H1520</f>
        <v>2.3681000000000001E-2</v>
      </c>
      <c r="S1520" s="183">
        <v>0</v>
      </c>
      <c r="T1520" s="184">
        <f>S1520*H1520</f>
        <v>0</v>
      </c>
      <c r="U1520" s="35"/>
      <c r="V1520" s="35"/>
      <c r="W1520" s="35"/>
      <c r="X1520" s="35"/>
      <c r="Y1520" s="35"/>
      <c r="Z1520" s="35"/>
      <c r="AA1520" s="35"/>
      <c r="AB1520" s="35"/>
      <c r="AC1520" s="35"/>
      <c r="AD1520" s="35"/>
      <c r="AE1520" s="35"/>
      <c r="AR1520" s="185" t="s">
        <v>276</v>
      </c>
      <c r="AT1520" s="185" t="s">
        <v>172</v>
      </c>
      <c r="AU1520" s="185" t="s">
        <v>84</v>
      </c>
      <c r="AY1520" s="18" t="s">
        <v>170</v>
      </c>
      <c r="BE1520" s="186">
        <f>IF(N1520="základní",J1520,0)</f>
        <v>0</v>
      </c>
      <c r="BF1520" s="186">
        <f>IF(N1520="snížená",J1520,0)</f>
        <v>0</v>
      </c>
      <c r="BG1520" s="186">
        <f>IF(N1520="zákl. přenesená",J1520,0)</f>
        <v>0</v>
      </c>
      <c r="BH1520" s="186">
        <f>IF(N1520="sníž. přenesená",J1520,0)</f>
        <v>0</v>
      </c>
      <c r="BI1520" s="186">
        <f>IF(N1520="nulová",J1520,0)</f>
        <v>0</v>
      </c>
      <c r="BJ1520" s="18" t="s">
        <v>82</v>
      </c>
      <c r="BK1520" s="186">
        <f>ROUND(I1520*H1520,2)</f>
        <v>0</v>
      </c>
      <c r="BL1520" s="18" t="s">
        <v>276</v>
      </c>
      <c r="BM1520" s="185" t="s">
        <v>2631</v>
      </c>
    </row>
    <row r="1521" spans="1:65" s="2" customFormat="1" ht="29.25" x14ac:dyDescent="0.2">
      <c r="A1521" s="35"/>
      <c r="B1521" s="36"/>
      <c r="C1521" s="37"/>
      <c r="D1521" s="187" t="s">
        <v>179</v>
      </c>
      <c r="E1521" s="37"/>
      <c r="F1521" s="188" t="s">
        <v>2560</v>
      </c>
      <c r="G1521" s="37"/>
      <c r="H1521" s="37"/>
      <c r="I1521" s="189"/>
      <c r="J1521" s="37"/>
      <c r="K1521" s="37"/>
      <c r="L1521" s="40"/>
      <c r="M1521" s="190"/>
      <c r="N1521" s="191"/>
      <c r="O1521" s="65"/>
      <c r="P1521" s="65"/>
      <c r="Q1521" s="65"/>
      <c r="R1521" s="65"/>
      <c r="S1521" s="65"/>
      <c r="T1521" s="66"/>
      <c r="U1521" s="35"/>
      <c r="V1521" s="35"/>
      <c r="W1521" s="35"/>
      <c r="X1521" s="35"/>
      <c r="Y1521" s="35"/>
      <c r="Z1521" s="35"/>
      <c r="AA1521" s="35"/>
      <c r="AB1521" s="35"/>
      <c r="AC1521" s="35"/>
      <c r="AD1521" s="35"/>
      <c r="AE1521" s="35"/>
      <c r="AT1521" s="18" t="s">
        <v>179</v>
      </c>
      <c r="AU1521" s="18" t="s">
        <v>84</v>
      </c>
    </row>
    <row r="1522" spans="1:65" s="13" customFormat="1" x14ac:dyDescent="0.2">
      <c r="B1522" s="192"/>
      <c r="C1522" s="193"/>
      <c r="D1522" s="187" t="s">
        <v>181</v>
      </c>
      <c r="E1522" s="194" t="s">
        <v>19</v>
      </c>
      <c r="F1522" s="195" t="s">
        <v>2632</v>
      </c>
      <c r="G1522" s="193"/>
      <c r="H1522" s="196">
        <v>166.26</v>
      </c>
      <c r="I1522" s="197"/>
      <c r="J1522" s="193"/>
      <c r="K1522" s="193"/>
      <c r="L1522" s="198"/>
      <c r="M1522" s="199"/>
      <c r="N1522" s="200"/>
      <c r="O1522" s="200"/>
      <c r="P1522" s="200"/>
      <c r="Q1522" s="200"/>
      <c r="R1522" s="200"/>
      <c r="S1522" s="200"/>
      <c r="T1522" s="201"/>
      <c r="AT1522" s="202" t="s">
        <v>181</v>
      </c>
      <c r="AU1522" s="202" t="s">
        <v>84</v>
      </c>
      <c r="AV1522" s="13" t="s">
        <v>84</v>
      </c>
      <c r="AW1522" s="13" t="s">
        <v>35</v>
      </c>
      <c r="AX1522" s="13" t="s">
        <v>74</v>
      </c>
      <c r="AY1522" s="202" t="s">
        <v>170</v>
      </c>
    </row>
    <row r="1523" spans="1:65" s="13" customFormat="1" x14ac:dyDescent="0.2">
      <c r="B1523" s="192"/>
      <c r="C1523" s="193"/>
      <c r="D1523" s="187" t="s">
        <v>181</v>
      </c>
      <c r="E1523" s="194" t="s">
        <v>19</v>
      </c>
      <c r="F1523" s="195" t="s">
        <v>2633</v>
      </c>
      <c r="G1523" s="193"/>
      <c r="H1523" s="196">
        <v>307.36</v>
      </c>
      <c r="I1523" s="197"/>
      <c r="J1523" s="193"/>
      <c r="K1523" s="193"/>
      <c r="L1523" s="198"/>
      <c r="M1523" s="199"/>
      <c r="N1523" s="200"/>
      <c r="O1523" s="200"/>
      <c r="P1523" s="200"/>
      <c r="Q1523" s="200"/>
      <c r="R1523" s="200"/>
      <c r="S1523" s="200"/>
      <c r="T1523" s="201"/>
      <c r="AT1523" s="202" t="s">
        <v>181</v>
      </c>
      <c r="AU1523" s="202" t="s">
        <v>84</v>
      </c>
      <c r="AV1523" s="13" t="s">
        <v>84</v>
      </c>
      <c r="AW1523" s="13" t="s">
        <v>35</v>
      </c>
      <c r="AX1523" s="13" t="s">
        <v>74</v>
      </c>
      <c r="AY1523" s="202" t="s">
        <v>170</v>
      </c>
    </row>
    <row r="1524" spans="1:65" s="14" customFormat="1" x14ac:dyDescent="0.2">
      <c r="B1524" s="203"/>
      <c r="C1524" s="204"/>
      <c r="D1524" s="187" t="s">
        <v>181</v>
      </c>
      <c r="E1524" s="205" t="s">
        <v>19</v>
      </c>
      <c r="F1524" s="206" t="s">
        <v>185</v>
      </c>
      <c r="G1524" s="204"/>
      <c r="H1524" s="207">
        <v>473.62</v>
      </c>
      <c r="I1524" s="208"/>
      <c r="J1524" s="204"/>
      <c r="K1524" s="204"/>
      <c r="L1524" s="209"/>
      <c r="M1524" s="210"/>
      <c r="N1524" s="211"/>
      <c r="O1524" s="211"/>
      <c r="P1524" s="211"/>
      <c r="Q1524" s="211"/>
      <c r="R1524" s="211"/>
      <c r="S1524" s="211"/>
      <c r="T1524" s="212"/>
      <c r="AT1524" s="213" t="s">
        <v>181</v>
      </c>
      <c r="AU1524" s="213" t="s">
        <v>84</v>
      </c>
      <c r="AV1524" s="14" t="s">
        <v>177</v>
      </c>
      <c r="AW1524" s="14" t="s">
        <v>35</v>
      </c>
      <c r="AX1524" s="14" t="s">
        <v>82</v>
      </c>
      <c r="AY1524" s="213" t="s">
        <v>170</v>
      </c>
    </row>
    <row r="1525" spans="1:65" s="2" customFormat="1" ht="16.5" customHeight="1" x14ac:dyDescent="0.2">
      <c r="A1525" s="35"/>
      <c r="B1525" s="36"/>
      <c r="C1525" s="214" t="s">
        <v>2634</v>
      </c>
      <c r="D1525" s="214" t="s">
        <v>239</v>
      </c>
      <c r="E1525" s="215" t="s">
        <v>2635</v>
      </c>
      <c r="F1525" s="216" t="s">
        <v>2636</v>
      </c>
      <c r="G1525" s="217" t="s">
        <v>242</v>
      </c>
      <c r="H1525" s="218">
        <v>0.47399999999999998</v>
      </c>
      <c r="I1525" s="219"/>
      <c r="J1525" s="220">
        <f>ROUND(I1525*H1525,2)</f>
        <v>0</v>
      </c>
      <c r="K1525" s="216" t="s">
        <v>176</v>
      </c>
      <c r="L1525" s="221"/>
      <c r="M1525" s="222" t="s">
        <v>19</v>
      </c>
      <c r="N1525" s="223" t="s">
        <v>45</v>
      </c>
      <c r="O1525" s="65"/>
      <c r="P1525" s="183">
        <f>O1525*H1525</f>
        <v>0</v>
      </c>
      <c r="Q1525" s="183">
        <v>1</v>
      </c>
      <c r="R1525" s="183">
        <f>Q1525*H1525</f>
        <v>0.47399999999999998</v>
      </c>
      <c r="S1525" s="183">
        <v>0</v>
      </c>
      <c r="T1525" s="184">
        <f>S1525*H1525</f>
        <v>0</v>
      </c>
      <c r="U1525" s="35"/>
      <c r="V1525" s="35"/>
      <c r="W1525" s="35"/>
      <c r="X1525" s="35"/>
      <c r="Y1525" s="35"/>
      <c r="Z1525" s="35"/>
      <c r="AA1525" s="35"/>
      <c r="AB1525" s="35"/>
      <c r="AC1525" s="35"/>
      <c r="AD1525" s="35"/>
      <c r="AE1525" s="35"/>
      <c r="AR1525" s="185" t="s">
        <v>426</v>
      </c>
      <c r="AT1525" s="185" t="s">
        <v>239</v>
      </c>
      <c r="AU1525" s="185" t="s">
        <v>84</v>
      </c>
      <c r="AY1525" s="18" t="s">
        <v>170</v>
      </c>
      <c r="BE1525" s="186">
        <f>IF(N1525="základní",J1525,0)</f>
        <v>0</v>
      </c>
      <c r="BF1525" s="186">
        <f>IF(N1525="snížená",J1525,0)</f>
        <v>0</v>
      </c>
      <c r="BG1525" s="186">
        <f>IF(N1525="zákl. přenesená",J1525,0)</f>
        <v>0</v>
      </c>
      <c r="BH1525" s="186">
        <f>IF(N1525="sníž. přenesená",J1525,0)</f>
        <v>0</v>
      </c>
      <c r="BI1525" s="186">
        <f>IF(N1525="nulová",J1525,0)</f>
        <v>0</v>
      </c>
      <c r="BJ1525" s="18" t="s">
        <v>82</v>
      </c>
      <c r="BK1525" s="186">
        <f>ROUND(I1525*H1525,2)</f>
        <v>0</v>
      </c>
      <c r="BL1525" s="18" t="s">
        <v>276</v>
      </c>
      <c r="BM1525" s="185" t="s">
        <v>2637</v>
      </c>
    </row>
    <row r="1526" spans="1:65" s="13" customFormat="1" x14ac:dyDescent="0.2">
      <c r="B1526" s="192"/>
      <c r="C1526" s="193"/>
      <c r="D1526" s="187" t="s">
        <v>181</v>
      </c>
      <c r="E1526" s="194" t="s">
        <v>19</v>
      </c>
      <c r="F1526" s="195" t="s">
        <v>2638</v>
      </c>
      <c r="G1526" s="193"/>
      <c r="H1526" s="196">
        <v>0.47399999999999998</v>
      </c>
      <c r="I1526" s="197"/>
      <c r="J1526" s="193"/>
      <c r="K1526" s="193"/>
      <c r="L1526" s="198"/>
      <c r="M1526" s="199"/>
      <c r="N1526" s="200"/>
      <c r="O1526" s="200"/>
      <c r="P1526" s="200"/>
      <c r="Q1526" s="200"/>
      <c r="R1526" s="200"/>
      <c r="S1526" s="200"/>
      <c r="T1526" s="201"/>
      <c r="AT1526" s="202" t="s">
        <v>181</v>
      </c>
      <c r="AU1526" s="202" t="s">
        <v>84</v>
      </c>
      <c r="AV1526" s="13" t="s">
        <v>84</v>
      </c>
      <c r="AW1526" s="13" t="s">
        <v>35</v>
      </c>
      <c r="AX1526" s="13" t="s">
        <v>82</v>
      </c>
      <c r="AY1526" s="202" t="s">
        <v>170</v>
      </c>
    </row>
    <row r="1527" spans="1:65" s="2" customFormat="1" ht="16.5" customHeight="1" x14ac:dyDescent="0.2">
      <c r="A1527" s="35"/>
      <c r="B1527" s="36"/>
      <c r="C1527" s="174" t="s">
        <v>2639</v>
      </c>
      <c r="D1527" s="174" t="s">
        <v>172</v>
      </c>
      <c r="E1527" s="175" t="s">
        <v>2640</v>
      </c>
      <c r="F1527" s="176" t="s">
        <v>2641</v>
      </c>
      <c r="G1527" s="177" t="s">
        <v>1121</v>
      </c>
      <c r="H1527" s="178">
        <v>361.709</v>
      </c>
      <c r="I1527" s="179"/>
      <c r="J1527" s="180">
        <f>ROUND(I1527*H1527,2)</f>
        <v>0</v>
      </c>
      <c r="K1527" s="176" t="s">
        <v>176</v>
      </c>
      <c r="L1527" s="40"/>
      <c r="M1527" s="181" t="s">
        <v>19</v>
      </c>
      <c r="N1527" s="182" t="s">
        <v>45</v>
      </c>
      <c r="O1527" s="65"/>
      <c r="P1527" s="183">
        <f>O1527*H1527</f>
        <v>0</v>
      </c>
      <c r="Q1527" s="183">
        <v>5.0000000000000002E-5</v>
      </c>
      <c r="R1527" s="183">
        <f>Q1527*H1527</f>
        <v>1.8085449999999999E-2</v>
      </c>
      <c r="S1527" s="183">
        <v>0</v>
      </c>
      <c r="T1527" s="184">
        <f>S1527*H1527</f>
        <v>0</v>
      </c>
      <c r="U1527" s="35"/>
      <c r="V1527" s="35"/>
      <c r="W1527" s="35"/>
      <c r="X1527" s="35"/>
      <c r="Y1527" s="35"/>
      <c r="Z1527" s="35"/>
      <c r="AA1527" s="35"/>
      <c r="AB1527" s="35"/>
      <c r="AC1527" s="35"/>
      <c r="AD1527" s="35"/>
      <c r="AE1527" s="35"/>
      <c r="AR1527" s="185" t="s">
        <v>276</v>
      </c>
      <c r="AT1527" s="185" t="s">
        <v>172</v>
      </c>
      <c r="AU1527" s="185" t="s">
        <v>84</v>
      </c>
      <c r="AY1527" s="18" t="s">
        <v>170</v>
      </c>
      <c r="BE1527" s="186">
        <f>IF(N1527="základní",J1527,0)</f>
        <v>0</v>
      </c>
      <c r="BF1527" s="186">
        <f>IF(N1527="snížená",J1527,0)</f>
        <v>0</v>
      </c>
      <c r="BG1527" s="186">
        <f>IF(N1527="zákl. přenesená",J1527,0)</f>
        <v>0</v>
      </c>
      <c r="BH1527" s="186">
        <f>IF(N1527="sníž. přenesená",J1527,0)</f>
        <v>0</v>
      </c>
      <c r="BI1527" s="186">
        <f>IF(N1527="nulová",J1527,0)</f>
        <v>0</v>
      </c>
      <c r="BJ1527" s="18" t="s">
        <v>82</v>
      </c>
      <c r="BK1527" s="186">
        <f>ROUND(I1527*H1527,2)</f>
        <v>0</v>
      </c>
      <c r="BL1527" s="18" t="s">
        <v>276</v>
      </c>
      <c r="BM1527" s="185" t="s">
        <v>2642</v>
      </c>
    </row>
    <row r="1528" spans="1:65" s="2" customFormat="1" ht="29.25" x14ac:dyDescent="0.2">
      <c r="A1528" s="35"/>
      <c r="B1528" s="36"/>
      <c r="C1528" s="37"/>
      <c r="D1528" s="187" t="s">
        <v>179</v>
      </c>
      <c r="E1528" s="37"/>
      <c r="F1528" s="188" t="s">
        <v>2560</v>
      </c>
      <c r="G1528" s="37"/>
      <c r="H1528" s="37"/>
      <c r="I1528" s="189"/>
      <c r="J1528" s="37"/>
      <c r="K1528" s="37"/>
      <c r="L1528" s="40"/>
      <c r="M1528" s="190"/>
      <c r="N1528" s="191"/>
      <c r="O1528" s="65"/>
      <c r="P1528" s="65"/>
      <c r="Q1528" s="65"/>
      <c r="R1528" s="65"/>
      <c r="S1528" s="65"/>
      <c r="T1528" s="66"/>
      <c r="U1528" s="35"/>
      <c r="V1528" s="35"/>
      <c r="W1528" s="35"/>
      <c r="X1528" s="35"/>
      <c r="Y1528" s="35"/>
      <c r="Z1528" s="35"/>
      <c r="AA1528" s="35"/>
      <c r="AB1528" s="35"/>
      <c r="AC1528" s="35"/>
      <c r="AD1528" s="35"/>
      <c r="AE1528" s="35"/>
      <c r="AT1528" s="18" t="s">
        <v>179</v>
      </c>
      <c r="AU1528" s="18" t="s">
        <v>84</v>
      </c>
    </row>
    <row r="1529" spans="1:65" s="13" customFormat="1" x14ac:dyDescent="0.2">
      <c r="B1529" s="192"/>
      <c r="C1529" s="193"/>
      <c r="D1529" s="187" t="s">
        <v>181</v>
      </c>
      <c r="E1529" s="194" t="s">
        <v>19</v>
      </c>
      <c r="F1529" s="195" t="s">
        <v>2643</v>
      </c>
      <c r="G1529" s="193"/>
      <c r="H1529" s="196">
        <v>361.709</v>
      </c>
      <c r="I1529" s="197"/>
      <c r="J1529" s="193"/>
      <c r="K1529" s="193"/>
      <c r="L1529" s="198"/>
      <c r="M1529" s="199"/>
      <c r="N1529" s="200"/>
      <c r="O1529" s="200"/>
      <c r="P1529" s="200"/>
      <c r="Q1529" s="200"/>
      <c r="R1529" s="200"/>
      <c r="S1529" s="200"/>
      <c r="T1529" s="201"/>
      <c r="AT1529" s="202" t="s">
        <v>181</v>
      </c>
      <c r="AU1529" s="202" t="s">
        <v>84</v>
      </c>
      <c r="AV1529" s="13" t="s">
        <v>84</v>
      </c>
      <c r="AW1529" s="13" t="s">
        <v>35</v>
      </c>
      <c r="AX1529" s="13" t="s">
        <v>82</v>
      </c>
      <c r="AY1529" s="202" t="s">
        <v>170</v>
      </c>
    </row>
    <row r="1530" spans="1:65" s="2" customFormat="1" ht="16.5" customHeight="1" x14ac:dyDescent="0.2">
      <c r="A1530" s="35"/>
      <c r="B1530" s="36"/>
      <c r="C1530" s="214" t="s">
        <v>2644</v>
      </c>
      <c r="D1530" s="214" t="s">
        <v>239</v>
      </c>
      <c r="E1530" s="215" t="s">
        <v>2635</v>
      </c>
      <c r="F1530" s="216" t="s">
        <v>2636</v>
      </c>
      <c r="G1530" s="217" t="s">
        <v>242</v>
      </c>
      <c r="H1530" s="218">
        <v>0.36199999999999999</v>
      </c>
      <c r="I1530" s="219"/>
      <c r="J1530" s="220">
        <f>ROUND(I1530*H1530,2)</f>
        <v>0</v>
      </c>
      <c r="K1530" s="216" t="s">
        <v>176</v>
      </c>
      <c r="L1530" s="221"/>
      <c r="M1530" s="222" t="s">
        <v>19</v>
      </c>
      <c r="N1530" s="223" t="s">
        <v>45</v>
      </c>
      <c r="O1530" s="65"/>
      <c r="P1530" s="183">
        <f>O1530*H1530</f>
        <v>0</v>
      </c>
      <c r="Q1530" s="183">
        <v>1</v>
      </c>
      <c r="R1530" s="183">
        <f>Q1530*H1530</f>
        <v>0.36199999999999999</v>
      </c>
      <c r="S1530" s="183">
        <v>0</v>
      </c>
      <c r="T1530" s="184">
        <f>S1530*H1530</f>
        <v>0</v>
      </c>
      <c r="U1530" s="35"/>
      <c r="V1530" s="35"/>
      <c r="W1530" s="35"/>
      <c r="X1530" s="35"/>
      <c r="Y1530" s="35"/>
      <c r="Z1530" s="35"/>
      <c r="AA1530" s="35"/>
      <c r="AB1530" s="35"/>
      <c r="AC1530" s="35"/>
      <c r="AD1530" s="35"/>
      <c r="AE1530" s="35"/>
      <c r="AR1530" s="185" t="s">
        <v>426</v>
      </c>
      <c r="AT1530" s="185" t="s">
        <v>239</v>
      </c>
      <c r="AU1530" s="185" t="s">
        <v>84</v>
      </c>
      <c r="AY1530" s="18" t="s">
        <v>170</v>
      </c>
      <c r="BE1530" s="186">
        <f>IF(N1530="základní",J1530,0)</f>
        <v>0</v>
      </c>
      <c r="BF1530" s="186">
        <f>IF(N1530="snížená",J1530,0)</f>
        <v>0</v>
      </c>
      <c r="BG1530" s="186">
        <f>IF(N1530="zákl. přenesená",J1530,0)</f>
        <v>0</v>
      </c>
      <c r="BH1530" s="186">
        <f>IF(N1530="sníž. přenesená",J1530,0)</f>
        <v>0</v>
      </c>
      <c r="BI1530" s="186">
        <f>IF(N1530="nulová",J1530,0)</f>
        <v>0</v>
      </c>
      <c r="BJ1530" s="18" t="s">
        <v>82</v>
      </c>
      <c r="BK1530" s="186">
        <f>ROUND(I1530*H1530,2)</f>
        <v>0</v>
      </c>
      <c r="BL1530" s="18" t="s">
        <v>276</v>
      </c>
      <c r="BM1530" s="185" t="s">
        <v>2645</v>
      </c>
    </row>
    <row r="1531" spans="1:65" s="13" customFormat="1" x14ac:dyDescent="0.2">
      <c r="B1531" s="192"/>
      <c r="C1531" s="193"/>
      <c r="D1531" s="187" t="s">
        <v>181</v>
      </c>
      <c r="E1531" s="194" t="s">
        <v>19</v>
      </c>
      <c r="F1531" s="195" t="s">
        <v>2646</v>
      </c>
      <c r="G1531" s="193"/>
      <c r="H1531" s="196">
        <v>0.36199999999999999</v>
      </c>
      <c r="I1531" s="197"/>
      <c r="J1531" s="193"/>
      <c r="K1531" s="193"/>
      <c r="L1531" s="198"/>
      <c r="M1531" s="199"/>
      <c r="N1531" s="200"/>
      <c r="O1531" s="200"/>
      <c r="P1531" s="200"/>
      <c r="Q1531" s="200"/>
      <c r="R1531" s="200"/>
      <c r="S1531" s="200"/>
      <c r="T1531" s="201"/>
      <c r="AT1531" s="202" t="s">
        <v>181</v>
      </c>
      <c r="AU1531" s="202" t="s">
        <v>84</v>
      </c>
      <c r="AV1531" s="13" t="s">
        <v>84</v>
      </c>
      <c r="AW1531" s="13" t="s">
        <v>35</v>
      </c>
      <c r="AX1531" s="13" t="s">
        <v>82</v>
      </c>
      <c r="AY1531" s="202" t="s">
        <v>170</v>
      </c>
    </row>
    <row r="1532" spans="1:65" s="2" customFormat="1" ht="16.5" customHeight="1" x14ac:dyDescent="0.2">
      <c r="A1532" s="35"/>
      <c r="B1532" s="36"/>
      <c r="C1532" s="174" t="s">
        <v>2647</v>
      </c>
      <c r="D1532" s="174" t="s">
        <v>172</v>
      </c>
      <c r="E1532" s="175" t="s">
        <v>2648</v>
      </c>
      <c r="F1532" s="176" t="s">
        <v>2649</v>
      </c>
      <c r="G1532" s="177" t="s">
        <v>248</v>
      </c>
      <c r="H1532" s="178">
        <v>219.66</v>
      </c>
      <c r="I1532" s="179"/>
      <c r="J1532" s="180">
        <f>ROUND(I1532*H1532,2)</f>
        <v>0</v>
      </c>
      <c r="K1532" s="176" t="s">
        <v>19</v>
      </c>
      <c r="L1532" s="40"/>
      <c r="M1532" s="181" t="s">
        <v>19</v>
      </c>
      <c r="N1532" s="182" t="s">
        <v>45</v>
      </c>
      <c r="O1532" s="65"/>
      <c r="P1532" s="183">
        <f>O1532*H1532</f>
        <v>0</v>
      </c>
      <c r="Q1532" s="183">
        <v>5.0000000000000002E-5</v>
      </c>
      <c r="R1532" s="183">
        <f>Q1532*H1532</f>
        <v>1.0983E-2</v>
      </c>
      <c r="S1532" s="183">
        <v>0</v>
      </c>
      <c r="T1532" s="184">
        <f>S1532*H1532</f>
        <v>0</v>
      </c>
      <c r="U1532" s="35"/>
      <c r="V1532" s="35"/>
      <c r="W1532" s="35"/>
      <c r="X1532" s="35"/>
      <c r="Y1532" s="35"/>
      <c r="Z1532" s="35"/>
      <c r="AA1532" s="35"/>
      <c r="AB1532" s="35"/>
      <c r="AC1532" s="35"/>
      <c r="AD1532" s="35"/>
      <c r="AE1532" s="35"/>
      <c r="AR1532" s="185" t="s">
        <v>276</v>
      </c>
      <c r="AT1532" s="185" t="s">
        <v>172</v>
      </c>
      <c r="AU1532" s="185" t="s">
        <v>84</v>
      </c>
      <c r="AY1532" s="18" t="s">
        <v>170</v>
      </c>
      <c r="BE1532" s="186">
        <f>IF(N1532="základní",J1532,0)</f>
        <v>0</v>
      </c>
      <c r="BF1532" s="186">
        <f>IF(N1532="snížená",J1532,0)</f>
        <v>0</v>
      </c>
      <c r="BG1532" s="186">
        <f>IF(N1532="zákl. přenesená",J1532,0)</f>
        <v>0</v>
      </c>
      <c r="BH1532" s="186">
        <f>IF(N1532="sníž. přenesená",J1532,0)</f>
        <v>0</v>
      </c>
      <c r="BI1532" s="186">
        <f>IF(N1532="nulová",J1532,0)</f>
        <v>0</v>
      </c>
      <c r="BJ1532" s="18" t="s">
        <v>82</v>
      </c>
      <c r="BK1532" s="186">
        <f>ROUND(I1532*H1532,2)</f>
        <v>0</v>
      </c>
      <c r="BL1532" s="18" t="s">
        <v>276</v>
      </c>
      <c r="BM1532" s="185" t="s">
        <v>2650</v>
      </c>
    </row>
    <row r="1533" spans="1:65" s="2" customFormat="1" ht="29.25" x14ac:dyDescent="0.2">
      <c r="A1533" s="35"/>
      <c r="B1533" s="36"/>
      <c r="C1533" s="37"/>
      <c r="D1533" s="187" t="s">
        <v>179</v>
      </c>
      <c r="E1533" s="37"/>
      <c r="F1533" s="188" t="s">
        <v>2560</v>
      </c>
      <c r="G1533" s="37"/>
      <c r="H1533" s="37"/>
      <c r="I1533" s="189"/>
      <c r="J1533" s="37"/>
      <c r="K1533" s="37"/>
      <c r="L1533" s="40"/>
      <c r="M1533" s="190"/>
      <c r="N1533" s="191"/>
      <c r="O1533" s="65"/>
      <c r="P1533" s="65"/>
      <c r="Q1533" s="65"/>
      <c r="R1533" s="65"/>
      <c r="S1533" s="65"/>
      <c r="T1533" s="66"/>
      <c r="U1533" s="35"/>
      <c r="V1533" s="35"/>
      <c r="W1533" s="35"/>
      <c r="X1533" s="35"/>
      <c r="Y1533" s="35"/>
      <c r="Z1533" s="35"/>
      <c r="AA1533" s="35"/>
      <c r="AB1533" s="35"/>
      <c r="AC1533" s="35"/>
      <c r="AD1533" s="35"/>
      <c r="AE1533" s="35"/>
      <c r="AT1533" s="18" t="s">
        <v>179</v>
      </c>
      <c r="AU1533" s="18" t="s">
        <v>84</v>
      </c>
    </row>
    <row r="1534" spans="1:65" s="13" customFormat="1" x14ac:dyDescent="0.2">
      <c r="B1534" s="192"/>
      <c r="C1534" s="193"/>
      <c r="D1534" s="187" t="s">
        <v>181</v>
      </c>
      <c r="E1534" s="194" t="s">
        <v>19</v>
      </c>
      <c r="F1534" s="195" t="s">
        <v>2651</v>
      </c>
      <c r="G1534" s="193"/>
      <c r="H1534" s="196">
        <v>36.54</v>
      </c>
      <c r="I1534" s="197"/>
      <c r="J1534" s="193"/>
      <c r="K1534" s="193"/>
      <c r="L1534" s="198"/>
      <c r="M1534" s="199"/>
      <c r="N1534" s="200"/>
      <c r="O1534" s="200"/>
      <c r="P1534" s="200"/>
      <c r="Q1534" s="200"/>
      <c r="R1534" s="200"/>
      <c r="S1534" s="200"/>
      <c r="T1534" s="201"/>
      <c r="AT1534" s="202" t="s">
        <v>181</v>
      </c>
      <c r="AU1534" s="202" t="s">
        <v>84</v>
      </c>
      <c r="AV1534" s="13" t="s">
        <v>84</v>
      </c>
      <c r="AW1534" s="13" t="s">
        <v>35</v>
      </c>
      <c r="AX1534" s="13" t="s">
        <v>74</v>
      </c>
      <c r="AY1534" s="202" t="s">
        <v>170</v>
      </c>
    </row>
    <row r="1535" spans="1:65" s="13" customFormat="1" x14ac:dyDescent="0.2">
      <c r="B1535" s="192"/>
      <c r="C1535" s="193"/>
      <c r="D1535" s="187" t="s">
        <v>181</v>
      </c>
      <c r="E1535" s="194" t="s">
        <v>19</v>
      </c>
      <c r="F1535" s="195" t="s">
        <v>2652</v>
      </c>
      <c r="G1535" s="193"/>
      <c r="H1535" s="196">
        <v>183.12</v>
      </c>
      <c r="I1535" s="197"/>
      <c r="J1535" s="193"/>
      <c r="K1535" s="193"/>
      <c r="L1535" s="198"/>
      <c r="M1535" s="199"/>
      <c r="N1535" s="200"/>
      <c r="O1535" s="200"/>
      <c r="P1535" s="200"/>
      <c r="Q1535" s="200"/>
      <c r="R1535" s="200"/>
      <c r="S1535" s="200"/>
      <c r="T1535" s="201"/>
      <c r="AT1535" s="202" t="s">
        <v>181</v>
      </c>
      <c r="AU1535" s="202" t="s">
        <v>84</v>
      </c>
      <c r="AV1535" s="13" t="s">
        <v>84</v>
      </c>
      <c r="AW1535" s="13" t="s">
        <v>35</v>
      </c>
      <c r="AX1535" s="13" t="s">
        <v>74</v>
      </c>
      <c r="AY1535" s="202" t="s">
        <v>170</v>
      </c>
    </row>
    <row r="1536" spans="1:65" s="14" customFormat="1" x14ac:dyDescent="0.2">
      <c r="B1536" s="203"/>
      <c r="C1536" s="204"/>
      <c r="D1536" s="187" t="s">
        <v>181</v>
      </c>
      <c r="E1536" s="205" t="s">
        <v>19</v>
      </c>
      <c r="F1536" s="206" t="s">
        <v>185</v>
      </c>
      <c r="G1536" s="204"/>
      <c r="H1536" s="207">
        <v>219.66</v>
      </c>
      <c r="I1536" s="208"/>
      <c r="J1536" s="204"/>
      <c r="K1536" s="204"/>
      <c r="L1536" s="209"/>
      <c r="M1536" s="210"/>
      <c r="N1536" s="211"/>
      <c r="O1536" s="211"/>
      <c r="P1536" s="211"/>
      <c r="Q1536" s="211"/>
      <c r="R1536" s="211"/>
      <c r="S1536" s="211"/>
      <c r="T1536" s="212"/>
      <c r="AT1536" s="213" t="s">
        <v>181</v>
      </c>
      <c r="AU1536" s="213" t="s">
        <v>84</v>
      </c>
      <c r="AV1536" s="14" t="s">
        <v>177</v>
      </c>
      <c r="AW1536" s="14" t="s">
        <v>35</v>
      </c>
      <c r="AX1536" s="14" t="s">
        <v>82</v>
      </c>
      <c r="AY1536" s="213" t="s">
        <v>170</v>
      </c>
    </row>
    <row r="1537" spans="1:65" s="2" customFormat="1" ht="16.5" customHeight="1" x14ac:dyDescent="0.2">
      <c r="A1537" s="35"/>
      <c r="B1537" s="36"/>
      <c r="C1537" s="174" t="s">
        <v>2653</v>
      </c>
      <c r="D1537" s="174" t="s">
        <v>172</v>
      </c>
      <c r="E1537" s="175" t="s">
        <v>2654</v>
      </c>
      <c r="F1537" s="176" t="s">
        <v>2655</v>
      </c>
      <c r="G1537" s="177" t="s">
        <v>248</v>
      </c>
      <c r="H1537" s="178">
        <v>27.741</v>
      </c>
      <c r="I1537" s="179"/>
      <c r="J1537" s="180">
        <f>ROUND(I1537*H1537,2)</f>
        <v>0</v>
      </c>
      <c r="K1537" s="176" t="s">
        <v>19</v>
      </c>
      <c r="L1537" s="40"/>
      <c r="M1537" s="181" t="s">
        <v>19</v>
      </c>
      <c r="N1537" s="182" t="s">
        <v>45</v>
      </c>
      <c r="O1537" s="65"/>
      <c r="P1537" s="183">
        <f>O1537*H1537</f>
        <v>0</v>
      </c>
      <c r="Q1537" s="183">
        <v>5.0000000000000002E-5</v>
      </c>
      <c r="R1537" s="183">
        <f>Q1537*H1537</f>
        <v>1.3870500000000001E-3</v>
      </c>
      <c r="S1537" s="183">
        <v>0</v>
      </c>
      <c r="T1537" s="184">
        <f>S1537*H1537</f>
        <v>0</v>
      </c>
      <c r="U1537" s="35"/>
      <c r="V1537" s="35"/>
      <c r="W1537" s="35"/>
      <c r="X1537" s="35"/>
      <c r="Y1537" s="35"/>
      <c r="Z1537" s="35"/>
      <c r="AA1537" s="35"/>
      <c r="AB1537" s="35"/>
      <c r="AC1537" s="35"/>
      <c r="AD1537" s="35"/>
      <c r="AE1537" s="35"/>
      <c r="AR1537" s="185" t="s">
        <v>276</v>
      </c>
      <c r="AT1537" s="185" t="s">
        <v>172</v>
      </c>
      <c r="AU1537" s="185" t="s">
        <v>84</v>
      </c>
      <c r="AY1537" s="18" t="s">
        <v>170</v>
      </c>
      <c r="BE1537" s="186">
        <f>IF(N1537="základní",J1537,0)</f>
        <v>0</v>
      </c>
      <c r="BF1537" s="186">
        <f>IF(N1537="snížená",J1537,0)</f>
        <v>0</v>
      </c>
      <c r="BG1537" s="186">
        <f>IF(N1537="zákl. přenesená",J1537,0)</f>
        <v>0</v>
      </c>
      <c r="BH1537" s="186">
        <f>IF(N1537="sníž. přenesená",J1537,0)</f>
        <v>0</v>
      </c>
      <c r="BI1537" s="186">
        <f>IF(N1537="nulová",J1537,0)</f>
        <v>0</v>
      </c>
      <c r="BJ1537" s="18" t="s">
        <v>82</v>
      </c>
      <c r="BK1537" s="186">
        <f>ROUND(I1537*H1537,2)</f>
        <v>0</v>
      </c>
      <c r="BL1537" s="18" t="s">
        <v>276</v>
      </c>
      <c r="BM1537" s="185" t="s">
        <v>2656</v>
      </c>
    </row>
    <row r="1538" spans="1:65" s="2" customFormat="1" ht="29.25" x14ac:dyDescent="0.2">
      <c r="A1538" s="35"/>
      <c r="B1538" s="36"/>
      <c r="C1538" s="37"/>
      <c r="D1538" s="187" t="s">
        <v>179</v>
      </c>
      <c r="E1538" s="37"/>
      <c r="F1538" s="188" t="s">
        <v>2560</v>
      </c>
      <c r="G1538" s="37"/>
      <c r="H1538" s="37"/>
      <c r="I1538" s="189"/>
      <c r="J1538" s="37"/>
      <c r="K1538" s="37"/>
      <c r="L1538" s="40"/>
      <c r="M1538" s="190"/>
      <c r="N1538" s="191"/>
      <c r="O1538" s="65"/>
      <c r="P1538" s="65"/>
      <c r="Q1538" s="65"/>
      <c r="R1538" s="65"/>
      <c r="S1538" s="65"/>
      <c r="T1538" s="66"/>
      <c r="U1538" s="35"/>
      <c r="V1538" s="35"/>
      <c r="W1538" s="35"/>
      <c r="X1538" s="35"/>
      <c r="Y1538" s="35"/>
      <c r="Z1538" s="35"/>
      <c r="AA1538" s="35"/>
      <c r="AB1538" s="35"/>
      <c r="AC1538" s="35"/>
      <c r="AD1538" s="35"/>
      <c r="AE1538" s="35"/>
      <c r="AT1538" s="18" t="s">
        <v>179</v>
      </c>
      <c r="AU1538" s="18" t="s">
        <v>84</v>
      </c>
    </row>
    <row r="1539" spans="1:65" s="13" customFormat="1" x14ac:dyDescent="0.2">
      <c r="B1539" s="192"/>
      <c r="C1539" s="193"/>
      <c r="D1539" s="187" t="s">
        <v>181</v>
      </c>
      <c r="E1539" s="194" t="s">
        <v>19</v>
      </c>
      <c r="F1539" s="195" t="s">
        <v>2657</v>
      </c>
      <c r="G1539" s="193"/>
      <c r="H1539" s="196">
        <v>7.95</v>
      </c>
      <c r="I1539" s="197"/>
      <c r="J1539" s="193"/>
      <c r="K1539" s="193"/>
      <c r="L1539" s="198"/>
      <c r="M1539" s="199"/>
      <c r="N1539" s="200"/>
      <c r="O1539" s="200"/>
      <c r="P1539" s="200"/>
      <c r="Q1539" s="200"/>
      <c r="R1539" s="200"/>
      <c r="S1539" s="200"/>
      <c r="T1539" s="201"/>
      <c r="AT1539" s="202" t="s">
        <v>181</v>
      </c>
      <c r="AU1539" s="202" t="s">
        <v>84</v>
      </c>
      <c r="AV1539" s="13" t="s">
        <v>84</v>
      </c>
      <c r="AW1539" s="13" t="s">
        <v>35</v>
      </c>
      <c r="AX1539" s="13" t="s">
        <v>74</v>
      </c>
      <c r="AY1539" s="202" t="s">
        <v>170</v>
      </c>
    </row>
    <row r="1540" spans="1:65" s="13" customFormat="1" x14ac:dyDescent="0.2">
      <c r="B1540" s="192"/>
      <c r="C1540" s="193"/>
      <c r="D1540" s="187" t="s">
        <v>181</v>
      </c>
      <c r="E1540" s="194" t="s">
        <v>19</v>
      </c>
      <c r="F1540" s="195" t="s">
        <v>2658</v>
      </c>
      <c r="G1540" s="193"/>
      <c r="H1540" s="196">
        <v>8.5109999999999992</v>
      </c>
      <c r="I1540" s="197"/>
      <c r="J1540" s="193"/>
      <c r="K1540" s="193"/>
      <c r="L1540" s="198"/>
      <c r="M1540" s="199"/>
      <c r="N1540" s="200"/>
      <c r="O1540" s="200"/>
      <c r="P1540" s="200"/>
      <c r="Q1540" s="200"/>
      <c r="R1540" s="200"/>
      <c r="S1540" s="200"/>
      <c r="T1540" s="201"/>
      <c r="AT1540" s="202" t="s">
        <v>181</v>
      </c>
      <c r="AU1540" s="202" t="s">
        <v>84</v>
      </c>
      <c r="AV1540" s="13" t="s">
        <v>84</v>
      </c>
      <c r="AW1540" s="13" t="s">
        <v>35</v>
      </c>
      <c r="AX1540" s="13" t="s">
        <v>74</v>
      </c>
      <c r="AY1540" s="202" t="s">
        <v>170</v>
      </c>
    </row>
    <row r="1541" spans="1:65" s="13" customFormat="1" x14ac:dyDescent="0.2">
      <c r="B1541" s="192"/>
      <c r="C1541" s="193"/>
      <c r="D1541" s="187" t="s">
        <v>181</v>
      </c>
      <c r="E1541" s="194" t="s">
        <v>19</v>
      </c>
      <c r="F1541" s="195" t="s">
        <v>2659</v>
      </c>
      <c r="G1541" s="193"/>
      <c r="H1541" s="196">
        <v>11.28</v>
      </c>
      <c r="I1541" s="197"/>
      <c r="J1541" s="193"/>
      <c r="K1541" s="193"/>
      <c r="L1541" s="198"/>
      <c r="M1541" s="199"/>
      <c r="N1541" s="200"/>
      <c r="O1541" s="200"/>
      <c r="P1541" s="200"/>
      <c r="Q1541" s="200"/>
      <c r="R1541" s="200"/>
      <c r="S1541" s="200"/>
      <c r="T1541" s="201"/>
      <c r="AT1541" s="202" t="s">
        <v>181</v>
      </c>
      <c r="AU1541" s="202" t="s">
        <v>84</v>
      </c>
      <c r="AV1541" s="13" t="s">
        <v>84</v>
      </c>
      <c r="AW1541" s="13" t="s">
        <v>35</v>
      </c>
      <c r="AX1541" s="13" t="s">
        <v>74</v>
      </c>
      <c r="AY1541" s="202" t="s">
        <v>170</v>
      </c>
    </row>
    <row r="1542" spans="1:65" s="14" customFormat="1" x14ac:dyDescent="0.2">
      <c r="B1542" s="203"/>
      <c r="C1542" s="204"/>
      <c r="D1542" s="187" t="s">
        <v>181</v>
      </c>
      <c r="E1542" s="205" t="s">
        <v>19</v>
      </c>
      <c r="F1542" s="206" t="s">
        <v>185</v>
      </c>
      <c r="G1542" s="204"/>
      <c r="H1542" s="207">
        <v>27.741</v>
      </c>
      <c r="I1542" s="208"/>
      <c r="J1542" s="204"/>
      <c r="K1542" s="204"/>
      <c r="L1542" s="209"/>
      <c r="M1542" s="210"/>
      <c r="N1542" s="211"/>
      <c r="O1542" s="211"/>
      <c r="P1542" s="211"/>
      <c r="Q1542" s="211"/>
      <c r="R1542" s="211"/>
      <c r="S1542" s="211"/>
      <c r="T1542" s="212"/>
      <c r="AT1542" s="213" t="s">
        <v>181</v>
      </c>
      <c r="AU1542" s="213" t="s">
        <v>84</v>
      </c>
      <c r="AV1542" s="14" t="s">
        <v>177</v>
      </c>
      <c r="AW1542" s="14" t="s">
        <v>35</v>
      </c>
      <c r="AX1542" s="14" t="s">
        <v>82</v>
      </c>
      <c r="AY1542" s="213" t="s">
        <v>170</v>
      </c>
    </row>
    <row r="1543" spans="1:65" s="2" customFormat="1" ht="16.5" customHeight="1" x14ac:dyDescent="0.2">
      <c r="A1543" s="35"/>
      <c r="B1543" s="36"/>
      <c r="C1543" s="174" t="s">
        <v>2660</v>
      </c>
      <c r="D1543" s="174" t="s">
        <v>172</v>
      </c>
      <c r="E1543" s="175" t="s">
        <v>2661</v>
      </c>
      <c r="F1543" s="176" t="s">
        <v>2662</v>
      </c>
      <c r="G1543" s="177" t="s">
        <v>1121</v>
      </c>
      <c r="H1543" s="178">
        <v>1201.6400000000001</v>
      </c>
      <c r="I1543" s="179"/>
      <c r="J1543" s="180">
        <f>ROUND(I1543*H1543,2)</f>
        <v>0</v>
      </c>
      <c r="K1543" s="176" t="s">
        <v>19</v>
      </c>
      <c r="L1543" s="40"/>
      <c r="M1543" s="181" t="s">
        <v>19</v>
      </c>
      <c r="N1543" s="182" t="s">
        <v>45</v>
      </c>
      <c r="O1543" s="65"/>
      <c r="P1543" s="183">
        <f>O1543*H1543</f>
        <v>0</v>
      </c>
      <c r="Q1543" s="183">
        <v>0</v>
      </c>
      <c r="R1543" s="183">
        <f>Q1543*H1543</f>
        <v>0</v>
      </c>
      <c r="S1543" s="183">
        <v>0</v>
      </c>
      <c r="T1543" s="184">
        <f>S1543*H1543</f>
        <v>0</v>
      </c>
      <c r="U1543" s="35"/>
      <c r="V1543" s="35"/>
      <c r="W1543" s="35"/>
      <c r="X1543" s="35"/>
      <c r="Y1543" s="35"/>
      <c r="Z1543" s="35"/>
      <c r="AA1543" s="35"/>
      <c r="AB1543" s="35"/>
      <c r="AC1543" s="35"/>
      <c r="AD1543" s="35"/>
      <c r="AE1543" s="35"/>
      <c r="AR1543" s="185" t="s">
        <v>276</v>
      </c>
      <c r="AT1543" s="185" t="s">
        <v>172</v>
      </c>
      <c r="AU1543" s="185" t="s">
        <v>84</v>
      </c>
      <c r="AY1543" s="18" t="s">
        <v>170</v>
      </c>
      <c r="BE1543" s="186">
        <f>IF(N1543="základní",J1543,0)</f>
        <v>0</v>
      </c>
      <c r="BF1543" s="186">
        <f>IF(N1543="snížená",J1543,0)</f>
        <v>0</v>
      </c>
      <c r="BG1543" s="186">
        <f>IF(N1543="zákl. přenesená",J1543,0)</f>
        <v>0</v>
      </c>
      <c r="BH1543" s="186">
        <f>IF(N1543="sníž. přenesená",J1543,0)</f>
        <v>0</v>
      </c>
      <c r="BI1543" s="186">
        <f>IF(N1543="nulová",J1543,0)</f>
        <v>0</v>
      </c>
      <c r="BJ1543" s="18" t="s">
        <v>82</v>
      </c>
      <c r="BK1543" s="186">
        <f>ROUND(I1543*H1543,2)</f>
        <v>0</v>
      </c>
      <c r="BL1543" s="18" t="s">
        <v>276</v>
      </c>
      <c r="BM1543" s="185" t="s">
        <v>2663</v>
      </c>
    </row>
    <row r="1544" spans="1:65" s="2" customFormat="1" ht="29.25" x14ac:dyDescent="0.2">
      <c r="A1544" s="35"/>
      <c r="B1544" s="36"/>
      <c r="C1544" s="37"/>
      <c r="D1544" s="187" t="s">
        <v>179</v>
      </c>
      <c r="E1544" s="37"/>
      <c r="F1544" s="188" t="s">
        <v>2560</v>
      </c>
      <c r="G1544" s="37"/>
      <c r="H1544" s="37"/>
      <c r="I1544" s="189"/>
      <c r="J1544" s="37"/>
      <c r="K1544" s="37"/>
      <c r="L1544" s="40"/>
      <c r="M1544" s="190"/>
      <c r="N1544" s="191"/>
      <c r="O1544" s="65"/>
      <c r="P1544" s="65"/>
      <c r="Q1544" s="65"/>
      <c r="R1544" s="65"/>
      <c r="S1544" s="65"/>
      <c r="T1544" s="66"/>
      <c r="U1544" s="35"/>
      <c r="V1544" s="35"/>
      <c r="W1544" s="35"/>
      <c r="X1544" s="35"/>
      <c r="Y1544" s="35"/>
      <c r="Z1544" s="35"/>
      <c r="AA1544" s="35"/>
      <c r="AB1544" s="35"/>
      <c r="AC1544" s="35"/>
      <c r="AD1544" s="35"/>
      <c r="AE1544" s="35"/>
      <c r="AT1544" s="18" t="s">
        <v>179</v>
      </c>
      <c r="AU1544" s="18" t="s">
        <v>84</v>
      </c>
    </row>
    <row r="1545" spans="1:65" s="13" customFormat="1" x14ac:dyDescent="0.2">
      <c r="B1545" s="192"/>
      <c r="C1545" s="193"/>
      <c r="D1545" s="187" t="s">
        <v>181</v>
      </c>
      <c r="E1545" s="194" t="s">
        <v>19</v>
      </c>
      <c r="F1545" s="195" t="s">
        <v>2664</v>
      </c>
      <c r="G1545" s="193"/>
      <c r="H1545" s="196">
        <v>843.64</v>
      </c>
      <c r="I1545" s="197"/>
      <c r="J1545" s="193"/>
      <c r="K1545" s="193"/>
      <c r="L1545" s="198"/>
      <c r="M1545" s="199"/>
      <c r="N1545" s="200"/>
      <c r="O1545" s="200"/>
      <c r="P1545" s="200"/>
      <c r="Q1545" s="200"/>
      <c r="R1545" s="200"/>
      <c r="S1545" s="200"/>
      <c r="T1545" s="201"/>
      <c r="AT1545" s="202" t="s">
        <v>181</v>
      </c>
      <c r="AU1545" s="202" t="s">
        <v>84</v>
      </c>
      <c r="AV1545" s="13" t="s">
        <v>84</v>
      </c>
      <c r="AW1545" s="13" t="s">
        <v>35</v>
      </c>
      <c r="AX1545" s="13" t="s">
        <v>74</v>
      </c>
      <c r="AY1545" s="202" t="s">
        <v>170</v>
      </c>
    </row>
    <row r="1546" spans="1:65" s="13" customFormat="1" x14ac:dyDescent="0.2">
      <c r="B1546" s="192"/>
      <c r="C1546" s="193"/>
      <c r="D1546" s="187" t="s">
        <v>181</v>
      </c>
      <c r="E1546" s="194" t="s">
        <v>19</v>
      </c>
      <c r="F1546" s="195" t="s">
        <v>2665</v>
      </c>
      <c r="G1546" s="193"/>
      <c r="H1546" s="196">
        <v>302</v>
      </c>
      <c r="I1546" s="197"/>
      <c r="J1546" s="193"/>
      <c r="K1546" s="193"/>
      <c r="L1546" s="198"/>
      <c r="M1546" s="199"/>
      <c r="N1546" s="200"/>
      <c r="O1546" s="200"/>
      <c r="P1546" s="200"/>
      <c r="Q1546" s="200"/>
      <c r="R1546" s="200"/>
      <c r="S1546" s="200"/>
      <c r="T1546" s="201"/>
      <c r="AT1546" s="202" t="s">
        <v>181</v>
      </c>
      <c r="AU1546" s="202" t="s">
        <v>84</v>
      </c>
      <c r="AV1546" s="13" t="s">
        <v>84</v>
      </c>
      <c r="AW1546" s="13" t="s">
        <v>35</v>
      </c>
      <c r="AX1546" s="13" t="s">
        <v>74</v>
      </c>
      <c r="AY1546" s="202" t="s">
        <v>170</v>
      </c>
    </row>
    <row r="1547" spans="1:65" s="13" customFormat="1" x14ac:dyDescent="0.2">
      <c r="B1547" s="192"/>
      <c r="C1547" s="193"/>
      <c r="D1547" s="187" t="s">
        <v>181</v>
      </c>
      <c r="E1547" s="194" t="s">
        <v>19</v>
      </c>
      <c r="F1547" s="195" t="s">
        <v>2666</v>
      </c>
      <c r="G1547" s="193"/>
      <c r="H1547" s="196">
        <v>56</v>
      </c>
      <c r="I1547" s="197"/>
      <c r="J1547" s="193"/>
      <c r="K1547" s="193"/>
      <c r="L1547" s="198"/>
      <c r="M1547" s="199"/>
      <c r="N1547" s="200"/>
      <c r="O1547" s="200"/>
      <c r="P1547" s="200"/>
      <c r="Q1547" s="200"/>
      <c r="R1547" s="200"/>
      <c r="S1547" s="200"/>
      <c r="T1547" s="201"/>
      <c r="AT1547" s="202" t="s">
        <v>181</v>
      </c>
      <c r="AU1547" s="202" t="s">
        <v>84</v>
      </c>
      <c r="AV1547" s="13" t="s">
        <v>84</v>
      </c>
      <c r="AW1547" s="13" t="s">
        <v>35</v>
      </c>
      <c r="AX1547" s="13" t="s">
        <v>74</v>
      </c>
      <c r="AY1547" s="202" t="s">
        <v>170</v>
      </c>
    </row>
    <row r="1548" spans="1:65" s="14" customFormat="1" x14ac:dyDescent="0.2">
      <c r="B1548" s="203"/>
      <c r="C1548" s="204"/>
      <c r="D1548" s="187" t="s">
        <v>181</v>
      </c>
      <c r="E1548" s="205" t="s">
        <v>19</v>
      </c>
      <c r="F1548" s="206" t="s">
        <v>185</v>
      </c>
      <c r="G1548" s="204"/>
      <c r="H1548" s="207">
        <v>1201.6400000000001</v>
      </c>
      <c r="I1548" s="208"/>
      <c r="J1548" s="204"/>
      <c r="K1548" s="204"/>
      <c r="L1548" s="209"/>
      <c r="M1548" s="210"/>
      <c r="N1548" s="211"/>
      <c r="O1548" s="211"/>
      <c r="P1548" s="211"/>
      <c r="Q1548" s="211"/>
      <c r="R1548" s="211"/>
      <c r="S1548" s="211"/>
      <c r="T1548" s="212"/>
      <c r="AT1548" s="213" t="s">
        <v>181</v>
      </c>
      <c r="AU1548" s="213" t="s">
        <v>84</v>
      </c>
      <c r="AV1548" s="14" t="s">
        <v>177</v>
      </c>
      <c r="AW1548" s="14" t="s">
        <v>35</v>
      </c>
      <c r="AX1548" s="14" t="s">
        <v>82</v>
      </c>
      <c r="AY1548" s="213" t="s">
        <v>170</v>
      </c>
    </row>
    <row r="1549" spans="1:65" s="2" customFormat="1" ht="16.5" customHeight="1" x14ac:dyDescent="0.2">
      <c r="A1549" s="35"/>
      <c r="B1549" s="36"/>
      <c r="C1549" s="174" t="s">
        <v>2667</v>
      </c>
      <c r="D1549" s="174" t="s">
        <v>172</v>
      </c>
      <c r="E1549" s="175" t="s">
        <v>2668</v>
      </c>
      <c r="F1549" s="176" t="s">
        <v>2669</v>
      </c>
      <c r="G1549" s="177" t="s">
        <v>1121</v>
      </c>
      <c r="H1549" s="178">
        <v>1535.78</v>
      </c>
      <c r="I1549" s="179"/>
      <c r="J1549" s="180">
        <f>ROUND(I1549*H1549,2)</f>
        <v>0</v>
      </c>
      <c r="K1549" s="176" t="s">
        <v>19</v>
      </c>
      <c r="L1549" s="40"/>
      <c r="M1549" s="181" t="s">
        <v>19</v>
      </c>
      <c r="N1549" s="182" t="s">
        <v>45</v>
      </c>
      <c r="O1549" s="65"/>
      <c r="P1549" s="183">
        <f>O1549*H1549</f>
        <v>0</v>
      </c>
      <c r="Q1549" s="183">
        <v>0</v>
      </c>
      <c r="R1549" s="183">
        <f>Q1549*H1549</f>
        <v>0</v>
      </c>
      <c r="S1549" s="183">
        <v>0</v>
      </c>
      <c r="T1549" s="184">
        <f>S1549*H1549</f>
        <v>0</v>
      </c>
      <c r="U1549" s="35"/>
      <c r="V1549" s="35"/>
      <c r="W1549" s="35"/>
      <c r="X1549" s="35"/>
      <c r="Y1549" s="35"/>
      <c r="Z1549" s="35"/>
      <c r="AA1549" s="35"/>
      <c r="AB1549" s="35"/>
      <c r="AC1549" s="35"/>
      <c r="AD1549" s="35"/>
      <c r="AE1549" s="35"/>
      <c r="AR1549" s="185" t="s">
        <v>276</v>
      </c>
      <c r="AT1549" s="185" t="s">
        <v>172</v>
      </c>
      <c r="AU1549" s="185" t="s">
        <v>84</v>
      </c>
      <c r="AY1549" s="18" t="s">
        <v>170</v>
      </c>
      <c r="BE1549" s="186">
        <f>IF(N1549="základní",J1549,0)</f>
        <v>0</v>
      </c>
      <c r="BF1549" s="186">
        <f>IF(N1549="snížená",J1549,0)</f>
        <v>0</v>
      </c>
      <c r="BG1549" s="186">
        <f>IF(N1549="zákl. přenesená",J1549,0)</f>
        <v>0</v>
      </c>
      <c r="BH1549" s="186">
        <f>IF(N1549="sníž. přenesená",J1549,0)</f>
        <v>0</v>
      </c>
      <c r="BI1549" s="186">
        <f>IF(N1549="nulová",J1549,0)</f>
        <v>0</v>
      </c>
      <c r="BJ1549" s="18" t="s">
        <v>82</v>
      </c>
      <c r="BK1549" s="186">
        <f>ROUND(I1549*H1549,2)</f>
        <v>0</v>
      </c>
      <c r="BL1549" s="18" t="s">
        <v>276</v>
      </c>
      <c r="BM1549" s="185" t="s">
        <v>2670</v>
      </c>
    </row>
    <row r="1550" spans="1:65" s="2" customFormat="1" ht="29.25" x14ac:dyDescent="0.2">
      <c r="A1550" s="35"/>
      <c r="B1550" s="36"/>
      <c r="C1550" s="37"/>
      <c r="D1550" s="187" t="s">
        <v>179</v>
      </c>
      <c r="E1550" s="37"/>
      <c r="F1550" s="188" t="s">
        <v>2560</v>
      </c>
      <c r="G1550" s="37"/>
      <c r="H1550" s="37"/>
      <c r="I1550" s="189"/>
      <c r="J1550" s="37"/>
      <c r="K1550" s="37"/>
      <c r="L1550" s="40"/>
      <c r="M1550" s="190"/>
      <c r="N1550" s="191"/>
      <c r="O1550" s="65"/>
      <c r="P1550" s="65"/>
      <c r="Q1550" s="65"/>
      <c r="R1550" s="65"/>
      <c r="S1550" s="65"/>
      <c r="T1550" s="66"/>
      <c r="U1550" s="35"/>
      <c r="V1550" s="35"/>
      <c r="W1550" s="35"/>
      <c r="X1550" s="35"/>
      <c r="Y1550" s="35"/>
      <c r="Z1550" s="35"/>
      <c r="AA1550" s="35"/>
      <c r="AB1550" s="35"/>
      <c r="AC1550" s="35"/>
      <c r="AD1550" s="35"/>
      <c r="AE1550" s="35"/>
      <c r="AT1550" s="18" t="s">
        <v>179</v>
      </c>
      <c r="AU1550" s="18" t="s">
        <v>84</v>
      </c>
    </row>
    <row r="1551" spans="1:65" s="13" customFormat="1" x14ac:dyDescent="0.2">
      <c r="B1551" s="192"/>
      <c r="C1551" s="193"/>
      <c r="D1551" s="187" t="s">
        <v>181</v>
      </c>
      <c r="E1551" s="194" t="s">
        <v>19</v>
      </c>
      <c r="F1551" s="195" t="s">
        <v>2671</v>
      </c>
      <c r="G1551" s="193"/>
      <c r="H1551" s="196">
        <v>106.72</v>
      </c>
      <c r="I1551" s="197"/>
      <c r="J1551" s="193"/>
      <c r="K1551" s="193"/>
      <c r="L1551" s="198"/>
      <c r="M1551" s="199"/>
      <c r="N1551" s="200"/>
      <c r="O1551" s="200"/>
      <c r="P1551" s="200"/>
      <c r="Q1551" s="200"/>
      <c r="R1551" s="200"/>
      <c r="S1551" s="200"/>
      <c r="T1551" s="201"/>
      <c r="AT1551" s="202" t="s">
        <v>181</v>
      </c>
      <c r="AU1551" s="202" t="s">
        <v>84</v>
      </c>
      <c r="AV1551" s="13" t="s">
        <v>84</v>
      </c>
      <c r="AW1551" s="13" t="s">
        <v>35</v>
      </c>
      <c r="AX1551" s="13" t="s">
        <v>74</v>
      </c>
      <c r="AY1551" s="202" t="s">
        <v>170</v>
      </c>
    </row>
    <row r="1552" spans="1:65" s="13" customFormat="1" x14ac:dyDescent="0.2">
      <c r="B1552" s="192"/>
      <c r="C1552" s="193"/>
      <c r="D1552" s="187" t="s">
        <v>181</v>
      </c>
      <c r="E1552" s="194" t="s">
        <v>19</v>
      </c>
      <c r="F1552" s="195" t="s">
        <v>2672</v>
      </c>
      <c r="G1552" s="193"/>
      <c r="H1552" s="196">
        <v>126.17</v>
      </c>
      <c r="I1552" s="197"/>
      <c r="J1552" s="193"/>
      <c r="K1552" s="193"/>
      <c r="L1552" s="198"/>
      <c r="M1552" s="199"/>
      <c r="N1552" s="200"/>
      <c r="O1552" s="200"/>
      <c r="P1552" s="200"/>
      <c r="Q1552" s="200"/>
      <c r="R1552" s="200"/>
      <c r="S1552" s="200"/>
      <c r="T1552" s="201"/>
      <c r="AT1552" s="202" t="s">
        <v>181</v>
      </c>
      <c r="AU1552" s="202" t="s">
        <v>84</v>
      </c>
      <c r="AV1552" s="13" t="s">
        <v>84</v>
      </c>
      <c r="AW1552" s="13" t="s">
        <v>35</v>
      </c>
      <c r="AX1552" s="13" t="s">
        <v>74</v>
      </c>
      <c r="AY1552" s="202" t="s">
        <v>170</v>
      </c>
    </row>
    <row r="1553" spans="1:65" s="13" customFormat="1" x14ac:dyDescent="0.2">
      <c r="B1553" s="192"/>
      <c r="C1553" s="193"/>
      <c r="D1553" s="187" t="s">
        <v>181</v>
      </c>
      <c r="E1553" s="194" t="s">
        <v>19</v>
      </c>
      <c r="F1553" s="195" t="s">
        <v>2673</v>
      </c>
      <c r="G1553" s="193"/>
      <c r="H1553" s="196">
        <v>498.35</v>
      </c>
      <c r="I1553" s="197"/>
      <c r="J1553" s="193"/>
      <c r="K1553" s="193"/>
      <c r="L1553" s="198"/>
      <c r="M1553" s="199"/>
      <c r="N1553" s="200"/>
      <c r="O1553" s="200"/>
      <c r="P1553" s="200"/>
      <c r="Q1553" s="200"/>
      <c r="R1553" s="200"/>
      <c r="S1553" s="200"/>
      <c r="T1553" s="201"/>
      <c r="AT1553" s="202" t="s">
        <v>181</v>
      </c>
      <c r="AU1553" s="202" t="s">
        <v>84</v>
      </c>
      <c r="AV1553" s="13" t="s">
        <v>84</v>
      </c>
      <c r="AW1553" s="13" t="s">
        <v>35</v>
      </c>
      <c r="AX1553" s="13" t="s">
        <v>74</v>
      </c>
      <c r="AY1553" s="202" t="s">
        <v>170</v>
      </c>
    </row>
    <row r="1554" spans="1:65" s="13" customFormat="1" x14ac:dyDescent="0.2">
      <c r="B1554" s="192"/>
      <c r="C1554" s="193"/>
      <c r="D1554" s="187" t="s">
        <v>181</v>
      </c>
      <c r="E1554" s="194" t="s">
        <v>19</v>
      </c>
      <c r="F1554" s="195" t="s">
        <v>2674</v>
      </c>
      <c r="G1554" s="193"/>
      <c r="H1554" s="196">
        <v>103.5</v>
      </c>
      <c r="I1554" s="197"/>
      <c r="J1554" s="193"/>
      <c r="K1554" s="193"/>
      <c r="L1554" s="198"/>
      <c r="M1554" s="199"/>
      <c r="N1554" s="200"/>
      <c r="O1554" s="200"/>
      <c r="P1554" s="200"/>
      <c r="Q1554" s="200"/>
      <c r="R1554" s="200"/>
      <c r="S1554" s="200"/>
      <c r="T1554" s="201"/>
      <c r="AT1554" s="202" t="s">
        <v>181</v>
      </c>
      <c r="AU1554" s="202" t="s">
        <v>84</v>
      </c>
      <c r="AV1554" s="13" t="s">
        <v>84</v>
      </c>
      <c r="AW1554" s="13" t="s">
        <v>35</v>
      </c>
      <c r="AX1554" s="13" t="s">
        <v>74</v>
      </c>
      <c r="AY1554" s="202" t="s">
        <v>170</v>
      </c>
    </row>
    <row r="1555" spans="1:65" s="13" customFormat="1" x14ac:dyDescent="0.2">
      <c r="B1555" s="192"/>
      <c r="C1555" s="193"/>
      <c r="D1555" s="187" t="s">
        <v>181</v>
      </c>
      <c r="E1555" s="194" t="s">
        <v>19</v>
      </c>
      <c r="F1555" s="195" t="s">
        <v>2675</v>
      </c>
      <c r="G1555" s="193"/>
      <c r="H1555" s="196">
        <v>122.33</v>
      </c>
      <c r="I1555" s="197"/>
      <c r="J1555" s="193"/>
      <c r="K1555" s="193"/>
      <c r="L1555" s="198"/>
      <c r="M1555" s="199"/>
      <c r="N1555" s="200"/>
      <c r="O1555" s="200"/>
      <c r="P1555" s="200"/>
      <c r="Q1555" s="200"/>
      <c r="R1555" s="200"/>
      <c r="S1555" s="200"/>
      <c r="T1555" s="201"/>
      <c r="AT1555" s="202" t="s">
        <v>181</v>
      </c>
      <c r="AU1555" s="202" t="s">
        <v>84</v>
      </c>
      <c r="AV1555" s="13" t="s">
        <v>84</v>
      </c>
      <c r="AW1555" s="13" t="s">
        <v>35</v>
      </c>
      <c r="AX1555" s="13" t="s">
        <v>74</v>
      </c>
      <c r="AY1555" s="202" t="s">
        <v>170</v>
      </c>
    </row>
    <row r="1556" spans="1:65" s="13" customFormat="1" x14ac:dyDescent="0.2">
      <c r="B1556" s="192"/>
      <c r="C1556" s="193"/>
      <c r="D1556" s="187" t="s">
        <v>181</v>
      </c>
      <c r="E1556" s="194" t="s">
        <v>19</v>
      </c>
      <c r="F1556" s="195" t="s">
        <v>2676</v>
      </c>
      <c r="G1556" s="193"/>
      <c r="H1556" s="196">
        <v>104.81</v>
      </c>
      <c r="I1556" s="197"/>
      <c r="J1556" s="193"/>
      <c r="K1556" s="193"/>
      <c r="L1556" s="198"/>
      <c r="M1556" s="199"/>
      <c r="N1556" s="200"/>
      <c r="O1556" s="200"/>
      <c r="P1556" s="200"/>
      <c r="Q1556" s="200"/>
      <c r="R1556" s="200"/>
      <c r="S1556" s="200"/>
      <c r="T1556" s="201"/>
      <c r="AT1556" s="202" t="s">
        <v>181</v>
      </c>
      <c r="AU1556" s="202" t="s">
        <v>84</v>
      </c>
      <c r="AV1556" s="13" t="s">
        <v>84</v>
      </c>
      <c r="AW1556" s="13" t="s">
        <v>35</v>
      </c>
      <c r="AX1556" s="13" t="s">
        <v>74</v>
      </c>
      <c r="AY1556" s="202" t="s">
        <v>170</v>
      </c>
    </row>
    <row r="1557" spans="1:65" s="13" customFormat="1" x14ac:dyDescent="0.2">
      <c r="B1557" s="192"/>
      <c r="C1557" s="193"/>
      <c r="D1557" s="187" t="s">
        <v>181</v>
      </c>
      <c r="E1557" s="194" t="s">
        <v>19</v>
      </c>
      <c r="F1557" s="195" t="s">
        <v>2677</v>
      </c>
      <c r="G1557" s="193"/>
      <c r="H1557" s="196">
        <v>97.32</v>
      </c>
      <c r="I1557" s="197"/>
      <c r="J1557" s="193"/>
      <c r="K1557" s="193"/>
      <c r="L1557" s="198"/>
      <c r="M1557" s="199"/>
      <c r="N1557" s="200"/>
      <c r="O1557" s="200"/>
      <c r="P1557" s="200"/>
      <c r="Q1557" s="200"/>
      <c r="R1557" s="200"/>
      <c r="S1557" s="200"/>
      <c r="T1557" s="201"/>
      <c r="AT1557" s="202" t="s">
        <v>181</v>
      </c>
      <c r="AU1557" s="202" t="s">
        <v>84</v>
      </c>
      <c r="AV1557" s="13" t="s">
        <v>84</v>
      </c>
      <c r="AW1557" s="13" t="s">
        <v>35</v>
      </c>
      <c r="AX1557" s="13" t="s">
        <v>74</v>
      </c>
      <c r="AY1557" s="202" t="s">
        <v>170</v>
      </c>
    </row>
    <row r="1558" spans="1:65" s="13" customFormat="1" x14ac:dyDescent="0.2">
      <c r="B1558" s="192"/>
      <c r="C1558" s="193"/>
      <c r="D1558" s="187" t="s">
        <v>181</v>
      </c>
      <c r="E1558" s="194" t="s">
        <v>19</v>
      </c>
      <c r="F1558" s="195" t="s">
        <v>2678</v>
      </c>
      <c r="G1558" s="193"/>
      <c r="H1558" s="196">
        <v>135.07</v>
      </c>
      <c r="I1558" s="197"/>
      <c r="J1558" s="193"/>
      <c r="K1558" s="193"/>
      <c r="L1558" s="198"/>
      <c r="M1558" s="199"/>
      <c r="N1558" s="200"/>
      <c r="O1558" s="200"/>
      <c r="P1558" s="200"/>
      <c r="Q1558" s="200"/>
      <c r="R1558" s="200"/>
      <c r="S1558" s="200"/>
      <c r="T1558" s="201"/>
      <c r="AT1558" s="202" t="s">
        <v>181</v>
      </c>
      <c r="AU1558" s="202" t="s">
        <v>84</v>
      </c>
      <c r="AV1558" s="13" t="s">
        <v>84</v>
      </c>
      <c r="AW1558" s="13" t="s">
        <v>35</v>
      </c>
      <c r="AX1558" s="13" t="s">
        <v>74</v>
      </c>
      <c r="AY1558" s="202" t="s">
        <v>170</v>
      </c>
    </row>
    <row r="1559" spans="1:65" s="13" customFormat="1" x14ac:dyDescent="0.2">
      <c r="B1559" s="192"/>
      <c r="C1559" s="193"/>
      <c r="D1559" s="187" t="s">
        <v>181</v>
      </c>
      <c r="E1559" s="194" t="s">
        <v>19</v>
      </c>
      <c r="F1559" s="195" t="s">
        <v>2679</v>
      </c>
      <c r="G1559" s="193"/>
      <c r="H1559" s="196">
        <v>69.459999999999994</v>
      </c>
      <c r="I1559" s="197"/>
      <c r="J1559" s="193"/>
      <c r="K1559" s="193"/>
      <c r="L1559" s="198"/>
      <c r="M1559" s="199"/>
      <c r="N1559" s="200"/>
      <c r="O1559" s="200"/>
      <c r="P1559" s="200"/>
      <c r="Q1559" s="200"/>
      <c r="R1559" s="200"/>
      <c r="S1559" s="200"/>
      <c r="T1559" s="201"/>
      <c r="AT1559" s="202" t="s">
        <v>181</v>
      </c>
      <c r="AU1559" s="202" t="s">
        <v>84</v>
      </c>
      <c r="AV1559" s="13" t="s">
        <v>84</v>
      </c>
      <c r="AW1559" s="13" t="s">
        <v>35</v>
      </c>
      <c r="AX1559" s="13" t="s">
        <v>74</v>
      </c>
      <c r="AY1559" s="202" t="s">
        <v>170</v>
      </c>
    </row>
    <row r="1560" spans="1:65" s="13" customFormat="1" x14ac:dyDescent="0.2">
      <c r="B1560" s="192"/>
      <c r="C1560" s="193"/>
      <c r="D1560" s="187" t="s">
        <v>181</v>
      </c>
      <c r="E1560" s="194" t="s">
        <v>19</v>
      </c>
      <c r="F1560" s="195" t="s">
        <v>2680</v>
      </c>
      <c r="G1560" s="193"/>
      <c r="H1560" s="196">
        <v>74.73</v>
      </c>
      <c r="I1560" s="197"/>
      <c r="J1560" s="193"/>
      <c r="K1560" s="193"/>
      <c r="L1560" s="198"/>
      <c r="M1560" s="199"/>
      <c r="N1560" s="200"/>
      <c r="O1560" s="200"/>
      <c r="P1560" s="200"/>
      <c r="Q1560" s="200"/>
      <c r="R1560" s="200"/>
      <c r="S1560" s="200"/>
      <c r="T1560" s="201"/>
      <c r="AT1560" s="202" t="s">
        <v>181</v>
      </c>
      <c r="AU1560" s="202" t="s">
        <v>84</v>
      </c>
      <c r="AV1560" s="13" t="s">
        <v>84</v>
      </c>
      <c r="AW1560" s="13" t="s">
        <v>35</v>
      </c>
      <c r="AX1560" s="13" t="s">
        <v>74</v>
      </c>
      <c r="AY1560" s="202" t="s">
        <v>170</v>
      </c>
    </row>
    <row r="1561" spans="1:65" s="13" customFormat="1" x14ac:dyDescent="0.2">
      <c r="B1561" s="192"/>
      <c r="C1561" s="193"/>
      <c r="D1561" s="187" t="s">
        <v>181</v>
      </c>
      <c r="E1561" s="194" t="s">
        <v>19</v>
      </c>
      <c r="F1561" s="195" t="s">
        <v>2681</v>
      </c>
      <c r="G1561" s="193"/>
      <c r="H1561" s="196">
        <v>97.32</v>
      </c>
      <c r="I1561" s="197"/>
      <c r="J1561" s="193"/>
      <c r="K1561" s="193"/>
      <c r="L1561" s="198"/>
      <c r="M1561" s="199"/>
      <c r="N1561" s="200"/>
      <c r="O1561" s="200"/>
      <c r="P1561" s="200"/>
      <c r="Q1561" s="200"/>
      <c r="R1561" s="200"/>
      <c r="S1561" s="200"/>
      <c r="T1561" s="201"/>
      <c r="AT1561" s="202" t="s">
        <v>181</v>
      </c>
      <c r="AU1561" s="202" t="s">
        <v>84</v>
      </c>
      <c r="AV1561" s="13" t="s">
        <v>84</v>
      </c>
      <c r="AW1561" s="13" t="s">
        <v>35</v>
      </c>
      <c r="AX1561" s="13" t="s">
        <v>74</v>
      </c>
      <c r="AY1561" s="202" t="s">
        <v>170</v>
      </c>
    </row>
    <row r="1562" spans="1:65" s="14" customFormat="1" x14ac:dyDescent="0.2">
      <c r="B1562" s="203"/>
      <c r="C1562" s="204"/>
      <c r="D1562" s="187" t="s">
        <v>181</v>
      </c>
      <c r="E1562" s="205" t="s">
        <v>19</v>
      </c>
      <c r="F1562" s="206" t="s">
        <v>185</v>
      </c>
      <c r="G1562" s="204"/>
      <c r="H1562" s="207">
        <v>1535.78</v>
      </c>
      <c r="I1562" s="208"/>
      <c r="J1562" s="204"/>
      <c r="K1562" s="204"/>
      <c r="L1562" s="209"/>
      <c r="M1562" s="210"/>
      <c r="N1562" s="211"/>
      <c r="O1562" s="211"/>
      <c r="P1562" s="211"/>
      <c r="Q1562" s="211"/>
      <c r="R1562" s="211"/>
      <c r="S1562" s="211"/>
      <c r="T1562" s="212"/>
      <c r="AT1562" s="213" t="s">
        <v>181</v>
      </c>
      <c r="AU1562" s="213" t="s">
        <v>84</v>
      </c>
      <c r="AV1562" s="14" t="s">
        <v>177</v>
      </c>
      <c r="AW1562" s="14" t="s">
        <v>35</v>
      </c>
      <c r="AX1562" s="14" t="s">
        <v>82</v>
      </c>
      <c r="AY1562" s="213" t="s">
        <v>170</v>
      </c>
    </row>
    <row r="1563" spans="1:65" s="2" customFormat="1" ht="16.5" customHeight="1" x14ac:dyDescent="0.2">
      <c r="A1563" s="35"/>
      <c r="B1563" s="36"/>
      <c r="C1563" s="174" t="s">
        <v>2682</v>
      </c>
      <c r="D1563" s="174" t="s">
        <v>172</v>
      </c>
      <c r="E1563" s="175" t="s">
        <v>2683</v>
      </c>
      <c r="F1563" s="176" t="s">
        <v>2684</v>
      </c>
      <c r="G1563" s="177" t="s">
        <v>2685</v>
      </c>
      <c r="H1563" s="178">
        <v>97.75</v>
      </c>
      <c r="I1563" s="179"/>
      <c r="J1563" s="180">
        <f>ROUND(I1563*H1563,2)</f>
        <v>0</v>
      </c>
      <c r="K1563" s="176" t="s">
        <v>19</v>
      </c>
      <c r="L1563" s="40"/>
      <c r="M1563" s="181" t="s">
        <v>19</v>
      </c>
      <c r="N1563" s="182" t="s">
        <v>45</v>
      </c>
      <c r="O1563" s="65"/>
      <c r="P1563" s="183">
        <f>O1563*H1563</f>
        <v>0</v>
      </c>
      <c r="Q1563" s="183">
        <v>0</v>
      </c>
      <c r="R1563" s="183">
        <f>Q1563*H1563</f>
        <v>0</v>
      </c>
      <c r="S1563" s="183">
        <v>0</v>
      </c>
      <c r="T1563" s="184">
        <f>S1563*H1563</f>
        <v>0</v>
      </c>
      <c r="U1563" s="35"/>
      <c r="V1563" s="35"/>
      <c r="W1563" s="35"/>
      <c r="X1563" s="35"/>
      <c r="Y1563" s="35"/>
      <c r="Z1563" s="35"/>
      <c r="AA1563" s="35"/>
      <c r="AB1563" s="35"/>
      <c r="AC1563" s="35"/>
      <c r="AD1563" s="35"/>
      <c r="AE1563" s="35"/>
      <c r="AR1563" s="185" t="s">
        <v>276</v>
      </c>
      <c r="AT1563" s="185" t="s">
        <v>172</v>
      </c>
      <c r="AU1563" s="185" t="s">
        <v>84</v>
      </c>
      <c r="AY1563" s="18" t="s">
        <v>170</v>
      </c>
      <c r="BE1563" s="186">
        <f>IF(N1563="základní",J1563,0)</f>
        <v>0</v>
      </c>
      <c r="BF1563" s="186">
        <f>IF(N1563="snížená",J1563,0)</f>
        <v>0</v>
      </c>
      <c r="BG1563" s="186">
        <f>IF(N1563="zákl. přenesená",J1563,0)</f>
        <v>0</v>
      </c>
      <c r="BH1563" s="186">
        <f>IF(N1563="sníž. přenesená",J1563,0)</f>
        <v>0</v>
      </c>
      <c r="BI1563" s="186">
        <f>IF(N1563="nulová",J1563,0)</f>
        <v>0</v>
      </c>
      <c r="BJ1563" s="18" t="s">
        <v>82</v>
      </c>
      <c r="BK1563" s="186">
        <f>ROUND(I1563*H1563,2)</f>
        <v>0</v>
      </c>
      <c r="BL1563" s="18" t="s">
        <v>276</v>
      </c>
      <c r="BM1563" s="185" t="s">
        <v>2686</v>
      </c>
    </row>
    <row r="1564" spans="1:65" s="2" customFormat="1" ht="29.25" x14ac:dyDescent="0.2">
      <c r="A1564" s="35"/>
      <c r="B1564" s="36"/>
      <c r="C1564" s="37"/>
      <c r="D1564" s="187" t="s">
        <v>179</v>
      </c>
      <c r="E1564" s="37"/>
      <c r="F1564" s="188" t="s">
        <v>2560</v>
      </c>
      <c r="G1564" s="37"/>
      <c r="H1564" s="37"/>
      <c r="I1564" s="189"/>
      <c r="J1564" s="37"/>
      <c r="K1564" s="37"/>
      <c r="L1564" s="40"/>
      <c r="M1564" s="190"/>
      <c r="N1564" s="191"/>
      <c r="O1564" s="65"/>
      <c r="P1564" s="65"/>
      <c r="Q1564" s="65"/>
      <c r="R1564" s="65"/>
      <c r="S1564" s="65"/>
      <c r="T1564" s="66"/>
      <c r="U1564" s="35"/>
      <c r="V1564" s="35"/>
      <c r="W1564" s="35"/>
      <c r="X1564" s="35"/>
      <c r="Y1564" s="35"/>
      <c r="Z1564" s="35"/>
      <c r="AA1564" s="35"/>
      <c r="AB1564" s="35"/>
      <c r="AC1564" s="35"/>
      <c r="AD1564" s="35"/>
      <c r="AE1564" s="35"/>
      <c r="AT1564" s="18" t="s">
        <v>179</v>
      </c>
      <c r="AU1564" s="18" t="s">
        <v>84</v>
      </c>
    </row>
    <row r="1565" spans="1:65" s="13" customFormat="1" x14ac:dyDescent="0.2">
      <c r="B1565" s="192"/>
      <c r="C1565" s="193"/>
      <c r="D1565" s="187" t="s">
        <v>181</v>
      </c>
      <c r="E1565" s="194" t="s">
        <v>19</v>
      </c>
      <c r="F1565" s="195" t="s">
        <v>2687</v>
      </c>
      <c r="G1565" s="193"/>
      <c r="H1565" s="196">
        <v>22.8</v>
      </c>
      <c r="I1565" s="197"/>
      <c r="J1565" s="193"/>
      <c r="K1565" s="193"/>
      <c r="L1565" s="198"/>
      <c r="M1565" s="199"/>
      <c r="N1565" s="200"/>
      <c r="O1565" s="200"/>
      <c r="P1565" s="200"/>
      <c r="Q1565" s="200"/>
      <c r="R1565" s="200"/>
      <c r="S1565" s="200"/>
      <c r="T1565" s="201"/>
      <c r="AT1565" s="202" t="s">
        <v>181</v>
      </c>
      <c r="AU1565" s="202" t="s">
        <v>84</v>
      </c>
      <c r="AV1565" s="13" t="s">
        <v>84</v>
      </c>
      <c r="AW1565" s="13" t="s">
        <v>35</v>
      </c>
      <c r="AX1565" s="13" t="s">
        <v>74</v>
      </c>
      <c r="AY1565" s="202" t="s">
        <v>170</v>
      </c>
    </row>
    <row r="1566" spans="1:65" s="13" customFormat="1" x14ac:dyDescent="0.2">
      <c r="B1566" s="192"/>
      <c r="C1566" s="193"/>
      <c r="D1566" s="187" t="s">
        <v>181</v>
      </c>
      <c r="E1566" s="194" t="s">
        <v>19</v>
      </c>
      <c r="F1566" s="195" t="s">
        <v>2688</v>
      </c>
      <c r="G1566" s="193"/>
      <c r="H1566" s="196">
        <v>23.55</v>
      </c>
      <c r="I1566" s="197"/>
      <c r="J1566" s="193"/>
      <c r="K1566" s="193"/>
      <c r="L1566" s="198"/>
      <c r="M1566" s="199"/>
      <c r="N1566" s="200"/>
      <c r="O1566" s="200"/>
      <c r="P1566" s="200"/>
      <c r="Q1566" s="200"/>
      <c r="R1566" s="200"/>
      <c r="S1566" s="200"/>
      <c r="T1566" s="201"/>
      <c r="AT1566" s="202" t="s">
        <v>181</v>
      </c>
      <c r="AU1566" s="202" t="s">
        <v>84</v>
      </c>
      <c r="AV1566" s="13" t="s">
        <v>84</v>
      </c>
      <c r="AW1566" s="13" t="s">
        <v>35</v>
      </c>
      <c r="AX1566" s="13" t="s">
        <v>74</v>
      </c>
      <c r="AY1566" s="202" t="s">
        <v>170</v>
      </c>
    </row>
    <row r="1567" spans="1:65" s="13" customFormat="1" x14ac:dyDescent="0.2">
      <c r="B1567" s="192"/>
      <c r="C1567" s="193"/>
      <c r="D1567" s="187" t="s">
        <v>181</v>
      </c>
      <c r="E1567" s="194" t="s">
        <v>19</v>
      </c>
      <c r="F1567" s="195" t="s">
        <v>2689</v>
      </c>
      <c r="G1567" s="193"/>
      <c r="H1567" s="196">
        <v>11.2</v>
      </c>
      <c r="I1567" s="197"/>
      <c r="J1567" s="193"/>
      <c r="K1567" s="193"/>
      <c r="L1567" s="198"/>
      <c r="M1567" s="199"/>
      <c r="N1567" s="200"/>
      <c r="O1567" s="200"/>
      <c r="P1567" s="200"/>
      <c r="Q1567" s="200"/>
      <c r="R1567" s="200"/>
      <c r="S1567" s="200"/>
      <c r="T1567" s="201"/>
      <c r="AT1567" s="202" t="s">
        <v>181</v>
      </c>
      <c r="AU1567" s="202" t="s">
        <v>84</v>
      </c>
      <c r="AV1567" s="13" t="s">
        <v>84</v>
      </c>
      <c r="AW1567" s="13" t="s">
        <v>35</v>
      </c>
      <c r="AX1567" s="13" t="s">
        <v>74</v>
      </c>
      <c r="AY1567" s="202" t="s">
        <v>170</v>
      </c>
    </row>
    <row r="1568" spans="1:65" s="13" customFormat="1" x14ac:dyDescent="0.2">
      <c r="B1568" s="192"/>
      <c r="C1568" s="193"/>
      <c r="D1568" s="187" t="s">
        <v>181</v>
      </c>
      <c r="E1568" s="194" t="s">
        <v>19</v>
      </c>
      <c r="F1568" s="195" t="s">
        <v>2690</v>
      </c>
      <c r="G1568" s="193"/>
      <c r="H1568" s="196">
        <v>9.4</v>
      </c>
      <c r="I1568" s="197"/>
      <c r="J1568" s="193"/>
      <c r="K1568" s="193"/>
      <c r="L1568" s="198"/>
      <c r="M1568" s="199"/>
      <c r="N1568" s="200"/>
      <c r="O1568" s="200"/>
      <c r="P1568" s="200"/>
      <c r="Q1568" s="200"/>
      <c r="R1568" s="200"/>
      <c r="S1568" s="200"/>
      <c r="T1568" s="201"/>
      <c r="AT1568" s="202" t="s">
        <v>181</v>
      </c>
      <c r="AU1568" s="202" t="s">
        <v>84</v>
      </c>
      <c r="AV1568" s="13" t="s">
        <v>84</v>
      </c>
      <c r="AW1568" s="13" t="s">
        <v>35</v>
      </c>
      <c r="AX1568" s="13" t="s">
        <v>74</v>
      </c>
      <c r="AY1568" s="202" t="s">
        <v>170</v>
      </c>
    </row>
    <row r="1569" spans="1:65" s="13" customFormat="1" x14ac:dyDescent="0.2">
      <c r="B1569" s="192"/>
      <c r="C1569" s="193"/>
      <c r="D1569" s="187" t="s">
        <v>181</v>
      </c>
      <c r="E1569" s="194" t="s">
        <v>19</v>
      </c>
      <c r="F1569" s="195" t="s">
        <v>2691</v>
      </c>
      <c r="G1569" s="193"/>
      <c r="H1569" s="196">
        <v>30.8</v>
      </c>
      <c r="I1569" s="197"/>
      <c r="J1569" s="193"/>
      <c r="K1569" s="193"/>
      <c r="L1569" s="198"/>
      <c r="M1569" s="199"/>
      <c r="N1569" s="200"/>
      <c r="O1569" s="200"/>
      <c r="P1569" s="200"/>
      <c r="Q1569" s="200"/>
      <c r="R1569" s="200"/>
      <c r="S1569" s="200"/>
      <c r="T1569" s="201"/>
      <c r="AT1569" s="202" t="s">
        <v>181</v>
      </c>
      <c r="AU1569" s="202" t="s">
        <v>84</v>
      </c>
      <c r="AV1569" s="13" t="s">
        <v>84</v>
      </c>
      <c r="AW1569" s="13" t="s">
        <v>35</v>
      </c>
      <c r="AX1569" s="13" t="s">
        <v>74</v>
      </c>
      <c r="AY1569" s="202" t="s">
        <v>170</v>
      </c>
    </row>
    <row r="1570" spans="1:65" s="14" customFormat="1" x14ac:dyDescent="0.2">
      <c r="B1570" s="203"/>
      <c r="C1570" s="204"/>
      <c r="D1570" s="187" t="s">
        <v>181</v>
      </c>
      <c r="E1570" s="205" t="s">
        <v>19</v>
      </c>
      <c r="F1570" s="206" t="s">
        <v>185</v>
      </c>
      <c r="G1570" s="204"/>
      <c r="H1570" s="207">
        <v>97.75</v>
      </c>
      <c r="I1570" s="208"/>
      <c r="J1570" s="204"/>
      <c r="K1570" s="204"/>
      <c r="L1570" s="209"/>
      <c r="M1570" s="210"/>
      <c r="N1570" s="211"/>
      <c r="O1570" s="211"/>
      <c r="P1570" s="211"/>
      <c r="Q1570" s="211"/>
      <c r="R1570" s="211"/>
      <c r="S1570" s="211"/>
      <c r="T1570" s="212"/>
      <c r="AT1570" s="213" t="s">
        <v>181</v>
      </c>
      <c r="AU1570" s="213" t="s">
        <v>84</v>
      </c>
      <c r="AV1570" s="14" t="s">
        <v>177</v>
      </c>
      <c r="AW1570" s="14" t="s">
        <v>35</v>
      </c>
      <c r="AX1570" s="14" t="s">
        <v>82</v>
      </c>
      <c r="AY1570" s="213" t="s">
        <v>170</v>
      </c>
    </row>
    <row r="1571" spans="1:65" s="2" customFormat="1" ht="16.5" customHeight="1" x14ac:dyDescent="0.2">
      <c r="A1571" s="35"/>
      <c r="B1571" s="36"/>
      <c r="C1571" s="174" t="s">
        <v>2692</v>
      </c>
      <c r="D1571" s="174" t="s">
        <v>172</v>
      </c>
      <c r="E1571" s="175" t="s">
        <v>2693</v>
      </c>
      <c r="F1571" s="176" t="s">
        <v>2694</v>
      </c>
      <c r="G1571" s="177" t="s">
        <v>1121</v>
      </c>
      <c r="H1571" s="178">
        <v>338.66</v>
      </c>
      <c r="I1571" s="179"/>
      <c r="J1571" s="180">
        <f>ROUND(I1571*H1571,2)</f>
        <v>0</v>
      </c>
      <c r="K1571" s="176" t="s">
        <v>19</v>
      </c>
      <c r="L1571" s="40"/>
      <c r="M1571" s="181" t="s">
        <v>19</v>
      </c>
      <c r="N1571" s="182" t="s">
        <v>45</v>
      </c>
      <c r="O1571" s="65"/>
      <c r="P1571" s="183">
        <f>O1571*H1571</f>
        <v>0</v>
      </c>
      <c r="Q1571" s="183">
        <v>0</v>
      </c>
      <c r="R1571" s="183">
        <f>Q1571*H1571</f>
        <v>0</v>
      </c>
      <c r="S1571" s="183">
        <v>0</v>
      </c>
      <c r="T1571" s="184">
        <f>S1571*H1571</f>
        <v>0</v>
      </c>
      <c r="U1571" s="35"/>
      <c r="V1571" s="35"/>
      <c r="W1571" s="35"/>
      <c r="X1571" s="35"/>
      <c r="Y1571" s="35"/>
      <c r="Z1571" s="35"/>
      <c r="AA1571" s="35"/>
      <c r="AB1571" s="35"/>
      <c r="AC1571" s="35"/>
      <c r="AD1571" s="35"/>
      <c r="AE1571" s="35"/>
      <c r="AR1571" s="185" t="s">
        <v>276</v>
      </c>
      <c r="AT1571" s="185" t="s">
        <v>172</v>
      </c>
      <c r="AU1571" s="185" t="s">
        <v>84</v>
      </c>
      <c r="AY1571" s="18" t="s">
        <v>170</v>
      </c>
      <c r="BE1571" s="186">
        <f>IF(N1571="základní",J1571,0)</f>
        <v>0</v>
      </c>
      <c r="BF1571" s="186">
        <f>IF(N1571="snížená",J1571,0)</f>
        <v>0</v>
      </c>
      <c r="BG1571" s="186">
        <f>IF(N1571="zákl. přenesená",J1571,0)</f>
        <v>0</v>
      </c>
      <c r="BH1571" s="186">
        <f>IF(N1571="sníž. přenesená",J1571,0)</f>
        <v>0</v>
      </c>
      <c r="BI1571" s="186">
        <f>IF(N1571="nulová",J1571,0)</f>
        <v>0</v>
      </c>
      <c r="BJ1571" s="18" t="s">
        <v>82</v>
      </c>
      <c r="BK1571" s="186">
        <f>ROUND(I1571*H1571,2)</f>
        <v>0</v>
      </c>
      <c r="BL1571" s="18" t="s">
        <v>276</v>
      </c>
      <c r="BM1571" s="185" t="s">
        <v>2695</v>
      </c>
    </row>
    <row r="1572" spans="1:65" s="2" customFormat="1" ht="29.25" x14ac:dyDescent="0.2">
      <c r="A1572" s="35"/>
      <c r="B1572" s="36"/>
      <c r="C1572" s="37"/>
      <c r="D1572" s="187" t="s">
        <v>179</v>
      </c>
      <c r="E1572" s="37"/>
      <c r="F1572" s="188" t="s">
        <v>2560</v>
      </c>
      <c r="G1572" s="37"/>
      <c r="H1572" s="37"/>
      <c r="I1572" s="189"/>
      <c r="J1572" s="37"/>
      <c r="K1572" s="37"/>
      <c r="L1572" s="40"/>
      <c r="M1572" s="190"/>
      <c r="N1572" s="191"/>
      <c r="O1572" s="65"/>
      <c r="P1572" s="65"/>
      <c r="Q1572" s="65"/>
      <c r="R1572" s="65"/>
      <c r="S1572" s="65"/>
      <c r="T1572" s="66"/>
      <c r="U1572" s="35"/>
      <c r="V1572" s="35"/>
      <c r="W1572" s="35"/>
      <c r="X1572" s="35"/>
      <c r="Y1572" s="35"/>
      <c r="Z1572" s="35"/>
      <c r="AA1572" s="35"/>
      <c r="AB1572" s="35"/>
      <c r="AC1572" s="35"/>
      <c r="AD1572" s="35"/>
      <c r="AE1572" s="35"/>
      <c r="AT1572" s="18" t="s">
        <v>179</v>
      </c>
      <c r="AU1572" s="18" t="s">
        <v>84</v>
      </c>
    </row>
    <row r="1573" spans="1:65" s="13" customFormat="1" x14ac:dyDescent="0.2">
      <c r="B1573" s="192"/>
      <c r="C1573" s="193"/>
      <c r="D1573" s="187" t="s">
        <v>181</v>
      </c>
      <c r="E1573" s="194" t="s">
        <v>19</v>
      </c>
      <c r="F1573" s="195" t="s">
        <v>2696</v>
      </c>
      <c r="G1573" s="193"/>
      <c r="H1573" s="196">
        <v>338.66</v>
      </c>
      <c r="I1573" s="197"/>
      <c r="J1573" s="193"/>
      <c r="K1573" s="193"/>
      <c r="L1573" s="198"/>
      <c r="M1573" s="199"/>
      <c r="N1573" s="200"/>
      <c r="O1573" s="200"/>
      <c r="P1573" s="200"/>
      <c r="Q1573" s="200"/>
      <c r="R1573" s="200"/>
      <c r="S1573" s="200"/>
      <c r="T1573" s="201"/>
      <c r="AT1573" s="202" t="s">
        <v>181</v>
      </c>
      <c r="AU1573" s="202" t="s">
        <v>84</v>
      </c>
      <c r="AV1573" s="13" t="s">
        <v>84</v>
      </c>
      <c r="AW1573" s="13" t="s">
        <v>35</v>
      </c>
      <c r="AX1573" s="13" t="s">
        <v>82</v>
      </c>
      <c r="AY1573" s="202" t="s">
        <v>170</v>
      </c>
    </row>
    <row r="1574" spans="1:65" s="2" customFormat="1" ht="24" x14ac:dyDescent="0.2">
      <c r="A1574" s="35"/>
      <c r="B1574" s="36"/>
      <c r="C1574" s="174" t="s">
        <v>2697</v>
      </c>
      <c r="D1574" s="174" t="s">
        <v>172</v>
      </c>
      <c r="E1574" s="175" t="s">
        <v>2698</v>
      </c>
      <c r="F1574" s="176" t="s">
        <v>2699</v>
      </c>
      <c r="G1574" s="177" t="s">
        <v>1153</v>
      </c>
      <c r="H1574" s="224"/>
      <c r="I1574" s="179"/>
      <c r="J1574" s="180">
        <f>ROUND(I1574*H1574,2)</f>
        <v>0</v>
      </c>
      <c r="K1574" s="176" t="s">
        <v>176</v>
      </c>
      <c r="L1574" s="40"/>
      <c r="M1574" s="181" t="s">
        <v>19</v>
      </c>
      <c r="N1574" s="182" t="s">
        <v>45</v>
      </c>
      <c r="O1574" s="65"/>
      <c r="P1574" s="183">
        <f>O1574*H1574</f>
        <v>0</v>
      </c>
      <c r="Q1574" s="183">
        <v>0</v>
      </c>
      <c r="R1574" s="183">
        <f>Q1574*H1574</f>
        <v>0</v>
      </c>
      <c r="S1574" s="183">
        <v>0</v>
      </c>
      <c r="T1574" s="184">
        <f>S1574*H1574</f>
        <v>0</v>
      </c>
      <c r="U1574" s="35"/>
      <c r="V1574" s="35"/>
      <c r="W1574" s="35"/>
      <c r="X1574" s="35"/>
      <c r="Y1574" s="35"/>
      <c r="Z1574" s="35"/>
      <c r="AA1574" s="35"/>
      <c r="AB1574" s="35"/>
      <c r="AC1574" s="35"/>
      <c r="AD1574" s="35"/>
      <c r="AE1574" s="35"/>
      <c r="AR1574" s="185" t="s">
        <v>276</v>
      </c>
      <c r="AT1574" s="185" t="s">
        <v>172</v>
      </c>
      <c r="AU1574" s="185" t="s">
        <v>84</v>
      </c>
      <c r="AY1574" s="18" t="s">
        <v>170</v>
      </c>
      <c r="BE1574" s="186">
        <f>IF(N1574="základní",J1574,0)</f>
        <v>0</v>
      </c>
      <c r="BF1574" s="186">
        <f>IF(N1574="snížená",J1574,0)</f>
        <v>0</v>
      </c>
      <c r="BG1574" s="186">
        <f>IF(N1574="zákl. přenesená",J1574,0)</f>
        <v>0</v>
      </c>
      <c r="BH1574" s="186">
        <f>IF(N1574="sníž. přenesená",J1574,0)</f>
        <v>0</v>
      </c>
      <c r="BI1574" s="186">
        <f>IF(N1574="nulová",J1574,0)</f>
        <v>0</v>
      </c>
      <c r="BJ1574" s="18" t="s">
        <v>82</v>
      </c>
      <c r="BK1574" s="186">
        <f>ROUND(I1574*H1574,2)</f>
        <v>0</v>
      </c>
      <c r="BL1574" s="18" t="s">
        <v>276</v>
      </c>
      <c r="BM1574" s="185" t="s">
        <v>2700</v>
      </c>
    </row>
    <row r="1575" spans="1:65" s="2" customFormat="1" ht="78" x14ac:dyDescent="0.2">
      <c r="A1575" s="35"/>
      <c r="B1575" s="36"/>
      <c r="C1575" s="37"/>
      <c r="D1575" s="187" t="s">
        <v>179</v>
      </c>
      <c r="E1575" s="37"/>
      <c r="F1575" s="188" t="s">
        <v>2701</v>
      </c>
      <c r="G1575" s="37"/>
      <c r="H1575" s="37"/>
      <c r="I1575" s="189"/>
      <c r="J1575" s="37"/>
      <c r="K1575" s="37"/>
      <c r="L1575" s="40"/>
      <c r="M1575" s="190"/>
      <c r="N1575" s="191"/>
      <c r="O1575" s="65"/>
      <c r="P1575" s="65"/>
      <c r="Q1575" s="65"/>
      <c r="R1575" s="65"/>
      <c r="S1575" s="65"/>
      <c r="T1575" s="66"/>
      <c r="U1575" s="35"/>
      <c r="V1575" s="35"/>
      <c r="W1575" s="35"/>
      <c r="X1575" s="35"/>
      <c r="Y1575" s="35"/>
      <c r="Z1575" s="35"/>
      <c r="AA1575" s="35"/>
      <c r="AB1575" s="35"/>
      <c r="AC1575" s="35"/>
      <c r="AD1575" s="35"/>
      <c r="AE1575" s="35"/>
      <c r="AT1575" s="18" t="s">
        <v>179</v>
      </c>
      <c r="AU1575" s="18" t="s">
        <v>84</v>
      </c>
    </row>
    <row r="1576" spans="1:65" s="12" customFormat="1" ht="22.9" customHeight="1" x14ac:dyDescent="0.2">
      <c r="B1576" s="158"/>
      <c r="C1576" s="159"/>
      <c r="D1576" s="160" t="s">
        <v>73</v>
      </c>
      <c r="E1576" s="172" t="s">
        <v>2702</v>
      </c>
      <c r="F1576" s="172" t="s">
        <v>2703</v>
      </c>
      <c r="G1576" s="159"/>
      <c r="H1576" s="159"/>
      <c r="I1576" s="162"/>
      <c r="J1576" s="173">
        <f>BK1576</f>
        <v>0</v>
      </c>
      <c r="K1576" s="159"/>
      <c r="L1576" s="164"/>
      <c r="M1576" s="165"/>
      <c r="N1576" s="166"/>
      <c r="O1576" s="166"/>
      <c r="P1576" s="167">
        <f>SUM(P1577:P1675)</f>
        <v>0</v>
      </c>
      <c r="Q1576" s="166"/>
      <c r="R1576" s="167">
        <f>SUM(R1577:R1675)</f>
        <v>19.73017939</v>
      </c>
      <c r="S1576" s="166"/>
      <c r="T1576" s="168">
        <f>SUM(T1577:T1675)</f>
        <v>0</v>
      </c>
      <c r="AR1576" s="169" t="s">
        <v>84</v>
      </c>
      <c r="AT1576" s="170" t="s">
        <v>73</v>
      </c>
      <c r="AU1576" s="170" t="s">
        <v>82</v>
      </c>
      <c r="AY1576" s="169" t="s">
        <v>170</v>
      </c>
      <c r="BK1576" s="171">
        <f>SUM(BK1577:BK1675)</f>
        <v>0</v>
      </c>
    </row>
    <row r="1577" spans="1:65" s="2" customFormat="1" ht="16.5" customHeight="1" x14ac:dyDescent="0.2">
      <c r="A1577" s="35"/>
      <c r="B1577" s="36"/>
      <c r="C1577" s="174" t="s">
        <v>2704</v>
      </c>
      <c r="D1577" s="174" t="s">
        <v>172</v>
      </c>
      <c r="E1577" s="175" t="s">
        <v>2705</v>
      </c>
      <c r="F1577" s="176" t="s">
        <v>2706</v>
      </c>
      <c r="G1577" s="177" t="s">
        <v>248</v>
      </c>
      <c r="H1577" s="178">
        <v>615.65499999999997</v>
      </c>
      <c r="I1577" s="179"/>
      <c r="J1577" s="180">
        <f>ROUND(I1577*H1577,2)</f>
        <v>0</v>
      </c>
      <c r="K1577" s="176" t="s">
        <v>176</v>
      </c>
      <c r="L1577" s="40"/>
      <c r="M1577" s="181" t="s">
        <v>19</v>
      </c>
      <c r="N1577" s="182" t="s">
        <v>45</v>
      </c>
      <c r="O1577" s="65"/>
      <c r="P1577" s="183">
        <f>O1577*H1577</f>
        <v>0</v>
      </c>
      <c r="Q1577" s="183">
        <v>0</v>
      </c>
      <c r="R1577" s="183">
        <f>Q1577*H1577</f>
        <v>0</v>
      </c>
      <c r="S1577" s="183">
        <v>0</v>
      </c>
      <c r="T1577" s="184">
        <f>S1577*H1577</f>
        <v>0</v>
      </c>
      <c r="U1577" s="35"/>
      <c r="V1577" s="35"/>
      <c r="W1577" s="35"/>
      <c r="X1577" s="35"/>
      <c r="Y1577" s="35"/>
      <c r="Z1577" s="35"/>
      <c r="AA1577" s="35"/>
      <c r="AB1577" s="35"/>
      <c r="AC1577" s="35"/>
      <c r="AD1577" s="35"/>
      <c r="AE1577" s="35"/>
      <c r="AR1577" s="185" t="s">
        <v>276</v>
      </c>
      <c r="AT1577" s="185" t="s">
        <v>172</v>
      </c>
      <c r="AU1577" s="185" t="s">
        <v>84</v>
      </c>
      <c r="AY1577" s="18" t="s">
        <v>170</v>
      </c>
      <c r="BE1577" s="186">
        <f>IF(N1577="základní",J1577,0)</f>
        <v>0</v>
      </c>
      <c r="BF1577" s="186">
        <f>IF(N1577="snížená",J1577,0)</f>
        <v>0</v>
      </c>
      <c r="BG1577" s="186">
        <f>IF(N1577="zákl. přenesená",J1577,0)</f>
        <v>0</v>
      </c>
      <c r="BH1577" s="186">
        <f>IF(N1577="sníž. přenesená",J1577,0)</f>
        <v>0</v>
      </c>
      <c r="BI1577" s="186">
        <f>IF(N1577="nulová",J1577,0)</f>
        <v>0</v>
      </c>
      <c r="BJ1577" s="18" t="s">
        <v>82</v>
      </c>
      <c r="BK1577" s="186">
        <f>ROUND(I1577*H1577,2)</f>
        <v>0</v>
      </c>
      <c r="BL1577" s="18" t="s">
        <v>276</v>
      </c>
      <c r="BM1577" s="185" t="s">
        <v>2707</v>
      </c>
    </row>
    <row r="1578" spans="1:65" s="2" customFormat="1" ht="48.75" x14ac:dyDescent="0.2">
      <c r="A1578" s="35"/>
      <c r="B1578" s="36"/>
      <c r="C1578" s="37"/>
      <c r="D1578" s="187" t="s">
        <v>179</v>
      </c>
      <c r="E1578" s="37"/>
      <c r="F1578" s="188" t="s">
        <v>2708</v>
      </c>
      <c r="G1578" s="37"/>
      <c r="H1578" s="37"/>
      <c r="I1578" s="189"/>
      <c r="J1578" s="37"/>
      <c r="K1578" s="37"/>
      <c r="L1578" s="40"/>
      <c r="M1578" s="190"/>
      <c r="N1578" s="191"/>
      <c r="O1578" s="65"/>
      <c r="P1578" s="65"/>
      <c r="Q1578" s="65"/>
      <c r="R1578" s="65"/>
      <c r="S1578" s="65"/>
      <c r="T1578" s="66"/>
      <c r="U1578" s="35"/>
      <c r="V1578" s="35"/>
      <c r="W1578" s="35"/>
      <c r="X1578" s="35"/>
      <c r="Y1578" s="35"/>
      <c r="Z1578" s="35"/>
      <c r="AA1578" s="35"/>
      <c r="AB1578" s="35"/>
      <c r="AC1578" s="35"/>
      <c r="AD1578" s="35"/>
      <c r="AE1578" s="35"/>
      <c r="AT1578" s="18" t="s">
        <v>179</v>
      </c>
      <c r="AU1578" s="18" t="s">
        <v>84</v>
      </c>
    </row>
    <row r="1579" spans="1:65" s="13" customFormat="1" x14ac:dyDescent="0.2">
      <c r="B1579" s="192"/>
      <c r="C1579" s="193"/>
      <c r="D1579" s="187" t="s">
        <v>181</v>
      </c>
      <c r="E1579" s="194" t="s">
        <v>19</v>
      </c>
      <c r="F1579" s="195" t="s">
        <v>2709</v>
      </c>
      <c r="G1579" s="193"/>
      <c r="H1579" s="196">
        <v>243.97</v>
      </c>
      <c r="I1579" s="197"/>
      <c r="J1579" s="193"/>
      <c r="K1579" s="193"/>
      <c r="L1579" s="198"/>
      <c r="M1579" s="199"/>
      <c r="N1579" s="200"/>
      <c r="O1579" s="200"/>
      <c r="P1579" s="200"/>
      <c r="Q1579" s="200"/>
      <c r="R1579" s="200"/>
      <c r="S1579" s="200"/>
      <c r="T1579" s="201"/>
      <c r="AT1579" s="202" t="s">
        <v>181</v>
      </c>
      <c r="AU1579" s="202" t="s">
        <v>84</v>
      </c>
      <c r="AV1579" s="13" t="s">
        <v>84</v>
      </c>
      <c r="AW1579" s="13" t="s">
        <v>35</v>
      </c>
      <c r="AX1579" s="13" t="s">
        <v>74</v>
      </c>
      <c r="AY1579" s="202" t="s">
        <v>170</v>
      </c>
    </row>
    <row r="1580" spans="1:65" s="13" customFormat="1" x14ac:dyDescent="0.2">
      <c r="B1580" s="192"/>
      <c r="C1580" s="193"/>
      <c r="D1580" s="187" t="s">
        <v>181</v>
      </c>
      <c r="E1580" s="194" t="s">
        <v>19</v>
      </c>
      <c r="F1580" s="195" t="s">
        <v>2710</v>
      </c>
      <c r="G1580" s="193"/>
      <c r="H1580" s="196">
        <v>1.32</v>
      </c>
      <c r="I1580" s="197"/>
      <c r="J1580" s="193"/>
      <c r="K1580" s="193"/>
      <c r="L1580" s="198"/>
      <c r="M1580" s="199"/>
      <c r="N1580" s="200"/>
      <c r="O1580" s="200"/>
      <c r="P1580" s="200"/>
      <c r="Q1580" s="200"/>
      <c r="R1580" s="200"/>
      <c r="S1580" s="200"/>
      <c r="T1580" s="201"/>
      <c r="AT1580" s="202" t="s">
        <v>181</v>
      </c>
      <c r="AU1580" s="202" t="s">
        <v>84</v>
      </c>
      <c r="AV1580" s="13" t="s">
        <v>84</v>
      </c>
      <c r="AW1580" s="13" t="s">
        <v>35</v>
      </c>
      <c r="AX1580" s="13" t="s">
        <v>74</v>
      </c>
      <c r="AY1580" s="202" t="s">
        <v>170</v>
      </c>
    </row>
    <row r="1581" spans="1:65" s="13" customFormat="1" x14ac:dyDescent="0.2">
      <c r="B1581" s="192"/>
      <c r="C1581" s="193"/>
      <c r="D1581" s="187" t="s">
        <v>181</v>
      </c>
      <c r="E1581" s="194" t="s">
        <v>19</v>
      </c>
      <c r="F1581" s="195" t="s">
        <v>2711</v>
      </c>
      <c r="G1581" s="193"/>
      <c r="H1581" s="196">
        <v>2.645</v>
      </c>
      <c r="I1581" s="197"/>
      <c r="J1581" s="193"/>
      <c r="K1581" s="193"/>
      <c r="L1581" s="198"/>
      <c r="M1581" s="199"/>
      <c r="N1581" s="200"/>
      <c r="O1581" s="200"/>
      <c r="P1581" s="200"/>
      <c r="Q1581" s="200"/>
      <c r="R1581" s="200"/>
      <c r="S1581" s="200"/>
      <c r="T1581" s="201"/>
      <c r="AT1581" s="202" t="s">
        <v>181</v>
      </c>
      <c r="AU1581" s="202" t="s">
        <v>84</v>
      </c>
      <c r="AV1581" s="13" t="s">
        <v>84</v>
      </c>
      <c r="AW1581" s="13" t="s">
        <v>35</v>
      </c>
      <c r="AX1581" s="13" t="s">
        <v>74</v>
      </c>
      <c r="AY1581" s="202" t="s">
        <v>170</v>
      </c>
    </row>
    <row r="1582" spans="1:65" s="13" customFormat="1" x14ac:dyDescent="0.2">
      <c r="B1582" s="192"/>
      <c r="C1582" s="193"/>
      <c r="D1582" s="187" t="s">
        <v>181</v>
      </c>
      <c r="E1582" s="194" t="s">
        <v>19</v>
      </c>
      <c r="F1582" s="195" t="s">
        <v>2712</v>
      </c>
      <c r="G1582" s="193"/>
      <c r="H1582" s="196">
        <v>367.72</v>
      </c>
      <c r="I1582" s="197"/>
      <c r="J1582" s="193"/>
      <c r="K1582" s="193"/>
      <c r="L1582" s="198"/>
      <c r="M1582" s="199"/>
      <c r="N1582" s="200"/>
      <c r="O1582" s="200"/>
      <c r="P1582" s="200"/>
      <c r="Q1582" s="200"/>
      <c r="R1582" s="200"/>
      <c r="S1582" s="200"/>
      <c r="T1582" s="201"/>
      <c r="AT1582" s="202" t="s">
        <v>181</v>
      </c>
      <c r="AU1582" s="202" t="s">
        <v>84</v>
      </c>
      <c r="AV1582" s="13" t="s">
        <v>84</v>
      </c>
      <c r="AW1582" s="13" t="s">
        <v>35</v>
      </c>
      <c r="AX1582" s="13" t="s">
        <v>74</v>
      </c>
      <c r="AY1582" s="202" t="s">
        <v>170</v>
      </c>
    </row>
    <row r="1583" spans="1:65" s="14" customFormat="1" x14ac:dyDescent="0.2">
      <c r="B1583" s="203"/>
      <c r="C1583" s="204"/>
      <c r="D1583" s="187" t="s">
        <v>181</v>
      </c>
      <c r="E1583" s="205" t="s">
        <v>19</v>
      </c>
      <c r="F1583" s="206" t="s">
        <v>185</v>
      </c>
      <c r="G1583" s="204"/>
      <c r="H1583" s="207">
        <v>615.65499999999997</v>
      </c>
      <c r="I1583" s="208"/>
      <c r="J1583" s="204"/>
      <c r="K1583" s="204"/>
      <c r="L1583" s="209"/>
      <c r="M1583" s="210"/>
      <c r="N1583" s="211"/>
      <c r="O1583" s="211"/>
      <c r="P1583" s="211"/>
      <c r="Q1583" s="211"/>
      <c r="R1583" s="211"/>
      <c r="S1583" s="211"/>
      <c r="T1583" s="212"/>
      <c r="AT1583" s="213" t="s">
        <v>181</v>
      </c>
      <c r="AU1583" s="213" t="s">
        <v>84</v>
      </c>
      <c r="AV1583" s="14" t="s">
        <v>177</v>
      </c>
      <c r="AW1583" s="14" t="s">
        <v>35</v>
      </c>
      <c r="AX1583" s="14" t="s">
        <v>82</v>
      </c>
      <c r="AY1583" s="213" t="s">
        <v>170</v>
      </c>
    </row>
    <row r="1584" spans="1:65" s="2" customFormat="1" ht="16.5" customHeight="1" x14ac:dyDescent="0.2">
      <c r="A1584" s="35"/>
      <c r="B1584" s="36"/>
      <c r="C1584" s="174" t="s">
        <v>2713</v>
      </c>
      <c r="D1584" s="174" t="s">
        <v>172</v>
      </c>
      <c r="E1584" s="175" t="s">
        <v>2714</v>
      </c>
      <c r="F1584" s="176" t="s">
        <v>2715</v>
      </c>
      <c r="G1584" s="177" t="s">
        <v>272</v>
      </c>
      <c r="H1584" s="178">
        <v>54.7</v>
      </c>
      <c r="I1584" s="179"/>
      <c r="J1584" s="180">
        <f>ROUND(I1584*H1584,2)</f>
        <v>0</v>
      </c>
      <c r="K1584" s="176" t="s">
        <v>176</v>
      </c>
      <c r="L1584" s="40"/>
      <c r="M1584" s="181" t="s">
        <v>19</v>
      </c>
      <c r="N1584" s="182" t="s">
        <v>45</v>
      </c>
      <c r="O1584" s="65"/>
      <c r="P1584" s="183">
        <f>O1584*H1584</f>
        <v>0</v>
      </c>
      <c r="Q1584" s="183">
        <v>0</v>
      </c>
      <c r="R1584" s="183">
        <f>Q1584*H1584</f>
        <v>0</v>
      </c>
      <c r="S1584" s="183">
        <v>0</v>
      </c>
      <c r="T1584" s="184">
        <f>S1584*H1584</f>
        <v>0</v>
      </c>
      <c r="U1584" s="35"/>
      <c r="V1584" s="35"/>
      <c r="W1584" s="35"/>
      <c r="X1584" s="35"/>
      <c r="Y1584" s="35"/>
      <c r="Z1584" s="35"/>
      <c r="AA1584" s="35"/>
      <c r="AB1584" s="35"/>
      <c r="AC1584" s="35"/>
      <c r="AD1584" s="35"/>
      <c r="AE1584" s="35"/>
      <c r="AR1584" s="185" t="s">
        <v>276</v>
      </c>
      <c r="AT1584" s="185" t="s">
        <v>172</v>
      </c>
      <c r="AU1584" s="185" t="s">
        <v>84</v>
      </c>
      <c r="AY1584" s="18" t="s">
        <v>170</v>
      </c>
      <c r="BE1584" s="186">
        <f>IF(N1584="základní",J1584,0)</f>
        <v>0</v>
      </c>
      <c r="BF1584" s="186">
        <f>IF(N1584="snížená",J1584,0)</f>
        <v>0</v>
      </c>
      <c r="BG1584" s="186">
        <f>IF(N1584="zákl. přenesená",J1584,0)</f>
        <v>0</v>
      </c>
      <c r="BH1584" s="186">
        <f>IF(N1584="sníž. přenesená",J1584,0)</f>
        <v>0</v>
      </c>
      <c r="BI1584" s="186">
        <f>IF(N1584="nulová",J1584,0)</f>
        <v>0</v>
      </c>
      <c r="BJ1584" s="18" t="s">
        <v>82</v>
      </c>
      <c r="BK1584" s="186">
        <f>ROUND(I1584*H1584,2)</f>
        <v>0</v>
      </c>
      <c r="BL1584" s="18" t="s">
        <v>276</v>
      </c>
      <c r="BM1584" s="185" t="s">
        <v>2716</v>
      </c>
    </row>
    <row r="1585" spans="1:65" s="2" customFormat="1" ht="48.75" x14ac:dyDescent="0.2">
      <c r="A1585" s="35"/>
      <c r="B1585" s="36"/>
      <c r="C1585" s="37"/>
      <c r="D1585" s="187" t="s">
        <v>179</v>
      </c>
      <c r="E1585" s="37"/>
      <c r="F1585" s="188" t="s">
        <v>2708</v>
      </c>
      <c r="G1585" s="37"/>
      <c r="H1585" s="37"/>
      <c r="I1585" s="189"/>
      <c r="J1585" s="37"/>
      <c r="K1585" s="37"/>
      <c r="L1585" s="40"/>
      <c r="M1585" s="190"/>
      <c r="N1585" s="191"/>
      <c r="O1585" s="65"/>
      <c r="P1585" s="65"/>
      <c r="Q1585" s="65"/>
      <c r="R1585" s="65"/>
      <c r="S1585" s="65"/>
      <c r="T1585" s="66"/>
      <c r="U1585" s="35"/>
      <c r="V1585" s="35"/>
      <c r="W1585" s="35"/>
      <c r="X1585" s="35"/>
      <c r="Y1585" s="35"/>
      <c r="Z1585" s="35"/>
      <c r="AA1585" s="35"/>
      <c r="AB1585" s="35"/>
      <c r="AC1585" s="35"/>
      <c r="AD1585" s="35"/>
      <c r="AE1585" s="35"/>
      <c r="AT1585" s="18" t="s">
        <v>179</v>
      </c>
      <c r="AU1585" s="18" t="s">
        <v>84</v>
      </c>
    </row>
    <row r="1586" spans="1:65" s="13" customFormat="1" x14ac:dyDescent="0.2">
      <c r="B1586" s="192"/>
      <c r="C1586" s="193"/>
      <c r="D1586" s="187" t="s">
        <v>181</v>
      </c>
      <c r="E1586" s="194" t="s">
        <v>19</v>
      </c>
      <c r="F1586" s="195" t="s">
        <v>2717</v>
      </c>
      <c r="G1586" s="193"/>
      <c r="H1586" s="196">
        <v>29.4</v>
      </c>
      <c r="I1586" s="197"/>
      <c r="J1586" s="193"/>
      <c r="K1586" s="193"/>
      <c r="L1586" s="198"/>
      <c r="M1586" s="199"/>
      <c r="N1586" s="200"/>
      <c r="O1586" s="200"/>
      <c r="P1586" s="200"/>
      <c r="Q1586" s="200"/>
      <c r="R1586" s="200"/>
      <c r="S1586" s="200"/>
      <c r="T1586" s="201"/>
      <c r="AT1586" s="202" t="s">
        <v>181</v>
      </c>
      <c r="AU1586" s="202" t="s">
        <v>84</v>
      </c>
      <c r="AV1586" s="13" t="s">
        <v>84</v>
      </c>
      <c r="AW1586" s="13" t="s">
        <v>35</v>
      </c>
      <c r="AX1586" s="13" t="s">
        <v>74</v>
      </c>
      <c r="AY1586" s="202" t="s">
        <v>170</v>
      </c>
    </row>
    <row r="1587" spans="1:65" s="13" customFormat="1" x14ac:dyDescent="0.2">
      <c r="B1587" s="192"/>
      <c r="C1587" s="193"/>
      <c r="D1587" s="187" t="s">
        <v>181</v>
      </c>
      <c r="E1587" s="194" t="s">
        <v>19</v>
      </c>
      <c r="F1587" s="195" t="s">
        <v>2718</v>
      </c>
      <c r="G1587" s="193"/>
      <c r="H1587" s="196">
        <v>25.3</v>
      </c>
      <c r="I1587" s="197"/>
      <c r="J1587" s="193"/>
      <c r="K1587" s="193"/>
      <c r="L1587" s="198"/>
      <c r="M1587" s="199"/>
      <c r="N1587" s="200"/>
      <c r="O1587" s="200"/>
      <c r="P1587" s="200"/>
      <c r="Q1587" s="200"/>
      <c r="R1587" s="200"/>
      <c r="S1587" s="200"/>
      <c r="T1587" s="201"/>
      <c r="AT1587" s="202" t="s">
        <v>181</v>
      </c>
      <c r="AU1587" s="202" t="s">
        <v>84</v>
      </c>
      <c r="AV1587" s="13" t="s">
        <v>84</v>
      </c>
      <c r="AW1587" s="13" t="s">
        <v>35</v>
      </c>
      <c r="AX1587" s="13" t="s">
        <v>74</v>
      </c>
      <c r="AY1587" s="202" t="s">
        <v>170</v>
      </c>
    </row>
    <row r="1588" spans="1:65" s="14" customFormat="1" x14ac:dyDescent="0.2">
      <c r="B1588" s="203"/>
      <c r="C1588" s="204"/>
      <c r="D1588" s="187" t="s">
        <v>181</v>
      </c>
      <c r="E1588" s="205" t="s">
        <v>19</v>
      </c>
      <c r="F1588" s="206" t="s">
        <v>185</v>
      </c>
      <c r="G1588" s="204"/>
      <c r="H1588" s="207">
        <v>54.7</v>
      </c>
      <c r="I1588" s="208"/>
      <c r="J1588" s="204"/>
      <c r="K1588" s="204"/>
      <c r="L1588" s="209"/>
      <c r="M1588" s="210"/>
      <c r="N1588" s="211"/>
      <c r="O1588" s="211"/>
      <c r="P1588" s="211"/>
      <c r="Q1588" s="211"/>
      <c r="R1588" s="211"/>
      <c r="S1588" s="211"/>
      <c r="T1588" s="212"/>
      <c r="AT1588" s="213" t="s">
        <v>181</v>
      </c>
      <c r="AU1588" s="213" t="s">
        <v>84</v>
      </c>
      <c r="AV1588" s="14" t="s">
        <v>177</v>
      </c>
      <c r="AW1588" s="14" t="s">
        <v>35</v>
      </c>
      <c r="AX1588" s="14" t="s">
        <v>82</v>
      </c>
      <c r="AY1588" s="213" t="s">
        <v>170</v>
      </c>
    </row>
    <row r="1589" spans="1:65" s="2" customFormat="1" ht="16.5" customHeight="1" x14ac:dyDescent="0.2">
      <c r="A1589" s="35"/>
      <c r="B1589" s="36"/>
      <c r="C1589" s="174" t="s">
        <v>2719</v>
      </c>
      <c r="D1589" s="174" t="s">
        <v>172</v>
      </c>
      <c r="E1589" s="175" t="s">
        <v>2720</v>
      </c>
      <c r="F1589" s="176" t="s">
        <v>2721</v>
      </c>
      <c r="G1589" s="177" t="s">
        <v>248</v>
      </c>
      <c r="H1589" s="178">
        <v>631.51800000000003</v>
      </c>
      <c r="I1589" s="179"/>
      <c r="J1589" s="180">
        <f>ROUND(I1589*H1589,2)</f>
        <v>0</v>
      </c>
      <c r="K1589" s="176" t="s">
        <v>176</v>
      </c>
      <c r="L1589" s="40"/>
      <c r="M1589" s="181" t="s">
        <v>19</v>
      </c>
      <c r="N1589" s="182" t="s">
        <v>45</v>
      </c>
      <c r="O1589" s="65"/>
      <c r="P1589" s="183">
        <f>O1589*H1589</f>
        <v>0</v>
      </c>
      <c r="Q1589" s="183">
        <v>2.9999999999999997E-4</v>
      </c>
      <c r="R1589" s="183">
        <f>Q1589*H1589</f>
        <v>0.1894554</v>
      </c>
      <c r="S1589" s="183">
        <v>0</v>
      </c>
      <c r="T1589" s="184">
        <f>S1589*H1589</f>
        <v>0</v>
      </c>
      <c r="U1589" s="35"/>
      <c r="V1589" s="35"/>
      <c r="W1589" s="35"/>
      <c r="X1589" s="35"/>
      <c r="Y1589" s="35"/>
      <c r="Z1589" s="35"/>
      <c r="AA1589" s="35"/>
      <c r="AB1589" s="35"/>
      <c r="AC1589" s="35"/>
      <c r="AD1589" s="35"/>
      <c r="AE1589" s="35"/>
      <c r="AR1589" s="185" t="s">
        <v>276</v>
      </c>
      <c r="AT1589" s="185" t="s">
        <v>172</v>
      </c>
      <c r="AU1589" s="185" t="s">
        <v>84</v>
      </c>
      <c r="AY1589" s="18" t="s">
        <v>170</v>
      </c>
      <c r="BE1589" s="186">
        <f>IF(N1589="základní",J1589,0)</f>
        <v>0</v>
      </c>
      <c r="BF1589" s="186">
        <f>IF(N1589="snížená",J1589,0)</f>
        <v>0</v>
      </c>
      <c r="BG1589" s="186">
        <f>IF(N1589="zákl. přenesená",J1589,0)</f>
        <v>0</v>
      </c>
      <c r="BH1589" s="186">
        <f>IF(N1589="sníž. přenesená",J1589,0)</f>
        <v>0</v>
      </c>
      <c r="BI1589" s="186">
        <f>IF(N1589="nulová",J1589,0)</f>
        <v>0</v>
      </c>
      <c r="BJ1589" s="18" t="s">
        <v>82</v>
      </c>
      <c r="BK1589" s="186">
        <f>ROUND(I1589*H1589,2)</f>
        <v>0</v>
      </c>
      <c r="BL1589" s="18" t="s">
        <v>276</v>
      </c>
      <c r="BM1589" s="185" t="s">
        <v>2722</v>
      </c>
    </row>
    <row r="1590" spans="1:65" s="2" customFormat="1" ht="48.75" x14ac:dyDescent="0.2">
      <c r="A1590" s="35"/>
      <c r="B1590" s="36"/>
      <c r="C1590" s="37"/>
      <c r="D1590" s="187" t="s">
        <v>179</v>
      </c>
      <c r="E1590" s="37"/>
      <c r="F1590" s="188" t="s">
        <v>2708</v>
      </c>
      <c r="G1590" s="37"/>
      <c r="H1590" s="37"/>
      <c r="I1590" s="189"/>
      <c r="J1590" s="37"/>
      <c r="K1590" s="37"/>
      <c r="L1590" s="40"/>
      <c r="M1590" s="190"/>
      <c r="N1590" s="191"/>
      <c r="O1590" s="65"/>
      <c r="P1590" s="65"/>
      <c r="Q1590" s="65"/>
      <c r="R1590" s="65"/>
      <c r="S1590" s="65"/>
      <c r="T1590" s="66"/>
      <c r="U1590" s="35"/>
      <c r="V1590" s="35"/>
      <c r="W1590" s="35"/>
      <c r="X1590" s="35"/>
      <c r="Y1590" s="35"/>
      <c r="Z1590" s="35"/>
      <c r="AA1590" s="35"/>
      <c r="AB1590" s="35"/>
      <c r="AC1590" s="35"/>
      <c r="AD1590" s="35"/>
      <c r="AE1590" s="35"/>
      <c r="AT1590" s="18" t="s">
        <v>179</v>
      </c>
      <c r="AU1590" s="18" t="s">
        <v>84</v>
      </c>
    </row>
    <row r="1591" spans="1:65" s="13" customFormat="1" x14ac:dyDescent="0.2">
      <c r="B1591" s="192"/>
      <c r="C1591" s="193"/>
      <c r="D1591" s="187" t="s">
        <v>181</v>
      </c>
      <c r="E1591" s="194" t="s">
        <v>19</v>
      </c>
      <c r="F1591" s="195" t="s">
        <v>2723</v>
      </c>
      <c r="G1591" s="193"/>
      <c r="H1591" s="196">
        <v>263.798</v>
      </c>
      <c r="I1591" s="197"/>
      <c r="J1591" s="193"/>
      <c r="K1591" s="193"/>
      <c r="L1591" s="198"/>
      <c r="M1591" s="199"/>
      <c r="N1591" s="200"/>
      <c r="O1591" s="200"/>
      <c r="P1591" s="200"/>
      <c r="Q1591" s="200"/>
      <c r="R1591" s="200"/>
      <c r="S1591" s="200"/>
      <c r="T1591" s="201"/>
      <c r="AT1591" s="202" t="s">
        <v>181</v>
      </c>
      <c r="AU1591" s="202" t="s">
        <v>84</v>
      </c>
      <c r="AV1591" s="13" t="s">
        <v>84</v>
      </c>
      <c r="AW1591" s="13" t="s">
        <v>35</v>
      </c>
      <c r="AX1591" s="13" t="s">
        <v>74</v>
      </c>
      <c r="AY1591" s="202" t="s">
        <v>170</v>
      </c>
    </row>
    <row r="1592" spans="1:65" s="13" customFormat="1" x14ac:dyDescent="0.2">
      <c r="B1592" s="192"/>
      <c r="C1592" s="193"/>
      <c r="D1592" s="187" t="s">
        <v>181</v>
      </c>
      <c r="E1592" s="194" t="s">
        <v>19</v>
      </c>
      <c r="F1592" s="195" t="s">
        <v>2724</v>
      </c>
      <c r="G1592" s="193"/>
      <c r="H1592" s="196">
        <v>367.72</v>
      </c>
      <c r="I1592" s="197"/>
      <c r="J1592" s="193"/>
      <c r="K1592" s="193"/>
      <c r="L1592" s="198"/>
      <c r="M1592" s="199"/>
      <c r="N1592" s="200"/>
      <c r="O1592" s="200"/>
      <c r="P1592" s="200"/>
      <c r="Q1592" s="200"/>
      <c r="R1592" s="200"/>
      <c r="S1592" s="200"/>
      <c r="T1592" s="201"/>
      <c r="AT1592" s="202" t="s">
        <v>181</v>
      </c>
      <c r="AU1592" s="202" t="s">
        <v>84</v>
      </c>
      <c r="AV1592" s="13" t="s">
        <v>84</v>
      </c>
      <c r="AW1592" s="13" t="s">
        <v>35</v>
      </c>
      <c r="AX1592" s="13" t="s">
        <v>74</v>
      </c>
      <c r="AY1592" s="202" t="s">
        <v>170</v>
      </c>
    </row>
    <row r="1593" spans="1:65" s="14" customFormat="1" x14ac:dyDescent="0.2">
      <c r="B1593" s="203"/>
      <c r="C1593" s="204"/>
      <c r="D1593" s="187" t="s">
        <v>181</v>
      </c>
      <c r="E1593" s="205" t="s">
        <v>19</v>
      </c>
      <c r="F1593" s="206" t="s">
        <v>185</v>
      </c>
      <c r="G1593" s="204"/>
      <c r="H1593" s="207">
        <v>631.51800000000003</v>
      </c>
      <c r="I1593" s="208"/>
      <c r="J1593" s="204"/>
      <c r="K1593" s="204"/>
      <c r="L1593" s="209"/>
      <c r="M1593" s="210"/>
      <c r="N1593" s="211"/>
      <c r="O1593" s="211"/>
      <c r="P1593" s="211"/>
      <c r="Q1593" s="211"/>
      <c r="R1593" s="211"/>
      <c r="S1593" s="211"/>
      <c r="T1593" s="212"/>
      <c r="AT1593" s="213" t="s">
        <v>181</v>
      </c>
      <c r="AU1593" s="213" t="s">
        <v>84</v>
      </c>
      <c r="AV1593" s="14" t="s">
        <v>177</v>
      </c>
      <c r="AW1593" s="14" t="s">
        <v>35</v>
      </c>
      <c r="AX1593" s="14" t="s">
        <v>82</v>
      </c>
      <c r="AY1593" s="213" t="s">
        <v>170</v>
      </c>
    </row>
    <row r="1594" spans="1:65" s="2" customFormat="1" ht="24" x14ac:dyDescent="0.2">
      <c r="A1594" s="35"/>
      <c r="B1594" s="36"/>
      <c r="C1594" s="174" t="s">
        <v>2725</v>
      </c>
      <c r="D1594" s="174" t="s">
        <v>172</v>
      </c>
      <c r="E1594" s="175" t="s">
        <v>2726</v>
      </c>
      <c r="F1594" s="176" t="s">
        <v>2727</v>
      </c>
      <c r="G1594" s="177" t="s">
        <v>248</v>
      </c>
      <c r="H1594" s="178">
        <v>263.798</v>
      </c>
      <c r="I1594" s="179"/>
      <c r="J1594" s="180">
        <f>ROUND(I1594*H1594,2)</f>
        <v>0</v>
      </c>
      <c r="K1594" s="176" t="s">
        <v>176</v>
      </c>
      <c r="L1594" s="40"/>
      <c r="M1594" s="181" t="s">
        <v>19</v>
      </c>
      <c r="N1594" s="182" t="s">
        <v>45</v>
      </c>
      <c r="O1594" s="65"/>
      <c r="P1594" s="183">
        <f>O1594*H1594</f>
        <v>0</v>
      </c>
      <c r="Q1594" s="183">
        <v>7.5799999999999999E-3</v>
      </c>
      <c r="R1594" s="183">
        <f>Q1594*H1594</f>
        <v>1.9995888399999999</v>
      </c>
      <c r="S1594" s="183">
        <v>0</v>
      </c>
      <c r="T1594" s="184">
        <f>S1594*H1594</f>
        <v>0</v>
      </c>
      <c r="U1594" s="35"/>
      <c r="V1594" s="35"/>
      <c r="W1594" s="35"/>
      <c r="X1594" s="35"/>
      <c r="Y1594" s="35"/>
      <c r="Z1594" s="35"/>
      <c r="AA1594" s="35"/>
      <c r="AB1594" s="35"/>
      <c r="AC1594" s="35"/>
      <c r="AD1594" s="35"/>
      <c r="AE1594" s="35"/>
      <c r="AR1594" s="185" t="s">
        <v>276</v>
      </c>
      <c r="AT1594" s="185" t="s">
        <v>172</v>
      </c>
      <c r="AU1594" s="185" t="s">
        <v>84</v>
      </c>
      <c r="AY1594" s="18" t="s">
        <v>170</v>
      </c>
      <c r="BE1594" s="186">
        <f>IF(N1594="základní",J1594,0)</f>
        <v>0</v>
      </c>
      <c r="BF1594" s="186">
        <f>IF(N1594="snížená",J1594,0)</f>
        <v>0</v>
      </c>
      <c r="BG1594" s="186">
        <f>IF(N1594="zákl. přenesená",J1594,0)</f>
        <v>0</v>
      </c>
      <c r="BH1594" s="186">
        <f>IF(N1594="sníž. přenesená",J1594,0)</f>
        <v>0</v>
      </c>
      <c r="BI1594" s="186">
        <f>IF(N1594="nulová",J1594,0)</f>
        <v>0</v>
      </c>
      <c r="BJ1594" s="18" t="s">
        <v>82</v>
      </c>
      <c r="BK1594" s="186">
        <f>ROUND(I1594*H1594,2)</f>
        <v>0</v>
      </c>
      <c r="BL1594" s="18" t="s">
        <v>276</v>
      </c>
      <c r="BM1594" s="185" t="s">
        <v>2728</v>
      </c>
    </row>
    <row r="1595" spans="1:65" s="2" customFormat="1" ht="48.75" x14ac:dyDescent="0.2">
      <c r="A1595" s="35"/>
      <c r="B1595" s="36"/>
      <c r="C1595" s="37"/>
      <c r="D1595" s="187" t="s">
        <v>179</v>
      </c>
      <c r="E1595" s="37"/>
      <c r="F1595" s="188" t="s">
        <v>2708</v>
      </c>
      <c r="G1595" s="37"/>
      <c r="H1595" s="37"/>
      <c r="I1595" s="189"/>
      <c r="J1595" s="37"/>
      <c r="K1595" s="37"/>
      <c r="L1595" s="40"/>
      <c r="M1595" s="190"/>
      <c r="N1595" s="191"/>
      <c r="O1595" s="65"/>
      <c r="P1595" s="65"/>
      <c r="Q1595" s="65"/>
      <c r="R1595" s="65"/>
      <c r="S1595" s="65"/>
      <c r="T1595" s="66"/>
      <c r="U1595" s="35"/>
      <c r="V1595" s="35"/>
      <c r="W1595" s="35"/>
      <c r="X1595" s="35"/>
      <c r="Y1595" s="35"/>
      <c r="Z1595" s="35"/>
      <c r="AA1595" s="35"/>
      <c r="AB1595" s="35"/>
      <c r="AC1595" s="35"/>
      <c r="AD1595" s="35"/>
      <c r="AE1595" s="35"/>
      <c r="AT1595" s="18" t="s">
        <v>179</v>
      </c>
      <c r="AU1595" s="18" t="s">
        <v>84</v>
      </c>
    </row>
    <row r="1596" spans="1:65" s="13" customFormat="1" x14ac:dyDescent="0.2">
      <c r="B1596" s="192"/>
      <c r="C1596" s="193"/>
      <c r="D1596" s="187" t="s">
        <v>181</v>
      </c>
      <c r="E1596" s="194" t="s">
        <v>19</v>
      </c>
      <c r="F1596" s="195" t="s">
        <v>2723</v>
      </c>
      <c r="G1596" s="193"/>
      <c r="H1596" s="196">
        <v>263.798</v>
      </c>
      <c r="I1596" s="197"/>
      <c r="J1596" s="193"/>
      <c r="K1596" s="193"/>
      <c r="L1596" s="198"/>
      <c r="M1596" s="199"/>
      <c r="N1596" s="200"/>
      <c r="O1596" s="200"/>
      <c r="P1596" s="200"/>
      <c r="Q1596" s="200"/>
      <c r="R1596" s="200"/>
      <c r="S1596" s="200"/>
      <c r="T1596" s="201"/>
      <c r="AT1596" s="202" t="s">
        <v>181</v>
      </c>
      <c r="AU1596" s="202" t="s">
        <v>84</v>
      </c>
      <c r="AV1596" s="13" t="s">
        <v>84</v>
      </c>
      <c r="AW1596" s="13" t="s">
        <v>35</v>
      </c>
      <c r="AX1596" s="13" t="s">
        <v>82</v>
      </c>
      <c r="AY1596" s="202" t="s">
        <v>170</v>
      </c>
    </row>
    <row r="1597" spans="1:65" s="2" customFormat="1" ht="24" x14ac:dyDescent="0.2">
      <c r="A1597" s="35"/>
      <c r="B1597" s="36"/>
      <c r="C1597" s="174" t="s">
        <v>2729</v>
      </c>
      <c r="D1597" s="174" t="s">
        <v>172</v>
      </c>
      <c r="E1597" s="175" t="s">
        <v>2730</v>
      </c>
      <c r="F1597" s="176" t="s">
        <v>2731</v>
      </c>
      <c r="G1597" s="177" t="s">
        <v>248</v>
      </c>
      <c r="H1597" s="178">
        <v>367.72</v>
      </c>
      <c r="I1597" s="179"/>
      <c r="J1597" s="180">
        <f>ROUND(I1597*H1597,2)</f>
        <v>0</v>
      </c>
      <c r="K1597" s="176" t="s">
        <v>176</v>
      </c>
      <c r="L1597" s="40"/>
      <c r="M1597" s="181" t="s">
        <v>19</v>
      </c>
      <c r="N1597" s="182" t="s">
        <v>45</v>
      </c>
      <c r="O1597" s="65"/>
      <c r="P1597" s="183">
        <f>O1597*H1597</f>
        <v>0</v>
      </c>
      <c r="Q1597" s="183">
        <v>1.4999999999999999E-2</v>
      </c>
      <c r="R1597" s="183">
        <f>Q1597*H1597</f>
        <v>5.5158000000000005</v>
      </c>
      <c r="S1597" s="183">
        <v>0</v>
      </c>
      <c r="T1597" s="184">
        <f>S1597*H1597</f>
        <v>0</v>
      </c>
      <c r="U1597" s="35"/>
      <c r="V1597" s="35"/>
      <c r="W1597" s="35"/>
      <c r="X1597" s="35"/>
      <c r="Y1597" s="35"/>
      <c r="Z1597" s="35"/>
      <c r="AA1597" s="35"/>
      <c r="AB1597" s="35"/>
      <c r="AC1597" s="35"/>
      <c r="AD1597" s="35"/>
      <c r="AE1597" s="35"/>
      <c r="AR1597" s="185" t="s">
        <v>276</v>
      </c>
      <c r="AT1597" s="185" t="s">
        <v>172</v>
      </c>
      <c r="AU1597" s="185" t="s">
        <v>84</v>
      </c>
      <c r="AY1597" s="18" t="s">
        <v>170</v>
      </c>
      <c r="BE1597" s="186">
        <f>IF(N1597="základní",J1597,0)</f>
        <v>0</v>
      </c>
      <c r="BF1597" s="186">
        <f>IF(N1597="snížená",J1597,0)</f>
        <v>0</v>
      </c>
      <c r="BG1597" s="186">
        <f>IF(N1597="zákl. přenesená",J1597,0)</f>
        <v>0</v>
      </c>
      <c r="BH1597" s="186">
        <f>IF(N1597="sníž. přenesená",J1597,0)</f>
        <v>0</v>
      </c>
      <c r="BI1597" s="186">
        <f>IF(N1597="nulová",J1597,0)</f>
        <v>0</v>
      </c>
      <c r="BJ1597" s="18" t="s">
        <v>82</v>
      </c>
      <c r="BK1597" s="186">
        <f>ROUND(I1597*H1597,2)</f>
        <v>0</v>
      </c>
      <c r="BL1597" s="18" t="s">
        <v>276</v>
      </c>
      <c r="BM1597" s="185" t="s">
        <v>2732</v>
      </c>
    </row>
    <row r="1598" spans="1:65" s="2" customFormat="1" ht="48.75" x14ac:dyDescent="0.2">
      <c r="A1598" s="35"/>
      <c r="B1598" s="36"/>
      <c r="C1598" s="37"/>
      <c r="D1598" s="187" t="s">
        <v>179</v>
      </c>
      <c r="E1598" s="37"/>
      <c r="F1598" s="188" t="s">
        <v>2708</v>
      </c>
      <c r="G1598" s="37"/>
      <c r="H1598" s="37"/>
      <c r="I1598" s="189"/>
      <c r="J1598" s="37"/>
      <c r="K1598" s="37"/>
      <c r="L1598" s="40"/>
      <c r="M1598" s="190"/>
      <c r="N1598" s="191"/>
      <c r="O1598" s="65"/>
      <c r="P1598" s="65"/>
      <c r="Q1598" s="65"/>
      <c r="R1598" s="65"/>
      <c r="S1598" s="65"/>
      <c r="T1598" s="66"/>
      <c r="U1598" s="35"/>
      <c r="V1598" s="35"/>
      <c r="W1598" s="35"/>
      <c r="X1598" s="35"/>
      <c r="Y1598" s="35"/>
      <c r="Z1598" s="35"/>
      <c r="AA1598" s="35"/>
      <c r="AB1598" s="35"/>
      <c r="AC1598" s="35"/>
      <c r="AD1598" s="35"/>
      <c r="AE1598" s="35"/>
      <c r="AT1598" s="18" t="s">
        <v>179</v>
      </c>
      <c r="AU1598" s="18" t="s">
        <v>84</v>
      </c>
    </row>
    <row r="1599" spans="1:65" s="13" customFormat="1" x14ac:dyDescent="0.2">
      <c r="B1599" s="192"/>
      <c r="C1599" s="193"/>
      <c r="D1599" s="187" t="s">
        <v>181</v>
      </c>
      <c r="E1599" s="194" t="s">
        <v>19</v>
      </c>
      <c r="F1599" s="195" t="s">
        <v>2712</v>
      </c>
      <c r="G1599" s="193"/>
      <c r="H1599" s="196">
        <v>367.72</v>
      </c>
      <c r="I1599" s="197"/>
      <c r="J1599" s="193"/>
      <c r="K1599" s="193"/>
      <c r="L1599" s="198"/>
      <c r="M1599" s="199"/>
      <c r="N1599" s="200"/>
      <c r="O1599" s="200"/>
      <c r="P1599" s="200"/>
      <c r="Q1599" s="200"/>
      <c r="R1599" s="200"/>
      <c r="S1599" s="200"/>
      <c r="T1599" s="201"/>
      <c r="AT1599" s="202" t="s">
        <v>181</v>
      </c>
      <c r="AU1599" s="202" t="s">
        <v>84</v>
      </c>
      <c r="AV1599" s="13" t="s">
        <v>84</v>
      </c>
      <c r="AW1599" s="13" t="s">
        <v>35</v>
      </c>
      <c r="AX1599" s="13" t="s">
        <v>82</v>
      </c>
      <c r="AY1599" s="202" t="s">
        <v>170</v>
      </c>
    </row>
    <row r="1600" spans="1:65" s="2" customFormat="1" ht="24" x14ac:dyDescent="0.2">
      <c r="A1600" s="35"/>
      <c r="B1600" s="36"/>
      <c r="C1600" s="174" t="s">
        <v>2733</v>
      </c>
      <c r="D1600" s="174" t="s">
        <v>172</v>
      </c>
      <c r="E1600" s="175" t="s">
        <v>2734</v>
      </c>
      <c r="F1600" s="176" t="s">
        <v>2735</v>
      </c>
      <c r="G1600" s="177" t="s">
        <v>272</v>
      </c>
      <c r="H1600" s="178">
        <v>54.7</v>
      </c>
      <c r="I1600" s="179"/>
      <c r="J1600" s="180">
        <f>ROUND(I1600*H1600,2)</f>
        <v>0</v>
      </c>
      <c r="K1600" s="176" t="s">
        <v>176</v>
      </c>
      <c r="L1600" s="40"/>
      <c r="M1600" s="181" t="s">
        <v>19</v>
      </c>
      <c r="N1600" s="182" t="s">
        <v>45</v>
      </c>
      <c r="O1600" s="65"/>
      <c r="P1600" s="183">
        <f>O1600*H1600</f>
        <v>0</v>
      </c>
      <c r="Q1600" s="183">
        <v>1.5299999999999999E-3</v>
      </c>
      <c r="R1600" s="183">
        <f>Q1600*H1600</f>
        <v>8.3691000000000002E-2</v>
      </c>
      <c r="S1600" s="183">
        <v>0</v>
      </c>
      <c r="T1600" s="184">
        <f>S1600*H1600</f>
        <v>0</v>
      </c>
      <c r="U1600" s="35"/>
      <c r="V1600" s="35"/>
      <c r="W1600" s="35"/>
      <c r="X1600" s="35"/>
      <c r="Y1600" s="35"/>
      <c r="Z1600" s="35"/>
      <c r="AA1600" s="35"/>
      <c r="AB1600" s="35"/>
      <c r="AC1600" s="35"/>
      <c r="AD1600" s="35"/>
      <c r="AE1600" s="35"/>
      <c r="AR1600" s="185" t="s">
        <v>276</v>
      </c>
      <c r="AT1600" s="185" t="s">
        <v>172</v>
      </c>
      <c r="AU1600" s="185" t="s">
        <v>84</v>
      </c>
      <c r="AY1600" s="18" t="s">
        <v>170</v>
      </c>
      <c r="BE1600" s="186">
        <f>IF(N1600="základní",J1600,0)</f>
        <v>0</v>
      </c>
      <c r="BF1600" s="186">
        <f>IF(N1600="snížená",J1600,0)</f>
        <v>0</v>
      </c>
      <c r="BG1600" s="186">
        <f>IF(N1600="zákl. přenesená",J1600,0)</f>
        <v>0</v>
      </c>
      <c r="BH1600" s="186">
        <f>IF(N1600="sníž. přenesená",J1600,0)</f>
        <v>0</v>
      </c>
      <c r="BI1600" s="186">
        <f>IF(N1600="nulová",J1600,0)</f>
        <v>0</v>
      </c>
      <c r="BJ1600" s="18" t="s">
        <v>82</v>
      </c>
      <c r="BK1600" s="186">
        <f>ROUND(I1600*H1600,2)</f>
        <v>0</v>
      </c>
      <c r="BL1600" s="18" t="s">
        <v>276</v>
      </c>
      <c r="BM1600" s="185" t="s">
        <v>2736</v>
      </c>
    </row>
    <row r="1601" spans="1:65" s="2" customFormat="1" ht="39" x14ac:dyDescent="0.2">
      <c r="A1601" s="35"/>
      <c r="B1601" s="36"/>
      <c r="C1601" s="37"/>
      <c r="D1601" s="187" t="s">
        <v>179</v>
      </c>
      <c r="E1601" s="37"/>
      <c r="F1601" s="188" t="s">
        <v>2737</v>
      </c>
      <c r="G1601" s="37"/>
      <c r="H1601" s="37"/>
      <c r="I1601" s="189"/>
      <c r="J1601" s="37"/>
      <c r="K1601" s="37"/>
      <c r="L1601" s="40"/>
      <c r="M1601" s="190"/>
      <c r="N1601" s="191"/>
      <c r="O1601" s="65"/>
      <c r="P1601" s="65"/>
      <c r="Q1601" s="65"/>
      <c r="R1601" s="65"/>
      <c r="S1601" s="65"/>
      <c r="T1601" s="66"/>
      <c r="U1601" s="35"/>
      <c r="V1601" s="35"/>
      <c r="W1601" s="35"/>
      <c r="X1601" s="35"/>
      <c r="Y1601" s="35"/>
      <c r="Z1601" s="35"/>
      <c r="AA1601" s="35"/>
      <c r="AB1601" s="35"/>
      <c r="AC1601" s="35"/>
      <c r="AD1601" s="35"/>
      <c r="AE1601" s="35"/>
      <c r="AT1601" s="18" t="s">
        <v>179</v>
      </c>
      <c r="AU1601" s="18" t="s">
        <v>84</v>
      </c>
    </row>
    <row r="1602" spans="1:65" s="13" customFormat="1" x14ac:dyDescent="0.2">
      <c r="B1602" s="192"/>
      <c r="C1602" s="193"/>
      <c r="D1602" s="187" t="s">
        <v>181</v>
      </c>
      <c r="E1602" s="194" t="s">
        <v>19</v>
      </c>
      <c r="F1602" s="195" t="s">
        <v>2717</v>
      </c>
      <c r="G1602" s="193"/>
      <c r="H1602" s="196">
        <v>29.4</v>
      </c>
      <c r="I1602" s="197"/>
      <c r="J1602" s="193"/>
      <c r="K1602" s="193"/>
      <c r="L1602" s="198"/>
      <c r="M1602" s="199"/>
      <c r="N1602" s="200"/>
      <c r="O1602" s="200"/>
      <c r="P1602" s="200"/>
      <c r="Q1602" s="200"/>
      <c r="R1602" s="200"/>
      <c r="S1602" s="200"/>
      <c r="T1602" s="201"/>
      <c r="AT1602" s="202" t="s">
        <v>181</v>
      </c>
      <c r="AU1602" s="202" t="s">
        <v>84</v>
      </c>
      <c r="AV1602" s="13" t="s">
        <v>84</v>
      </c>
      <c r="AW1602" s="13" t="s">
        <v>35</v>
      </c>
      <c r="AX1602" s="13" t="s">
        <v>74</v>
      </c>
      <c r="AY1602" s="202" t="s">
        <v>170</v>
      </c>
    </row>
    <row r="1603" spans="1:65" s="13" customFormat="1" x14ac:dyDescent="0.2">
      <c r="B1603" s="192"/>
      <c r="C1603" s="193"/>
      <c r="D1603" s="187" t="s">
        <v>181</v>
      </c>
      <c r="E1603" s="194" t="s">
        <v>19</v>
      </c>
      <c r="F1603" s="195" t="s">
        <v>2718</v>
      </c>
      <c r="G1603" s="193"/>
      <c r="H1603" s="196">
        <v>25.3</v>
      </c>
      <c r="I1603" s="197"/>
      <c r="J1603" s="193"/>
      <c r="K1603" s="193"/>
      <c r="L1603" s="198"/>
      <c r="M1603" s="199"/>
      <c r="N1603" s="200"/>
      <c r="O1603" s="200"/>
      <c r="P1603" s="200"/>
      <c r="Q1603" s="200"/>
      <c r="R1603" s="200"/>
      <c r="S1603" s="200"/>
      <c r="T1603" s="201"/>
      <c r="AT1603" s="202" t="s">
        <v>181</v>
      </c>
      <c r="AU1603" s="202" t="s">
        <v>84</v>
      </c>
      <c r="AV1603" s="13" t="s">
        <v>84</v>
      </c>
      <c r="AW1603" s="13" t="s">
        <v>35</v>
      </c>
      <c r="AX1603" s="13" t="s">
        <v>74</v>
      </c>
      <c r="AY1603" s="202" t="s">
        <v>170</v>
      </c>
    </row>
    <row r="1604" spans="1:65" s="14" customFormat="1" x14ac:dyDescent="0.2">
      <c r="B1604" s="203"/>
      <c r="C1604" s="204"/>
      <c r="D1604" s="187" t="s">
        <v>181</v>
      </c>
      <c r="E1604" s="205" t="s">
        <v>19</v>
      </c>
      <c r="F1604" s="206" t="s">
        <v>185</v>
      </c>
      <c r="G1604" s="204"/>
      <c r="H1604" s="207">
        <v>54.7</v>
      </c>
      <c r="I1604" s="208"/>
      <c r="J1604" s="204"/>
      <c r="K1604" s="204"/>
      <c r="L1604" s="209"/>
      <c r="M1604" s="210"/>
      <c r="N1604" s="211"/>
      <c r="O1604" s="211"/>
      <c r="P1604" s="211"/>
      <c r="Q1604" s="211"/>
      <c r="R1604" s="211"/>
      <c r="S1604" s="211"/>
      <c r="T1604" s="212"/>
      <c r="AT1604" s="213" t="s">
        <v>181</v>
      </c>
      <c r="AU1604" s="213" t="s">
        <v>84</v>
      </c>
      <c r="AV1604" s="14" t="s">
        <v>177</v>
      </c>
      <c r="AW1604" s="14" t="s">
        <v>35</v>
      </c>
      <c r="AX1604" s="14" t="s">
        <v>82</v>
      </c>
      <c r="AY1604" s="213" t="s">
        <v>170</v>
      </c>
    </row>
    <row r="1605" spans="1:65" s="2" customFormat="1" ht="16.5" customHeight="1" x14ac:dyDescent="0.2">
      <c r="A1605" s="35"/>
      <c r="B1605" s="36"/>
      <c r="C1605" s="214" t="s">
        <v>2738</v>
      </c>
      <c r="D1605" s="214" t="s">
        <v>239</v>
      </c>
      <c r="E1605" s="215" t="s">
        <v>2739</v>
      </c>
      <c r="F1605" s="216" t="s">
        <v>2740</v>
      </c>
      <c r="G1605" s="217" t="s">
        <v>439</v>
      </c>
      <c r="H1605" s="218">
        <v>101.325</v>
      </c>
      <c r="I1605" s="219"/>
      <c r="J1605" s="220">
        <f>ROUND(I1605*H1605,2)</f>
        <v>0</v>
      </c>
      <c r="K1605" s="216" t="s">
        <v>176</v>
      </c>
      <c r="L1605" s="221"/>
      <c r="M1605" s="222" t="s">
        <v>19</v>
      </c>
      <c r="N1605" s="223" t="s">
        <v>45</v>
      </c>
      <c r="O1605" s="65"/>
      <c r="P1605" s="183">
        <f>O1605*H1605</f>
        <v>0</v>
      </c>
      <c r="Q1605" s="183">
        <v>4.0000000000000001E-3</v>
      </c>
      <c r="R1605" s="183">
        <f>Q1605*H1605</f>
        <v>0.40529999999999999</v>
      </c>
      <c r="S1605" s="183">
        <v>0</v>
      </c>
      <c r="T1605" s="184">
        <f>S1605*H1605</f>
        <v>0</v>
      </c>
      <c r="U1605" s="35"/>
      <c r="V1605" s="35"/>
      <c r="W1605" s="35"/>
      <c r="X1605" s="35"/>
      <c r="Y1605" s="35"/>
      <c r="Z1605" s="35"/>
      <c r="AA1605" s="35"/>
      <c r="AB1605" s="35"/>
      <c r="AC1605" s="35"/>
      <c r="AD1605" s="35"/>
      <c r="AE1605" s="35"/>
      <c r="AR1605" s="185" t="s">
        <v>426</v>
      </c>
      <c r="AT1605" s="185" t="s">
        <v>239</v>
      </c>
      <c r="AU1605" s="185" t="s">
        <v>84</v>
      </c>
      <c r="AY1605" s="18" t="s">
        <v>170</v>
      </c>
      <c r="BE1605" s="186">
        <f>IF(N1605="základní",J1605,0)</f>
        <v>0</v>
      </c>
      <c r="BF1605" s="186">
        <f>IF(N1605="snížená",J1605,0)</f>
        <v>0</v>
      </c>
      <c r="BG1605" s="186">
        <f>IF(N1605="zákl. přenesená",J1605,0)</f>
        <v>0</v>
      </c>
      <c r="BH1605" s="186">
        <f>IF(N1605="sníž. přenesená",J1605,0)</f>
        <v>0</v>
      </c>
      <c r="BI1605" s="186">
        <f>IF(N1605="nulová",J1605,0)</f>
        <v>0</v>
      </c>
      <c r="BJ1605" s="18" t="s">
        <v>82</v>
      </c>
      <c r="BK1605" s="186">
        <f>ROUND(I1605*H1605,2)</f>
        <v>0</v>
      </c>
      <c r="BL1605" s="18" t="s">
        <v>276</v>
      </c>
      <c r="BM1605" s="185" t="s">
        <v>2741</v>
      </c>
    </row>
    <row r="1606" spans="1:65" s="13" customFormat="1" x14ac:dyDescent="0.2">
      <c r="B1606" s="192"/>
      <c r="C1606" s="193"/>
      <c r="D1606" s="187" t="s">
        <v>181</v>
      </c>
      <c r="E1606" s="194" t="s">
        <v>19</v>
      </c>
      <c r="F1606" s="195" t="s">
        <v>2742</v>
      </c>
      <c r="G1606" s="193"/>
      <c r="H1606" s="196">
        <v>96.5</v>
      </c>
      <c r="I1606" s="197"/>
      <c r="J1606" s="193"/>
      <c r="K1606" s="193"/>
      <c r="L1606" s="198"/>
      <c r="M1606" s="199"/>
      <c r="N1606" s="200"/>
      <c r="O1606" s="200"/>
      <c r="P1606" s="200"/>
      <c r="Q1606" s="200"/>
      <c r="R1606" s="200"/>
      <c r="S1606" s="200"/>
      <c r="T1606" s="201"/>
      <c r="AT1606" s="202" t="s">
        <v>181</v>
      </c>
      <c r="AU1606" s="202" t="s">
        <v>84</v>
      </c>
      <c r="AV1606" s="13" t="s">
        <v>84</v>
      </c>
      <c r="AW1606" s="13" t="s">
        <v>35</v>
      </c>
      <c r="AX1606" s="13" t="s">
        <v>82</v>
      </c>
      <c r="AY1606" s="202" t="s">
        <v>170</v>
      </c>
    </row>
    <row r="1607" spans="1:65" s="13" customFormat="1" x14ac:dyDescent="0.2">
      <c r="B1607" s="192"/>
      <c r="C1607" s="193"/>
      <c r="D1607" s="187" t="s">
        <v>181</v>
      </c>
      <c r="E1607" s="193"/>
      <c r="F1607" s="195" t="s">
        <v>2743</v>
      </c>
      <c r="G1607" s="193"/>
      <c r="H1607" s="196">
        <v>101.325</v>
      </c>
      <c r="I1607" s="197"/>
      <c r="J1607" s="193"/>
      <c r="K1607" s="193"/>
      <c r="L1607" s="198"/>
      <c r="M1607" s="199"/>
      <c r="N1607" s="200"/>
      <c r="O1607" s="200"/>
      <c r="P1607" s="200"/>
      <c r="Q1607" s="200"/>
      <c r="R1607" s="200"/>
      <c r="S1607" s="200"/>
      <c r="T1607" s="201"/>
      <c r="AT1607" s="202" t="s">
        <v>181</v>
      </c>
      <c r="AU1607" s="202" t="s">
        <v>84</v>
      </c>
      <c r="AV1607" s="13" t="s">
        <v>84</v>
      </c>
      <c r="AW1607" s="13" t="s">
        <v>4</v>
      </c>
      <c r="AX1607" s="13" t="s">
        <v>82</v>
      </c>
      <c r="AY1607" s="202" t="s">
        <v>170</v>
      </c>
    </row>
    <row r="1608" spans="1:65" s="2" customFormat="1" ht="24" x14ac:dyDescent="0.2">
      <c r="A1608" s="35"/>
      <c r="B1608" s="36"/>
      <c r="C1608" s="174" t="s">
        <v>2744</v>
      </c>
      <c r="D1608" s="174" t="s">
        <v>172</v>
      </c>
      <c r="E1608" s="175" t="s">
        <v>2745</v>
      </c>
      <c r="F1608" s="176" t="s">
        <v>2746</v>
      </c>
      <c r="G1608" s="177" t="s">
        <v>272</v>
      </c>
      <c r="H1608" s="178">
        <v>54.7</v>
      </c>
      <c r="I1608" s="179"/>
      <c r="J1608" s="180">
        <f>ROUND(I1608*H1608,2)</f>
        <v>0</v>
      </c>
      <c r="K1608" s="176" t="s">
        <v>176</v>
      </c>
      <c r="L1608" s="40"/>
      <c r="M1608" s="181" t="s">
        <v>19</v>
      </c>
      <c r="N1608" s="182" t="s">
        <v>45</v>
      </c>
      <c r="O1608" s="65"/>
      <c r="P1608" s="183">
        <f>O1608*H1608</f>
        <v>0</v>
      </c>
      <c r="Q1608" s="183">
        <v>1.0200000000000001E-3</v>
      </c>
      <c r="R1608" s="183">
        <f>Q1608*H1608</f>
        <v>5.579400000000001E-2</v>
      </c>
      <c r="S1608" s="183">
        <v>0</v>
      </c>
      <c r="T1608" s="184">
        <f>S1608*H1608</f>
        <v>0</v>
      </c>
      <c r="U1608" s="35"/>
      <c r="V1608" s="35"/>
      <c r="W1608" s="35"/>
      <c r="X1608" s="35"/>
      <c r="Y1608" s="35"/>
      <c r="Z1608" s="35"/>
      <c r="AA1608" s="35"/>
      <c r="AB1608" s="35"/>
      <c r="AC1608" s="35"/>
      <c r="AD1608" s="35"/>
      <c r="AE1608" s="35"/>
      <c r="AR1608" s="185" t="s">
        <v>276</v>
      </c>
      <c r="AT1608" s="185" t="s">
        <v>172</v>
      </c>
      <c r="AU1608" s="185" t="s">
        <v>84</v>
      </c>
      <c r="AY1608" s="18" t="s">
        <v>170</v>
      </c>
      <c r="BE1608" s="186">
        <f>IF(N1608="základní",J1608,0)</f>
        <v>0</v>
      </c>
      <c r="BF1608" s="186">
        <f>IF(N1608="snížená",J1608,0)</f>
        <v>0</v>
      </c>
      <c r="BG1608" s="186">
        <f>IF(N1608="zákl. přenesená",J1608,0)</f>
        <v>0</v>
      </c>
      <c r="BH1608" s="186">
        <f>IF(N1608="sníž. přenesená",J1608,0)</f>
        <v>0</v>
      </c>
      <c r="BI1608" s="186">
        <f>IF(N1608="nulová",J1608,0)</f>
        <v>0</v>
      </c>
      <c r="BJ1608" s="18" t="s">
        <v>82</v>
      </c>
      <c r="BK1608" s="186">
        <f>ROUND(I1608*H1608,2)</f>
        <v>0</v>
      </c>
      <c r="BL1608" s="18" t="s">
        <v>276</v>
      </c>
      <c r="BM1608" s="185" t="s">
        <v>2747</v>
      </c>
    </row>
    <row r="1609" spans="1:65" s="2" customFormat="1" ht="39" x14ac:dyDescent="0.2">
      <c r="A1609" s="35"/>
      <c r="B1609" s="36"/>
      <c r="C1609" s="37"/>
      <c r="D1609" s="187" t="s">
        <v>179</v>
      </c>
      <c r="E1609" s="37"/>
      <c r="F1609" s="188" t="s">
        <v>2737</v>
      </c>
      <c r="G1609" s="37"/>
      <c r="H1609" s="37"/>
      <c r="I1609" s="189"/>
      <c r="J1609" s="37"/>
      <c r="K1609" s="37"/>
      <c r="L1609" s="40"/>
      <c r="M1609" s="190"/>
      <c r="N1609" s="191"/>
      <c r="O1609" s="65"/>
      <c r="P1609" s="65"/>
      <c r="Q1609" s="65"/>
      <c r="R1609" s="65"/>
      <c r="S1609" s="65"/>
      <c r="T1609" s="66"/>
      <c r="U1609" s="35"/>
      <c r="V1609" s="35"/>
      <c r="W1609" s="35"/>
      <c r="X1609" s="35"/>
      <c r="Y1609" s="35"/>
      <c r="Z1609" s="35"/>
      <c r="AA1609" s="35"/>
      <c r="AB1609" s="35"/>
      <c r="AC1609" s="35"/>
      <c r="AD1609" s="35"/>
      <c r="AE1609" s="35"/>
      <c r="AT1609" s="18" t="s">
        <v>179</v>
      </c>
      <c r="AU1609" s="18" t="s">
        <v>84</v>
      </c>
    </row>
    <row r="1610" spans="1:65" s="13" customFormat="1" x14ac:dyDescent="0.2">
      <c r="B1610" s="192"/>
      <c r="C1610" s="193"/>
      <c r="D1610" s="187" t="s">
        <v>181</v>
      </c>
      <c r="E1610" s="194" t="s">
        <v>19</v>
      </c>
      <c r="F1610" s="195" t="s">
        <v>2717</v>
      </c>
      <c r="G1610" s="193"/>
      <c r="H1610" s="196">
        <v>29.4</v>
      </c>
      <c r="I1610" s="197"/>
      <c r="J1610" s="193"/>
      <c r="K1610" s="193"/>
      <c r="L1610" s="198"/>
      <c r="M1610" s="199"/>
      <c r="N1610" s="200"/>
      <c r="O1610" s="200"/>
      <c r="P1610" s="200"/>
      <c r="Q1610" s="200"/>
      <c r="R1610" s="200"/>
      <c r="S1610" s="200"/>
      <c r="T1610" s="201"/>
      <c r="AT1610" s="202" t="s">
        <v>181</v>
      </c>
      <c r="AU1610" s="202" t="s">
        <v>84</v>
      </c>
      <c r="AV1610" s="13" t="s">
        <v>84</v>
      </c>
      <c r="AW1610" s="13" t="s">
        <v>35</v>
      </c>
      <c r="AX1610" s="13" t="s">
        <v>74</v>
      </c>
      <c r="AY1610" s="202" t="s">
        <v>170</v>
      </c>
    </row>
    <row r="1611" spans="1:65" s="13" customFormat="1" x14ac:dyDescent="0.2">
      <c r="B1611" s="192"/>
      <c r="C1611" s="193"/>
      <c r="D1611" s="187" t="s">
        <v>181</v>
      </c>
      <c r="E1611" s="194" t="s">
        <v>19</v>
      </c>
      <c r="F1611" s="195" t="s">
        <v>2718</v>
      </c>
      <c r="G1611" s="193"/>
      <c r="H1611" s="196">
        <v>25.3</v>
      </c>
      <c r="I1611" s="197"/>
      <c r="J1611" s="193"/>
      <c r="K1611" s="193"/>
      <c r="L1611" s="198"/>
      <c r="M1611" s="199"/>
      <c r="N1611" s="200"/>
      <c r="O1611" s="200"/>
      <c r="P1611" s="200"/>
      <c r="Q1611" s="200"/>
      <c r="R1611" s="200"/>
      <c r="S1611" s="200"/>
      <c r="T1611" s="201"/>
      <c r="AT1611" s="202" t="s">
        <v>181</v>
      </c>
      <c r="AU1611" s="202" t="s">
        <v>84</v>
      </c>
      <c r="AV1611" s="13" t="s">
        <v>84</v>
      </c>
      <c r="AW1611" s="13" t="s">
        <v>35</v>
      </c>
      <c r="AX1611" s="13" t="s">
        <v>74</v>
      </c>
      <c r="AY1611" s="202" t="s">
        <v>170</v>
      </c>
    </row>
    <row r="1612" spans="1:65" s="14" customFormat="1" x14ac:dyDescent="0.2">
      <c r="B1612" s="203"/>
      <c r="C1612" s="204"/>
      <c r="D1612" s="187" t="s">
        <v>181</v>
      </c>
      <c r="E1612" s="205" t="s">
        <v>19</v>
      </c>
      <c r="F1612" s="206" t="s">
        <v>185</v>
      </c>
      <c r="G1612" s="204"/>
      <c r="H1612" s="207">
        <v>54.7</v>
      </c>
      <c r="I1612" s="208"/>
      <c r="J1612" s="204"/>
      <c r="K1612" s="204"/>
      <c r="L1612" s="209"/>
      <c r="M1612" s="210"/>
      <c r="N1612" s="211"/>
      <c r="O1612" s="211"/>
      <c r="P1612" s="211"/>
      <c r="Q1612" s="211"/>
      <c r="R1612" s="211"/>
      <c r="S1612" s="211"/>
      <c r="T1612" s="212"/>
      <c r="AT1612" s="213" t="s">
        <v>181</v>
      </c>
      <c r="AU1612" s="213" t="s">
        <v>84</v>
      </c>
      <c r="AV1612" s="14" t="s">
        <v>177</v>
      </c>
      <c r="AW1612" s="14" t="s">
        <v>35</v>
      </c>
      <c r="AX1612" s="14" t="s">
        <v>82</v>
      </c>
      <c r="AY1612" s="213" t="s">
        <v>170</v>
      </c>
    </row>
    <row r="1613" spans="1:65" s="2" customFormat="1" ht="24" x14ac:dyDescent="0.2">
      <c r="A1613" s="35"/>
      <c r="B1613" s="36"/>
      <c r="C1613" s="214" t="s">
        <v>2748</v>
      </c>
      <c r="D1613" s="214" t="s">
        <v>239</v>
      </c>
      <c r="E1613" s="215" t="s">
        <v>2749</v>
      </c>
      <c r="F1613" s="216" t="s">
        <v>2750</v>
      </c>
      <c r="G1613" s="217" t="s">
        <v>248</v>
      </c>
      <c r="H1613" s="218">
        <v>9.0259999999999998</v>
      </c>
      <c r="I1613" s="219"/>
      <c r="J1613" s="220">
        <f>ROUND(I1613*H1613,2)</f>
        <v>0</v>
      </c>
      <c r="K1613" s="216" t="s">
        <v>176</v>
      </c>
      <c r="L1613" s="221"/>
      <c r="M1613" s="222" t="s">
        <v>19</v>
      </c>
      <c r="N1613" s="223" t="s">
        <v>45</v>
      </c>
      <c r="O1613" s="65"/>
      <c r="P1613" s="183">
        <f>O1613*H1613</f>
        <v>0</v>
      </c>
      <c r="Q1613" s="183">
        <v>2.3099999999999999E-2</v>
      </c>
      <c r="R1613" s="183">
        <f>Q1613*H1613</f>
        <v>0.20850059999999998</v>
      </c>
      <c r="S1613" s="183">
        <v>0</v>
      </c>
      <c r="T1613" s="184">
        <f>S1613*H1613</f>
        <v>0</v>
      </c>
      <c r="U1613" s="35"/>
      <c r="V1613" s="35"/>
      <c r="W1613" s="35"/>
      <c r="X1613" s="35"/>
      <c r="Y1613" s="35"/>
      <c r="Z1613" s="35"/>
      <c r="AA1613" s="35"/>
      <c r="AB1613" s="35"/>
      <c r="AC1613" s="35"/>
      <c r="AD1613" s="35"/>
      <c r="AE1613" s="35"/>
      <c r="AR1613" s="185" t="s">
        <v>426</v>
      </c>
      <c r="AT1613" s="185" t="s">
        <v>239</v>
      </c>
      <c r="AU1613" s="185" t="s">
        <v>84</v>
      </c>
      <c r="AY1613" s="18" t="s">
        <v>170</v>
      </c>
      <c r="BE1613" s="186">
        <f>IF(N1613="základní",J1613,0)</f>
        <v>0</v>
      </c>
      <c r="BF1613" s="186">
        <f>IF(N1613="snížená",J1613,0)</f>
        <v>0</v>
      </c>
      <c r="BG1613" s="186">
        <f>IF(N1613="zákl. přenesená",J1613,0)</f>
        <v>0</v>
      </c>
      <c r="BH1613" s="186">
        <f>IF(N1613="sníž. přenesená",J1613,0)</f>
        <v>0</v>
      </c>
      <c r="BI1613" s="186">
        <f>IF(N1613="nulová",J1613,0)</f>
        <v>0</v>
      </c>
      <c r="BJ1613" s="18" t="s">
        <v>82</v>
      </c>
      <c r="BK1613" s="186">
        <f>ROUND(I1613*H1613,2)</f>
        <v>0</v>
      </c>
      <c r="BL1613" s="18" t="s">
        <v>276</v>
      </c>
      <c r="BM1613" s="185" t="s">
        <v>2751</v>
      </c>
    </row>
    <row r="1614" spans="1:65" s="13" customFormat="1" x14ac:dyDescent="0.2">
      <c r="B1614" s="192"/>
      <c r="C1614" s="193"/>
      <c r="D1614" s="187" t="s">
        <v>181</v>
      </c>
      <c r="E1614" s="194" t="s">
        <v>19</v>
      </c>
      <c r="F1614" s="195" t="s">
        <v>2752</v>
      </c>
      <c r="G1614" s="193"/>
      <c r="H1614" s="196">
        <v>4.41</v>
      </c>
      <c r="I1614" s="197"/>
      <c r="J1614" s="193"/>
      <c r="K1614" s="193"/>
      <c r="L1614" s="198"/>
      <c r="M1614" s="199"/>
      <c r="N1614" s="200"/>
      <c r="O1614" s="200"/>
      <c r="P1614" s="200"/>
      <c r="Q1614" s="200"/>
      <c r="R1614" s="200"/>
      <c r="S1614" s="200"/>
      <c r="T1614" s="201"/>
      <c r="AT1614" s="202" t="s">
        <v>181</v>
      </c>
      <c r="AU1614" s="202" t="s">
        <v>84</v>
      </c>
      <c r="AV1614" s="13" t="s">
        <v>84</v>
      </c>
      <c r="AW1614" s="13" t="s">
        <v>35</v>
      </c>
      <c r="AX1614" s="13" t="s">
        <v>74</v>
      </c>
      <c r="AY1614" s="202" t="s">
        <v>170</v>
      </c>
    </row>
    <row r="1615" spans="1:65" s="13" customFormat="1" x14ac:dyDescent="0.2">
      <c r="B1615" s="192"/>
      <c r="C1615" s="193"/>
      <c r="D1615" s="187" t="s">
        <v>181</v>
      </c>
      <c r="E1615" s="194" t="s">
        <v>19</v>
      </c>
      <c r="F1615" s="195" t="s">
        <v>2753</v>
      </c>
      <c r="G1615" s="193"/>
      <c r="H1615" s="196">
        <v>3.7949999999999999</v>
      </c>
      <c r="I1615" s="197"/>
      <c r="J1615" s="193"/>
      <c r="K1615" s="193"/>
      <c r="L1615" s="198"/>
      <c r="M1615" s="199"/>
      <c r="N1615" s="200"/>
      <c r="O1615" s="200"/>
      <c r="P1615" s="200"/>
      <c r="Q1615" s="200"/>
      <c r="R1615" s="200"/>
      <c r="S1615" s="200"/>
      <c r="T1615" s="201"/>
      <c r="AT1615" s="202" t="s">
        <v>181</v>
      </c>
      <c r="AU1615" s="202" t="s">
        <v>84</v>
      </c>
      <c r="AV1615" s="13" t="s">
        <v>84</v>
      </c>
      <c r="AW1615" s="13" t="s">
        <v>35</v>
      </c>
      <c r="AX1615" s="13" t="s">
        <v>74</v>
      </c>
      <c r="AY1615" s="202" t="s">
        <v>170</v>
      </c>
    </row>
    <row r="1616" spans="1:65" s="14" customFormat="1" x14ac:dyDescent="0.2">
      <c r="B1616" s="203"/>
      <c r="C1616" s="204"/>
      <c r="D1616" s="187" t="s">
        <v>181</v>
      </c>
      <c r="E1616" s="205" t="s">
        <v>19</v>
      </c>
      <c r="F1616" s="206" t="s">
        <v>185</v>
      </c>
      <c r="G1616" s="204"/>
      <c r="H1616" s="207">
        <v>8.2050000000000001</v>
      </c>
      <c r="I1616" s="208"/>
      <c r="J1616" s="204"/>
      <c r="K1616" s="204"/>
      <c r="L1616" s="209"/>
      <c r="M1616" s="210"/>
      <c r="N1616" s="211"/>
      <c r="O1616" s="211"/>
      <c r="P1616" s="211"/>
      <c r="Q1616" s="211"/>
      <c r="R1616" s="211"/>
      <c r="S1616" s="211"/>
      <c r="T1616" s="212"/>
      <c r="AT1616" s="213" t="s">
        <v>181</v>
      </c>
      <c r="AU1616" s="213" t="s">
        <v>84</v>
      </c>
      <c r="AV1616" s="14" t="s">
        <v>177</v>
      </c>
      <c r="AW1616" s="14" t="s">
        <v>35</v>
      </c>
      <c r="AX1616" s="14" t="s">
        <v>82</v>
      </c>
      <c r="AY1616" s="213" t="s">
        <v>170</v>
      </c>
    </row>
    <row r="1617" spans="1:65" s="13" customFormat="1" x14ac:dyDescent="0.2">
      <c r="B1617" s="192"/>
      <c r="C1617" s="193"/>
      <c r="D1617" s="187" t="s">
        <v>181</v>
      </c>
      <c r="E1617" s="193"/>
      <c r="F1617" s="195" t="s">
        <v>2754</v>
      </c>
      <c r="G1617" s="193"/>
      <c r="H1617" s="196">
        <v>9.0259999999999998</v>
      </c>
      <c r="I1617" s="197"/>
      <c r="J1617" s="193"/>
      <c r="K1617" s="193"/>
      <c r="L1617" s="198"/>
      <c r="M1617" s="199"/>
      <c r="N1617" s="200"/>
      <c r="O1617" s="200"/>
      <c r="P1617" s="200"/>
      <c r="Q1617" s="200"/>
      <c r="R1617" s="200"/>
      <c r="S1617" s="200"/>
      <c r="T1617" s="201"/>
      <c r="AT1617" s="202" t="s">
        <v>181</v>
      </c>
      <c r="AU1617" s="202" t="s">
        <v>84</v>
      </c>
      <c r="AV1617" s="13" t="s">
        <v>84</v>
      </c>
      <c r="AW1617" s="13" t="s">
        <v>4</v>
      </c>
      <c r="AX1617" s="13" t="s">
        <v>82</v>
      </c>
      <c r="AY1617" s="202" t="s">
        <v>170</v>
      </c>
    </row>
    <row r="1618" spans="1:65" s="2" customFormat="1" ht="21.75" customHeight="1" x14ac:dyDescent="0.2">
      <c r="A1618" s="35"/>
      <c r="B1618" s="36"/>
      <c r="C1618" s="174" t="s">
        <v>2755</v>
      </c>
      <c r="D1618" s="174" t="s">
        <v>172</v>
      </c>
      <c r="E1618" s="175" t="s">
        <v>2756</v>
      </c>
      <c r="F1618" s="176" t="s">
        <v>2757</v>
      </c>
      <c r="G1618" s="177" t="s">
        <v>272</v>
      </c>
      <c r="H1618" s="178">
        <v>240.94499999999999</v>
      </c>
      <c r="I1618" s="179"/>
      <c r="J1618" s="180">
        <f>ROUND(I1618*H1618,2)</f>
        <v>0</v>
      </c>
      <c r="K1618" s="176" t="s">
        <v>176</v>
      </c>
      <c r="L1618" s="40"/>
      <c r="M1618" s="181" t="s">
        <v>19</v>
      </c>
      <c r="N1618" s="182" t="s">
        <v>45</v>
      </c>
      <c r="O1618" s="65"/>
      <c r="P1618" s="183">
        <f>O1618*H1618</f>
        <v>0</v>
      </c>
      <c r="Q1618" s="183">
        <v>4.2999999999999999E-4</v>
      </c>
      <c r="R1618" s="183">
        <f>Q1618*H1618</f>
        <v>0.10360635</v>
      </c>
      <c r="S1618" s="183">
        <v>0</v>
      </c>
      <c r="T1618" s="184">
        <f>S1618*H1618</f>
        <v>0</v>
      </c>
      <c r="U1618" s="35"/>
      <c r="V1618" s="35"/>
      <c r="W1618" s="35"/>
      <c r="X1618" s="35"/>
      <c r="Y1618" s="35"/>
      <c r="Z1618" s="35"/>
      <c r="AA1618" s="35"/>
      <c r="AB1618" s="35"/>
      <c r="AC1618" s="35"/>
      <c r="AD1618" s="35"/>
      <c r="AE1618" s="35"/>
      <c r="AR1618" s="185" t="s">
        <v>276</v>
      </c>
      <c r="AT1618" s="185" t="s">
        <v>172</v>
      </c>
      <c r="AU1618" s="185" t="s">
        <v>84</v>
      </c>
      <c r="AY1618" s="18" t="s">
        <v>170</v>
      </c>
      <c r="BE1618" s="186">
        <f>IF(N1618="základní",J1618,0)</f>
        <v>0</v>
      </c>
      <c r="BF1618" s="186">
        <f>IF(N1618="snížená",J1618,0)</f>
        <v>0</v>
      </c>
      <c r="BG1618" s="186">
        <f>IF(N1618="zákl. přenesená",J1618,0)</f>
        <v>0</v>
      </c>
      <c r="BH1618" s="186">
        <f>IF(N1618="sníž. přenesená",J1618,0)</f>
        <v>0</v>
      </c>
      <c r="BI1618" s="186">
        <f>IF(N1618="nulová",J1618,0)</f>
        <v>0</v>
      </c>
      <c r="BJ1618" s="18" t="s">
        <v>82</v>
      </c>
      <c r="BK1618" s="186">
        <f>ROUND(I1618*H1618,2)</f>
        <v>0</v>
      </c>
      <c r="BL1618" s="18" t="s">
        <v>276</v>
      </c>
      <c r="BM1618" s="185" t="s">
        <v>2758</v>
      </c>
    </row>
    <row r="1619" spans="1:65" s="13" customFormat="1" x14ac:dyDescent="0.2">
      <c r="B1619" s="192"/>
      <c r="C1619" s="193"/>
      <c r="D1619" s="187" t="s">
        <v>181</v>
      </c>
      <c r="E1619" s="194" t="s">
        <v>19</v>
      </c>
      <c r="F1619" s="195" t="s">
        <v>2759</v>
      </c>
      <c r="G1619" s="193"/>
      <c r="H1619" s="196">
        <v>13.2</v>
      </c>
      <c r="I1619" s="197"/>
      <c r="J1619" s="193"/>
      <c r="K1619" s="193"/>
      <c r="L1619" s="198"/>
      <c r="M1619" s="199"/>
      <c r="N1619" s="200"/>
      <c r="O1619" s="200"/>
      <c r="P1619" s="200"/>
      <c r="Q1619" s="200"/>
      <c r="R1619" s="200"/>
      <c r="S1619" s="200"/>
      <c r="T1619" s="201"/>
      <c r="AT1619" s="202" t="s">
        <v>181</v>
      </c>
      <c r="AU1619" s="202" t="s">
        <v>84</v>
      </c>
      <c r="AV1619" s="13" t="s">
        <v>84</v>
      </c>
      <c r="AW1619" s="13" t="s">
        <v>35</v>
      </c>
      <c r="AX1619" s="13" t="s">
        <v>74</v>
      </c>
      <c r="AY1619" s="202" t="s">
        <v>170</v>
      </c>
    </row>
    <row r="1620" spans="1:65" s="13" customFormat="1" x14ac:dyDescent="0.2">
      <c r="B1620" s="192"/>
      <c r="C1620" s="193"/>
      <c r="D1620" s="187" t="s">
        <v>181</v>
      </c>
      <c r="E1620" s="194" t="s">
        <v>19</v>
      </c>
      <c r="F1620" s="195" t="s">
        <v>2760</v>
      </c>
      <c r="G1620" s="193"/>
      <c r="H1620" s="196">
        <v>13.95</v>
      </c>
      <c r="I1620" s="197"/>
      <c r="J1620" s="193"/>
      <c r="K1620" s="193"/>
      <c r="L1620" s="198"/>
      <c r="M1620" s="199"/>
      <c r="N1620" s="200"/>
      <c r="O1620" s="200"/>
      <c r="P1620" s="200"/>
      <c r="Q1620" s="200"/>
      <c r="R1620" s="200"/>
      <c r="S1620" s="200"/>
      <c r="T1620" s="201"/>
      <c r="AT1620" s="202" t="s">
        <v>181</v>
      </c>
      <c r="AU1620" s="202" t="s">
        <v>84</v>
      </c>
      <c r="AV1620" s="13" t="s">
        <v>84</v>
      </c>
      <c r="AW1620" s="13" t="s">
        <v>35</v>
      </c>
      <c r="AX1620" s="13" t="s">
        <v>74</v>
      </c>
      <c r="AY1620" s="202" t="s">
        <v>170</v>
      </c>
    </row>
    <row r="1621" spans="1:65" s="13" customFormat="1" x14ac:dyDescent="0.2">
      <c r="B1621" s="192"/>
      <c r="C1621" s="193"/>
      <c r="D1621" s="187" t="s">
        <v>181</v>
      </c>
      <c r="E1621" s="194" t="s">
        <v>19</v>
      </c>
      <c r="F1621" s="195" t="s">
        <v>2761</v>
      </c>
      <c r="G1621" s="193"/>
      <c r="H1621" s="196">
        <v>12.62</v>
      </c>
      <c r="I1621" s="197"/>
      <c r="J1621" s="193"/>
      <c r="K1621" s="193"/>
      <c r="L1621" s="198"/>
      <c r="M1621" s="199"/>
      <c r="N1621" s="200"/>
      <c r="O1621" s="200"/>
      <c r="P1621" s="200"/>
      <c r="Q1621" s="200"/>
      <c r="R1621" s="200"/>
      <c r="S1621" s="200"/>
      <c r="T1621" s="201"/>
      <c r="AT1621" s="202" t="s">
        <v>181</v>
      </c>
      <c r="AU1621" s="202" t="s">
        <v>84</v>
      </c>
      <c r="AV1621" s="13" t="s">
        <v>84</v>
      </c>
      <c r="AW1621" s="13" t="s">
        <v>35</v>
      </c>
      <c r="AX1621" s="13" t="s">
        <v>74</v>
      </c>
      <c r="AY1621" s="202" t="s">
        <v>170</v>
      </c>
    </row>
    <row r="1622" spans="1:65" s="13" customFormat="1" x14ac:dyDescent="0.2">
      <c r="B1622" s="192"/>
      <c r="C1622" s="193"/>
      <c r="D1622" s="187" t="s">
        <v>181</v>
      </c>
      <c r="E1622" s="194" t="s">
        <v>19</v>
      </c>
      <c r="F1622" s="195" t="s">
        <v>2762</v>
      </c>
      <c r="G1622" s="193"/>
      <c r="H1622" s="196">
        <v>18.22</v>
      </c>
      <c r="I1622" s="197"/>
      <c r="J1622" s="193"/>
      <c r="K1622" s="193"/>
      <c r="L1622" s="198"/>
      <c r="M1622" s="199"/>
      <c r="N1622" s="200"/>
      <c r="O1622" s="200"/>
      <c r="P1622" s="200"/>
      <c r="Q1622" s="200"/>
      <c r="R1622" s="200"/>
      <c r="S1622" s="200"/>
      <c r="T1622" s="201"/>
      <c r="AT1622" s="202" t="s">
        <v>181</v>
      </c>
      <c r="AU1622" s="202" t="s">
        <v>84</v>
      </c>
      <c r="AV1622" s="13" t="s">
        <v>84</v>
      </c>
      <c r="AW1622" s="13" t="s">
        <v>35</v>
      </c>
      <c r="AX1622" s="13" t="s">
        <v>74</v>
      </c>
      <c r="AY1622" s="202" t="s">
        <v>170</v>
      </c>
    </row>
    <row r="1623" spans="1:65" s="13" customFormat="1" x14ac:dyDescent="0.2">
      <c r="B1623" s="192"/>
      <c r="C1623" s="193"/>
      <c r="D1623" s="187" t="s">
        <v>181</v>
      </c>
      <c r="E1623" s="194" t="s">
        <v>19</v>
      </c>
      <c r="F1623" s="195" t="s">
        <v>2763</v>
      </c>
      <c r="G1623" s="193"/>
      <c r="H1623" s="196">
        <v>11.9</v>
      </c>
      <c r="I1623" s="197"/>
      <c r="J1623" s="193"/>
      <c r="K1623" s="193"/>
      <c r="L1623" s="198"/>
      <c r="M1623" s="199"/>
      <c r="N1623" s="200"/>
      <c r="O1623" s="200"/>
      <c r="P1623" s="200"/>
      <c r="Q1623" s="200"/>
      <c r="R1623" s="200"/>
      <c r="S1623" s="200"/>
      <c r="T1623" s="201"/>
      <c r="AT1623" s="202" t="s">
        <v>181</v>
      </c>
      <c r="AU1623" s="202" t="s">
        <v>84</v>
      </c>
      <c r="AV1623" s="13" t="s">
        <v>84</v>
      </c>
      <c r="AW1623" s="13" t="s">
        <v>35</v>
      </c>
      <c r="AX1623" s="13" t="s">
        <v>74</v>
      </c>
      <c r="AY1623" s="202" t="s">
        <v>170</v>
      </c>
    </row>
    <row r="1624" spans="1:65" s="13" customFormat="1" x14ac:dyDescent="0.2">
      <c r="B1624" s="192"/>
      <c r="C1624" s="193"/>
      <c r="D1624" s="187" t="s">
        <v>181</v>
      </c>
      <c r="E1624" s="194" t="s">
        <v>19</v>
      </c>
      <c r="F1624" s="195" t="s">
        <v>2764</v>
      </c>
      <c r="G1624" s="193"/>
      <c r="H1624" s="196">
        <v>7.72</v>
      </c>
      <c r="I1624" s="197"/>
      <c r="J1624" s="193"/>
      <c r="K1624" s="193"/>
      <c r="L1624" s="198"/>
      <c r="M1624" s="199"/>
      <c r="N1624" s="200"/>
      <c r="O1624" s="200"/>
      <c r="P1624" s="200"/>
      <c r="Q1624" s="200"/>
      <c r="R1624" s="200"/>
      <c r="S1624" s="200"/>
      <c r="T1624" s="201"/>
      <c r="AT1624" s="202" t="s">
        <v>181</v>
      </c>
      <c r="AU1624" s="202" t="s">
        <v>84</v>
      </c>
      <c r="AV1624" s="13" t="s">
        <v>84</v>
      </c>
      <c r="AW1624" s="13" t="s">
        <v>35</v>
      </c>
      <c r="AX1624" s="13" t="s">
        <v>74</v>
      </c>
      <c r="AY1624" s="202" t="s">
        <v>170</v>
      </c>
    </row>
    <row r="1625" spans="1:65" s="13" customFormat="1" x14ac:dyDescent="0.2">
      <c r="B1625" s="192"/>
      <c r="C1625" s="193"/>
      <c r="D1625" s="187" t="s">
        <v>181</v>
      </c>
      <c r="E1625" s="194" t="s">
        <v>19</v>
      </c>
      <c r="F1625" s="195" t="s">
        <v>2765</v>
      </c>
      <c r="G1625" s="193"/>
      <c r="H1625" s="196">
        <v>12.91</v>
      </c>
      <c r="I1625" s="197"/>
      <c r="J1625" s="193"/>
      <c r="K1625" s="193"/>
      <c r="L1625" s="198"/>
      <c r="M1625" s="199"/>
      <c r="N1625" s="200"/>
      <c r="O1625" s="200"/>
      <c r="P1625" s="200"/>
      <c r="Q1625" s="200"/>
      <c r="R1625" s="200"/>
      <c r="S1625" s="200"/>
      <c r="T1625" s="201"/>
      <c r="AT1625" s="202" t="s">
        <v>181</v>
      </c>
      <c r="AU1625" s="202" t="s">
        <v>84</v>
      </c>
      <c r="AV1625" s="13" t="s">
        <v>84</v>
      </c>
      <c r="AW1625" s="13" t="s">
        <v>35</v>
      </c>
      <c r="AX1625" s="13" t="s">
        <v>74</v>
      </c>
      <c r="AY1625" s="202" t="s">
        <v>170</v>
      </c>
    </row>
    <row r="1626" spans="1:65" s="13" customFormat="1" x14ac:dyDescent="0.2">
      <c r="B1626" s="192"/>
      <c r="C1626" s="193"/>
      <c r="D1626" s="187" t="s">
        <v>181</v>
      </c>
      <c r="E1626" s="194" t="s">
        <v>19</v>
      </c>
      <c r="F1626" s="195" t="s">
        <v>2766</v>
      </c>
      <c r="G1626" s="193"/>
      <c r="H1626" s="196">
        <v>11.515000000000001</v>
      </c>
      <c r="I1626" s="197"/>
      <c r="J1626" s="193"/>
      <c r="K1626" s="193"/>
      <c r="L1626" s="198"/>
      <c r="M1626" s="199"/>
      <c r="N1626" s="200"/>
      <c r="O1626" s="200"/>
      <c r="P1626" s="200"/>
      <c r="Q1626" s="200"/>
      <c r="R1626" s="200"/>
      <c r="S1626" s="200"/>
      <c r="T1626" s="201"/>
      <c r="AT1626" s="202" t="s">
        <v>181</v>
      </c>
      <c r="AU1626" s="202" t="s">
        <v>84</v>
      </c>
      <c r="AV1626" s="13" t="s">
        <v>84</v>
      </c>
      <c r="AW1626" s="13" t="s">
        <v>35</v>
      </c>
      <c r="AX1626" s="13" t="s">
        <v>74</v>
      </c>
      <c r="AY1626" s="202" t="s">
        <v>170</v>
      </c>
    </row>
    <row r="1627" spans="1:65" s="13" customFormat="1" x14ac:dyDescent="0.2">
      <c r="B1627" s="192"/>
      <c r="C1627" s="193"/>
      <c r="D1627" s="187" t="s">
        <v>181</v>
      </c>
      <c r="E1627" s="194" t="s">
        <v>19</v>
      </c>
      <c r="F1627" s="195" t="s">
        <v>2767</v>
      </c>
      <c r="G1627" s="193"/>
      <c r="H1627" s="196">
        <v>13.9</v>
      </c>
      <c r="I1627" s="197"/>
      <c r="J1627" s="193"/>
      <c r="K1627" s="193"/>
      <c r="L1627" s="198"/>
      <c r="M1627" s="199"/>
      <c r="N1627" s="200"/>
      <c r="O1627" s="200"/>
      <c r="P1627" s="200"/>
      <c r="Q1627" s="200"/>
      <c r="R1627" s="200"/>
      <c r="S1627" s="200"/>
      <c r="T1627" s="201"/>
      <c r="AT1627" s="202" t="s">
        <v>181</v>
      </c>
      <c r="AU1627" s="202" t="s">
        <v>84</v>
      </c>
      <c r="AV1627" s="13" t="s">
        <v>84</v>
      </c>
      <c r="AW1627" s="13" t="s">
        <v>35</v>
      </c>
      <c r="AX1627" s="13" t="s">
        <v>74</v>
      </c>
      <c r="AY1627" s="202" t="s">
        <v>170</v>
      </c>
    </row>
    <row r="1628" spans="1:65" s="13" customFormat="1" x14ac:dyDescent="0.2">
      <c r="B1628" s="192"/>
      <c r="C1628" s="193"/>
      <c r="D1628" s="187" t="s">
        <v>181</v>
      </c>
      <c r="E1628" s="194" t="s">
        <v>19</v>
      </c>
      <c r="F1628" s="195" t="s">
        <v>2768</v>
      </c>
      <c r="G1628" s="193"/>
      <c r="H1628" s="196">
        <v>14.63</v>
      </c>
      <c r="I1628" s="197"/>
      <c r="J1628" s="193"/>
      <c r="K1628" s="193"/>
      <c r="L1628" s="198"/>
      <c r="M1628" s="199"/>
      <c r="N1628" s="200"/>
      <c r="O1628" s="200"/>
      <c r="P1628" s="200"/>
      <c r="Q1628" s="200"/>
      <c r="R1628" s="200"/>
      <c r="S1628" s="200"/>
      <c r="T1628" s="201"/>
      <c r="AT1628" s="202" t="s">
        <v>181</v>
      </c>
      <c r="AU1628" s="202" t="s">
        <v>84</v>
      </c>
      <c r="AV1628" s="13" t="s">
        <v>84</v>
      </c>
      <c r="AW1628" s="13" t="s">
        <v>35</v>
      </c>
      <c r="AX1628" s="13" t="s">
        <v>74</v>
      </c>
      <c r="AY1628" s="202" t="s">
        <v>170</v>
      </c>
    </row>
    <row r="1629" spans="1:65" s="13" customFormat="1" x14ac:dyDescent="0.2">
      <c r="B1629" s="192"/>
      <c r="C1629" s="193"/>
      <c r="D1629" s="187" t="s">
        <v>181</v>
      </c>
      <c r="E1629" s="194" t="s">
        <v>19</v>
      </c>
      <c r="F1629" s="195" t="s">
        <v>2769</v>
      </c>
      <c r="G1629" s="193"/>
      <c r="H1629" s="196">
        <v>9.9600000000000009</v>
      </c>
      <c r="I1629" s="197"/>
      <c r="J1629" s="193"/>
      <c r="K1629" s="193"/>
      <c r="L1629" s="198"/>
      <c r="M1629" s="199"/>
      <c r="N1629" s="200"/>
      <c r="O1629" s="200"/>
      <c r="P1629" s="200"/>
      <c r="Q1629" s="200"/>
      <c r="R1629" s="200"/>
      <c r="S1629" s="200"/>
      <c r="T1629" s="201"/>
      <c r="AT1629" s="202" t="s">
        <v>181</v>
      </c>
      <c r="AU1629" s="202" t="s">
        <v>84</v>
      </c>
      <c r="AV1629" s="13" t="s">
        <v>84</v>
      </c>
      <c r="AW1629" s="13" t="s">
        <v>35</v>
      </c>
      <c r="AX1629" s="13" t="s">
        <v>74</v>
      </c>
      <c r="AY1629" s="202" t="s">
        <v>170</v>
      </c>
    </row>
    <row r="1630" spans="1:65" s="13" customFormat="1" x14ac:dyDescent="0.2">
      <c r="B1630" s="192"/>
      <c r="C1630" s="193"/>
      <c r="D1630" s="187" t="s">
        <v>181</v>
      </c>
      <c r="E1630" s="194" t="s">
        <v>19</v>
      </c>
      <c r="F1630" s="195" t="s">
        <v>2770</v>
      </c>
      <c r="G1630" s="193"/>
      <c r="H1630" s="196">
        <v>100.42</v>
      </c>
      <c r="I1630" s="197"/>
      <c r="J1630" s="193"/>
      <c r="K1630" s="193"/>
      <c r="L1630" s="198"/>
      <c r="M1630" s="199"/>
      <c r="N1630" s="200"/>
      <c r="O1630" s="200"/>
      <c r="P1630" s="200"/>
      <c r="Q1630" s="200"/>
      <c r="R1630" s="200"/>
      <c r="S1630" s="200"/>
      <c r="T1630" s="201"/>
      <c r="AT1630" s="202" t="s">
        <v>181</v>
      </c>
      <c r="AU1630" s="202" t="s">
        <v>84</v>
      </c>
      <c r="AV1630" s="13" t="s">
        <v>84</v>
      </c>
      <c r="AW1630" s="13" t="s">
        <v>35</v>
      </c>
      <c r="AX1630" s="13" t="s">
        <v>74</v>
      </c>
      <c r="AY1630" s="202" t="s">
        <v>170</v>
      </c>
    </row>
    <row r="1631" spans="1:65" s="14" customFormat="1" x14ac:dyDescent="0.2">
      <c r="B1631" s="203"/>
      <c r="C1631" s="204"/>
      <c r="D1631" s="187" t="s">
        <v>181</v>
      </c>
      <c r="E1631" s="205" t="s">
        <v>19</v>
      </c>
      <c r="F1631" s="206" t="s">
        <v>185</v>
      </c>
      <c r="G1631" s="204"/>
      <c r="H1631" s="207">
        <v>240.94499999999999</v>
      </c>
      <c r="I1631" s="208"/>
      <c r="J1631" s="204"/>
      <c r="K1631" s="204"/>
      <c r="L1631" s="209"/>
      <c r="M1631" s="210"/>
      <c r="N1631" s="211"/>
      <c r="O1631" s="211"/>
      <c r="P1631" s="211"/>
      <c r="Q1631" s="211"/>
      <c r="R1631" s="211"/>
      <c r="S1631" s="211"/>
      <c r="T1631" s="212"/>
      <c r="AT1631" s="213" t="s">
        <v>181</v>
      </c>
      <c r="AU1631" s="213" t="s">
        <v>84</v>
      </c>
      <c r="AV1631" s="14" t="s">
        <v>177</v>
      </c>
      <c r="AW1631" s="14" t="s">
        <v>35</v>
      </c>
      <c r="AX1631" s="14" t="s">
        <v>82</v>
      </c>
      <c r="AY1631" s="213" t="s">
        <v>170</v>
      </c>
    </row>
    <row r="1632" spans="1:65" s="2" customFormat="1" ht="24" x14ac:dyDescent="0.2">
      <c r="A1632" s="35"/>
      <c r="B1632" s="36"/>
      <c r="C1632" s="214" t="s">
        <v>2771</v>
      </c>
      <c r="D1632" s="214" t="s">
        <v>239</v>
      </c>
      <c r="E1632" s="215" t="s">
        <v>2749</v>
      </c>
      <c r="F1632" s="216" t="s">
        <v>2750</v>
      </c>
      <c r="G1632" s="217" t="s">
        <v>248</v>
      </c>
      <c r="H1632" s="218">
        <v>88.346999999999994</v>
      </c>
      <c r="I1632" s="219"/>
      <c r="J1632" s="220">
        <f>ROUND(I1632*H1632,2)</f>
        <v>0</v>
      </c>
      <c r="K1632" s="216" t="s">
        <v>176</v>
      </c>
      <c r="L1632" s="221"/>
      <c r="M1632" s="222" t="s">
        <v>19</v>
      </c>
      <c r="N1632" s="223" t="s">
        <v>45</v>
      </c>
      <c r="O1632" s="65"/>
      <c r="P1632" s="183">
        <f>O1632*H1632</f>
        <v>0</v>
      </c>
      <c r="Q1632" s="183">
        <v>2.3099999999999999E-2</v>
      </c>
      <c r="R1632" s="183">
        <f>Q1632*H1632</f>
        <v>2.0408156999999996</v>
      </c>
      <c r="S1632" s="183">
        <v>0</v>
      </c>
      <c r="T1632" s="184">
        <f>S1632*H1632</f>
        <v>0</v>
      </c>
      <c r="U1632" s="35"/>
      <c r="V1632" s="35"/>
      <c r="W1632" s="35"/>
      <c r="X1632" s="35"/>
      <c r="Y1632" s="35"/>
      <c r="Z1632" s="35"/>
      <c r="AA1632" s="35"/>
      <c r="AB1632" s="35"/>
      <c r="AC1632" s="35"/>
      <c r="AD1632" s="35"/>
      <c r="AE1632" s="35"/>
      <c r="AR1632" s="185" t="s">
        <v>426</v>
      </c>
      <c r="AT1632" s="185" t="s">
        <v>239</v>
      </c>
      <c r="AU1632" s="185" t="s">
        <v>84</v>
      </c>
      <c r="AY1632" s="18" t="s">
        <v>170</v>
      </c>
      <c r="BE1632" s="186">
        <f>IF(N1632="základní",J1632,0)</f>
        <v>0</v>
      </c>
      <c r="BF1632" s="186">
        <f>IF(N1632="snížená",J1632,0)</f>
        <v>0</v>
      </c>
      <c r="BG1632" s="186">
        <f>IF(N1632="zákl. přenesená",J1632,0)</f>
        <v>0</v>
      </c>
      <c r="BH1632" s="186">
        <f>IF(N1632="sníž. přenesená",J1632,0)</f>
        <v>0</v>
      </c>
      <c r="BI1632" s="186">
        <f>IF(N1632="nulová",J1632,0)</f>
        <v>0</v>
      </c>
      <c r="BJ1632" s="18" t="s">
        <v>82</v>
      </c>
      <c r="BK1632" s="186">
        <f>ROUND(I1632*H1632,2)</f>
        <v>0</v>
      </c>
      <c r="BL1632" s="18" t="s">
        <v>276</v>
      </c>
      <c r="BM1632" s="185" t="s">
        <v>2772</v>
      </c>
    </row>
    <row r="1633" spans="1:65" s="13" customFormat="1" x14ac:dyDescent="0.2">
      <c r="B1633" s="192"/>
      <c r="C1633" s="193"/>
      <c r="D1633" s="187" t="s">
        <v>181</v>
      </c>
      <c r="E1633" s="194" t="s">
        <v>19</v>
      </c>
      <c r="F1633" s="195" t="s">
        <v>2773</v>
      </c>
      <c r="G1633" s="193"/>
      <c r="H1633" s="196">
        <v>80.314999999999998</v>
      </c>
      <c r="I1633" s="197"/>
      <c r="J1633" s="193"/>
      <c r="K1633" s="193"/>
      <c r="L1633" s="198"/>
      <c r="M1633" s="199"/>
      <c r="N1633" s="200"/>
      <c r="O1633" s="200"/>
      <c r="P1633" s="200"/>
      <c r="Q1633" s="200"/>
      <c r="R1633" s="200"/>
      <c r="S1633" s="200"/>
      <c r="T1633" s="201"/>
      <c r="AT1633" s="202" t="s">
        <v>181</v>
      </c>
      <c r="AU1633" s="202" t="s">
        <v>84</v>
      </c>
      <c r="AV1633" s="13" t="s">
        <v>84</v>
      </c>
      <c r="AW1633" s="13" t="s">
        <v>35</v>
      </c>
      <c r="AX1633" s="13" t="s">
        <v>82</v>
      </c>
      <c r="AY1633" s="202" t="s">
        <v>170</v>
      </c>
    </row>
    <row r="1634" spans="1:65" s="13" customFormat="1" x14ac:dyDescent="0.2">
      <c r="B1634" s="192"/>
      <c r="C1634" s="193"/>
      <c r="D1634" s="187" t="s">
        <v>181</v>
      </c>
      <c r="E1634" s="193"/>
      <c r="F1634" s="195" t="s">
        <v>2774</v>
      </c>
      <c r="G1634" s="193"/>
      <c r="H1634" s="196">
        <v>88.346999999999994</v>
      </c>
      <c r="I1634" s="197"/>
      <c r="J1634" s="193"/>
      <c r="K1634" s="193"/>
      <c r="L1634" s="198"/>
      <c r="M1634" s="199"/>
      <c r="N1634" s="200"/>
      <c r="O1634" s="200"/>
      <c r="P1634" s="200"/>
      <c r="Q1634" s="200"/>
      <c r="R1634" s="200"/>
      <c r="S1634" s="200"/>
      <c r="T1634" s="201"/>
      <c r="AT1634" s="202" t="s">
        <v>181</v>
      </c>
      <c r="AU1634" s="202" t="s">
        <v>84</v>
      </c>
      <c r="AV1634" s="13" t="s">
        <v>84</v>
      </c>
      <c r="AW1634" s="13" t="s">
        <v>4</v>
      </c>
      <c r="AX1634" s="13" t="s">
        <v>82</v>
      </c>
      <c r="AY1634" s="202" t="s">
        <v>170</v>
      </c>
    </row>
    <row r="1635" spans="1:65" s="2" customFormat="1" ht="24" x14ac:dyDescent="0.2">
      <c r="A1635" s="35"/>
      <c r="B1635" s="36"/>
      <c r="C1635" s="174" t="s">
        <v>2775</v>
      </c>
      <c r="D1635" s="174" t="s">
        <v>172</v>
      </c>
      <c r="E1635" s="175" t="s">
        <v>2776</v>
      </c>
      <c r="F1635" s="176" t="s">
        <v>2777</v>
      </c>
      <c r="G1635" s="177" t="s">
        <v>248</v>
      </c>
      <c r="H1635" s="178">
        <v>247.935</v>
      </c>
      <c r="I1635" s="179"/>
      <c r="J1635" s="180">
        <f>ROUND(I1635*H1635,2)</f>
        <v>0</v>
      </c>
      <c r="K1635" s="176" t="s">
        <v>176</v>
      </c>
      <c r="L1635" s="40"/>
      <c r="M1635" s="181" t="s">
        <v>19</v>
      </c>
      <c r="N1635" s="182" t="s">
        <v>45</v>
      </c>
      <c r="O1635" s="65"/>
      <c r="P1635" s="183">
        <f>O1635*H1635</f>
        <v>0</v>
      </c>
      <c r="Q1635" s="183">
        <v>8.9999999999999993E-3</v>
      </c>
      <c r="R1635" s="183">
        <f>Q1635*H1635</f>
        <v>2.2314149999999997</v>
      </c>
      <c r="S1635" s="183">
        <v>0</v>
      </c>
      <c r="T1635" s="184">
        <f>S1635*H1635</f>
        <v>0</v>
      </c>
      <c r="U1635" s="35"/>
      <c r="V1635" s="35"/>
      <c r="W1635" s="35"/>
      <c r="X1635" s="35"/>
      <c r="Y1635" s="35"/>
      <c r="Z1635" s="35"/>
      <c r="AA1635" s="35"/>
      <c r="AB1635" s="35"/>
      <c r="AC1635" s="35"/>
      <c r="AD1635" s="35"/>
      <c r="AE1635" s="35"/>
      <c r="AR1635" s="185" t="s">
        <v>276</v>
      </c>
      <c r="AT1635" s="185" t="s">
        <v>172</v>
      </c>
      <c r="AU1635" s="185" t="s">
        <v>84</v>
      </c>
      <c r="AY1635" s="18" t="s">
        <v>170</v>
      </c>
      <c r="BE1635" s="186">
        <f>IF(N1635="základní",J1635,0)</f>
        <v>0</v>
      </c>
      <c r="BF1635" s="186">
        <f>IF(N1635="snížená",J1635,0)</f>
        <v>0</v>
      </c>
      <c r="BG1635" s="186">
        <f>IF(N1635="zákl. přenesená",J1635,0)</f>
        <v>0</v>
      </c>
      <c r="BH1635" s="186">
        <f>IF(N1635="sníž. přenesená",J1635,0)</f>
        <v>0</v>
      </c>
      <c r="BI1635" s="186">
        <f>IF(N1635="nulová",J1635,0)</f>
        <v>0</v>
      </c>
      <c r="BJ1635" s="18" t="s">
        <v>82</v>
      </c>
      <c r="BK1635" s="186">
        <f>ROUND(I1635*H1635,2)</f>
        <v>0</v>
      </c>
      <c r="BL1635" s="18" t="s">
        <v>276</v>
      </c>
      <c r="BM1635" s="185" t="s">
        <v>2778</v>
      </c>
    </row>
    <row r="1636" spans="1:65" s="2" customFormat="1" ht="29.25" x14ac:dyDescent="0.2">
      <c r="A1636" s="35"/>
      <c r="B1636" s="36"/>
      <c r="C1636" s="37"/>
      <c r="D1636" s="187" t="s">
        <v>179</v>
      </c>
      <c r="E1636" s="37"/>
      <c r="F1636" s="188" t="s">
        <v>2779</v>
      </c>
      <c r="G1636" s="37"/>
      <c r="H1636" s="37"/>
      <c r="I1636" s="189"/>
      <c r="J1636" s="37"/>
      <c r="K1636" s="37"/>
      <c r="L1636" s="40"/>
      <c r="M1636" s="190"/>
      <c r="N1636" s="191"/>
      <c r="O1636" s="65"/>
      <c r="P1636" s="65"/>
      <c r="Q1636" s="65"/>
      <c r="R1636" s="65"/>
      <c r="S1636" s="65"/>
      <c r="T1636" s="66"/>
      <c r="U1636" s="35"/>
      <c r="V1636" s="35"/>
      <c r="W1636" s="35"/>
      <c r="X1636" s="35"/>
      <c r="Y1636" s="35"/>
      <c r="Z1636" s="35"/>
      <c r="AA1636" s="35"/>
      <c r="AB1636" s="35"/>
      <c r="AC1636" s="35"/>
      <c r="AD1636" s="35"/>
      <c r="AE1636" s="35"/>
      <c r="AT1636" s="18" t="s">
        <v>179</v>
      </c>
      <c r="AU1636" s="18" t="s">
        <v>84</v>
      </c>
    </row>
    <row r="1637" spans="1:65" s="13" customFormat="1" x14ac:dyDescent="0.2">
      <c r="B1637" s="192"/>
      <c r="C1637" s="193"/>
      <c r="D1637" s="187" t="s">
        <v>181</v>
      </c>
      <c r="E1637" s="194" t="s">
        <v>19</v>
      </c>
      <c r="F1637" s="195" t="s">
        <v>2780</v>
      </c>
      <c r="G1637" s="193"/>
      <c r="H1637" s="196">
        <v>15</v>
      </c>
      <c r="I1637" s="197"/>
      <c r="J1637" s="193"/>
      <c r="K1637" s="193"/>
      <c r="L1637" s="198"/>
      <c r="M1637" s="199"/>
      <c r="N1637" s="200"/>
      <c r="O1637" s="200"/>
      <c r="P1637" s="200"/>
      <c r="Q1637" s="200"/>
      <c r="R1637" s="200"/>
      <c r="S1637" s="200"/>
      <c r="T1637" s="201"/>
      <c r="AT1637" s="202" t="s">
        <v>181</v>
      </c>
      <c r="AU1637" s="202" t="s">
        <v>84</v>
      </c>
      <c r="AV1637" s="13" t="s">
        <v>84</v>
      </c>
      <c r="AW1637" s="13" t="s">
        <v>35</v>
      </c>
      <c r="AX1637" s="13" t="s">
        <v>74</v>
      </c>
      <c r="AY1637" s="202" t="s">
        <v>170</v>
      </c>
    </row>
    <row r="1638" spans="1:65" s="13" customFormat="1" x14ac:dyDescent="0.2">
      <c r="B1638" s="192"/>
      <c r="C1638" s="193"/>
      <c r="D1638" s="187" t="s">
        <v>181</v>
      </c>
      <c r="E1638" s="194" t="s">
        <v>19</v>
      </c>
      <c r="F1638" s="195" t="s">
        <v>2781</v>
      </c>
      <c r="G1638" s="193"/>
      <c r="H1638" s="196">
        <v>1.95</v>
      </c>
      <c r="I1638" s="197"/>
      <c r="J1638" s="193"/>
      <c r="K1638" s="193"/>
      <c r="L1638" s="198"/>
      <c r="M1638" s="199"/>
      <c r="N1638" s="200"/>
      <c r="O1638" s="200"/>
      <c r="P1638" s="200"/>
      <c r="Q1638" s="200"/>
      <c r="R1638" s="200"/>
      <c r="S1638" s="200"/>
      <c r="T1638" s="201"/>
      <c r="AT1638" s="202" t="s">
        <v>181</v>
      </c>
      <c r="AU1638" s="202" t="s">
        <v>84</v>
      </c>
      <c r="AV1638" s="13" t="s">
        <v>84</v>
      </c>
      <c r="AW1638" s="13" t="s">
        <v>35</v>
      </c>
      <c r="AX1638" s="13" t="s">
        <v>74</v>
      </c>
      <c r="AY1638" s="202" t="s">
        <v>170</v>
      </c>
    </row>
    <row r="1639" spans="1:65" s="13" customFormat="1" x14ac:dyDescent="0.2">
      <c r="B1639" s="192"/>
      <c r="C1639" s="193"/>
      <c r="D1639" s="187" t="s">
        <v>181</v>
      </c>
      <c r="E1639" s="194" t="s">
        <v>19</v>
      </c>
      <c r="F1639" s="195" t="s">
        <v>2782</v>
      </c>
      <c r="G1639" s="193"/>
      <c r="H1639" s="196">
        <v>9.6</v>
      </c>
      <c r="I1639" s="197"/>
      <c r="J1639" s="193"/>
      <c r="K1639" s="193"/>
      <c r="L1639" s="198"/>
      <c r="M1639" s="199"/>
      <c r="N1639" s="200"/>
      <c r="O1639" s="200"/>
      <c r="P1639" s="200"/>
      <c r="Q1639" s="200"/>
      <c r="R1639" s="200"/>
      <c r="S1639" s="200"/>
      <c r="T1639" s="201"/>
      <c r="AT1639" s="202" t="s">
        <v>181</v>
      </c>
      <c r="AU1639" s="202" t="s">
        <v>84</v>
      </c>
      <c r="AV1639" s="13" t="s">
        <v>84</v>
      </c>
      <c r="AW1639" s="13" t="s">
        <v>35</v>
      </c>
      <c r="AX1639" s="13" t="s">
        <v>74</v>
      </c>
      <c r="AY1639" s="202" t="s">
        <v>170</v>
      </c>
    </row>
    <row r="1640" spans="1:65" s="13" customFormat="1" x14ac:dyDescent="0.2">
      <c r="B1640" s="192"/>
      <c r="C1640" s="193"/>
      <c r="D1640" s="187" t="s">
        <v>181</v>
      </c>
      <c r="E1640" s="194" t="s">
        <v>19</v>
      </c>
      <c r="F1640" s="195" t="s">
        <v>2783</v>
      </c>
      <c r="G1640" s="193"/>
      <c r="H1640" s="196">
        <v>7.43</v>
      </c>
      <c r="I1640" s="197"/>
      <c r="J1640" s="193"/>
      <c r="K1640" s="193"/>
      <c r="L1640" s="198"/>
      <c r="M1640" s="199"/>
      <c r="N1640" s="200"/>
      <c r="O1640" s="200"/>
      <c r="P1640" s="200"/>
      <c r="Q1640" s="200"/>
      <c r="R1640" s="200"/>
      <c r="S1640" s="200"/>
      <c r="T1640" s="201"/>
      <c r="AT1640" s="202" t="s">
        <v>181</v>
      </c>
      <c r="AU1640" s="202" t="s">
        <v>84</v>
      </c>
      <c r="AV1640" s="13" t="s">
        <v>84</v>
      </c>
      <c r="AW1640" s="13" t="s">
        <v>35</v>
      </c>
      <c r="AX1640" s="13" t="s">
        <v>74</v>
      </c>
      <c r="AY1640" s="202" t="s">
        <v>170</v>
      </c>
    </row>
    <row r="1641" spans="1:65" s="13" customFormat="1" x14ac:dyDescent="0.2">
      <c r="B1641" s="192"/>
      <c r="C1641" s="193"/>
      <c r="D1641" s="187" t="s">
        <v>181</v>
      </c>
      <c r="E1641" s="194" t="s">
        <v>19</v>
      </c>
      <c r="F1641" s="195" t="s">
        <v>2784</v>
      </c>
      <c r="G1641" s="193"/>
      <c r="H1641" s="196">
        <v>9.36</v>
      </c>
      <c r="I1641" s="197"/>
      <c r="J1641" s="193"/>
      <c r="K1641" s="193"/>
      <c r="L1641" s="198"/>
      <c r="M1641" s="199"/>
      <c r="N1641" s="200"/>
      <c r="O1641" s="200"/>
      <c r="P1641" s="200"/>
      <c r="Q1641" s="200"/>
      <c r="R1641" s="200"/>
      <c r="S1641" s="200"/>
      <c r="T1641" s="201"/>
      <c r="AT1641" s="202" t="s">
        <v>181</v>
      </c>
      <c r="AU1641" s="202" t="s">
        <v>84</v>
      </c>
      <c r="AV1641" s="13" t="s">
        <v>84</v>
      </c>
      <c r="AW1641" s="13" t="s">
        <v>35</v>
      </c>
      <c r="AX1641" s="13" t="s">
        <v>74</v>
      </c>
      <c r="AY1641" s="202" t="s">
        <v>170</v>
      </c>
    </row>
    <row r="1642" spans="1:65" s="13" customFormat="1" x14ac:dyDescent="0.2">
      <c r="B1642" s="192"/>
      <c r="C1642" s="193"/>
      <c r="D1642" s="187" t="s">
        <v>181</v>
      </c>
      <c r="E1642" s="194" t="s">
        <v>19</v>
      </c>
      <c r="F1642" s="195" t="s">
        <v>2785</v>
      </c>
      <c r="G1642" s="193"/>
      <c r="H1642" s="196">
        <v>14.63</v>
      </c>
      <c r="I1642" s="197"/>
      <c r="J1642" s="193"/>
      <c r="K1642" s="193"/>
      <c r="L1642" s="198"/>
      <c r="M1642" s="199"/>
      <c r="N1642" s="200"/>
      <c r="O1642" s="200"/>
      <c r="P1642" s="200"/>
      <c r="Q1642" s="200"/>
      <c r="R1642" s="200"/>
      <c r="S1642" s="200"/>
      <c r="T1642" s="201"/>
      <c r="AT1642" s="202" t="s">
        <v>181</v>
      </c>
      <c r="AU1642" s="202" t="s">
        <v>84</v>
      </c>
      <c r="AV1642" s="13" t="s">
        <v>84</v>
      </c>
      <c r="AW1642" s="13" t="s">
        <v>35</v>
      </c>
      <c r="AX1642" s="13" t="s">
        <v>74</v>
      </c>
      <c r="AY1642" s="202" t="s">
        <v>170</v>
      </c>
    </row>
    <row r="1643" spans="1:65" s="13" customFormat="1" x14ac:dyDescent="0.2">
      <c r="B1643" s="192"/>
      <c r="C1643" s="193"/>
      <c r="D1643" s="187" t="s">
        <v>181</v>
      </c>
      <c r="E1643" s="194" t="s">
        <v>19</v>
      </c>
      <c r="F1643" s="195" t="s">
        <v>2786</v>
      </c>
      <c r="G1643" s="193"/>
      <c r="H1643" s="196">
        <v>14.63</v>
      </c>
      <c r="I1643" s="197"/>
      <c r="J1643" s="193"/>
      <c r="K1643" s="193"/>
      <c r="L1643" s="198"/>
      <c r="M1643" s="199"/>
      <c r="N1643" s="200"/>
      <c r="O1643" s="200"/>
      <c r="P1643" s="200"/>
      <c r="Q1643" s="200"/>
      <c r="R1643" s="200"/>
      <c r="S1643" s="200"/>
      <c r="T1643" s="201"/>
      <c r="AT1643" s="202" t="s">
        <v>181</v>
      </c>
      <c r="AU1643" s="202" t="s">
        <v>84</v>
      </c>
      <c r="AV1643" s="13" t="s">
        <v>84</v>
      </c>
      <c r="AW1643" s="13" t="s">
        <v>35</v>
      </c>
      <c r="AX1643" s="13" t="s">
        <v>74</v>
      </c>
      <c r="AY1643" s="202" t="s">
        <v>170</v>
      </c>
    </row>
    <row r="1644" spans="1:65" s="13" customFormat="1" x14ac:dyDescent="0.2">
      <c r="B1644" s="192"/>
      <c r="C1644" s="193"/>
      <c r="D1644" s="187" t="s">
        <v>181</v>
      </c>
      <c r="E1644" s="194" t="s">
        <v>19</v>
      </c>
      <c r="F1644" s="195" t="s">
        <v>2787</v>
      </c>
      <c r="G1644" s="193"/>
      <c r="H1644" s="196">
        <v>13.38</v>
      </c>
      <c r="I1644" s="197"/>
      <c r="J1644" s="193"/>
      <c r="K1644" s="193"/>
      <c r="L1644" s="198"/>
      <c r="M1644" s="199"/>
      <c r="N1644" s="200"/>
      <c r="O1644" s="200"/>
      <c r="P1644" s="200"/>
      <c r="Q1644" s="200"/>
      <c r="R1644" s="200"/>
      <c r="S1644" s="200"/>
      <c r="T1644" s="201"/>
      <c r="AT1644" s="202" t="s">
        <v>181</v>
      </c>
      <c r="AU1644" s="202" t="s">
        <v>84</v>
      </c>
      <c r="AV1644" s="13" t="s">
        <v>84</v>
      </c>
      <c r="AW1644" s="13" t="s">
        <v>35</v>
      </c>
      <c r="AX1644" s="13" t="s">
        <v>74</v>
      </c>
      <c r="AY1644" s="202" t="s">
        <v>170</v>
      </c>
    </row>
    <row r="1645" spans="1:65" s="13" customFormat="1" x14ac:dyDescent="0.2">
      <c r="B1645" s="192"/>
      <c r="C1645" s="193"/>
      <c r="D1645" s="187" t="s">
        <v>181</v>
      </c>
      <c r="E1645" s="194" t="s">
        <v>19</v>
      </c>
      <c r="F1645" s="195" t="s">
        <v>2788</v>
      </c>
      <c r="G1645" s="193"/>
      <c r="H1645" s="196">
        <v>41.82</v>
      </c>
      <c r="I1645" s="197"/>
      <c r="J1645" s="193"/>
      <c r="K1645" s="193"/>
      <c r="L1645" s="198"/>
      <c r="M1645" s="199"/>
      <c r="N1645" s="200"/>
      <c r="O1645" s="200"/>
      <c r="P1645" s="200"/>
      <c r="Q1645" s="200"/>
      <c r="R1645" s="200"/>
      <c r="S1645" s="200"/>
      <c r="T1645" s="201"/>
      <c r="AT1645" s="202" t="s">
        <v>181</v>
      </c>
      <c r="AU1645" s="202" t="s">
        <v>84</v>
      </c>
      <c r="AV1645" s="13" t="s">
        <v>84</v>
      </c>
      <c r="AW1645" s="13" t="s">
        <v>35</v>
      </c>
      <c r="AX1645" s="13" t="s">
        <v>74</v>
      </c>
      <c r="AY1645" s="202" t="s">
        <v>170</v>
      </c>
    </row>
    <row r="1646" spans="1:65" s="13" customFormat="1" x14ac:dyDescent="0.2">
      <c r="B1646" s="192"/>
      <c r="C1646" s="193"/>
      <c r="D1646" s="187" t="s">
        <v>181</v>
      </c>
      <c r="E1646" s="194" t="s">
        <v>19</v>
      </c>
      <c r="F1646" s="195" t="s">
        <v>2789</v>
      </c>
      <c r="G1646" s="193"/>
      <c r="H1646" s="196">
        <v>15.26</v>
      </c>
      <c r="I1646" s="197"/>
      <c r="J1646" s="193"/>
      <c r="K1646" s="193"/>
      <c r="L1646" s="198"/>
      <c r="M1646" s="199"/>
      <c r="N1646" s="200"/>
      <c r="O1646" s="200"/>
      <c r="P1646" s="200"/>
      <c r="Q1646" s="200"/>
      <c r="R1646" s="200"/>
      <c r="S1646" s="200"/>
      <c r="T1646" s="201"/>
      <c r="AT1646" s="202" t="s">
        <v>181</v>
      </c>
      <c r="AU1646" s="202" t="s">
        <v>84</v>
      </c>
      <c r="AV1646" s="13" t="s">
        <v>84</v>
      </c>
      <c r="AW1646" s="13" t="s">
        <v>35</v>
      </c>
      <c r="AX1646" s="13" t="s">
        <v>74</v>
      </c>
      <c r="AY1646" s="202" t="s">
        <v>170</v>
      </c>
    </row>
    <row r="1647" spans="1:65" s="13" customFormat="1" x14ac:dyDescent="0.2">
      <c r="B1647" s="192"/>
      <c r="C1647" s="193"/>
      <c r="D1647" s="187" t="s">
        <v>181</v>
      </c>
      <c r="E1647" s="194" t="s">
        <v>19</v>
      </c>
      <c r="F1647" s="195" t="s">
        <v>2790</v>
      </c>
      <c r="G1647" s="193"/>
      <c r="H1647" s="196">
        <v>22.64</v>
      </c>
      <c r="I1647" s="197"/>
      <c r="J1647" s="193"/>
      <c r="K1647" s="193"/>
      <c r="L1647" s="198"/>
      <c r="M1647" s="199"/>
      <c r="N1647" s="200"/>
      <c r="O1647" s="200"/>
      <c r="P1647" s="200"/>
      <c r="Q1647" s="200"/>
      <c r="R1647" s="200"/>
      <c r="S1647" s="200"/>
      <c r="T1647" s="201"/>
      <c r="AT1647" s="202" t="s">
        <v>181</v>
      </c>
      <c r="AU1647" s="202" t="s">
        <v>84</v>
      </c>
      <c r="AV1647" s="13" t="s">
        <v>84</v>
      </c>
      <c r="AW1647" s="13" t="s">
        <v>35</v>
      </c>
      <c r="AX1647" s="13" t="s">
        <v>74</v>
      </c>
      <c r="AY1647" s="202" t="s">
        <v>170</v>
      </c>
    </row>
    <row r="1648" spans="1:65" s="13" customFormat="1" x14ac:dyDescent="0.2">
      <c r="B1648" s="192"/>
      <c r="C1648" s="193"/>
      <c r="D1648" s="187" t="s">
        <v>181</v>
      </c>
      <c r="E1648" s="194" t="s">
        <v>19</v>
      </c>
      <c r="F1648" s="195" t="s">
        <v>2791</v>
      </c>
      <c r="G1648" s="193"/>
      <c r="H1648" s="196">
        <v>31.8</v>
      </c>
      <c r="I1648" s="197"/>
      <c r="J1648" s="193"/>
      <c r="K1648" s="193"/>
      <c r="L1648" s="198"/>
      <c r="M1648" s="199"/>
      <c r="N1648" s="200"/>
      <c r="O1648" s="200"/>
      <c r="P1648" s="200"/>
      <c r="Q1648" s="200"/>
      <c r="R1648" s="200"/>
      <c r="S1648" s="200"/>
      <c r="T1648" s="201"/>
      <c r="AT1648" s="202" t="s">
        <v>181</v>
      </c>
      <c r="AU1648" s="202" t="s">
        <v>84</v>
      </c>
      <c r="AV1648" s="13" t="s">
        <v>84</v>
      </c>
      <c r="AW1648" s="13" t="s">
        <v>35</v>
      </c>
      <c r="AX1648" s="13" t="s">
        <v>74</v>
      </c>
      <c r="AY1648" s="202" t="s">
        <v>170</v>
      </c>
    </row>
    <row r="1649" spans="1:65" s="13" customFormat="1" x14ac:dyDescent="0.2">
      <c r="B1649" s="192"/>
      <c r="C1649" s="193"/>
      <c r="D1649" s="187" t="s">
        <v>181</v>
      </c>
      <c r="E1649" s="194" t="s">
        <v>19</v>
      </c>
      <c r="F1649" s="195" t="s">
        <v>2792</v>
      </c>
      <c r="G1649" s="193"/>
      <c r="H1649" s="196">
        <v>12.13</v>
      </c>
      <c r="I1649" s="197"/>
      <c r="J1649" s="193"/>
      <c r="K1649" s="193"/>
      <c r="L1649" s="198"/>
      <c r="M1649" s="199"/>
      <c r="N1649" s="200"/>
      <c r="O1649" s="200"/>
      <c r="P1649" s="200"/>
      <c r="Q1649" s="200"/>
      <c r="R1649" s="200"/>
      <c r="S1649" s="200"/>
      <c r="T1649" s="201"/>
      <c r="AT1649" s="202" t="s">
        <v>181</v>
      </c>
      <c r="AU1649" s="202" t="s">
        <v>84</v>
      </c>
      <c r="AV1649" s="13" t="s">
        <v>84</v>
      </c>
      <c r="AW1649" s="13" t="s">
        <v>35</v>
      </c>
      <c r="AX1649" s="13" t="s">
        <v>74</v>
      </c>
      <c r="AY1649" s="202" t="s">
        <v>170</v>
      </c>
    </row>
    <row r="1650" spans="1:65" s="13" customFormat="1" x14ac:dyDescent="0.2">
      <c r="B1650" s="192"/>
      <c r="C1650" s="193"/>
      <c r="D1650" s="187" t="s">
        <v>181</v>
      </c>
      <c r="E1650" s="194" t="s">
        <v>19</v>
      </c>
      <c r="F1650" s="195" t="s">
        <v>2793</v>
      </c>
      <c r="G1650" s="193"/>
      <c r="H1650" s="196">
        <v>9.7100000000000009</v>
      </c>
      <c r="I1650" s="197"/>
      <c r="J1650" s="193"/>
      <c r="K1650" s="193"/>
      <c r="L1650" s="198"/>
      <c r="M1650" s="199"/>
      <c r="N1650" s="200"/>
      <c r="O1650" s="200"/>
      <c r="P1650" s="200"/>
      <c r="Q1650" s="200"/>
      <c r="R1650" s="200"/>
      <c r="S1650" s="200"/>
      <c r="T1650" s="201"/>
      <c r="AT1650" s="202" t="s">
        <v>181</v>
      </c>
      <c r="AU1650" s="202" t="s">
        <v>84</v>
      </c>
      <c r="AV1650" s="13" t="s">
        <v>84</v>
      </c>
      <c r="AW1650" s="13" t="s">
        <v>35</v>
      </c>
      <c r="AX1650" s="13" t="s">
        <v>74</v>
      </c>
      <c r="AY1650" s="202" t="s">
        <v>170</v>
      </c>
    </row>
    <row r="1651" spans="1:65" s="13" customFormat="1" x14ac:dyDescent="0.2">
      <c r="B1651" s="192"/>
      <c r="C1651" s="193"/>
      <c r="D1651" s="187" t="s">
        <v>181</v>
      </c>
      <c r="E1651" s="194" t="s">
        <v>19</v>
      </c>
      <c r="F1651" s="195" t="s">
        <v>2794</v>
      </c>
      <c r="G1651" s="193"/>
      <c r="H1651" s="196">
        <v>19.34</v>
      </c>
      <c r="I1651" s="197"/>
      <c r="J1651" s="193"/>
      <c r="K1651" s="193"/>
      <c r="L1651" s="198"/>
      <c r="M1651" s="199"/>
      <c r="N1651" s="200"/>
      <c r="O1651" s="200"/>
      <c r="P1651" s="200"/>
      <c r="Q1651" s="200"/>
      <c r="R1651" s="200"/>
      <c r="S1651" s="200"/>
      <c r="T1651" s="201"/>
      <c r="AT1651" s="202" t="s">
        <v>181</v>
      </c>
      <c r="AU1651" s="202" t="s">
        <v>84</v>
      </c>
      <c r="AV1651" s="13" t="s">
        <v>84</v>
      </c>
      <c r="AW1651" s="13" t="s">
        <v>35</v>
      </c>
      <c r="AX1651" s="13" t="s">
        <v>74</v>
      </c>
      <c r="AY1651" s="202" t="s">
        <v>170</v>
      </c>
    </row>
    <row r="1652" spans="1:65" s="13" customFormat="1" x14ac:dyDescent="0.2">
      <c r="B1652" s="192"/>
      <c r="C1652" s="193"/>
      <c r="D1652" s="187" t="s">
        <v>181</v>
      </c>
      <c r="E1652" s="194" t="s">
        <v>19</v>
      </c>
      <c r="F1652" s="195" t="s">
        <v>2795</v>
      </c>
      <c r="G1652" s="193"/>
      <c r="H1652" s="196">
        <v>2.2200000000000002</v>
      </c>
      <c r="I1652" s="197"/>
      <c r="J1652" s="193"/>
      <c r="K1652" s="193"/>
      <c r="L1652" s="198"/>
      <c r="M1652" s="199"/>
      <c r="N1652" s="200"/>
      <c r="O1652" s="200"/>
      <c r="P1652" s="200"/>
      <c r="Q1652" s="200"/>
      <c r="R1652" s="200"/>
      <c r="S1652" s="200"/>
      <c r="T1652" s="201"/>
      <c r="AT1652" s="202" t="s">
        <v>181</v>
      </c>
      <c r="AU1652" s="202" t="s">
        <v>84</v>
      </c>
      <c r="AV1652" s="13" t="s">
        <v>84</v>
      </c>
      <c r="AW1652" s="13" t="s">
        <v>35</v>
      </c>
      <c r="AX1652" s="13" t="s">
        <v>74</v>
      </c>
      <c r="AY1652" s="202" t="s">
        <v>170</v>
      </c>
    </row>
    <row r="1653" spans="1:65" s="13" customFormat="1" x14ac:dyDescent="0.2">
      <c r="B1653" s="192"/>
      <c r="C1653" s="193"/>
      <c r="D1653" s="187" t="s">
        <v>181</v>
      </c>
      <c r="E1653" s="194" t="s">
        <v>19</v>
      </c>
      <c r="F1653" s="195" t="s">
        <v>2796</v>
      </c>
      <c r="G1653" s="193"/>
      <c r="H1653" s="196">
        <v>3.07</v>
      </c>
      <c r="I1653" s="197"/>
      <c r="J1653" s="193"/>
      <c r="K1653" s="193"/>
      <c r="L1653" s="198"/>
      <c r="M1653" s="199"/>
      <c r="N1653" s="200"/>
      <c r="O1653" s="200"/>
      <c r="P1653" s="200"/>
      <c r="Q1653" s="200"/>
      <c r="R1653" s="200"/>
      <c r="S1653" s="200"/>
      <c r="T1653" s="201"/>
      <c r="AT1653" s="202" t="s">
        <v>181</v>
      </c>
      <c r="AU1653" s="202" t="s">
        <v>84</v>
      </c>
      <c r="AV1653" s="13" t="s">
        <v>84</v>
      </c>
      <c r="AW1653" s="13" t="s">
        <v>35</v>
      </c>
      <c r="AX1653" s="13" t="s">
        <v>74</v>
      </c>
      <c r="AY1653" s="202" t="s">
        <v>170</v>
      </c>
    </row>
    <row r="1654" spans="1:65" s="13" customFormat="1" x14ac:dyDescent="0.2">
      <c r="B1654" s="192"/>
      <c r="C1654" s="193"/>
      <c r="D1654" s="187" t="s">
        <v>181</v>
      </c>
      <c r="E1654" s="194" t="s">
        <v>19</v>
      </c>
      <c r="F1654" s="195" t="s">
        <v>2797</v>
      </c>
      <c r="G1654" s="193"/>
      <c r="H1654" s="196">
        <v>3.9649999999999999</v>
      </c>
      <c r="I1654" s="197"/>
      <c r="J1654" s="193"/>
      <c r="K1654" s="193"/>
      <c r="L1654" s="198"/>
      <c r="M1654" s="199"/>
      <c r="N1654" s="200"/>
      <c r="O1654" s="200"/>
      <c r="P1654" s="200"/>
      <c r="Q1654" s="200"/>
      <c r="R1654" s="200"/>
      <c r="S1654" s="200"/>
      <c r="T1654" s="201"/>
      <c r="AT1654" s="202" t="s">
        <v>181</v>
      </c>
      <c r="AU1654" s="202" t="s">
        <v>84</v>
      </c>
      <c r="AV1654" s="13" t="s">
        <v>84</v>
      </c>
      <c r="AW1654" s="13" t="s">
        <v>35</v>
      </c>
      <c r="AX1654" s="13" t="s">
        <v>74</v>
      </c>
      <c r="AY1654" s="202" t="s">
        <v>170</v>
      </c>
    </row>
    <row r="1655" spans="1:65" s="14" customFormat="1" x14ac:dyDescent="0.2">
      <c r="B1655" s="203"/>
      <c r="C1655" s="204"/>
      <c r="D1655" s="187" t="s">
        <v>181</v>
      </c>
      <c r="E1655" s="205" t="s">
        <v>19</v>
      </c>
      <c r="F1655" s="206" t="s">
        <v>185</v>
      </c>
      <c r="G1655" s="204"/>
      <c r="H1655" s="207">
        <v>247.935</v>
      </c>
      <c r="I1655" s="208"/>
      <c r="J1655" s="204"/>
      <c r="K1655" s="204"/>
      <c r="L1655" s="209"/>
      <c r="M1655" s="210"/>
      <c r="N1655" s="211"/>
      <c r="O1655" s="211"/>
      <c r="P1655" s="211"/>
      <c r="Q1655" s="211"/>
      <c r="R1655" s="211"/>
      <c r="S1655" s="211"/>
      <c r="T1655" s="212"/>
      <c r="AT1655" s="213" t="s">
        <v>181</v>
      </c>
      <c r="AU1655" s="213" t="s">
        <v>84</v>
      </c>
      <c r="AV1655" s="14" t="s">
        <v>177</v>
      </c>
      <c r="AW1655" s="14" t="s">
        <v>35</v>
      </c>
      <c r="AX1655" s="14" t="s">
        <v>82</v>
      </c>
      <c r="AY1655" s="213" t="s">
        <v>170</v>
      </c>
    </row>
    <row r="1656" spans="1:65" s="2" customFormat="1" ht="24" x14ac:dyDescent="0.2">
      <c r="A1656" s="35"/>
      <c r="B1656" s="36"/>
      <c r="C1656" s="214" t="s">
        <v>2798</v>
      </c>
      <c r="D1656" s="214" t="s">
        <v>239</v>
      </c>
      <c r="E1656" s="215" t="s">
        <v>2749</v>
      </c>
      <c r="F1656" s="216" t="s">
        <v>2750</v>
      </c>
      <c r="G1656" s="217" t="s">
        <v>248</v>
      </c>
      <c r="H1656" s="218">
        <v>285.125</v>
      </c>
      <c r="I1656" s="219"/>
      <c r="J1656" s="220">
        <f>ROUND(I1656*H1656,2)</f>
        <v>0</v>
      </c>
      <c r="K1656" s="216" t="s">
        <v>176</v>
      </c>
      <c r="L1656" s="221"/>
      <c r="M1656" s="222" t="s">
        <v>19</v>
      </c>
      <c r="N1656" s="223" t="s">
        <v>45</v>
      </c>
      <c r="O1656" s="65"/>
      <c r="P1656" s="183">
        <f>O1656*H1656</f>
        <v>0</v>
      </c>
      <c r="Q1656" s="183">
        <v>2.3099999999999999E-2</v>
      </c>
      <c r="R1656" s="183">
        <f>Q1656*H1656</f>
        <v>6.5863874999999998</v>
      </c>
      <c r="S1656" s="183">
        <v>0</v>
      </c>
      <c r="T1656" s="184">
        <f>S1656*H1656</f>
        <v>0</v>
      </c>
      <c r="U1656" s="35"/>
      <c r="V1656" s="35"/>
      <c r="W1656" s="35"/>
      <c r="X1656" s="35"/>
      <c r="Y1656" s="35"/>
      <c r="Z1656" s="35"/>
      <c r="AA1656" s="35"/>
      <c r="AB1656" s="35"/>
      <c r="AC1656" s="35"/>
      <c r="AD1656" s="35"/>
      <c r="AE1656" s="35"/>
      <c r="AR1656" s="185" t="s">
        <v>426</v>
      </c>
      <c r="AT1656" s="185" t="s">
        <v>239</v>
      </c>
      <c r="AU1656" s="185" t="s">
        <v>84</v>
      </c>
      <c r="AY1656" s="18" t="s">
        <v>170</v>
      </c>
      <c r="BE1656" s="186">
        <f>IF(N1656="základní",J1656,0)</f>
        <v>0</v>
      </c>
      <c r="BF1656" s="186">
        <f>IF(N1656="snížená",J1656,0)</f>
        <v>0</v>
      </c>
      <c r="BG1656" s="186">
        <f>IF(N1656="zákl. přenesená",J1656,0)</f>
        <v>0</v>
      </c>
      <c r="BH1656" s="186">
        <f>IF(N1656="sníž. přenesená",J1656,0)</f>
        <v>0</v>
      </c>
      <c r="BI1656" s="186">
        <f>IF(N1656="nulová",J1656,0)</f>
        <v>0</v>
      </c>
      <c r="BJ1656" s="18" t="s">
        <v>82</v>
      </c>
      <c r="BK1656" s="186">
        <f>ROUND(I1656*H1656,2)</f>
        <v>0</v>
      </c>
      <c r="BL1656" s="18" t="s">
        <v>276</v>
      </c>
      <c r="BM1656" s="185" t="s">
        <v>2799</v>
      </c>
    </row>
    <row r="1657" spans="1:65" s="13" customFormat="1" x14ac:dyDescent="0.2">
      <c r="B1657" s="192"/>
      <c r="C1657" s="193"/>
      <c r="D1657" s="187" t="s">
        <v>181</v>
      </c>
      <c r="E1657" s="193"/>
      <c r="F1657" s="195" t="s">
        <v>2800</v>
      </c>
      <c r="G1657" s="193"/>
      <c r="H1657" s="196">
        <v>285.125</v>
      </c>
      <c r="I1657" s="197"/>
      <c r="J1657" s="193"/>
      <c r="K1657" s="193"/>
      <c r="L1657" s="198"/>
      <c r="M1657" s="199"/>
      <c r="N1657" s="200"/>
      <c r="O1657" s="200"/>
      <c r="P1657" s="200"/>
      <c r="Q1657" s="200"/>
      <c r="R1657" s="200"/>
      <c r="S1657" s="200"/>
      <c r="T1657" s="201"/>
      <c r="AT1657" s="202" t="s">
        <v>181</v>
      </c>
      <c r="AU1657" s="202" t="s">
        <v>84</v>
      </c>
      <c r="AV1657" s="13" t="s">
        <v>84</v>
      </c>
      <c r="AW1657" s="13" t="s">
        <v>4</v>
      </c>
      <c r="AX1657" s="13" t="s">
        <v>82</v>
      </c>
      <c r="AY1657" s="202" t="s">
        <v>170</v>
      </c>
    </row>
    <row r="1658" spans="1:65" s="2" customFormat="1" ht="16.5" customHeight="1" x14ac:dyDescent="0.2">
      <c r="A1658" s="35"/>
      <c r="B1658" s="36"/>
      <c r="C1658" s="174" t="s">
        <v>2801</v>
      </c>
      <c r="D1658" s="174" t="s">
        <v>172</v>
      </c>
      <c r="E1658" s="175" t="s">
        <v>2802</v>
      </c>
      <c r="F1658" s="176" t="s">
        <v>2803</v>
      </c>
      <c r="G1658" s="177" t="s">
        <v>248</v>
      </c>
      <c r="H1658" s="178">
        <v>206.55</v>
      </c>
      <c r="I1658" s="179"/>
      <c r="J1658" s="180">
        <f>ROUND(I1658*H1658,2)</f>
        <v>0</v>
      </c>
      <c r="K1658" s="176" t="s">
        <v>176</v>
      </c>
      <c r="L1658" s="40"/>
      <c r="M1658" s="181" t="s">
        <v>19</v>
      </c>
      <c r="N1658" s="182" t="s">
        <v>45</v>
      </c>
      <c r="O1658" s="65"/>
      <c r="P1658" s="183">
        <f>O1658*H1658</f>
        <v>0</v>
      </c>
      <c r="Q1658" s="183">
        <v>1.5E-3</v>
      </c>
      <c r="R1658" s="183">
        <f>Q1658*H1658</f>
        <v>0.30982500000000002</v>
      </c>
      <c r="S1658" s="183">
        <v>0</v>
      </c>
      <c r="T1658" s="184">
        <f>S1658*H1658</f>
        <v>0</v>
      </c>
      <c r="U1658" s="35"/>
      <c r="V1658" s="35"/>
      <c r="W1658" s="35"/>
      <c r="X1658" s="35"/>
      <c r="Y1658" s="35"/>
      <c r="Z1658" s="35"/>
      <c r="AA1658" s="35"/>
      <c r="AB1658" s="35"/>
      <c r="AC1658" s="35"/>
      <c r="AD1658" s="35"/>
      <c r="AE1658" s="35"/>
      <c r="AR1658" s="185" t="s">
        <v>276</v>
      </c>
      <c r="AT1658" s="185" t="s">
        <v>172</v>
      </c>
      <c r="AU1658" s="185" t="s">
        <v>84</v>
      </c>
      <c r="AY1658" s="18" t="s">
        <v>170</v>
      </c>
      <c r="BE1658" s="186">
        <f>IF(N1658="základní",J1658,0)</f>
        <v>0</v>
      </c>
      <c r="BF1658" s="186">
        <f>IF(N1658="snížená",J1658,0)</f>
        <v>0</v>
      </c>
      <c r="BG1658" s="186">
        <f>IF(N1658="zákl. přenesená",J1658,0)</f>
        <v>0</v>
      </c>
      <c r="BH1658" s="186">
        <f>IF(N1658="sníž. přenesená",J1658,0)</f>
        <v>0</v>
      </c>
      <c r="BI1658" s="186">
        <f>IF(N1658="nulová",J1658,0)</f>
        <v>0</v>
      </c>
      <c r="BJ1658" s="18" t="s">
        <v>82</v>
      </c>
      <c r="BK1658" s="186">
        <f>ROUND(I1658*H1658,2)</f>
        <v>0</v>
      </c>
      <c r="BL1658" s="18" t="s">
        <v>276</v>
      </c>
      <c r="BM1658" s="185" t="s">
        <v>2804</v>
      </c>
    </row>
    <row r="1659" spans="1:65" s="2" customFormat="1" ht="58.5" x14ac:dyDescent="0.2">
      <c r="A1659" s="35"/>
      <c r="B1659" s="36"/>
      <c r="C1659" s="37"/>
      <c r="D1659" s="187" t="s">
        <v>179</v>
      </c>
      <c r="E1659" s="37"/>
      <c r="F1659" s="188" t="s">
        <v>2805</v>
      </c>
      <c r="G1659" s="37"/>
      <c r="H1659" s="37"/>
      <c r="I1659" s="189"/>
      <c r="J1659" s="37"/>
      <c r="K1659" s="37"/>
      <c r="L1659" s="40"/>
      <c r="M1659" s="190"/>
      <c r="N1659" s="191"/>
      <c r="O1659" s="65"/>
      <c r="P1659" s="65"/>
      <c r="Q1659" s="65"/>
      <c r="R1659" s="65"/>
      <c r="S1659" s="65"/>
      <c r="T1659" s="66"/>
      <c r="U1659" s="35"/>
      <c r="V1659" s="35"/>
      <c r="W1659" s="35"/>
      <c r="X1659" s="35"/>
      <c r="Y1659" s="35"/>
      <c r="Z1659" s="35"/>
      <c r="AA1659" s="35"/>
      <c r="AB1659" s="35"/>
      <c r="AC1659" s="35"/>
      <c r="AD1659" s="35"/>
      <c r="AE1659" s="35"/>
      <c r="AT1659" s="18" t="s">
        <v>179</v>
      </c>
      <c r="AU1659" s="18" t="s">
        <v>84</v>
      </c>
    </row>
    <row r="1660" spans="1:65" s="13" customFormat="1" x14ac:dyDescent="0.2">
      <c r="B1660" s="192"/>
      <c r="C1660" s="193"/>
      <c r="D1660" s="187" t="s">
        <v>181</v>
      </c>
      <c r="E1660" s="194" t="s">
        <v>19</v>
      </c>
      <c r="F1660" s="195" t="s">
        <v>2806</v>
      </c>
      <c r="G1660" s="193"/>
      <c r="H1660" s="196">
        <v>51.16</v>
      </c>
      <c r="I1660" s="197"/>
      <c r="J1660" s="193"/>
      <c r="K1660" s="193"/>
      <c r="L1660" s="198"/>
      <c r="M1660" s="199"/>
      <c r="N1660" s="200"/>
      <c r="O1660" s="200"/>
      <c r="P1660" s="200"/>
      <c r="Q1660" s="200"/>
      <c r="R1660" s="200"/>
      <c r="S1660" s="200"/>
      <c r="T1660" s="201"/>
      <c r="AT1660" s="202" t="s">
        <v>181</v>
      </c>
      <c r="AU1660" s="202" t="s">
        <v>84</v>
      </c>
      <c r="AV1660" s="13" t="s">
        <v>84</v>
      </c>
      <c r="AW1660" s="13" t="s">
        <v>35</v>
      </c>
      <c r="AX1660" s="13" t="s">
        <v>74</v>
      </c>
      <c r="AY1660" s="202" t="s">
        <v>170</v>
      </c>
    </row>
    <row r="1661" spans="1:65" s="13" customFormat="1" x14ac:dyDescent="0.2">
      <c r="B1661" s="192"/>
      <c r="C1661" s="193"/>
      <c r="D1661" s="187" t="s">
        <v>181</v>
      </c>
      <c r="E1661" s="194" t="s">
        <v>19</v>
      </c>
      <c r="F1661" s="195" t="s">
        <v>2807</v>
      </c>
      <c r="G1661" s="193"/>
      <c r="H1661" s="196">
        <v>15.26</v>
      </c>
      <c r="I1661" s="197"/>
      <c r="J1661" s="193"/>
      <c r="K1661" s="193"/>
      <c r="L1661" s="198"/>
      <c r="M1661" s="199"/>
      <c r="N1661" s="200"/>
      <c r="O1661" s="200"/>
      <c r="P1661" s="200"/>
      <c r="Q1661" s="200"/>
      <c r="R1661" s="200"/>
      <c r="S1661" s="200"/>
      <c r="T1661" s="201"/>
      <c r="AT1661" s="202" t="s">
        <v>181</v>
      </c>
      <c r="AU1661" s="202" t="s">
        <v>84</v>
      </c>
      <c r="AV1661" s="13" t="s">
        <v>84</v>
      </c>
      <c r="AW1661" s="13" t="s">
        <v>35</v>
      </c>
      <c r="AX1661" s="13" t="s">
        <v>74</v>
      </c>
      <c r="AY1661" s="202" t="s">
        <v>170</v>
      </c>
    </row>
    <row r="1662" spans="1:65" s="13" customFormat="1" x14ac:dyDescent="0.2">
      <c r="B1662" s="192"/>
      <c r="C1662" s="193"/>
      <c r="D1662" s="187" t="s">
        <v>181</v>
      </c>
      <c r="E1662" s="194" t="s">
        <v>19</v>
      </c>
      <c r="F1662" s="195" t="s">
        <v>2808</v>
      </c>
      <c r="G1662" s="193"/>
      <c r="H1662" s="196">
        <v>22.64</v>
      </c>
      <c r="I1662" s="197"/>
      <c r="J1662" s="193"/>
      <c r="K1662" s="193"/>
      <c r="L1662" s="198"/>
      <c r="M1662" s="199"/>
      <c r="N1662" s="200"/>
      <c r="O1662" s="200"/>
      <c r="P1662" s="200"/>
      <c r="Q1662" s="200"/>
      <c r="R1662" s="200"/>
      <c r="S1662" s="200"/>
      <c r="T1662" s="201"/>
      <c r="AT1662" s="202" t="s">
        <v>181</v>
      </c>
      <c r="AU1662" s="202" t="s">
        <v>84</v>
      </c>
      <c r="AV1662" s="13" t="s">
        <v>84</v>
      </c>
      <c r="AW1662" s="13" t="s">
        <v>35</v>
      </c>
      <c r="AX1662" s="13" t="s">
        <v>74</v>
      </c>
      <c r="AY1662" s="202" t="s">
        <v>170</v>
      </c>
    </row>
    <row r="1663" spans="1:65" s="13" customFormat="1" x14ac:dyDescent="0.2">
      <c r="B1663" s="192"/>
      <c r="C1663" s="193"/>
      <c r="D1663" s="187" t="s">
        <v>181</v>
      </c>
      <c r="E1663" s="194" t="s">
        <v>19</v>
      </c>
      <c r="F1663" s="195" t="s">
        <v>2809</v>
      </c>
      <c r="G1663" s="193"/>
      <c r="H1663" s="196">
        <v>31.8</v>
      </c>
      <c r="I1663" s="197"/>
      <c r="J1663" s="193"/>
      <c r="K1663" s="193"/>
      <c r="L1663" s="198"/>
      <c r="M1663" s="199"/>
      <c r="N1663" s="200"/>
      <c r="O1663" s="200"/>
      <c r="P1663" s="200"/>
      <c r="Q1663" s="200"/>
      <c r="R1663" s="200"/>
      <c r="S1663" s="200"/>
      <c r="T1663" s="201"/>
      <c r="AT1663" s="202" t="s">
        <v>181</v>
      </c>
      <c r="AU1663" s="202" t="s">
        <v>84</v>
      </c>
      <c r="AV1663" s="13" t="s">
        <v>84</v>
      </c>
      <c r="AW1663" s="13" t="s">
        <v>35</v>
      </c>
      <c r="AX1663" s="13" t="s">
        <v>74</v>
      </c>
      <c r="AY1663" s="202" t="s">
        <v>170</v>
      </c>
    </row>
    <row r="1664" spans="1:65" s="13" customFormat="1" x14ac:dyDescent="0.2">
      <c r="B1664" s="192"/>
      <c r="C1664" s="193"/>
      <c r="D1664" s="187" t="s">
        <v>181</v>
      </c>
      <c r="E1664" s="194" t="s">
        <v>19</v>
      </c>
      <c r="F1664" s="195" t="s">
        <v>2810</v>
      </c>
      <c r="G1664" s="193"/>
      <c r="H1664" s="196">
        <v>12.13</v>
      </c>
      <c r="I1664" s="197"/>
      <c r="J1664" s="193"/>
      <c r="K1664" s="193"/>
      <c r="L1664" s="198"/>
      <c r="M1664" s="199"/>
      <c r="N1664" s="200"/>
      <c r="O1664" s="200"/>
      <c r="P1664" s="200"/>
      <c r="Q1664" s="200"/>
      <c r="R1664" s="200"/>
      <c r="S1664" s="200"/>
      <c r="T1664" s="201"/>
      <c r="AT1664" s="202" t="s">
        <v>181</v>
      </c>
      <c r="AU1664" s="202" t="s">
        <v>84</v>
      </c>
      <c r="AV1664" s="13" t="s">
        <v>84</v>
      </c>
      <c r="AW1664" s="13" t="s">
        <v>35</v>
      </c>
      <c r="AX1664" s="13" t="s">
        <v>74</v>
      </c>
      <c r="AY1664" s="202" t="s">
        <v>170</v>
      </c>
    </row>
    <row r="1665" spans="1:65" s="13" customFormat="1" x14ac:dyDescent="0.2">
      <c r="B1665" s="192"/>
      <c r="C1665" s="193"/>
      <c r="D1665" s="187" t="s">
        <v>181</v>
      </c>
      <c r="E1665" s="194" t="s">
        <v>19</v>
      </c>
      <c r="F1665" s="195" t="s">
        <v>2811</v>
      </c>
      <c r="G1665" s="193"/>
      <c r="H1665" s="196">
        <v>2.2200000000000002</v>
      </c>
      <c r="I1665" s="197"/>
      <c r="J1665" s="193"/>
      <c r="K1665" s="193"/>
      <c r="L1665" s="198"/>
      <c r="M1665" s="199"/>
      <c r="N1665" s="200"/>
      <c r="O1665" s="200"/>
      <c r="P1665" s="200"/>
      <c r="Q1665" s="200"/>
      <c r="R1665" s="200"/>
      <c r="S1665" s="200"/>
      <c r="T1665" s="201"/>
      <c r="AT1665" s="202" t="s">
        <v>181</v>
      </c>
      <c r="AU1665" s="202" t="s">
        <v>84</v>
      </c>
      <c r="AV1665" s="13" t="s">
        <v>84</v>
      </c>
      <c r="AW1665" s="13" t="s">
        <v>35</v>
      </c>
      <c r="AX1665" s="13" t="s">
        <v>74</v>
      </c>
      <c r="AY1665" s="202" t="s">
        <v>170</v>
      </c>
    </row>
    <row r="1666" spans="1:65" s="13" customFormat="1" x14ac:dyDescent="0.2">
      <c r="B1666" s="192"/>
      <c r="C1666" s="193"/>
      <c r="D1666" s="187" t="s">
        <v>181</v>
      </c>
      <c r="E1666" s="194" t="s">
        <v>19</v>
      </c>
      <c r="F1666" s="195" t="s">
        <v>2812</v>
      </c>
      <c r="G1666" s="193"/>
      <c r="H1666" s="196">
        <v>1.95</v>
      </c>
      <c r="I1666" s="197"/>
      <c r="J1666" s="193"/>
      <c r="K1666" s="193"/>
      <c r="L1666" s="198"/>
      <c r="M1666" s="199"/>
      <c r="N1666" s="200"/>
      <c r="O1666" s="200"/>
      <c r="P1666" s="200"/>
      <c r="Q1666" s="200"/>
      <c r="R1666" s="200"/>
      <c r="S1666" s="200"/>
      <c r="T1666" s="201"/>
      <c r="AT1666" s="202" t="s">
        <v>181</v>
      </c>
      <c r="AU1666" s="202" t="s">
        <v>84</v>
      </c>
      <c r="AV1666" s="13" t="s">
        <v>84</v>
      </c>
      <c r="AW1666" s="13" t="s">
        <v>35</v>
      </c>
      <c r="AX1666" s="13" t="s">
        <v>74</v>
      </c>
      <c r="AY1666" s="202" t="s">
        <v>170</v>
      </c>
    </row>
    <row r="1667" spans="1:65" s="13" customFormat="1" x14ac:dyDescent="0.2">
      <c r="B1667" s="192"/>
      <c r="C1667" s="193"/>
      <c r="D1667" s="187" t="s">
        <v>181</v>
      </c>
      <c r="E1667" s="194" t="s">
        <v>19</v>
      </c>
      <c r="F1667" s="195" t="s">
        <v>2813</v>
      </c>
      <c r="G1667" s="193"/>
      <c r="H1667" s="196">
        <v>7.43</v>
      </c>
      <c r="I1667" s="197"/>
      <c r="J1667" s="193"/>
      <c r="K1667" s="193"/>
      <c r="L1667" s="198"/>
      <c r="M1667" s="199"/>
      <c r="N1667" s="200"/>
      <c r="O1667" s="200"/>
      <c r="P1667" s="200"/>
      <c r="Q1667" s="200"/>
      <c r="R1667" s="200"/>
      <c r="S1667" s="200"/>
      <c r="T1667" s="201"/>
      <c r="AT1667" s="202" t="s">
        <v>181</v>
      </c>
      <c r="AU1667" s="202" t="s">
        <v>84</v>
      </c>
      <c r="AV1667" s="13" t="s">
        <v>84</v>
      </c>
      <c r="AW1667" s="13" t="s">
        <v>35</v>
      </c>
      <c r="AX1667" s="13" t="s">
        <v>74</v>
      </c>
      <c r="AY1667" s="202" t="s">
        <v>170</v>
      </c>
    </row>
    <row r="1668" spans="1:65" s="13" customFormat="1" x14ac:dyDescent="0.2">
      <c r="B1668" s="192"/>
      <c r="C1668" s="193"/>
      <c r="D1668" s="187" t="s">
        <v>181</v>
      </c>
      <c r="E1668" s="194" t="s">
        <v>19</v>
      </c>
      <c r="F1668" s="195" t="s">
        <v>2814</v>
      </c>
      <c r="G1668" s="193"/>
      <c r="H1668" s="196">
        <v>9.36</v>
      </c>
      <c r="I1668" s="197"/>
      <c r="J1668" s="193"/>
      <c r="K1668" s="193"/>
      <c r="L1668" s="198"/>
      <c r="M1668" s="199"/>
      <c r="N1668" s="200"/>
      <c r="O1668" s="200"/>
      <c r="P1668" s="200"/>
      <c r="Q1668" s="200"/>
      <c r="R1668" s="200"/>
      <c r="S1668" s="200"/>
      <c r="T1668" s="201"/>
      <c r="AT1668" s="202" t="s">
        <v>181</v>
      </c>
      <c r="AU1668" s="202" t="s">
        <v>84</v>
      </c>
      <c r="AV1668" s="13" t="s">
        <v>84</v>
      </c>
      <c r="AW1668" s="13" t="s">
        <v>35</v>
      </c>
      <c r="AX1668" s="13" t="s">
        <v>74</v>
      </c>
      <c r="AY1668" s="202" t="s">
        <v>170</v>
      </c>
    </row>
    <row r="1669" spans="1:65" s="13" customFormat="1" x14ac:dyDescent="0.2">
      <c r="B1669" s="192"/>
      <c r="C1669" s="193"/>
      <c r="D1669" s="187" t="s">
        <v>181</v>
      </c>
      <c r="E1669" s="194" t="s">
        <v>19</v>
      </c>
      <c r="F1669" s="195" t="s">
        <v>2815</v>
      </c>
      <c r="G1669" s="193"/>
      <c r="H1669" s="196">
        <v>9.9600000000000009</v>
      </c>
      <c r="I1669" s="197"/>
      <c r="J1669" s="193"/>
      <c r="K1669" s="193"/>
      <c r="L1669" s="198"/>
      <c r="M1669" s="199"/>
      <c r="N1669" s="200"/>
      <c r="O1669" s="200"/>
      <c r="P1669" s="200"/>
      <c r="Q1669" s="200"/>
      <c r="R1669" s="200"/>
      <c r="S1669" s="200"/>
      <c r="T1669" s="201"/>
      <c r="AT1669" s="202" t="s">
        <v>181</v>
      </c>
      <c r="AU1669" s="202" t="s">
        <v>84</v>
      </c>
      <c r="AV1669" s="13" t="s">
        <v>84</v>
      </c>
      <c r="AW1669" s="13" t="s">
        <v>35</v>
      </c>
      <c r="AX1669" s="13" t="s">
        <v>74</v>
      </c>
      <c r="AY1669" s="202" t="s">
        <v>170</v>
      </c>
    </row>
    <row r="1670" spans="1:65" s="13" customFormat="1" x14ac:dyDescent="0.2">
      <c r="B1670" s="192"/>
      <c r="C1670" s="193"/>
      <c r="D1670" s="187" t="s">
        <v>181</v>
      </c>
      <c r="E1670" s="194" t="s">
        <v>19</v>
      </c>
      <c r="F1670" s="195" t="s">
        <v>2816</v>
      </c>
      <c r="G1670" s="193"/>
      <c r="H1670" s="196">
        <v>14.63</v>
      </c>
      <c r="I1670" s="197"/>
      <c r="J1670" s="193"/>
      <c r="K1670" s="193"/>
      <c r="L1670" s="198"/>
      <c r="M1670" s="199"/>
      <c r="N1670" s="200"/>
      <c r="O1670" s="200"/>
      <c r="P1670" s="200"/>
      <c r="Q1670" s="200"/>
      <c r="R1670" s="200"/>
      <c r="S1670" s="200"/>
      <c r="T1670" s="201"/>
      <c r="AT1670" s="202" t="s">
        <v>181</v>
      </c>
      <c r="AU1670" s="202" t="s">
        <v>84</v>
      </c>
      <c r="AV1670" s="13" t="s">
        <v>84</v>
      </c>
      <c r="AW1670" s="13" t="s">
        <v>35</v>
      </c>
      <c r="AX1670" s="13" t="s">
        <v>74</v>
      </c>
      <c r="AY1670" s="202" t="s">
        <v>170</v>
      </c>
    </row>
    <row r="1671" spans="1:65" s="13" customFormat="1" x14ac:dyDescent="0.2">
      <c r="B1671" s="192"/>
      <c r="C1671" s="193"/>
      <c r="D1671" s="187" t="s">
        <v>181</v>
      </c>
      <c r="E1671" s="194" t="s">
        <v>19</v>
      </c>
      <c r="F1671" s="195" t="s">
        <v>2817</v>
      </c>
      <c r="G1671" s="193"/>
      <c r="H1671" s="196">
        <v>14.63</v>
      </c>
      <c r="I1671" s="197"/>
      <c r="J1671" s="193"/>
      <c r="K1671" s="193"/>
      <c r="L1671" s="198"/>
      <c r="M1671" s="199"/>
      <c r="N1671" s="200"/>
      <c r="O1671" s="200"/>
      <c r="P1671" s="200"/>
      <c r="Q1671" s="200"/>
      <c r="R1671" s="200"/>
      <c r="S1671" s="200"/>
      <c r="T1671" s="201"/>
      <c r="AT1671" s="202" t="s">
        <v>181</v>
      </c>
      <c r="AU1671" s="202" t="s">
        <v>84</v>
      </c>
      <c r="AV1671" s="13" t="s">
        <v>84</v>
      </c>
      <c r="AW1671" s="13" t="s">
        <v>35</v>
      </c>
      <c r="AX1671" s="13" t="s">
        <v>74</v>
      </c>
      <c r="AY1671" s="202" t="s">
        <v>170</v>
      </c>
    </row>
    <row r="1672" spans="1:65" s="13" customFormat="1" x14ac:dyDescent="0.2">
      <c r="B1672" s="192"/>
      <c r="C1672" s="193"/>
      <c r="D1672" s="187" t="s">
        <v>181</v>
      </c>
      <c r="E1672" s="194" t="s">
        <v>19</v>
      </c>
      <c r="F1672" s="195" t="s">
        <v>2818</v>
      </c>
      <c r="G1672" s="193"/>
      <c r="H1672" s="196">
        <v>13.38</v>
      </c>
      <c r="I1672" s="197"/>
      <c r="J1672" s="193"/>
      <c r="K1672" s="193"/>
      <c r="L1672" s="198"/>
      <c r="M1672" s="199"/>
      <c r="N1672" s="200"/>
      <c r="O1672" s="200"/>
      <c r="P1672" s="200"/>
      <c r="Q1672" s="200"/>
      <c r="R1672" s="200"/>
      <c r="S1672" s="200"/>
      <c r="T1672" s="201"/>
      <c r="AT1672" s="202" t="s">
        <v>181</v>
      </c>
      <c r="AU1672" s="202" t="s">
        <v>84</v>
      </c>
      <c r="AV1672" s="13" t="s">
        <v>84</v>
      </c>
      <c r="AW1672" s="13" t="s">
        <v>35</v>
      </c>
      <c r="AX1672" s="13" t="s">
        <v>74</v>
      </c>
      <c r="AY1672" s="202" t="s">
        <v>170</v>
      </c>
    </row>
    <row r="1673" spans="1:65" s="14" customFormat="1" x14ac:dyDescent="0.2">
      <c r="B1673" s="203"/>
      <c r="C1673" s="204"/>
      <c r="D1673" s="187" t="s">
        <v>181</v>
      </c>
      <c r="E1673" s="205" t="s">
        <v>19</v>
      </c>
      <c r="F1673" s="206" t="s">
        <v>185</v>
      </c>
      <c r="G1673" s="204"/>
      <c r="H1673" s="207">
        <v>206.55</v>
      </c>
      <c r="I1673" s="208"/>
      <c r="J1673" s="204"/>
      <c r="K1673" s="204"/>
      <c r="L1673" s="209"/>
      <c r="M1673" s="210"/>
      <c r="N1673" s="211"/>
      <c r="O1673" s="211"/>
      <c r="P1673" s="211"/>
      <c r="Q1673" s="211"/>
      <c r="R1673" s="211"/>
      <c r="S1673" s="211"/>
      <c r="T1673" s="212"/>
      <c r="AT1673" s="213" t="s">
        <v>181</v>
      </c>
      <c r="AU1673" s="213" t="s">
        <v>84</v>
      </c>
      <c r="AV1673" s="14" t="s">
        <v>177</v>
      </c>
      <c r="AW1673" s="14" t="s">
        <v>35</v>
      </c>
      <c r="AX1673" s="14" t="s">
        <v>82</v>
      </c>
      <c r="AY1673" s="213" t="s">
        <v>170</v>
      </c>
    </row>
    <row r="1674" spans="1:65" s="2" customFormat="1" ht="24" x14ac:dyDescent="0.2">
      <c r="A1674" s="35"/>
      <c r="B1674" s="36"/>
      <c r="C1674" s="174" t="s">
        <v>2819</v>
      </c>
      <c r="D1674" s="174" t="s">
        <v>172</v>
      </c>
      <c r="E1674" s="175" t="s">
        <v>2820</v>
      </c>
      <c r="F1674" s="176" t="s">
        <v>2821</v>
      </c>
      <c r="G1674" s="177" t="s">
        <v>1153</v>
      </c>
      <c r="H1674" s="224"/>
      <c r="I1674" s="179"/>
      <c r="J1674" s="180">
        <f>ROUND(I1674*H1674,2)</f>
        <v>0</v>
      </c>
      <c r="K1674" s="176" t="s">
        <v>176</v>
      </c>
      <c r="L1674" s="40"/>
      <c r="M1674" s="181" t="s">
        <v>19</v>
      </c>
      <c r="N1674" s="182" t="s">
        <v>45</v>
      </c>
      <c r="O1674" s="65"/>
      <c r="P1674" s="183">
        <f>O1674*H1674</f>
        <v>0</v>
      </c>
      <c r="Q1674" s="183">
        <v>0</v>
      </c>
      <c r="R1674" s="183">
        <f>Q1674*H1674</f>
        <v>0</v>
      </c>
      <c r="S1674" s="183">
        <v>0</v>
      </c>
      <c r="T1674" s="184">
        <f>S1674*H1674</f>
        <v>0</v>
      </c>
      <c r="U1674" s="35"/>
      <c r="V1674" s="35"/>
      <c r="W1674" s="35"/>
      <c r="X1674" s="35"/>
      <c r="Y1674" s="35"/>
      <c r="Z1674" s="35"/>
      <c r="AA1674" s="35"/>
      <c r="AB1674" s="35"/>
      <c r="AC1674" s="35"/>
      <c r="AD1674" s="35"/>
      <c r="AE1674" s="35"/>
      <c r="AR1674" s="185" t="s">
        <v>276</v>
      </c>
      <c r="AT1674" s="185" t="s">
        <v>172</v>
      </c>
      <c r="AU1674" s="185" t="s">
        <v>84</v>
      </c>
      <c r="AY1674" s="18" t="s">
        <v>170</v>
      </c>
      <c r="BE1674" s="186">
        <f>IF(N1674="základní",J1674,0)</f>
        <v>0</v>
      </c>
      <c r="BF1674" s="186">
        <f>IF(N1674="snížená",J1674,0)</f>
        <v>0</v>
      </c>
      <c r="BG1674" s="186">
        <f>IF(N1674="zákl. přenesená",J1674,0)</f>
        <v>0</v>
      </c>
      <c r="BH1674" s="186">
        <f>IF(N1674="sníž. přenesená",J1674,0)</f>
        <v>0</v>
      </c>
      <c r="BI1674" s="186">
        <f>IF(N1674="nulová",J1674,0)</f>
        <v>0</v>
      </c>
      <c r="BJ1674" s="18" t="s">
        <v>82</v>
      </c>
      <c r="BK1674" s="186">
        <f>ROUND(I1674*H1674,2)</f>
        <v>0</v>
      </c>
      <c r="BL1674" s="18" t="s">
        <v>276</v>
      </c>
      <c r="BM1674" s="185" t="s">
        <v>2822</v>
      </c>
    </row>
    <row r="1675" spans="1:65" s="2" customFormat="1" ht="78" x14ac:dyDescent="0.2">
      <c r="A1675" s="35"/>
      <c r="B1675" s="36"/>
      <c r="C1675" s="37"/>
      <c r="D1675" s="187" t="s">
        <v>179</v>
      </c>
      <c r="E1675" s="37"/>
      <c r="F1675" s="188" t="s">
        <v>1155</v>
      </c>
      <c r="G1675" s="37"/>
      <c r="H1675" s="37"/>
      <c r="I1675" s="189"/>
      <c r="J1675" s="37"/>
      <c r="K1675" s="37"/>
      <c r="L1675" s="40"/>
      <c r="M1675" s="190"/>
      <c r="N1675" s="191"/>
      <c r="O1675" s="65"/>
      <c r="P1675" s="65"/>
      <c r="Q1675" s="65"/>
      <c r="R1675" s="65"/>
      <c r="S1675" s="65"/>
      <c r="T1675" s="66"/>
      <c r="U1675" s="35"/>
      <c r="V1675" s="35"/>
      <c r="W1675" s="35"/>
      <c r="X1675" s="35"/>
      <c r="Y1675" s="35"/>
      <c r="Z1675" s="35"/>
      <c r="AA1675" s="35"/>
      <c r="AB1675" s="35"/>
      <c r="AC1675" s="35"/>
      <c r="AD1675" s="35"/>
      <c r="AE1675" s="35"/>
      <c r="AT1675" s="18" t="s">
        <v>179</v>
      </c>
      <c r="AU1675" s="18" t="s">
        <v>84</v>
      </c>
    </row>
    <row r="1676" spans="1:65" s="12" customFormat="1" ht="22.9" customHeight="1" x14ac:dyDescent="0.2">
      <c r="B1676" s="158"/>
      <c r="C1676" s="159"/>
      <c r="D1676" s="160" t="s">
        <v>73</v>
      </c>
      <c r="E1676" s="172" t="s">
        <v>2823</v>
      </c>
      <c r="F1676" s="172" t="s">
        <v>2824</v>
      </c>
      <c r="G1676" s="159"/>
      <c r="H1676" s="159"/>
      <c r="I1676" s="162"/>
      <c r="J1676" s="173">
        <f>BK1676</f>
        <v>0</v>
      </c>
      <c r="K1676" s="159"/>
      <c r="L1676" s="164"/>
      <c r="M1676" s="165"/>
      <c r="N1676" s="166"/>
      <c r="O1676" s="166"/>
      <c r="P1676" s="167">
        <f>SUM(P1677:P1711)</f>
        <v>0</v>
      </c>
      <c r="Q1676" s="166"/>
      <c r="R1676" s="167">
        <f>SUM(R1677:R1711)</f>
        <v>3.8695737500000007</v>
      </c>
      <c r="S1676" s="166"/>
      <c r="T1676" s="168">
        <f>SUM(T1677:T1711)</f>
        <v>0</v>
      </c>
      <c r="AR1676" s="169" t="s">
        <v>84</v>
      </c>
      <c r="AT1676" s="170" t="s">
        <v>73</v>
      </c>
      <c r="AU1676" s="170" t="s">
        <v>82</v>
      </c>
      <c r="AY1676" s="169" t="s">
        <v>170</v>
      </c>
      <c r="BK1676" s="171">
        <f>SUM(BK1677:BK1711)</f>
        <v>0</v>
      </c>
    </row>
    <row r="1677" spans="1:65" s="2" customFormat="1" ht="24" x14ac:dyDescent="0.2">
      <c r="A1677" s="35"/>
      <c r="B1677" s="36"/>
      <c r="C1677" s="174" t="s">
        <v>2825</v>
      </c>
      <c r="D1677" s="174" t="s">
        <v>172</v>
      </c>
      <c r="E1677" s="175" t="s">
        <v>2826</v>
      </c>
      <c r="F1677" s="176" t="s">
        <v>2827</v>
      </c>
      <c r="G1677" s="177" t="s">
        <v>272</v>
      </c>
      <c r="H1677" s="178">
        <v>200.74299999999999</v>
      </c>
      <c r="I1677" s="179"/>
      <c r="J1677" s="180">
        <f>ROUND(I1677*H1677,2)</f>
        <v>0</v>
      </c>
      <c r="K1677" s="176" t="s">
        <v>176</v>
      </c>
      <c r="L1677" s="40"/>
      <c r="M1677" s="181" t="s">
        <v>19</v>
      </c>
      <c r="N1677" s="182" t="s">
        <v>45</v>
      </c>
      <c r="O1677" s="65"/>
      <c r="P1677" s="183">
        <f>O1677*H1677</f>
        <v>0</v>
      </c>
      <c r="Q1677" s="183">
        <v>5.0000000000000002E-5</v>
      </c>
      <c r="R1677" s="183">
        <f>Q1677*H1677</f>
        <v>1.003715E-2</v>
      </c>
      <c r="S1677" s="183">
        <v>0</v>
      </c>
      <c r="T1677" s="184">
        <f>S1677*H1677</f>
        <v>0</v>
      </c>
      <c r="U1677" s="35"/>
      <c r="V1677" s="35"/>
      <c r="W1677" s="35"/>
      <c r="X1677" s="35"/>
      <c r="Y1677" s="35"/>
      <c r="Z1677" s="35"/>
      <c r="AA1677" s="35"/>
      <c r="AB1677" s="35"/>
      <c r="AC1677" s="35"/>
      <c r="AD1677" s="35"/>
      <c r="AE1677" s="35"/>
      <c r="AR1677" s="185" t="s">
        <v>276</v>
      </c>
      <c r="AT1677" s="185" t="s">
        <v>172</v>
      </c>
      <c r="AU1677" s="185" t="s">
        <v>84</v>
      </c>
      <c r="AY1677" s="18" t="s">
        <v>170</v>
      </c>
      <c r="BE1677" s="186">
        <f>IF(N1677="základní",J1677,0)</f>
        <v>0</v>
      </c>
      <c r="BF1677" s="186">
        <f>IF(N1677="snížená",J1677,0)</f>
        <v>0</v>
      </c>
      <c r="BG1677" s="186">
        <f>IF(N1677="zákl. přenesená",J1677,0)</f>
        <v>0</v>
      </c>
      <c r="BH1677" s="186">
        <f>IF(N1677="sníž. přenesená",J1677,0)</f>
        <v>0</v>
      </c>
      <c r="BI1677" s="186">
        <f>IF(N1677="nulová",J1677,0)</f>
        <v>0</v>
      </c>
      <c r="BJ1677" s="18" t="s">
        <v>82</v>
      </c>
      <c r="BK1677" s="186">
        <f>ROUND(I1677*H1677,2)</f>
        <v>0</v>
      </c>
      <c r="BL1677" s="18" t="s">
        <v>276</v>
      </c>
      <c r="BM1677" s="185" t="s">
        <v>2828</v>
      </c>
    </row>
    <row r="1678" spans="1:65" s="2" customFormat="1" ht="39" x14ac:dyDescent="0.2">
      <c r="A1678" s="35"/>
      <c r="B1678" s="36"/>
      <c r="C1678" s="37"/>
      <c r="D1678" s="187" t="s">
        <v>179</v>
      </c>
      <c r="E1678" s="37"/>
      <c r="F1678" s="188" t="s">
        <v>2829</v>
      </c>
      <c r="G1678" s="37"/>
      <c r="H1678" s="37"/>
      <c r="I1678" s="189"/>
      <c r="J1678" s="37"/>
      <c r="K1678" s="37"/>
      <c r="L1678" s="40"/>
      <c r="M1678" s="190"/>
      <c r="N1678" s="191"/>
      <c r="O1678" s="65"/>
      <c r="P1678" s="65"/>
      <c r="Q1678" s="65"/>
      <c r="R1678" s="65"/>
      <c r="S1678" s="65"/>
      <c r="T1678" s="66"/>
      <c r="U1678" s="35"/>
      <c r="V1678" s="35"/>
      <c r="W1678" s="35"/>
      <c r="X1678" s="35"/>
      <c r="Y1678" s="35"/>
      <c r="Z1678" s="35"/>
      <c r="AA1678" s="35"/>
      <c r="AB1678" s="35"/>
      <c r="AC1678" s="35"/>
      <c r="AD1678" s="35"/>
      <c r="AE1678" s="35"/>
      <c r="AT1678" s="18" t="s">
        <v>179</v>
      </c>
      <c r="AU1678" s="18" t="s">
        <v>84</v>
      </c>
    </row>
    <row r="1679" spans="1:65" s="13" customFormat="1" x14ac:dyDescent="0.2">
      <c r="B1679" s="192"/>
      <c r="C1679" s="193"/>
      <c r="D1679" s="187" t="s">
        <v>181</v>
      </c>
      <c r="E1679" s="194" t="s">
        <v>19</v>
      </c>
      <c r="F1679" s="195" t="s">
        <v>2830</v>
      </c>
      <c r="G1679" s="193"/>
      <c r="H1679" s="196">
        <v>17.998000000000001</v>
      </c>
      <c r="I1679" s="197"/>
      <c r="J1679" s="193"/>
      <c r="K1679" s="193"/>
      <c r="L1679" s="198"/>
      <c r="M1679" s="199"/>
      <c r="N1679" s="200"/>
      <c r="O1679" s="200"/>
      <c r="P1679" s="200"/>
      <c r="Q1679" s="200"/>
      <c r="R1679" s="200"/>
      <c r="S1679" s="200"/>
      <c r="T1679" s="201"/>
      <c r="AT1679" s="202" t="s">
        <v>181</v>
      </c>
      <c r="AU1679" s="202" t="s">
        <v>84</v>
      </c>
      <c r="AV1679" s="13" t="s">
        <v>84</v>
      </c>
      <c r="AW1679" s="13" t="s">
        <v>35</v>
      </c>
      <c r="AX1679" s="13" t="s">
        <v>74</v>
      </c>
      <c r="AY1679" s="202" t="s">
        <v>170</v>
      </c>
    </row>
    <row r="1680" spans="1:65" s="13" customFormat="1" x14ac:dyDescent="0.2">
      <c r="B1680" s="192"/>
      <c r="C1680" s="193"/>
      <c r="D1680" s="187" t="s">
        <v>181</v>
      </c>
      <c r="E1680" s="194" t="s">
        <v>19</v>
      </c>
      <c r="F1680" s="195" t="s">
        <v>2831</v>
      </c>
      <c r="G1680" s="193"/>
      <c r="H1680" s="196">
        <v>32.396000000000001</v>
      </c>
      <c r="I1680" s="197"/>
      <c r="J1680" s="193"/>
      <c r="K1680" s="193"/>
      <c r="L1680" s="198"/>
      <c r="M1680" s="199"/>
      <c r="N1680" s="200"/>
      <c r="O1680" s="200"/>
      <c r="P1680" s="200"/>
      <c r="Q1680" s="200"/>
      <c r="R1680" s="200"/>
      <c r="S1680" s="200"/>
      <c r="T1680" s="201"/>
      <c r="AT1680" s="202" t="s">
        <v>181</v>
      </c>
      <c r="AU1680" s="202" t="s">
        <v>84</v>
      </c>
      <c r="AV1680" s="13" t="s">
        <v>84</v>
      </c>
      <c r="AW1680" s="13" t="s">
        <v>35</v>
      </c>
      <c r="AX1680" s="13" t="s">
        <v>74</v>
      </c>
      <c r="AY1680" s="202" t="s">
        <v>170</v>
      </c>
    </row>
    <row r="1681" spans="1:65" s="13" customFormat="1" x14ac:dyDescent="0.2">
      <c r="B1681" s="192"/>
      <c r="C1681" s="193"/>
      <c r="D1681" s="187" t="s">
        <v>181</v>
      </c>
      <c r="E1681" s="194" t="s">
        <v>19</v>
      </c>
      <c r="F1681" s="195" t="s">
        <v>2832</v>
      </c>
      <c r="G1681" s="193"/>
      <c r="H1681" s="196">
        <v>7.726</v>
      </c>
      <c r="I1681" s="197"/>
      <c r="J1681" s="193"/>
      <c r="K1681" s="193"/>
      <c r="L1681" s="198"/>
      <c r="M1681" s="199"/>
      <c r="N1681" s="200"/>
      <c r="O1681" s="200"/>
      <c r="P1681" s="200"/>
      <c r="Q1681" s="200"/>
      <c r="R1681" s="200"/>
      <c r="S1681" s="200"/>
      <c r="T1681" s="201"/>
      <c r="AT1681" s="202" t="s">
        <v>181</v>
      </c>
      <c r="AU1681" s="202" t="s">
        <v>84</v>
      </c>
      <c r="AV1681" s="13" t="s">
        <v>84</v>
      </c>
      <c r="AW1681" s="13" t="s">
        <v>35</v>
      </c>
      <c r="AX1681" s="13" t="s">
        <v>74</v>
      </c>
      <c r="AY1681" s="202" t="s">
        <v>170</v>
      </c>
    </row>
    <row r="1682" spans="1:65" s="13" customFormat="1" x14ac:dyDescent="0.2">
      <c r="B1682" s="192"/>
      <c r="C1682" s="193"/>
      <c r="D1682" s="187" t="s">
        <v>181</v>
      </c>
      <c r="E1682" s="194" t="s">
        <v>19</v>
      </c>
      <c r="F1682" s="195" t="s">
        <v>2833</v>
      </c>
      <c r="G1682" s="193"/>
      <c r="H1682" s="196">
        <v>28.172999999999998</v>
      </c>
      <c r="I1682" s="197"/>
      <c r="J1682" s="193"/>
      <c r="K1682" s="193"/>
      <c r="L1682" s="198"/>
      <c r="M1682" s="199"/>
      <c r="N1682" s="200"/>
      <c r="O1682" s="200"/>
      <c r="P1682" s="200"/>
      <c r="Q1682" s="200"/>
      <c r="R1682" s="200"/>
      <c r="S1682" s="200"/>
      <c r="T1682" s="201"/>
      <c r="AT1682" s="202" t="s">
        <v>181</v>
      </c>
      <c r="AU1682" s="202" t="s">
        <v>84</v>
      </c>
      <c r="AV1682" s="13" t="s">
        <v>84</v>
      </c>
      <c r="AW1682" s="13" t="s">
        <v>35</v>
      </c>
      <c r="AX1682" s="13" t="s">
        <v>74</v>
      </c>
      <c r="AY1682" s="202" t="s">
        <v>170</v>
      </c>
    </row>
    <row r="1683" spans="1:65" s="13" customFormat="1" x14ac:dyDescent="0.2">
      <c r="B1683" s="192"/>
      <c r="C1683" s="193"/>
      <c r="D1683" s="187" t="s">
        <v>181</v>
      </c>
      <c r="E1683" s="194" t="s">
        <v>19</v>
      </c>
      <c r="F1683" s="195" t="s">
        <v>2834</v>
      </c>
      <c r="G1683" s="193"/>
      <c r="H1683" s="196">
        <v>17.423999999999999</v>
      </c>
      <c r="I1683" s="197"/>
      <c r="J1683" s="193"/>
      <c r="K1683" s="193"/>
      <c r="L1683" s="198"/>
      <c r="M1683" s="199"/>
      <c r="N1683" s="200"/>
      <c r="O1683" s="200"/>
      <c r="P1683" s="200"/>
      <c r="Q1683" s="200"/>
      <c r="R1683" s="200"/>
      <c r="S1683" s="200"/>
      <c r="T1683" s="201"/>
      <c r="AT1683" s="202" t="s">
        <v>181</v>
      </c>
      <c r="AU1683" s="202" t="s">
        <v>84</v>
      </c>
      <c r="AV1683" s="13" t="s">
        <v>84</v>
      </c>
      <c r="AW1683" s="13" t="s">
        <v>35</v>
      </c>
      <c r="AX1683" s="13" t="s">
        <v>74</v>
      </c>
      <c r="AY1683" s="202" t="s">
        <v>170</v>
      </c>
    </row>
    <row r="1684" spans="1:65" s="13" customFormat="1" x14ac:dyDescent="0.2">
      <c r="B1684" s="192"/>
      <c r="C1684" s="193"/>
      <c r="D1684" s="187" t="s">
        <v>181</v>
      </c>
      <c r="E1684" s="194" t="s">
        <v>19</v>
      </c>
      <c r="F1684" s="195" t="s">
        <v>2835</v>
      </c>
      <c r="G1684" s="193"/>
      <c r="H1684" s="196">
        <v>35.1</v>
      </c>
      <c r="I1684" s="197"/>
      <c r="J1684" s="193"/>
      <c r="K1684" s="193"/>
      <c r="L1684" s="198"/>
      <c r="M1684" s="199"/>
      <c r="N1684" s="200"/>
      <c r="O1684" s="200"/>
      <c r="P1684" s="200"/>
      <c r="Q1684" s="200"/>
      <c r="R1684" s="200"/>
      <c r="S1684" s="200"/>
      <c r="T1684" s="201"/>
      <c r="AT1684" s="202" t="s">
        <v>181</v>
      </c>
      <c r="AU1684" s="202" t="s">
        <v>84</v>
      </c>
      <c r="AV1684" s="13" t="s">
        <v>84</v>
      </c>
      <c r="AW1684" s="13" t="s">
        <v>35</v>
      </c>
      <c r="AX1684" s="13" t="s">
        <v>74</v>
      </c>
      <c r="AY1684" s="202" t="s">
        <v>170</v>
      </c>
    </row>
    <row r="1685" spans="1:65" s="13" customFormat="1" x14ac:dyDescent="0.2">
      <c r="B1685" s="192"/>
      <c r="C1685" s="193"/>
      <c r="D1685" s="187" t="s">
        <v>181</v>
      </c>
      <c r="E1685" s="194" t="s">
        <v>19</v>
      </c>
      <c r="F1685" s="195" t="s">
        <v>2836</v>
      </c>
      <c r="G1685" s="193"/>
      <c r="H1685" s="196">
        <v>16.600000000000001</v>
      </c>
      <c r="I1685" s="197"/>
      <c r="J1685" s="193"/>
      <c r="K1685" s="193"/>
      <c r="L1685" s="198"/>
      <c r="M1685" s="199"/>
      <c r="N1685" s="200"/>
      <c r="O1685" s="200"/>
      <c r="P1685" s="200"/>
      <c r="Q1685" s="200"/>
      <c r="R1685" s="200"/>
      <c r="S1685" s="200"/>
      <c r="T1685" s="201"/>
      <c r="AT1685" s="202" t="s">
        <v>181</v>
      </c>
      <c r="AU1685" s="202" t="s">
        <v>84</v>
      </c>
      <c r="AV1685" s="13" t="s">
        <v>84</v>
      </c>
      <c r="AW1685" s="13" t="s">
        <v>35</v>
      </c>
      <c r="AX1685" s="13" t="s">
        <v>74</v>
      </c>
      <c r="AY1685" s="202" t="s">
        <v>170</v>
      </c>
    </row>
    <row r="1686" spans="1:65" s="13" customFormat="1" x14ac:dyDescent="0.2">
      <c r="B1686" s="192"/>
      <c r="C1686" s="193"/>
      <c r="D1686" s="187" t="s">
        <v>181</v>
      </c>
      <c r="E1686" s="194" t="s">
        <v>19</v>
      </c>
      <c r="F1686" s="195" t="s">
        <v>2837</v>
      </c>
      <c r="G1686" s="193"/>
      <c r="H1686" s="196">
        <v>45.326000000000001</v>
      </c>
      <c r="I1686" s="197"/>
      <c r="J1686" s="193"/>
      <c r="K1686" s="193"/>
      <c r="L1686" s="198"/>
      <c r="M1686" s="199"/>
      <c r="N1686" s="200"/>
      <c r="O1686" s="200"/>
      <c r="P1686" s="200"/>
      <c r="Q1686" s="200"/>
      <c r="R1686" s="200"/>
      <c r="S1686" s="200"/>
      <c r="T1686" s="201"/>
      <c r="AT1686" s="202" t="s">
        <v>181</v>
      </c>
      <c r="AU1686" s="202" t="s">
        <v>84</v>
      </c>
      <c r="AV1686" s="13" t="s">
        <v>84</v>
      </c>
      <c r="AW1686" s="13" t="s">
        <v>35</v>
      </c>
      <c r="AX1686" s="13" t="s">
        <v>74</v>
      </c>
      <c r="AY1686" s="202" t="s">
        <v>170</v>
      </c>
    </row>
    <row r="1687" spans="1:65" s="14" customFormat="1" x14ac:dyDescent="0.2">
      <c r="B1687" s="203"/>
      <c r="C1687" s="204"/>
      <c r="D1687" s="187" t="s">
        <v>181</v>
      </c>
      <c r="E1687" s="205" t="s">
        <v>19</v>
      </c>
      <c r="F1687" s="206" t="s">
        <v>185</v>
      </c>
      <c r="G1687" s="204"/>
      <c r="H1687" s="207">
        <v>200.74299999999999</v>
      </c>
      <c r="I1687" s="208"/>
      <c r="J1687" s="204"/>
      <c r="K1687" s="204"/>
      <c r="L1687" s="209"/>
      <c r="M1687" s="210"/>
      <c r="N1687" s="211"/>
      <c r="O1687" s="211"/>
      <c r="P1687" s="211"/>
      <c r="Q1687" s="211"/>
      <c r="R1687" s="211"/>
      <c r="S1687" s="211"/>
      <c r="T1687" s="212"/>
      <c r="AT1687" s="213" t="s">
        <v>181</v>
      </c>
      <c r="AU1687" s="213" t="s">
        <v>84</v>
      </c>
      <c r="AV1687" s="14" t="s">
        <v>177</v>
      </c>
      <c r="AW1687" s="14" t="s">
        <v>35</v>
      </c>
      <c r="AX1687" s="14" t="s">
        <v>82</v>
      </c>
      <c r="AY1687" s="213" t="s">
        <v>170</v>
      </c>
    </row>
    <row r="1688" spans="1:65" s="2" customFormat="1" ht="16.5" customHeight="1" x14ac:dyDescent="0.2">
      <c r="A1688" s="35"/>
      <c r="B1688" s="36"/>
      <c r="C1688" s="214" t="s">
        <v>2838</v>
      </c>
      <c r="D1688" s="214" t="s">
        <v>239</v>
      </c>
      <c r="E1688" s="215" t="s">
        <v>2839</v>
      </c>
      <c r="F1688" s="216" t="s">
        <v>2840</v>
      </c>
      <c r="G1688" s="217" t="s">
        <v>272</v>
      </c>
      <c r="H1688" s="218">
        <v>151.74299999999999</v>
      </c>
      <c r="I1688" s="219"/>
      <c r="J1688" s="220">
        <f>ROUND(I1688*H1688,2)</f>
        <v>0</v>
      </c>
      <c r="K1688" s="216" t="s">
        <v>176</v>
      </c>
      <c r="L1688" s="221"/>
      <c r="M1688" s="222" t="s">
        <v>19</v>
      </c>
      <c r="N1688" s="223" t="s">
        <v>45</v>
      </c>
      <c r="O1688" s="65"/>
      <c r="P1688" s="183">
        <f>O1688*H1688</f>
        <v>0</v>
      </c>
      <c r="Q1688" s="183">
        <v>2.0000000000000001E-4</v>
      </c>
      <c r="R1688" s="183">
        <f>Q1688*H1688</f>
        <v>3.03486E-2</v>
      </c>
      <c r="S1688" s="183">
        <v>0</v>
      </c>
      <c r="T1688" s="184">
        <f>S1688*H1688</f>
        <v>0</v>
      </c>
      <c r="U1688" s="35"/>
      <c r="V1688" s="35"/>
      <c r="W1688" s="35"/>
      <c r="X1688" s="35"/>
      <c r="Y1688" s="35"/>
      <c r="Z1688" s="35"/>
      <c r="AA1688" s="35"/>
      <c r="AB1688" s="35"/>
      <c r="AC1688" s="35"/>
      <c r="AD1688" s="35"/>
      <c r="AE1688" s="35"/>
      <c r="AR1688" s="185" t="s">
        <v>426</v>
      </c>
      <c r="AT1688" s="185" t="s">
        <v>239</v>
      </c>
      <c r="AU1688" s="185" t="s">
        <v>84</v>
      </c>
      <c r="AY1688" s="18" t="s">
        <v>170</v>
      </c>
      <c r="BE1688" s="186">
        <f>IF(N1688="základní",J1688,0)</f>
        <v>0</v>
      </c>
      <c r="BF1688" s="186">
        <f>IF(N1688="snížená",J1688,0)</f>
        <v>0</v>
      </c>
      <c r="BG1688" s="186">
        <f>IF(N1688="zákl. přenesená",J1688,0)</f>
        <v>0</v>
      </c>
      <c r="BH1688" s="186">
        <f>IF(N1688="sníž. přenesená",J1688,0)</f>
        <v>0</v>
      </c>
      <c r="BI1688" s="186">
        <f>IF(N1688="nulová",J1688,0)</f>
        <v>0</v>
      </c>
      <c r="BJ1688" s="18" t="s">
        <v>82</v>
      </c>
      <c r="BK1688" s="186">
        <f>ROUND(I1688*H1688,2)</f>
        <v>0</v>
      </c>
      <c r="BL1688" s="18" t="s">
        <v>276</v>
      </c>
      <c r="BM1688" s="185" t="s">
        <v>2841</v>
      </c>
    </row>
    <row r="1689" spans="1:65" s="13" customFormat="1" x14ac:dyDescent="0.2">
      <c r="B1689" s="192"/>
      <c r="C1689" s="193"/>
      <c r="D1689" s="187" t="s">
        <v>181</v>
      </c>
      <c r="E1689" s="194" t="s">
        <v>19</v>
      </c>
      <c r="F1689" s="195" t="s">
        <v>2842</v>
      </c>
      <c r="G1689" s="193"/>
      <c r="H1689" s="196">
        <v>151.74299999999999</v>
      </c>
      <c r="I1689" s="197"/>
      <c r="J1689" s="193"/>
      <c r="K1689" s="193"/>
      <c r="L1689" s="198"/>
      <c r="M1689" s="199"/>
      <c r="N1689" s="200"/>
      <c r="O1689" s="200"/>
      <c r="P1689" s="200"/>
      <c r="Q1689" s="200"/>
      <c r="R1689" s="200"/>
      <c r="S1689" s="200"/>
      <c r="T1689" s="201"/>
      <c r="AT1689" s="202" t="s">
        <v>181</v>
      </c>
      <c r="AU1689" s="202" t="s">
        <v>84</v>
      </c>
      <c r="AV1689" s="13" t="s">
        <v>84</v>
      </c>
      <c r="AW1689" s="13" t="s">
        <v>35</v>
      </c>
      <c r="AX1689" s="13" t="s">
        <v>82</v>
      </c>
      <c r="AY1689" s="202" t="s">
        <v>170</v>
      </c>
    </row>
    <row r="1690" spans="1:65" s="2" customFormat="1" ht="24" x14ac:dyDescent="0.2">
      <c r="A1690" s="35"/>
      <c r="B1690" s="36"/>
      <c r="C1690" s="174" t="s">
        <v>2843</v>
      </c>
      <c r="D1690" s="174" t="s">
        <v>172</v>
      </c>
      <c r="E1690" s="175" t="s">
        <v>2844</v>
      </c>
      <c r="F1690" s="176" t="s">
        <v>2845</v>
      </c>
      <c r="G1690" s="177" t="s">
        <v>272</v>
      </c>
      <c r="H1690" s="178">
        <v>49</v>
      </c>
      <c r="I1690" s="179"/>
      <c r="J1690" s="180">
        <f>ROUND(I1690*H1690,2)</f>
        <v>0</v>
      </c>
      <c r="K1690" s="176" t="s">
        <v>176</v>
      </c>
      <c r="L1690" s="40"/>
      <c r="M1690" s="181" t="s">
        <v>19</v>
      </c>
      <c r="N1690" s="182" t="s">
        <v>45</v>
      </c>
      <c r="O1690" s="65"/>
      <c r="P1690" s="183">
        <f>O1690*H1690</f>
        <v>0</v>
      </c>
      <c r="Q1690" s="183">
        <v>5.0000000000000002E-5</v>
      </c>
      <c r="R1690" s="183">
        <f>Q1690*H1690</f>
        <v>2.4499999999999999E-3</v>
      </c>
      <c r="S1690" s="183">
        <v>0</v>
      </c>
      <c r="T1690" s="184">
        <f>S1690*H1690</f>
        <v>0</v>
      </c>
      <c r="U1690" s="35"/>
      <c r="V1690" s="35"/>
      <c r="W1690" s="35"/>
      <c r="X1690" s="35"/>
      <c r="Y1690" s="35"/>
      <c r="Z1690" s="35"/>
      <c r="AA1690" s="35"/>
      <c r="AB1690" s="35"/>
      <c r="AC1690" s="35"/>
      <c r="AD1690" s="35"/>
      <c r="AE1690" s="35"/>
      <c r="AR1690" s="185" t="s">
        <v>276</v>
      </c>
      <c r="AT1690" s="185" t="s">
        <v>172</v>
      </c>
      <c r="AU1690" s="185" t="s">
        <v>84</v>
      </c>
      <c r="AY1690" s="18" t="s">
        <v>170</v>
      </c>
      <c r="BE1690" s="186">
        <f>IF(N1690="základní",J1690,0)</f>
        <v>0</v>
      </c>
      <c r="BF1690" s="186">
        <f>IF(N1690="snížená",J1690,0)</f>
        <v>0</v>
      </c>
      <c r="BG1690" s="186">
        <f>IF(N1690="zákl. přenesená",J1690,0)</f>
        <v>0</v>
      </c>
      <c r="BH1690" s="186">
        <f>IF(N1690="sníž. přenesená",J1690,0)</f>
        <v>0</v>
      </c>
      <c r="BI1690" s="186">
        <f>IF(N1690="nulová",J1690,0)</f>
        <v>0</v>
      </c>
      <c r="BJ1690" s="18" t="s">
        <v>82</v>
      </c>
      <c r="BK1690" s="186">
        <f>ROUND(I1690*H1690,2)</f>
        <v>0</v>
      </c>
      <c r="BL1690" s="18" t="s">
        <v>276</v>
      </c>
      <c r="BM1690" s="185" t="s">
        <v>2846</v>
      </c>
    </row>
    <row r="1691" spans="1:65" s="2" customFormat="1" ht="39" x14ac:dyDescent="0.2">
      <c r="A1691" s="35"/>
      <c r="B1691" s="36"/>
      <c r="C1691" s="37"/>
      <c r="D1691" s="187" t="s">
        <v>179</v>
      </c>
      <c r="E1691" s="37"/>
      <c r="F1691" s="188" t="s">
        <v>2829</v>
      </c>
      <c r="G1691" s="37"/>
      <c r="H1691" s="37"/>
      <c r="I1691" s="189"/>
      <c r="J1691" s="37"/>
      <c r="K1691" s="37"/>
      <c r="L1691" s="40"/>
      <c r="M1691" s="190"/>
      <c r="N1691" s="191"/>
      <c r="O1691" s="65"/>
      <c r="P1691" s="65"/>
      <c r="Q1691" s="65"/>
      <c r="R1691" s="65"/>
      <c r="S1691" s="65"/>
      <c r="T1691" s="66"/>
      <c r="U1691" s="35"/>
      <c r="V1691" s="35"/>
      <c r="W1691" s="35"/>
      <c r="X1691" s="35"/>
      <c r="Y1691" s="35"/>
      <c r="Z1691" s="35"/>
      <c r="AA1691" s="35"/>
      <c r="AB1691" s="35"/>
      <c r="AC1691" s="35"/>
      <c r="AD1691" s="35"/>
      <c r="AE1691" s="35"/>
      <c r="AT1691" s="18" t="s">
        <v>179</v>
      </c>
      <c r="AU1691" s="18" t="s">
        <v>84</v>
      </c>
    </row>
    <row r="1692" spans="1:65" s="2" customFormat="1" ht="16.5" customHeight="1" x14ac:dyDescent="0.2">
      <c r="A1692" s="35"/>
      <c r="B1692" s="36"/>
      <c r="C1692" s="214" t="s">
        <v>2847</v>
      </c>
      <c r="D1692" s="214" t="s">
        <v>239</v>
      </c>
      <c r="E1692" s="215" t="s">
        <v>2848</v>
      </c>
      <c r="F1692" s="216" t="s">
        <v>2849</v>
      </c>
      <c r="G1692" s="217" t="s">
        <v>272</v>
      </c>
      <c r="H1692" s="218">
        <v>49</v>
      </c>
      <c r="I1692" s="219"/>
      <c r="J1692" s="220">
        <f>ROUND(I1692*H1692,2)</f>
        <v>0</v>
      </c>
      <c r="K1692" s="216" t="s">
        <v>19</v>
      </c>
      <c r="L1692" s="221"/>
      <c r="M1692" s="222" t="s">
        <v>19</v>
      </c>
      <c r="N1692" s="223" t="s">
        <v>45</v>
      </c>
      <c r="O1692" s="65"/>
      <c r="P1692" s="183">
        <f>O1692*H1692</f>
        <v>0</v>
      </c>
      <c r="Q1692" s="183">
        <v>5.0000000000000002E-5</v>
      </c>
      <c r="R1692" s="183">
        <f>Q1692*H1692</f>
        <v>2.4499999999999999E-3</v>
      </c>
      <c r="S1692" s="183">
        <v>0</v>
      </c>
      <c r="T1692" s="184">
        <f>S1692*H1692</f>
        <v>0</v>
      </c>
      <c r="U1692" s="35"/>
      <c r="V1692" s="35"/>
      <c r="W1692" s="35"/>
      <c r="X1692" s="35"/>
      <c r="Y1692" s="35"/>
      <c r="Z1692" s="35"/>
      <c r="AA1692" s="35"/>
      <c r="AB1692" s="35"/>
      <c r="AC1692" s="35"/>
      <c r="AD1692" s="35"/>
      <c r="AE1692" s="35"/>
      <c r="AR1692" s="185" t="s">
        <v>426</v>
      </c>
      <c r="AT1692" s="185" t="s">
        <v>239</v>
      </c>
      <c r="AU1692" s="185" t="s">
        <v>84</v>
      </c>
      <c r="AY1692" s="18" t="s">
        <v>170</v>
      </c>
      <c r="BE1692" s="186">
        <f>IF(N1692="základní",J1692,0)</f>
        <v>0</v>
      </c>
      <c r="BF1692" s="186">
        <f>IF(N1692="snížená",J1692,0)</f>
        <v>0</v>
      </c>
      <c r="BG1692" s="186">
        <f>IF(N1692="zákl. přenesená",J1692,0)</f>
        <v>0</v>
      </c>
      <c r="BH1692" s="186">
        <f>IF(N1692="sníž. přenesená",J1692,0)</f>
        <v>0</v>
      </c>
      <c r="BI1692" s="186">
        <f>IF(N1692="nulová",J1692,0)</f>
        <v>0</v>
      </c>
      <c r="BJ1692" s="18" t="s">
        <v>82</v>
      </c>
      <c r="BK1692" s="186">
        <f>ROUND(I1692*H1692,2)</f>
        <v>0</v>
      </c>
      <c r="BL1692" s="18" t="s">
        <v>276</v>
      </c>
      <c r="BM1692" s="185" t="s">
        <v>2850</v>
      </c>
    </row>
    <row r="1693" spans="1:65" s="13" customFormat="1" x14ac:dyDescent="0.2">
      <c r="B1693" s="192"/>
      <c r="C1693" s="193"/>
      <c r="D1693" s="187" t="s">
        <v>181</v>
      </c>
      <c r="E1693" s="194" t="s">
        <v>19</v>
      </c>
      <c r="F1693" s="195" t="s">
        <v>2851</v>
      </c>
      <c r="G1693" s="193"/>
      <c r="H1693" s="196">
        <v>49</v>
      </c>
      <c r="I1693" s="197"/>
      <c r="J1693" s="193"/>
      <c r="K1693" s="193"/>
      <c r="L1693" s="198"/>
      <c r="M1693" s="199"/>
      <c r="N1693" s="200"/>
      <c r="O1693" s="200"/>
      <c r="P1693" s="200"/>
      <c r="Q1693" s="200"/>
      <c r="R1693" s="200"/>
      <c r="S1693" s="200"/>
      <c r="T1693" s="201"/>
      <c r="AT1693" s="202" t="s">
        <v>181</v>
      </c>
      <c r="AU1693" s="202" t="s">
        <v>84</v>
      </c>
      <c r="AV1693" s="13" t="s">
        <v>84</v>
      </c>
      <c r="AW1693" s="13" t="s">
        <v>35</v>
      </c>
      <c r="AX1693" s="13" t="s">
        <v>82</v>
      </c>
      <c r="AY1693" s="202" t="s">
        <v>170</v>
      </c>
    </row>
    <row r="1694" spans="1:65" s="2" customFormat="1" ht="24" x14ac:dyDescent="0.2">
      <c r="A1694" s="35"/>
      <c r="B1694" s="36"/>
      <c r="C1694" s="174" t="s">
        <v>2852</v>
      </c>
      <c r="D1694" s="174" t="s">
        <v>172</v>
      </c>
      <c r="E1694" s="175" t="s">
        <v>2853</v>
      </c>
      <c r="F1694" s="176" t="s">
        <v>2854</v>
      </c>
      <c r="G1694" s="177" t="s">
        <v>248</v>
      </c>
      <c r="H1694" s="178">
        <v>367.72</v>
      </c>
      <c r="I1694" s="179"/>
      <c r="J1694" s="180">
        <f>ROUND(I1694*H1694,2)</f>
        <v>0</v>
      </c>
      <c r="K1694" s="176" t="s">
        <v>176</v>
      </c>
      <c r="L1694" s="40"/>
      <c r="M1694" s="181" t="s">
        <v>19</v>
      </c>
      <c r="N1694" s="182" t="s">
        <v>45</v>
      </c>
      <c r="O1694" s="65"/>
      <c r="P1694" s="183">
        <f>O1694*H1694</f>
        <v>0</v>
      </c>
      <c r="Q1694" s="183">
        <v>0</v>
      </c>
      <c r="R1694" s="183">
        <f>Q1694*H1694</f>
        <v>0</v>
      </c>
      <c r="S1694" s="183">
        <v>0</v>
      </c>
      <c r="T1694" s="184">
        <f>S1694*H1694</f>
        <v>0</v>
      </c>
      <c r="U1694" s="35"/>
      <c r="V1694" s="35"/>
      <c r="W1694" s="35"/>
      <c r="X1694" s="35"/>
      <c r="Y1694" s="35"/>
      <c r="Z1694" s="35"/>
      <c r="AA1694" s="35"/>
      <c r="AB1694" s="35"/>
      <c r="AC1694" s="35"/>
      <c r="AD1694" s="35"/>
      <c r="AE1694" s="35"/>
      <c r="AR1694" s="185" t="s">
        <v>276</v>
      </c>
      <c r="AT1694" s="185" t="s">
        <v>172</v>
      </c>
      <c r="AU1694" s="185" t="s">
        <v>84</v>
      </c>
      <c r="AY1694" s="18" t="s">
        <v>170</v>
      </c>
      <c r="BE1694" s="186">
        <f>IF(N1694="základní",J1694,0)</f>
        <v>0</v>
      </c>
      <c r="BF1694" s="186">
        <f>IF(N1694="snížená",J1694,0)</f>
        <v>0</v>
      </c>
      <c r="BG1694" s="186">
        <f>IF(N1694="zákl. přenesená",J1694,0)</f>
        <v>0</v>
      </c>
      <c r="BH1694" s="186">
        <f>IF(N1694="sníž. přenesená",J1694,0)</f>
        <v>0</v>
      </c>
      <c r="BI1694" s="186">
        <f>IF(N1694="nulová",J1694,0)</f>
        <v>0</v>
      </c>
      <c r="BJ1694" s="18" t="s">
        <v>82</v>
      </c>
      <c r="BK1694" s="186">
        <f>ROUND(I1694*H1694,2)</f>
        <v>0</v>
      </c>
      <c r="BL1694" s="18" t="s">
        <v>276</v>
      </c>
      <c r="BM1694" s="185" t="s">
        <v>2855</v>
      </c>
    </row>
    <row r="1695" spans="1:65" s="2" customFormat="1" ht="29.25" x14ac:dyDescent="0.2">
      <c r="A1695" s="35"/>
      <c r="B1695" s="36"/>
      <c r="C1695" s="37"/>
      <c r="D1695" s="187" t="s">
        <v>179</v>
      </c>
      <c r="E1695" s="37"/>
      <c r="F1695" s="188" t="s">
        <v>2856</v>
      </c>
      <c r="G1695" s="37"/>
      <c r="H1695" s="37"/>
      <c r="I1695" s="189"/>
      <c r="J1695" s="37"/>
      <c r="K1695" s="37"/>
      <c r="L1695" s="40"/>
      <c r="M1695" s="190"/>
      <c r="N1695" s="191"/>
      <c r="O1695" s="65"/>
      <c r="P1695" s="65"/>
      <c r="Q1695" s="65"/>
      <c r="R1695" s="65"/>
      <c r="S1695" s="65"/>
      <c r="T1695" s="66"/>
      <c r="U1695" s="35"/>
      <c r="V1695" s="35"/>
      <c r="W1695" s="35"/>
      <c r="X1695" s="35"/>
      <c r="Y1695" s="35"/>
      <c r="Z1695" s="35"/>
      <c r="AA1695" s="35"/>
      <c r="AB1695" s="35"/>
      <c r="AC1695" s="35"/>
      <c r="AD1695" s="35"/>
      <c r="AE1695" s="35"/>
      <c r="AT1695" s="18" t="s">
        <v>179</v>
      </c>
      <c r="AU1695" s="18" t="s">
        <v>84</v>
      </c>
    </row>
    <row r="1696" spans="1:65" s="13" customFormat="1" x14ac:dyDescent="0.2">
      <c r="B1696" s="192"/>
      <c r="C1696" s="193"/>
      <c r="D1696" s="187" t="s">
        <v>181</v>
      </c>
      <c r="E1696" s="194" t="s">
        <v>19</v>
      </c>
      <c r="F1696" s="195" t="s">
        <v>2857</v>
      </c>
      <c r="G1696" s="193"/>
      <c r="H1696" s="196">
        <v>31.18</v>
      </c>
      <c r="I1696" s="197"/>
      <c r="J1696" s="193"/>
      <c r="K1696" s="193"/>
      <c r="L1696" s="198"/>
      <c r="M1696" s="199"/>
      <c r="N1696" s="200"/>
      <c r="O1696" s="200"/>
      <c r="P1696" s="200"/>
      <c r="Q1696" s="200"/>
      <c r="R1696" s="200"/>
      <c r="S1696" s="200"/>
      <c r="T1696" s="201"/>
      <c r="AT1696" s="202" t="s">
        <v>181</v>
      </c>
      <c r="AU1696" s="202" t="s">
        <v>84</v>
      </c>
      <c r="AV1696" s="13" t="s">
        <v>84</v>
      </c>
      <c r="AW1696" s="13" t="s">
        <v>35</v>
      </c>
      <c r="AX1696" s="13" t="s">
        <v>74</v>
      </c>
      <c r="AY1696" s="202" t="s">
        <v>170</v>
      </c>
    </row>
    <row r="1697" spans="1:65" s="13" customFormat="1" x14ac:dyDescent="0.2">
      <c r="B1697" s="192"/>
      <c r="C1697" s="193"/>
      <c r="D1697" s="187" t="s">
        <v>181</v>
      </c>
      <c r="E1697" s="194" t="s">
        <v>19</v>
      </c>
      <c r="F1697" s="195" t="s">
        <v>2858</v>
      </c>
      <c r="G1697" s="193"/>
      <c r="H1697" s="196">
        <v>60.1</v>
      </c>
      <c r="I1697" s="197"/>
      <c r="J1697" s="193"/>
      <c r="K1697" s="193"/>
      <c r="L1697" s="198"/>
      <c r="M1697" s="199"/>
      <c r="N1697" s="200"/>
      <c r="O1697" s="200"/>
      <c r="P1697" s="200"/>
      <c r="Q1697" s="200"/>
      <c r="R1697" s="200"/>
      <c r="S1697" s="200"/>
      <c r="T1697" s="201"/>
      <c r="AT1697" s="202" t="s">
        <v>181</v>
      </c>
      <c r="AU1697" s="202" t="s">
        <v>84</v>
      </c>
      <c r="AV1697" s="13" t="s">
        <v>84</v>
      </c>
      <c r="AW1697" s="13" t="s">
        <v>35</v>
      </c>
      <c r="AX1697" s="13" t="s">
        <v>74</v>
      </c>
      <c r="AY1697" s="202" t="s">
        <v>170</v>
      </c>
    </row>
    <row r="1698" spans="1:65" s="13" customFormat="1" x14ac:dyDescent="0.2">
      <c r="B1698" s="192"/>
      <c r="C1698" s="193"/>
      <c r="D1698" s="187" t="s">
        <v>181</v>
      </c>
      <c r="E1698" s="194" t="s">
        <v>19</v>
      </c>
      <c r="F1698" s="195" t="s">
        <v>2859</v>
      </c>
      <c r="G1698" s="193"/>
      <c r="H1698" s="196">
        <v>7.34</v>
      </c>
      <c r="I1698" s="197"/>
      <c r="J1698" s="193"/>
      <c r="K1698" s="193"/>
      <c r="L1698" s="198"/>
      <c r="M1698" s="199"/>
      <c r="N1698" s="200"/>
      <c r="O1698" s="200"/>
      <c r="P1698" s="200"/>
      <c r="Q1698" s="200"/>
      <c r="R1698" s="200"/>
      <c r="S1698" s="200"/>
      <c r="T1698" s="201"/>
      <c r="AT1698" s="202" t="s">
        <v>181</v>
      </c>
      <c r="AU1698" s="202" t="s">
        <v>84</v>
      </c>
      <c r="AV1698" s="13" t="s">
        <v>84</v>
      </c>
      <c r="AW1698" s="13" t="s">
        <v>35</v>
      </c>
      <c r="AX1698" s="13" t="s">
        <v>74</v>
      </c>
      <c r="AY1698" s="202" t="s">
        <v>170</v>
      </c>
    </row>
    <row r="1699" spans="1:65" s="13" customFormat="1" x14ac:dyDescent="0.2">
      <c r="B1699" s="192"/>
      <c r="C1699" s="193"/>
      <c r="D1699" s="187" t="s">
        <v>181</v>
      </c>
      <c r="E1699" s="194" t="s">
        <v>19</v>
      </c>
      <c r="F1699" s="195" t="s">
        <v>2860</v>
      </c>
      <c r="G1699" s="193"/>
      <c r="H1699" s="196">
        <v>58.65</v>
      </c>
      <c r="I1699" s="197"/>
      <c r="J1699" s="193"/>
      <c r="K1699" s="193"/>
      <c r="L1699" s="198"/>
      <c r="M1699" s="199"/>
      <c r="N1699" s="200"/>
      <c r="O1699" s="200"/>
      <c r="P1699" s="200"/>
      <c r="Q1699" s="200"/>
      <c r="R1699" s="200"/>
      <c r="S1699" s="200"/>
      <c r="T1699" s="201"/>
      <c r="AT1699" s="202" t="s">
        <v>181</v>
      </c>
      <c r="AU1699" s="202" t="s">
        <v>84</v>
      </c>
      <c r="AV1699" s="13" t="s">
        <v>84</v>
      </c>
      <c r="AW1699" s="13" t="s">
        <v>35</v>
      </c>
      <c r="AX1699" s="13" t="s">
        <v>74</v>
      </c>
      <c r="AY1699" s="202" t="s">
        <v>170</v>
      </c>
    </row>
    <row r="1700" spans="1:65" s="13" customFormat="1" x14ac:dyDescent="0.2">
      <c r="B1700" s="192"/>
      <c r="C1700" s="193"/>
      <c r="D1700" s="187" t="s">
        <v>181</v>
      </c>
      <c r="E1700" s="194" t="s">
        <v>19</v>
      </c>
      <c r="F1700" s="195" t="s">
        <v>2861</v>
      </c>
      <c r="G1700" s="193"/>
      <c r="H1700" s="196">
        <v>21.82</v>
      </c>
      <c r="I1700" s="197"/>
      <c r="J1700" s="193"/>
      <c r="K1700" s="193"/>
      <c r="L1700" s="198"/>
      <c r="M1700" s="199"/>
      <c r="N1700" s="200"/>
      <c r="O1700" s="200"/>
      <c r="P1700" s="200"/>
      <c r="Q1700" s="200"/>
      <c r="R1700" s="200"/>
      <c r="S1700" s="200"/>
      <c r="T1700" s="201"/>
      <c r="AT1700" s="202" t="s">
        <v>181</v>
      </c>
      <c r="AU1700" s="202" t="s">
        <v>84</v>
      </c>
      <c r="AV1700" s="13" t="s">
        <v>84</v>
      </c>
      <c r="AW1700" s="13" t="s">
        <v>35</v>
      </c>
      <c r="AX1700" s="13" t="s">
        <v>74</v>
      </c>
      <c r="AY1700" s="202" t="s">
        <v>170</v>
      </c>
    </row>
    <row r="1701" spans="1:65" s="13" customFormat="1" x14ac:dyDescent="0.2">
      <c r="B1701" s="192"/>
      <c r="C1701" s="193"/>
      <c r="D1701" s="187" t="s">
        <v>181</v>
      </c>
      <c r="E1701" s="194" t="s">
        <v>19</v>
      </c>
      <c r="F1701" s="195" t="s">
        <v>2862</v>
      </c>
      <c r="G1701" s="193"/>
      <c r="H1701" s="196">
        <v>68.53</v>
      </c>
      <c r="I1701" s="197"/>
      <c r="J1701" s="193"/>
      <c r="K1701" s="193"/>
      <c r="L1701" s="198"/>
      <c r="M1701" s="199"/>
      <c r="N1701" s="200"/>
      <c r="O1701" s="200"/>
      <c r="P1701" s="200"/>
      <c r="Q1701" s="200"/>
      <c r="R1701" s="200"/>
      <c r="S1701" s="200"/>
      <c r="T1701" s="201"/>
      <c r="AT1701" s="202" t="s">
        <v>181</v>
      </c>
      <c r="AU1701" s="202" t="s">
        <v>84</v>
      </c>
      <c r="AV1701" s="13" t="s">
        <v>84</v>
      </c>
      <c r="AW1701" s="13" t="s">
        <v>35</v>
      </c>
      <c r="AX1701" s="13" t="s">
        <v>74</v>
      </c>
      <c r="AY1701" s="202" t="s">
        <v>170</v>
      </c>
    </row>
    <row r="1702" spans="1:65" s="13" customFormat="1" x14ac:dyDescent="0.2">
      <c r="B1702" s="192"/>
      <c r="C1702" s="193"/>
      <c r="D1702" s="187" t="s">
        <v>181</v>
      </c>
      <c r="E1702" s="194" t="s">
        <v>19</v>
      </c>
      <c r="F1702" s="195" t="s">
        <v>2863</v>
      </c>
      <c r="G1702" s="193"/>
      <c r="H1702" s="196">
        <v>9.9600000000000009</v>
      </c>
      <c r="I1702" s="197"/>
      <c r="J1702" s="193"/>
      <c r="K1702" s="193"/>
      <c r="L1702" s="198"/>
      <c r="M1702" s="199"/>
      <c r="N1702" s="200"/>
      <c r="O1702" s="200"/>
      <c r="P1702" s="200"/>
      <c r="Q1702" s="200"/>
      <c r="R1702" s="200"/>
      <c r="S1702" s="200"/>
      <c r="T1702" s="201"/>
      <c r="AT1702" s="202" t="s">
        <v>181</v>
      </c>
      <c r="AU1702" s="202" t="s">
        <v>84</v>
      </c>
      <c r="AV1702" s="13" t="s">
        <v>84</v>
      </c>
      <c r="AW1702" s="13" t="s">
        <v>35</v>
      </c>
      <c r="AX1702" s="13" t="s">
        <v>74</v>
      </c>
      <c r="AY1702" s="202" t="s">
        <v>170</v>
      </c>
    </row>
    <row r="1703" spans="1:65" s="13" customFormat="1" x14ac:dyDescent="0.2">
      <c r="B1703" s="192"/>
      <c r="C1703" s="193"/>
      <c r="D1703" s="187" t="s">
        <v>181</v>
      </c>
      <c r="E1703" s="194" t="s">
        <v>19</v>
      </c>
      <c r="F1703" s="195" t="s">
        <v>2864</v>
      </c>
      <c r="G1703" s="193"/>
      <c r="H1703" s="196">
        <v>110.14</v>
      </c>
      <c r="I1703" s="197"/>
      <c r="J1703" s="193"/>
      <c r="K1703" s="193"/>
      <c r="L1703" s="198"/>
      <c r="M1703" s="199"/>
      <c r="N1703" s="200"/>
      <c r="O1703" s="200"/>
      <c r="P1703" s="200"/>
      <c r="Q1703" s="200"/>
      <c r="R1703" s="200"/>
      <c r="S1703" s="200"/>
      <c r="T1703" s="201"/>
      <c r="AT1703" s="202" t="s">
        <v>181</v>
      </c>
      <c r="AU1703" s="202" t="s">
        <v>84</v>
      </c>
      <c r="AV1703" s="13" t="s">
        <v>84</v>
      </c>
      <c r="AW1703" s="13" t="s">
        <v>35</v>
      </c>
      <c r="AX1703" s="13" t="s">
        <v>74</v>
      </c>
      <c r="AY1703" s="202" t="s">
        <v>170</v>
      </c>
    </row>
    <row r="1704" spans="1:65" s="14" customFormat="1" x14ac:dyDescent="0.2">
      <c r="B1704" s="203"/>
      <c r="C1704" s="204"/>
      <c r="D1704" s="187" t="s">
        <v>181</v>
      </c>
      <c r="E1704" s="205" t="s">
        <v>19</v>
      </c>
      <c r="F1704" s="206" t="s">
        <v>185</v>
      </c>
      <c r="G1704" s="204"/>
      <c r="H1704" s="207">
        <v>367.72</v>
      </c>
      <c r="I1704" s="208"/>
      <c r="J1704" s="204"/>
      <c r="K1704" s="204"/>
      <c r="L1704" s="209"/>
      <c r="M1704" s="210"/>
      <c r="N1704" s="211"/>
      <c r="O1704" s="211"/>
      <c r="P1704" s="211"/>
      <c r="Q1704" s="211"/>
      <c r="R1704" s="211"/>
      <c r="S1704" s="211"/>
      <c r="T1704" s="212"/>
      <c r="AT1704" s="213" t="s">
        <v>181</v>
      </c>
      <c r="AU1704" s="213" t="s">
        <v>84</v>
      </c>
      <c r="AV1704" s="14" t="s">
        <v>177</v>
      </c>
      <c r="AW1704" s="14" t="s">
        <v>35</v>
      </c>
      <c r="AX1704" s="14" t="s">
        <v>82</v>
      </c>
      <c r="AY1704" s="213" t="s">
        <v>170</v>
      </c>
    </row>
    <row r="1705" spans="1:65" s="2" customFormat="1" ht="24" x14ac:dyDescent="0.2">
      <c r="A1705" s="35"/>
      <c r="B1705" s="36"/>
      <c r="C1705" s="214" t="s">
        <v>2865</v>
      </c>
      <c r="D1705" s="214" t="s">
        <v>239</v>
      </c>
      <c r="E1705" s="215" t="s">
        <v>2866</v>
      </c>
      <c r="F1705" s="216" t="s">
        <v>2867</v>
      </c>
      <c r="G1705" s="217" t="s">
        <v>248</v>
      </c>
      <c r="H1705" s="218">
        <v>367.72</v>
      </c>
      <c r="I1705" s="219"/>
      <c r="J1705" s="220">
        <f>ROUND(I1705*H1705,2)</f>
        <v>0</v>
      </c>
      <c r="K1705" s="216" t="s">
        <v>176</v>
      </c>
      <c r="L1705" s="221"/>
      <c r="M1705" s="222" t="s">
        <v>19</v>
      </c>
      <c r="N1705" s="223" t="s">
        <v>45</v>
      </c>
      <c r="O1705" s="65"/>
      <c r="P1705" s="183">
        <f>O1705*H1705</f>
        <v>0</v>
      </c>
      <c r="Q1705" s="183">
        <v>0.01</v>
      </c>
      <c r="R1705" s="183">
        <f>Q1705*H1705</f>
        <v>3.6772000000000005</v>
      </c>
      <c r="S1705" s="183">
        <v>0</v>
      </c>
      <c r="T1705" s="184">
        <f>S1705*H1705</f>
        <v>0</v>
      </c>
      <c r="U1705" s="35"/>
      <c r="V1705" s="35"/>
      <c r="W1705" s="35"/>
      <c r="X1705" s="35"/>
      <c r="Y1705" s="35"/>
      <c r="Z1705" s="35"/>
      <c r="AA1705" s="35"/>
      <c r="AB1705" s="35"/>
      <c r="AC1705" s="35"/>
      <c r="AD1705" s="35"/>
      <c r="AE1705" s="35"/>
      <c r="AR1705" s="185" t="s">
        <v>426</v>
      </c>
      <c r="AT1705" s="185" t="s">
        <v>239</v>
      </c>
      <c r="AU1705" s="185" t="s">
        <v>84</v>
      </c>
      <c r="AY1705" s="18" t="s">
        <v>170</v>
      </c>
      <c r="BE1705" s="186">
        <f>IF(N1705="základní",J1705,0)</f>
        <v>0</v>
      </c>
      <c r="BF1705" s="186">
        <f>IF(N1705="snížená",J1705,0)</f>
        <v>0</v>
      </c>
      <c r="BG1705" s="186">
        <f>IF(N1705="zákl. přenesená",J1705,0)</f>
        <v>0</v>
      </c>
      <c r="BH1705" s="186">
        <f>IF(N1705="sníž. přenesená",J1705,0)</f>
        <v>0</v>
      </c>
      <c r="BI1705" s="186">
        <f>IF(N1705="nulová",J1705,0)</f>
        <v>0</v>
      </c>
      <c r="BJ1705" s="18" t="s">
        <v>82</v>
      </c>
      <c r="BK1705" s="186">
        <f>ROUND(I1705*H1705,2)</f>
        <v>0</v>
      </c>
      <c r="BL1705" s="18" t="s">
        <v>276</v>
      </c>
      <c r="BM1705" s="185" t="s">
        <v>2868</v>
      </c>
    </row>
    <row r="1706" spans="1:65" s="2" customFormat="1" ht="16.5" customHeight="1" x14ac:dyDescent="0.2">
      <c r="A1706" s="35"/>
      <c r="B1706" s="36"/>
      <c r="C1706" s="174" t="s">
        <v>2869</v>
      </c>
      <c r="D1706" s="174" t="s">
        <v>172</v>
      </c>
      <c r="E1706" s="175" t="s">
        <v>2870</v>
      </c>
      <c r="F1706" s="176" t="s">
        <v>2871</v>
      </c>
      <c r="G1706" s="177" t="s">
        <v>248</v>
      </c>
      <c r="H1706" s="178">
        <v>367.72</v>
      </c>
      <c r="I1706" s="179"/>
      <c r="J1706" s="180">
        <f>ROUND(I1706*H1706,2)</f>
        <v>0</v>
      </c>
      <c r="K1706" s="176" t="s">
        <v>176</v>
      </c>
      <c r="L1706" s="40"/>
      <c r="M1706" s="181" t="s">
        <v>19</v>
      </c>
      <c r="N1706" s="182" t="s">
        <v>45</v>
      </c>
      <c r="O1706" s="65"/>
      <c r="P1706" s="183">
        <f>O1706*H1706</f>
        <v>0</v>
      </c>
      <c r="Q1706" s="183">
        <v>0</v>
      </c>
      <c r="R1706" s="183">
        <f>Q1706*H1706</f>
        <v>0</v>
      </c>
      <c r="S1706" s="183">
        <v>0</v>
      </c>
      <c r="T1706" s="184">
        <f>S1706*H1706</f>
        <v>0</v>
      </c>
      <c r="U1706" s="35"/>
      <c r="V1706" s="35"/>
      <c r="W1706" s="35"/>
      <c r="X1706" s="35"/>
      <c r="Y1706" s="35"/>
      <c r="Z1706" s="35"/>
      <c r="AA1706" s="35"/>
      <c r="AB1706" s="35"/>
      <c r="AC1706" s="35"/>
      <c r="AD1706" s="35"/>
      <c r="AE1706" s="35"/>
      <c r="AR1706" s="185" t="s">
        <v>276</v>
      </c>
      <c r="AT1706" s="185" t="s">
        <v>172</v>
      </c>
      <c r="AU1706" s="185" t="s">
        <v>84</v>
      </c>
      <c r="AY1706" s="18" t="s">
        <v>170</v>
      </c>
      <c r="BE1706" s="186">
        <f>IF(N1706="základní",J1706,0)</f>
        <v>0</v>
      </c>
      <c r="BF1706" s="186">
        <f>IF(N1706="snížená",J1706,0)</f>
        <v>0</v>
      </c>
      <c r="BG1706" s="186">
        <f>IF(N1706="zákl. přenesená",J1706,0)</f>
        <v>0</v>
      </c>
      <c r="BH1706" s="186">
        <f>IF(N1706="sníž. přenesená",J1706,0)</f>
        <v>0</v>
      </c>
      <c r="BI1706" s="186">
        <f>IF(N1706="nulová",J1706,0)</f>
        <v>0</v>
      </c>
      <c r="BJ1706" s="18" t="s">
        <v>82</v>
      </c>
      <c r="BK1706" s="186">
        <f>ROUND(I1706*H1706,2)</f>
        <v>0</v>
      </c>
      <c r="BL1706" s="18" t="s">
        <v>276</v>
      </c>
      <c r="BM1706" s="185" t="s">
        <v>2872</v>
      </c>
    </row>
    <row r="1707" spans="1:65" s="2" customFormat="1" ht="39" x14ac:dyDescent="0.2">
      <c r="A1707" s="35"/>
      <c r="B1707" s="36"/>
      <c r="C1707" s="37"/>
      <c r="D1707" s="187" t="s">
        <v>179</v>
      </c>
      <c r="E1707" s="37"/>
      <c r="F1707" s="188" t="s">
        <v>2873</v>
      </c>
      <c r="G1707" s="37"/>
      <c r="H1707" s="37"/>
      <c r="I1707" s="189"/>
      <c r="J1707" s="37"/>
      <c r="K1707" s="37"/>
      <c r="L1707" s="40"/>
      <c r="M1707" s="190"/>
      <c r="N1707" s="191"/>
      <c r="O1707" s="65"/>
      <c r="P1707" s="65"/>
      <c r="Q1707" s="65"/>
      <c r="R1707" s="65"/>
      <c r="S1707" s="65"/>
      <c r="T1707" s="66"/>
      <c r="U1707" s="35"/>
      <c r="V1707" s="35"/>
      <c r="W1707" s="35"/>
      <c r="X1707" s="35"/>
      <c r="Y1707" s="35"/>
      <c r="Z1707" s="35"/>
      <c r="AA1707" s="35"/>
      <c r="AB1707" s="35"/>
      <c r="AC1707" s="35"/>
      <c r="AD1707" s="35"/>
      <c r="AE1707" s="35"/>
      <c r="AT1707" s="18" t="s">
        <v>179</v>
      </c>
      <c r="AU1707" s="18" t="s">
        <v>84</v>
      </c>
    </row>
    <row r="1708" spans="1:65" s="13" customFormat="1" x14ac:dyDescent="0.2">
      <c r="B1708" s="192"/>
      <c r="C1708" s="193"/>
      <c r="D1708" s="187" t="s">
        <v>181</v>
      </c>
      <c r="E1708" s="194" t="s">
        <v>19</v>
      </c>
      <c r="F1708" s="195" t="s">
        <v>2724</v>
      </c>
      <c r="G1708" s="193"/>
      <c r="H1708" s="196">
        <v>367.72</v>
      </c>
      <c r="I1708" s="197"/>
      <c r="J1708" s="193"/>
      <c r="K1708" s="193"/>
      <c r="L1708" s="198"/>
      <c r="M1708" s="199"/>
      <c r="N1708" s="200"/>
      <c r="O1708" s="200"/>
      <c r="P1708" s="200"/>
      <c r="Q1708" s="200"/>
      <c r="R1708" s="200"/>
      <c r="S1708" s="200"/>
      <c r="T1708" s="201"/>
      <c r="AT1708" s="202" t="s">
        <v>181</v>
      </c>
      <c r="AU1708" s="202" t="s">
        <v>84</v>
      </c>
      <c r="AV1708" s="13" t="s">
        <v>84</v>
      </c>
      <c r="AW1708" s="13" t="s">
        <v>35</v>
      </c>
      <c r="AX1708" s="13" t="s">
        <v>82</v>
      </c>
      <c r="AY1708" s="202" t="s">
        <v>170</v>
      </c>
    </row>
    <row r="1709" spans="1:65" s="2" customFormat="1" ht="16.5" customHeight="1" x14ac:dyDescent="0.2">
      <c r="A1709" s="35"/>
      <c r="B1709" s="36"/>
      <c r="C1709" s="214" t="s">
        <v>2874</v>
      </c>
      <c r="D1709" s="214" t="s">
        <v>239</v>
      </c>
      <c r="E1709" s="215" t="s">
        <v>2875</v>
      </c>
      <c r="F1709" s="216" t="s">
        <v>2876</v>
      </c>
      <c r="G1709" s="217" t="s">
        <v>248</v>
      </c>
      <c r="H1709" s="218">
        <v>367.72</v>
      </c>
      <c r="I1709" s="219"/>
      <c r="J1709" s="220">
        <f>ROUND(I1709*H1709,2)</f>
        <v>0</v>
      </c>
      <c r="K1709" s="216" t="s">
        <v>176</v>
      </c>
      <c r="L1709" s="221"/>
      <c r="M1709" s="222" t="s">
        <v>19</v>
      </c>
      <c r="N1709" s="223" t="s">
        <v>45</v>
      </c>
      <c r="O1709" s="65"/>
      <c r="P1709" s="183">
        <f>O1709*H1709</f>
        <v>0</v>
      </c>
      <c r="Q1709" s="183">
        <v>4.0000000000000002E-4</v>
      </c>
      <c r="R1709" s="183">
        <f>Q1709*H1709</f>
        <v>0.14708800000000002</v>
      </c>
      <c r="S1709" s="183">
        <v>0</v>
      </c>
      <c r="T1709" s="184">
        <f>S1709*H1709</f>
        <v>0</v>
      </c>
      <c r="U1709" s="35"/>
      <c r="V1709" s="35"/>
      <c r="W1709" s="35"/>
      <c r="X1709" s="35"/>
      <c r="Y1709" s="35"/>
      <c r="Z1709" s="35"/>
      <c r="AA1709" s="35"/>
      <c r="AB1709" s="35"/>
      <c r="AC1709" s="35"/>
      <c r="AD1709" s="35"/>
      <c r="AE1709" s="35"/>
      <c r="AR1709" s="185" t="s">
        <v>426</v>
      </c>
      <c r="AT1709" s="185" t="s">
        <v>239</v>
      </c>
      <c r="AU1709" s="185" t="s">
        <v>84</v>
      </c>
      <c r="AY1709" s="18" t="s">
        <v>170</v>
      </c>
      <c r="BE1709" s="186">
        <f>IF(N1709="základní",J1709,0)</f>
        <v>0</v>
      </c>
      <c r="BF1709" s="186">
        <f>IF(N1709="snížená",J1709,0)</f>
        <v>0</v>
      </c>
      <c r="BG1709" s="186">
        <f>IF(N1709="zákl. přenesená",J1709,0)</f>
        <v>0</v>
      </c>
      <c r="BH1709" s="186">
        <f>IF(N1709="sníž. přenesená",J1709,0)</f>
        <v>0</v>
      </c>
      <c r="BI1709" s="186">
        <f>IF(N1709="nulová",J1709,0)</f>
        <v>0</v>
      </c>
      <c r="BJ1709" s="18" t="s">
        <v>82</v>
      </c>
      <c r="BK1709" s="186">
        <f>ROUND(I1709*H1709,2)</f>
        <v>0</v>
      </c>
      <c r="BL1709" s="18" t="s">
        <v>276</v>
      </c>
      <c r="BM1709" s="185" t="s">
        <v>2877</v>
      </c>
    </row>
    <row r="1710" spans="1:65" s="2" customFormat="1" ht="24" x14ac:dyDescent="0.2">
      <c r="A1710" s="35"/>
      <c r="B1710" s="36"/>
      <c r="C1710" s="174" t="s">
        <v>2878</v>
      </c>
      <c r="D1710" s="174" t="s">
        <v>172</v>
      </c>
      <c r="E1710" s="175" t="s">
        <v>2879</v>
      </c>
      <c r="F1710" s="176" t="s">
        <v>2880</v>
      </c>
      <c r="G1710" s="177" t="s">
        <v>1153</v>
      </c>
      <c r="H1710" s="224"/>
      <c r="I1710" s="179"/>
      <c r="J1710" s="180">
        <f>ROUND(I1710*H1710,2)</f>
        <v>0</v>
      </c>
      <c r="K1710" s="176" t="s">
        <v>176</v>
      </c>
      <c r="L1710" s="40"/>
      <c r="M1710" s="181" t="s">
        <v>19</v>
      </c>
      <c r="N1710" s="182" t="s">
        <v>45</v>
      </c>
      <c r="O1710" s="65"/>
      <c r="P1710" s="183">
        <f>O1710*H1710</f>
        <v>0</v>
      </c>
      <c r="Q1710" s="183">
        <v>0</v>
      </c>
      <c r="R1710" s="183">
        <f>Q1710*H1710</f>
        <v>0</v>
      </c>
      <c r="S1710" s="183">
        <v>0</v>
      </c>
      <c r="T1710" s="184">
        <f>S1710*H1710</f>
        <v>0</v>
      </c>
      <c r="U1710" s="35"/>
      <c r="V1710" s="35"/>
      <c r="W1710" s="35"/>
      <c r="X1710" s="35"/>
      <c r="Y1710" s="35"/>
      <c r="Z1710" s="35"/>
      <c r="AA1710" s="35"/>
      <c r="AB1710" s="35"/>
      <c r="AC1710" s="35"/>
      <c r="AD1710" s="35"/>
      <c r="AE1710" s="35"/>
      <c r="AR1710" s="185" t="s">
        <v>276</v>
      </c>
      <c r="AT1710" s="185" t="s">
        <v>172</v>
      </c>
      <c r="AU1710" s="185" t="s">
        <v>84</v>
      </c>
      <c r="AY1710" s="18" t="s">
        <v>170</v>
      </c>
      <c r="BE1710" s="186">
        <f>IF(N1710="základní",J1710,0)</f>
        <v>0</v>
      </c>
      <c r="BF1710" s="186">
        <f>IF(N1710="snížená",J1710,0)</f>
        <v>0</v>
      </c>
      <c r="BG1710" s="186">
        <f>IF(N1710="zákl. přenesená",J1710,0)</f>
        <v>0</v>
      </c>
      <c r="BH1710" s="186">
        <f>IF(N1710="sníž. přenesená",J1710,0)</f>
        <v>0</v>
      </c>
      <c r="BI1710" s="186">
        <f>IF(N1710="nulová",J1710,0)</f>
        <v>0</v>
      </c>
      <c r="BJ1710" s="18" t="s">
        <v>82</v>
      </c>
      <c r="BK1710" s="186">
        <f>ROUND(I1710*H1710,2)</f>
        <v>0</v>
      </c>
      <c r="BL1710" s="18" t="s">
        <v>276</v>
      </c>
      <c r="BM1710" s="185" t="s">
        <v>2881</v>
      </c>
    </row>
    <row r="1711" spans="1:65" s="2" customFormat="1" ht="78" x14ac:dyDescent="0.2">
      <c r="A1711" s="35"/>
      <c r="B1711" s="36"/>
      <c r="C1711" s="37"/>
      <c r="D1711" s="187" t="s">
        <v>179</v>
      </c>
      <c r="E1711" s="37"/>
      <c r="F1711" s="188" t="s">
        <v>1753</v>
      </c>
      <c r="G1711" s="37"/>
      <c r="H1711" s="37"/>
      <c r="I1711" s="189"/>
      <c r="J1711" s="37"/>
      <c r="K1711" s="37"/>
      <c r="L1711" s="40"/>
      <c r="M1711" s="190"/>
      <c r="N1711" s="191"/>
      <c r="O1711" s="65"/>
      <c r="P1711" s="65"/>
      <c r="Q1711" s="65"/>
      <c r="R1711" s="65"/>
      <c r="S1711" s="65"/>
      <c r="T1711" s="66"/>
      <c r="U1711" s="35"/>
      <c r="V1711" s="35"/>
      <c r="W1711" s="35"/>
      <c r="X1711" s="35"/>
      <c r="Y1711" s="35"/>
      <c r="Z1711" s="35"/>
      <c r="AA1711" s="35"/>
      <c r="AB1711" s="35"/>
      <c r="AC1711" s="35"/>
      <c r="AD1711" s="35"/>
      <c r="AE1711" s="35"/>
      <c r="AT1711" s="18" t="s">
        <v>179</v>
      </c>
      <c r="AU1711" s="18" t="s">
        <v>84</v>
      </c>
    </row>
    <row r="1712" spans="1:65" s="12" customFormat="1" ht="22.9" customHeight="1" x14ac:dyDescent="0.2">
      <c r="B1712" s="158"/>
      <c r="C1712" s="159"/>
      <c r="D1712" s="160" t="s">
        <v>73</v>
      </c>
      <c r="E1712" s="172" t="s">
        <v>2882</v>
      </c>
      <c r="F1712" s="172" t="s">
        <v>2883</v>
      </c>
      <c r="G1712" s="159"/>
      <c r="H1712" s="159"/>
      <c r="I1712" s="162"/>
      <c r="J1712" s="173">
        <f>BK1712</f>
        <v>0</v>
      </c>
      <c r="K1712" s="159"/>
      <c r="L1712" s="164"/>
      <c r="M1712" s="165"/>
      <c r="N1712" s="166"/>
      <c r="O1712" s="166"/>
      <c r="P1712" s="167">
        <f>SUM(P1713:P1775)</f>
        <v>0</v>
      </c>
      <c r="Q1712" s="166"/>
      <c r="R1712" s="167">
        <f>SUM(R1713:R1775)</f>
        <v>11.96898305</v>
      </c>
      <c r="S1712" s="166"/>
      <c r="T1712" s="168">
        <f>SUM(T1713:T1775)</f>
        <v>0</v>
      </c>
      <c r="AR1712" s="169" t="s">
        <v>84</v>
      </c>
      <c r="AT1712" s="170" t="s">
        <v>73</v>
      </c>
      <c r="AU1712" s="170" t="s">
        <v>82</v>
      </c>
      <c r="AY1712" s="169" t="s">
        <v>170</v>
      </c>
      <c r="BK1712" s="171">
        <f>SUM(BK1713:BK1775)</f>
        <v>0</v>
      </c>
    </row>
    <row r="1713" spans="1:65" s="2" customFormat="1" ht="16.5" customHeight="1" x14ac:dyDescent="0.2">
      <c r="A1713" s="35"/>
      <c r="B1713" s="36"/>
      <c r="C1713" s="174" t="s">
        <v>2884</v>
      </c>
      <c r="D1713" s="174" t="s">
        <v>172</v>
      </c>
      <c r="E1713" s="175" t="s">
        <v>2885</v>
      </c>
      <c r="F1713" s="176" t="s">
        <v>2886</v>
      </c>
      <c r="G1713" s="177" t="s">
        <v>248</v>
      </c>
      <c r="H1713" s="178">
        <v>316.73099999999999</v>
      </c>
      <c r="I1713" s="179"/>
      <c r="J1713" s="180">
        <f>ROUND(I1713*H1713,2)</f>
        <v>0</v>
      </c>
      <c r="K1713" s="176" t="s">
        <v>176</v>
      </c>
      <c r="L1713" s="40"/>
      <c r="M1713" s="181" t="s">
        <v>19</v>
      </c>
      <c r="N1713" s="182" t="s">
        <v>45</v>
      </c>
      <c r="O1713" s="65"/>
      <c r="P1713" s="183">
        <f>O1713*H1713</f>
        <v>0</v>
      </c>
      <c r="Q1713" s="183">
        <v>0</v>
      </c>
      <c r="R1713" s="183">
        <f>Q1713*H1713</f>
        <v>0</v>
      </c>
      <c r="S1713" s="183">
        <v>0</v>
      </c>
      <c r="T1713" s="184">
        <f>S1713*H1713</f>
        <v>0</v>
      </c>
      <c r="U1713" s="35"/>
      <c r="V1713" s="35"/>
      <c r="W1713" s="35"/>
      <c r="X1713" s="35"/>
      <c r="Y1713" s="35"/>
      <c r="Z1713" s="35"/>
      <c r="AA1713" s="35"/>
      <c r="AB1713" s="35"/>
      <c r="AC1713" s="35"/>
      <c r="AD1713" s="35"/>
      <c r="AE1713" s="35"/>
      <c r="AR1713" s="185" t="s">
        <v>276</v>
      </c>
      <c r="AT1713" s="185" t="s">
        <v>172</v>
      </c>
      <c r="AU1713" s="185" t="s">
        <v>84</v>
      </c>
      <c r="AY1713" s="18" t="s">
        <v>170</v>
      </c>
      <c r="BE1713" s="186">
        <f>IF(N1713="základní",J1713,0)</f>
        <v>0</v>
      </c>
      <c r="BF1713" s="186">
        <f>IF(N1713="snížená",J1713,0)</f>
        <v>0</v>
      </c>
      <c r="BG1713" s="186">
        <f>IF(N1713="zákl. přenesená",J1713,0)</f>
        <v>0</v>
      </c>
      <c r="BH1713" s="186">
        <f>IF(N1713="sníž. přenesená",J1713,0)</f>
        <v>0</v>
      </c>
      <c r="BI1713" s="186">
        <f>IF(N1713="nulová",J1713,0)</f>
        <v>0</v>
      </c>
      <c r="BJ1713" s="18" t="s">
        <v>82</v>
      </c>
      <c r="BK1713" s="186">
        <f>ROUND(I1713*H1713,2)</f>
        <v>0</v>
      </c>
      <c r="BL1713" s="18" t="s">
        <v>276</v>
      </c>
      <c r="BM1713" s="185" t="s">
        <v>2887</v>
      </c>
    </row>
    <row r="1714" spans="1:65" s="2" customFormat="1" ht="68.25" x14ac:dyDescent="0.2">
      <c r="A1714" s="35"/>
      <c r="B1714" s="36"/>
      <c r="C1714" s="37"/>
      <c r="D1714" s="187" t="s">
        <v>179</v>
      </c>
      <c r="E1714" s="37"/>
      <c r="F1714" s="188" t="s">
        <v>2888</v>
      </c>
      <c r="G1714" s="37"/>
      <c r="H1714" s="37"/>
      <c r="I1714" s="189"/>
      <c r="J1714" s="37"/>
      <c r="K1714" s="37"/>
      <c r="L1714" s="40"/>
      <c r="M1714" s="190"/>
      <c r="N1714" s="191"/>
      <c r="O1714" s="65"/>
      <c r="P1714" s="65"/>
      <c r="Q1714" s="65"/>
      <c r="R1714" s="65"/>
      <c r="S1714" s="65"/>
      <c r="T1714" s="66"/>
      <c r="U1714" s="35"/>
      <c r="V1714" s="35"/>
      <c r="W1714" s="35"/>
      <c r="X1714" s="35"/>
      <c r="Y1714" s="35"/>
      <c r="Z1714" s="35"/>
      <c r="AA1714" s="35"/>
      <c r="AB1714" s="35"/>
      <c r="AC1714" s="35"/>
      <c r="AD1714" s="35"/>
      <c r="AE1714" s="35"/>
      <c r="AT1714" s="18" t="s">
        <v>179</v>
      </c>
      <c r="AU1714" s="18" t="s">
        <v>84</v>
      </c>
    </row>
    <row r="1715" spans="1:65" s="2" customFormat="1" ht="16.5" customHeight="1" x14ac:dyDescent="0.2">
      <c r="A1715" s="35"/>
      <c r="B1715" s="36"/>
      <c r="C1715" s="174" t="s">
        <v>2889</v>
      </c>
      <c r="D1715" s="174" t="s">
        <v>172</v>
      </c>
      <c r="E1715" s="175" t="s">
        <v>2890</v>
      </c>
      <c r="F1715" s="176" t="s">
        <v>2891</v>
      </c>
      <c r="G1715" s="177" t="s">
        <v>248</v>
      </c>
      <c r="H1715" s="178">
        <v>316.73099999999999</v>
      </c>
      <c r="I1715" s="179"/>
      <c r="J1715" s="180">
        <f>ROUND(I1715*H1715,2)</f>
        <v>0</v>
      </c>
      <c r="K1715" s="176" t="s">
        <v>176</v>
      </c>
      <c r="L1715" s="40"/>
      <c r="M1715" s="181" t="s">
        <v>19</v>
      </c>
      <c r="N1715" s="182" t="s">
        <v>45</v>
      </c>
      <c r="O1715" s="65"/>
      <c r="P1715" s="183">
        <f>O1715*H1715</f>
        <v>0</v>
      </c>
      <c r="Q1715" s="183">
        <v>2.9999999999999997E-4</v>
      </c>
      <c r="R1715" s="183">
        <f>Q1715*H1715</f>
        <v>9.5019299999999987E-2</v>
      </c>
      <c r="S1715" s="183">
        <v>0</v>
      </c>
      <c r="T1715" s="184">
        <f>S1715*H1715</f>
        <v>0</v>
      </c>
      <c r="U1715" s="35"/>
      <c r="V1715" s="35"/>
      <c r="W1715" s="35"/>
      <c r="X1715" s="35"/>
      <c r="Y1715" s="35"/>
      <c r="Z1715" s="35"/>
      <c r="AA1715" s="35"/>
      <c r="AB1715" s="35"/>
      <c r="AC1715" s="35"/>
      <c r="AD1715" s="35"/>
      <c r="AE1715" s="35"/>
      <c r="AR1715" s="185" t="s">
        <v>276</v>
      </c>
      <c r="AT1715" s="185" t="s">
        <v>172</v>
      </c>
      <c r="AU1715" s="185" t="s">
        <v>84</v>
      </c>
      <c r="AY1715" s="18" t="s">
        <v>170</v>
      </c>
      <c r="BE1715" s="186">
        <f>IF(N1715="základní",J1715,0)</f>
        <v>0</v>
      </c>
      <c r="BF1715" s="186">
        <f>IF(N1715="snížená",J1715,0)</f>
        <v>0</v>
      </c>
      <c r="BG1715" s="186">
        <f>IF(N1715="zákl. přenesená",J1715,0)</f>
        <v>0</v>
      </c>
      <c r="BH1715" s="186">
        <f>IF(N1715="sníž. přenesená",J1715,0)</f>
        <v>0</v>
      </c>
      <c r="BI1715" s="186">
        <f>IF(N1715="nulová",J1715,0)</f>
        <v>0</v>
      </c>
      <c r="BJ1715" s="18" t="s">
        <v>82</v>
      </c>
      <c r="BK1715" s="186">
        <f>ROUND(I1715*H1715,2)</f>
        <v>0</v>
      </c>
      <c r="BL1715" s="18" t="s">
        <v>276</v>
      </c>
      <c r="BM1715" s="185" t="s">
        <v>2892</v>
      </c>
    </row>
    <row r="1716" spans="1:65" s="2" customFormat="1" ht="68.25" x14ac:dyDescent="0.2">
      <c r="A1716" s="35"/>
      <c r="B1716" s="36"/>
      <c r="C1716" s="37"/>
      <c r="D1716" s="187" t="s">
        <v>179</v>
      </c>
      <c r="E1716" s="37"/>
      <c r="F1716" s="188" t="s">
        <v>2888</v>
      </c>
      <c r="G1716" s="37"/>
      <c r="H1716" s="37"/>
      <c r="I1716" s="189"/>
      <c r="J1716" s="37"/>
      <c r="K1716" s="37"/>
      <c r="L1716" s="40"/>
      <c r="M1716" s="190"/>
      <c r="N1716" s="191"/>
      <c r="O1716" s="65"/>
      <c r="P1716" s="65"/>
      <c r="Q1716" s="65"/>
      <c r="R1716" s="65"/>
      <c r="S1716" s="65"/>
      <c r="T1716" s="66"/>
      <c r="U1716" s="35"/>
      <c r="V1716" s="35"/>
      <c r="W1716" s="35"/>
      <c r="X1716" s="35"/>
      <c r="Y1716" s="35"/>
      <c r="Z1716" s="35"/>
      <c r="AA1716" s="35"/>
      <c r="AB1716" s="35"/>
      <c r="AC1716" s="35"/>
      <c r="AD1716" s="35"/>
      <c r="AE1716" s="35"/>
      <c r="AT1716" s="18" t="s">
        <v>179</v>
      </c>
      <c r="AU1716" s="18" t="s">
        <v>84</v>
      </c>
    </row>
    <row r="1717" spans="1:65" s="13" customFormat="1" x14ac:dyDescent="0.2">
      <c r="B1717" s="192"/>
      <c r="C1717" s="193"/>
      <c r="D1717" s="187" t="s">
        <v>181</v>
      </c>
      <c r="E1717" s="194" t="s">
        <v>19</v>
      </c>
      <c r="F1717" s="195" t="s">
        <v>2893</v>
      </c>
      <c r="G1717" s="193"/>
      <c r="H1717" s="196">
        <v>316.73099999999999</v>
      </c>
      <c r="I1717" s="197"/>
      <c r="J1717" s="193"/>
      <c r="K1717" s="193"/>
      <c r="L1717" s="198"/>
      <c r="M1717" s="199"/>
      <c r="N1717" s="200"/>
      <c r="O1717" s="200"/>
      <c r="P1717" s="200"/>
      <c r="Q1717" s="200"/>
      <c r="R1717" s="200"/>
      <c r="S1717" s="200"/>
      <c r="T1717" s="201"/>
      <c r="AT1717" s="202" t="s">
        <v>181</v>
      </c>
      <c r="AU1717" s="202" t="s">
        <v>84</v>
      </c>
      <c r="AV1717" s="13" t="s">
        <v>84</v>
      </c>
      <c r="AW1717" s="13" t="s">
        <v>35</v>
      </c>
      <c r="AX1717" s="13" t="s">
        <v>82</v>
      </c>
      <c r="AY1717" s="202" t="s">
        <v>170</v>
      </c>
    </row>
    <row r="1718" spans="1:65" s="2" customFormat="1" ht="16.5" customHeight="1" x14ac:dyDescent="0.2">
      <c r="A1718" s="35"/>
      <c r="B1718" s="36"/>
      <c r="C1718" s="174" t="s">
        <v>2894</v>
      </c>
      <c r="D1718" s="174" t="s">
        <v>172</v>
      </c>
      <c r="E1718" s="175" t="s">
        <v>2895</v>
      </c>
      <c r="F1718" s="176" t="s">
        <v>2896</v>
      </c>
      <c r="G1718" s="177" t="s">
        <v>248</v>
      </c>
      <c r="H1718" s="178">
        <v>41.74</v>
      </c>
      <c r="I1718" s="179"/>
      <c r="J1718" s="180">
        <f>ROUND(I1718*H1718,2)</f>
        <v>0</v>
      </c>
      <c r="K1718" s="176" t="s">
        <v>176</v>
      </c>
      <c r="L1718" s="40"/>
      <c r="M1718" s="181" t="s">
        <v>19</v>
      </c>
      <c r="N1718" s="182" t="s">
        <v>45</v>
      </c>
      <c r="O1718" s="65"/>
      <c r="P1718" s="183">
        <f>O1718*H1718</f>
        <v>0</v>
      </c>
      <c r="Q1718" s="183">
        <v>1.5E-3</v>
      </c>
      <c r="R1718" s="183">
        <f>Q1718*H1718</f>
        <v>6.2609999999999999E-2</v>
      </c>
      <c r="S1718" s="183">
        <v>0</v>
      </c>
      <c r="T1718" s="184">
        <f>S1718*H1718</f>
        <v>0</v>
      </c>
      <c r="U1718" s="35"/>
      <c r="V1718" s="35"/>
      <c r="W1718" s="35"/>
      <c r="X1718" s="35"/>
      <c r="Y1718" s="35"/>
      <c r="Z1718" s="35"/>
      <c r="AA1718" s="35"/>
      <c r="AB1718" s="35"/>
      <c r="AC1718" s="35"/>
      <c r="AD1718" s="35"/>
      <c r="AE1718" s="35"/>
      <c r="AR1718" s="185" t="s">
        <v>276</v>
      </c>
      <c r="AT1718" s="185" t="s">
        <v>172</v>
      </c>
      <c r="AU1718" s="185" t="s">
        <v>84</v>
      </c>
      <c r="AY1718" s="18" t="s">
        <v>170</v>
      </c>
      <c r="BE1718" s="186">
        <f>IF(N1718="základní",J1718,0)</f>
        <v>0</v>
      </c>
      <c r="BF1718" s="186">
        <f>IF(N1718="snížená",J1718,0)</f>
        <v>0</v>
      </c>
      <c r="BG1718" s="186">
        <f>IF(N1718="zákl. přenesená",J1718,0)</f>
        <v>0</v>
      </c>
      <c r="BH1718" s="186">
        <f>IF(N1718="sníž. přenesená",J1718,0)</f>
        <v>0</v>
      </c>
      <c r="BI1718" s="186">
        <f>IF(N1718="nulová",J1718,0)</f>
        <v>0</v>
      </c>
      <c r="BJ1718" s="18" t="s">
        <v>82</v>
      </c>
      <c r="BK1718" s="186">
        <f>ROUND(I1718*H1718,2)</f>
        <v>0</v>
      </c>
      <c r="BL1718" s="18" t="s">
        <v>276</v>
      </c>
      <c r="BM1718" s="185" t="s">
        <v>2897</v>
      </c>
    </row>
    <row r="1719" spans="1:65" s="2" customFormat="1" ht="58.5" x14ac:dyDescent="0.2">
      <c r="A1719" s="35"/>
      <c r="B1719" s="36"/>
      <c r="C1719" s="37"/>
      <c r="D1719" s="187" t="s">
        <v>179</v>
      </c>
      <c r="E1719" s="37"/>
      <c r="F1719" s="188" t="s">
        <v>2898</v>
      </c>
      <c r="G1719" s="37"/>
      <c r="H1719" s="37"/>
      <c r="I1719" s="189"/>
      <c r="J1719" s="37"/>
      <c r="K1719" s="37"/>
      <c r="L1719" s="40"/>
      <c r="M1719" s="190"/>
      <c r="N1719" s="191"/>
      <c r="O1719" s="65"/>
      <c r="P1719" s="65"/>
      <c r="Q1719" s="65"/>
      <c r="R1719" s="65"/>
      <c r="S1719" s="65"/>
      <c r="T1719" s="66"/>
      <c r="U1719" s="35"/>
      <c r="V1719" s="35"/>
      <c r="W1719" s="35"/>
      <c r="X1719" s="35"/>
      <c r="Y1719" s="35"/>
      <c r="Z1719" s="35"/>
      <c r="AA1719" s="35"/>
      <c r="AB1719" s="35"/>
      <c r="AC1719" s="35"/>
      <c r="AD1719" s="35"/>
      <c r="AE1719" s="35"/>
      <c r="AT1719" s="18" t="s">
        <v>179</v>
      </c>
      <c r="AU1719" s="18" t="s">
        <v>84</v>
      </c>
    </row>
    <row r="1720" spans="1:65" s="13" customFormat="1" x14ac:dyDescent="0.2">
      <c r="B1720" s="192"/>
      <c r="C1720" s="193"/>
      <c r="D1720" s="187" t="s">
        <v>181</v>
      </c>
      <c r="E1720" s="194" t="s">
        <v>19</v>
      </c>
      <c r="F1720" s="195" t="s">
        <v>2899</v>
      </c>
      <c r="G1720" s="193"/>
      <c r="H1720" s="196">
        <v>41.74</v>
      </c>
      <c r="I1720" s="197"/>
      <c r="J1720" s="193"/>
      <c r="K1720" s="193"/>
      <c r="L1720" s="198"/>
      <c r="M1720" s="199"/>
      <c r="N1720" s="200"/>
      <c r="O1720" s="200"/>
      <c r="P1720" s="200"/>
      <c r="Q1720" s="200"/>
      <c r="R1720" s="200"/>
      <c r="S1720" s="200"/>
      <c r="T1720" s="201"/>
      <c r="AT1720" s="202" t="s">
        <v>181</v>
      </c>
      <c r="AU1720" s="202" t="s">
        <v>84</v>
      </c>
      <c r="AV1720" s="13" t="s">
        <v>84</v>
      </c>
      <c r="AW1720" s="13" t="s">
        <v>35</v>
      </c>
      <c r="AX1720" s="13" t="s">
        <v>82</v>
      </c>
      <c r="AY1720" s="202" t="s">
        <v>170</v>
      </c>
    </row>
    <row r="1721" spans="1:65" s="2" customFormat="1" ht="16.5" customHeight="1" x14ac:dyDescent="0.2">
      <c r="A1721" s="35"/>
      <c r="B1721" s="36"/>
      <c r="C1721" s="174" t="s">
        <v>2900</v>
      </c>
      <c r="D1721" s="174" t="s">
        <v>172</v>
      </c>
      <c r="E1721" s="175" t="s">
        <v>2901</v>
      </c>
      <c r="F1721" s="176" t="s">
        <v>2902</v>
      </c>
      <c r="G1721" s="177" t="s">
        <v>272</v>
      </c>
      <c r="H1721" s="178">
        <v>20.8</v>
      </c>
      <c r="I1721" s="179"/>
      <c r="J1721" s="180">
        <f>ROUND(I1721*H1721,2)</f>
        <v>0</v>
      </c>
      <c r="K1721" s="176" t="s">
        <v>176</v>
      </c>
      <c r="L1721" s="40"/>
      <c r="M1721" s="181" t="s">
        <v>19</v>
      </c>
      <c r="N1721" s="182" t="s">
        <v>45</v>
      </c>
      <c r="O1721" s="65"/>
      <c r="P1721" s="183">
        <f>O1721*H1721</f>
        <v>0</v>
      </c>
      <c r="Q1721" s="183">
        <v>2.7999999999999998E-4</v>
      </c>
      <c r="R1721" s="183">
        <f>Q1721*H1721</f>
        <v>5.8239999999999993E-3</v>
      </c>
      <c r="S1721" s="183">
        <v>0</v>
      </c>
      <c r="T1721" s="184">
        <f>S1721*H1721</f>
        <v>0</v>
      </c>
      <c r="U1721" s="35"/>
      <c r="V1721" s="35"/>
      <c r="W1721" s="35"/>
      <c r="X1721" s="35"/>
      <c r="Y1721" s="35"/>
      <c r="Z1721" s="35"/>
      <c r="AA1721" s="35"/>
      <c r="AB1721" s="35"/>
      <c r="AC1721" s="35"/>
      <c r="AD1721" s="35"/>
      <c r="AE1721" s="35"/>
      <c r="AR1721" s="185" t="s">
        <v>276</v>
      </c>
      <c r="AT1721" s="185" t="s">
        <v>172</v>
      </c>
      <c r="AU1721" s="185" t="s">
        <v>84</v>
      </c>
      <c r="AY1721" s="18" t="s">
        <v>170</v>
      </c>
      <c r="BE1721" s="186">
        <f>IF(N1721="základní",J1721,0)</f>
        <v>0</v>
      </c>
      <c r="BF1721" s="186">
        <f>IF(N1721="snížená",J1721,0)</f>
        <v>0</v>
      </c>
      <c r="BG1721" s="186">
        <f>IF(N1721="zákl. přenesená",J1721,0)</f>
        <v>0</v>
      </c>
      <c r="BH1721" s="186">
        <f>IF(N1721="sníž. přenesená",J1721,0)</f>
        <v>0</v>
      </c>
      <c r="BI1721" s="186">
        <f>IF(N1721="nulová",J1721,0)</f>
        <v>0</v>
      </c>
      <c r="BJ1721" s="18" t="s">
        <v>82</v>
      </c>
      <c r="BK1721" s="186">
        <f>ROUND(I1721*H1721,2)</f>
        <v>0</v>
      </c>
      <c r="BL1721" s="18" t="s">
        <v>276</v>
      </c>
      <c r="BM1721" s="185" t="s">
        <v>2903</v>
      </c>
    </row>
    <row r="1722" spans="1:65" s="2" customFormat="1" ht="58.5" x14ac:dyDescent="0.2">
      <c r="A1722" s="35"/>
      <c r="B1722" s="36"/>
      <c r="C1722" s="37"/>
      <c r="D1722" s="187" t="s">
        <v>179</v>
      </c>
      <c r="E1722" s="37"/>
      <c r="F1722" s="188" t="s">
        <v>2898</v>
      </c>
      <c r="G1722" s="37"/>
      <c r="H1722" s="37"/>
      <c r="I1722" s="189"/>
      <c r="J1722" s="37"/>
      <c r="K1722" s="37"/>
      <c r="L1722" s="40"/>
      <c r="M1722" s="190"/>
      <c r="N1722" s="191"/>
      <c r="O1722" s="65"/>
      <c r="P1722" s="65"/>
      <c r="Q1722" s="65"/>
      <c r="R1722" s="65"/>
      <c r="S1722" s="65"/>
      <c r="T1722" s="66"/>
      <c r="U1722" s="35"/>
      <c r="V1722" s="35"/>
      <c r="W1722" s="35"/>
      <c r="X1722" s="35"/>
      <c r="Y1722" s="35"/>
      <c r="Z1722" s="35"/>
      <c r="AA1722" s="35"/>
      <c r="AB1722" s="35"/>
      <c r="AC1722" s="35"/>
      <c r="AD1722" s="35"/>
      <c r="AE1722" s="35"/>
      <c r="AT1722" s="18" t="s">
        <v>179</v>
      </c>
      <c r="AU1722" s="18" t="s">
        <v>84</v>
      </c>
    </row>
    <row r="1723" spans="1:65" s="13" customFormat="1" x14ac:dyDescent="0.2">
      <c r="B1723" s="192"/>
      <c r="C1723" s="193"/>
      <c r="D1723" s="187" t="s">
        <v>181</v>
      </c>
      <c r="E1723" s="194" t="s">
        <v>19</v>
      </c>
      <c r="F1723" s="195" t="s">
        <v>2904</v>
      </c>
      <c r="G1723" s="193"/>
      <c r="H1723" s="196">
        <v>20.8</v>
      </c>
      <c r="I1723" s="197"/>
      <c r="J1723" s="193"/>
      <c r="K1723" s="193"/>
      <c r="L1723" s="198"/>
      <c r="M1723" s="199"/>
      <c r="N1723" s="200"/>
      <c r="O1723" s="200"/>
      <c r="P1723" s="200"/>
      <c r="Q1723" s="200"/>
      <c r="R1723" s="200"/>
      <c r="S1723" s="200"/>
      <c r="T1723" s="201"/>
      <c r="AT1723" s="202" t="s">
        <v>181</v>
      </c>
      <c r="AU1723" s="202" t="s">
        <v>84</v>
      </c>
      <c r="AV1723" s="13" t="s">
        <v>84</v>
      </c>
      <c r="AW1723" s="13" t="s">
        <v>35</v>
      </c>
      <c r="AX1723" s="13" t="s">
        <v>82</v>
      </c>
      <c r="AY1723" s="202" t="s">
        <v>170</v>
      </c>
    </row>
    <row r="1724" spans="1:65" s="2" customFormat="1" ht="16.5" customHeight="1" x14ac:dyDescent="0.2">
      <c r="A1724" s="35"/>
      <c r="B1724" s="36"/>
      <c r="C1724" s="174" t="s">
        <v>2905</v>
      </c>
      <c r="D1724" s="174" t="s">
        <v>172</v>
      </c>
      <c r="E1724" s="175" t="s">
        <v>2906</v>
      </c>
      <c r="F1724" s="176" t="s">
        <v>2907</v>
      </c>
      <c r="G1724" s="177" t="s">
        <v>439</v>
      </c>
      <c r="H1724" s="178">
        <v>8</v>
      </c>
      <c r="I1724" s="179"/>
      <c r="J1724" s="180">
        <f>ROUND(I1724*H1724,2)</f>
        <v>0</v>
      </c>
      <c r="K1724" s="176" t="s">
        <v>176</v>
      </c>
      <c r="L1724" s="40"/>
      <c r="M1724" s="181" t="s">
        <v>19</v>
      </c>
      <c r="N1724" s="182" t="s">
        <v>45</v>
      </c>
      <c r="O1724" s="65"/>
      <c r="P1724" s="183">
        <f>O1724*H1724</f>
        <v>0</v>
      </c>
      <c r="Q1724" s="183">
        <v>2.1000000000000001E-4</v>
      </c>
      <c r="R1724" s="183">
        <f>Q1724*H1724</f>
        <v>1.6800000000000001E-3</v>
      </c>
      <c r="S1724" s="183">
        <v>0</v>
      </c>
      <c r="T1724" s="184">
        <f>S1724*H1724</f>
        <v>0</v>
      </c>
      <c r="U1724" s="35"/>
      <c r="V1724" s="35"/>
      <c r="W1724" s="35"/>
      <c r="X1724" s="35"/>
      <c r="Y1724" s="35"/>
      <c r="Z1724" s="35"/>
      <c r="AA1724" s="35"/>
      <c r="AB1724" s="35"/>
      <c r="AC1724" s="35"/>
      <c r="AD1724" s="35"/>
      <c r="AE1724" s="35"/>
      <c r="AR1724" s="185" t="s">
        <v>276</v>
      </c>
      <c r="AT1724" s="185" t="s">
        <v>172</v>
      </c>
      <c r="AU1724" s="185" t="s">
        <v>84</v>
      </c>
      <c r="AY1724" s="18" t="s">
        <v>170</v>
      </c>
      <c r="BE1724" s="186">
        <f>IF(N1724="základní",J1724,0)</f>
        <v>0</v>
      </c>
      <c r="BF1724" s="186">
        <f>IF(N1724="snížená",J1724,0)</f>
        <v>0</v>
      </c>
      <c r="BG1724" s="186">
        <f>IF(N1724="zákl. přenesená",J1724,0)</f>
        <v>0</v>
      </c>
      <c r="BH1724" s="186">
        <f>IF(N1724="sníž. přenesená",J1724,0)</f>
        <v>0</v>
      </c>
      <c r="BI1724" s="186">
        <f>IF(N1724="nulová",J1724,0)</f>
        <v>0</v>
      </c>
      <c r="BJ1724" s="18" t="s">
        <v>82</v>
      </c>
      <c r="BK1724" s="186">
        <f>ROUND(I1724*H1724,2)</f>
        <v>0</v>
      </c>
      <c r="BL1724" s="18" t="s">
        <v>276</v>
      </c>
      <c r="BM1724" s="185" t="s">
        <v>2908</v>
      </c>
    </row>
    <row r="1725" spans="1:65" s="2" customFormat="1" ht="58.5" x14ac:dyDescent="0.2">
      <c r="A1725" s="35"/>
      <c r="B1725" s="36"/>
      <c r="C1725" s="37"/>
      <c r="D1725" s="187" t="s">
        <v>179</v>
      </c>
      <c r="E1725" s="37"/>
      <c r="F1725" s="188" t="s">
        <v>2898</v>
      </c>
      <c r="G1725" s="37"/>
      <c r="H1725" s="37"/>
      <c r="I1725" s="189"/>
      <c r="J1725" s="37"/>
      <c r="K1725" s="37"/>
      <c r="L1725" s="40"/>
      <c r="M1725" s="190"/>
      <c r="N1725" s="191"/>
      <c r="O1725" s="65"/>
      <c r="P1725" s="65"/>
      <c r="Q1725" s="65"/>
      <c r="R1725" s="65"/>
      <c r="S1725" s="65"/>
      <c r="T1725" s="66"/>
      <c r="U1725" s="35"/>
      <c r="V1725" s="35"/>
      <c r="W1725" s="35"/>
      <c r="X1725" s="35"/>
      <c r="Y1725" s="35"/>
      <c r="Z1725" s="35"/>
      <c r="AA1725" s="35"/>
      <c r="AB1725" s="35"/>
      <c r="AC1725" s="35"/>
      <c r="AD1725" s="35"/>
      <c r="AE1725" s="35"/>
      <c r="AT1725" s="18" t="s">
        <v>179</v>
      </c>
      <c r="AU1725" s="18" t="s">
        <v>84</v>
      </c>
    </row>
    <row r="1726" spans="1:65" s="2" customFormat="1" ht="16.5" customHeight="1" x14ac:dyDescent="0.2">
      <c r="A1726" s="35"/>
      <c r="B1726" s="36"/>
      <c r="C1726" s="174" t="s">
        <v>2909</v>
      </c>
      <c r="D1726" s="174" t="s">
        <v>172</v>
      </c>
      <c r="E1726" s="175" t="s">
        <v>2910</v>
      </c>
      <c r="F1726" s="176" t="s">
        <v>2911</v>
      </c>
      <c r="G1726" s="177" t="s">
        <v>272</v>
      </c>
      <c r="H1726" s="178">
        <v>16.21</v>
      </c>
      <c r="I1726" s="179"/>
      <c r="J1726" s="180">
        <f>ROUND(I1726*H1726,2)</f>
        <v>0</v>
      </c>
      <c r="K1726" s="176" t="s">
        <v>176</v>
      </c>
      <c r="L1726" s="40"/>
      <c r="M1726" s="181" t="s">
        <v>19</v>
      </c>
      <c r="N1726" s="182" t="s">
        <v>45</v>
      </c>
      <c r="O1726" s="65"/>
      <c r="P1726" s="183">
        <f>O1726*H1726</f>
        <v>0</v>
      </c>
      <c r="Q1726" s="183">
        <v>3.2000000000000003E-4</v>
      </c>
      <c r="R1726" s="183">
        <f>Q1726*H1726</f>
        <v>5.1872000000000003E-3</v>
      </c>
      <c r="S1726" s="183">
        <v>0</v>
      </c>
      <c r="T1726" s="184">
        <f>S1726*H1726</f>
        <v>0</v>
      </c>
      <c r="U1726" s="35"/>
      <c r="V1726" s="35"/>
      <c r="W1726" s="35"/>
      <c r="X1726" s="35"/>
      <c r="Y1726" s="35"/>
      <c r="Z1726" s="35"/>
      <c r="AA1726" s="35"/>
      <c r="AB1726" s="35"/>
      <c r="AC1726" s="35"/>
      <c r="AD1726" s="35"/>
      <c r="AE1726" s="35"/>
      <c r="AR1726" s="185" t="s">
        <v>276</v>
      </c>
      <c r="AT1726" s="185" t="s">
        <v>172</v>
      </c>
      <c r="AU1726" s="185" t="s">
        <v>84</v>
      </c>
      <c r="AY1726" s="18" t="s">
        <v>170</v>
      </c>
      <c r="BE1726" s="186">
        <f>IF(N1726="základní",J1726,0)</f>
        <v>0</v>
      </c>
      <c r="BF1726" s="186">
        <f>IF(N1726="snížená",J1726,0)</f>
        <v>0</v>
      </c>
      <c r="BG1726" s="186">
        <f>IF(N1726="zákl. přenesená",J1726,0)</f>
        <v>0</v>
      </c>
      <c r="BH1726" s="186">
        <f>IF(N1726="sníž. přenesená",J1726,0)</f>
        <v>0</v>
      </c>
      <c r="BI1726" s="186">
        <f>IF(N1726="nulová",J1726,0)</f>
        <v>0</v>
      </c>
      <c r="BJ1726" s="18" t="s">
        <v>82</v>
      </c>
      <c r="BK1726" s="186">
        <f>ROUND(I1726*H1726,2)</f>
        <v>0</v>
      </c>
      <c r="BL1726" s="18" t="s">
        <v>276</v>
      </c>
      <c r="BM1726" s="185" t="s">
        <v>2912</v>
      </c>
    </row>
    <row r="1727" spans="1:65" s="2" customFormat="1" ht="58.5" x14ac:dyDescent="0.2">
      <c r="A1727" s="35"/>
      <c r="B1727" s="36"/>
      <c r="C1727" s="37"/>
      <c r="D1727" s="187" t="s">
        <v>179</v>
      </c>
      <c r="E1727" s="37"/>
      <c r="F1727" s="188" t="s">
        <v>2898</v>
      </c>
      <c r="G1727" s="37"/>
      <c r="H1727" s="37"/>
      <c r="I1727" s="189"/>
      <c r="J1727" s="37"/>
      <c r="K1727" s="37"/>
      <c r="L1727" s="40"/>
      <c r="M1727" s="190"/>
      <c r="N1727" s="191"/>
      <c r="O1727" s="65"/>
      <c r="P1727" s="65"/>
      <c r="Q1727" s="65"/>
      <c r="R1727" s="65"/>
      <c r="S1727" s="65"/>
      <c r="T1727" s="66"/>
      <c r="U1727" s="35"/>
      <c r="V1727" s="35"/>
      <c r="W1727" s="35"/>
      <c r="X1727" s="35"/>
      <c r="Y1727" s="35"/>
      <c r="Z1727" s="35"/>
      <c r="AA1727" s="35"/>
      <c r="AB1727" s="35"/>
      <c r="AC1727" s="35"/>
      <c r="AD1727" s="35"/>
      <c r="AE1727" s="35"/>
      <c r="AT1727" s="18" t="s">
        <v>179</v>
      </c>
      <c r="AU1727" s="18" t="s">
        <v>84</v>
      </c>
    </row>
    <row r="1728" spans="1:65" s="13" customFormat="1" x14ac:dyDescent="0.2">
      <c r="B1728" s="192"/>
      <c r="C1728" s="193"/>
      <c r="D1728" s="187" t="s">
        <v>181</v>
      </c>
      <c r="E1728" s="194" t="s">
        <v>19</v>
      </c>
      <c r="F1728" s="195" t="s">
        <v>2913</v>
      </c>
      <c r="G1728" s="193"/>
      <c r="H1728" s="196">
        <v>16.21</v>
      </c>
      <c r="I1728" s="197"/>
      <c r="J1728" s="193"/>
      <c r="K1728" s="193"/>
      <c r="L1728" s="198"/>
      <c r="M1728" s="199"/>
      <c r="N1728" s="200"/>
      <c r="O1728" s="200"/>
      <c r="P1728" s="200"/>
      <c r="Q1728" s="200"/>
      <c r="R1728" s="200"/>
      <c r="S1728" s="200"/>
      <c r="T1728" s="201"/>
      <c r="AT1728" s="202" t="s">
        <v>181</v>
      </c>
      <c r="AU1728" s="202" t="s">
        <v>84</v>
      </c>
      <c r="AV1728" s="13" t="s">
        <v>84</v>
      </c>
      <c r="AW1728" s="13" t="s">
        <v>35</v>
      </c>
      <c r="AX1728" s="13" t="s">
        <v>82</v>
      </c>
      <c r="AY1728" s="202" t="s">
        <v>170</v>
      </c>
    </row>
    <row r="1729" spans="1:65" s="2" customFormat="1" ht="21.75" customHeight="1" x14ac:dyDescent="0.2">
      <c r="A1729" s="35"/>
      <c r="B1729" s="36"/>
      <c r="C1729" s="174" t="s">
        <v>2914</v>
      </c>
      <c r="D1729" s="174" t="s">
        <v>172</v>
      </c>
      <c r="E1729" s="175" t="s">
        <v>2915</v>
      </c>
      <c r="F1729" s="176" t="s">
        <v>2916</v>
      </c>
      <c r="G1729" s="177" t="s">
        <v>248</v>
      </c>
      <c r="H1729" s="178">
        <v>316.73099999999999</v>
      </c>
      <c r="I1729" s="179"/>
      <c r="J1729" s="180">
        <f>ROUND(I1729*H1729,2)</f>
        <v>0</v>
      </c>
      <c r="K1729" s="176" t="s">
        <v>176</v>
      </c>
      <c r="L1729" s="40"/>
      <c r="M1729" s="181" t="s">
        <v>19</v>
      </c>
      <c r="N1729" s="182" t="s">
        <v>45</v>
      </c>
      <c r="O1729" s="65"/>
      <c r="P1729" s="183">
        <f>O1729*H1729</f>
        <v>0</v>
      </c>
      <c r="Q1729" s="183">
        <v>4.4999999999999997E-3</v>
      </c>
      <c r="R1729" s="183">
        <f>Q1729*H1729</f>
        <v>1.4252894999999999</v>
      </c>
      <c r="S1729" s="183">
        <v>0</v>
      </c>
      <c r="T1729" s="184">
        <f>S1729*H1729</f>
        <v>0</v>
      </c>
      <c r="U1729" s="35"/>
      <c r="V1729" s="35"/>
      <c r="W1729" s="35"/>
      <c r="X1729" s="35"/>
      <c r="Y1729" s="35"/>
      <c r="Z1729" s="35"/>
      <c r="AA1729" s="35"/>
      <c r="AB1729" s="35"/>
      <c r="AC1729" s="35"/>
      <c r="AD1729" s="35"/>
      <c r="AE1729" s="35"/>
      <c r="AR1729" s="185" t="s">
        <v>276</v>
      </c>
      <c r="AT1729" s="185" t="s">
        <v>172</v>
      </c>
      <c r="AU1729" s="185" t="s">
        <v>84</v>
      </c>
      <c r="AY1729" s="18" t="s">
        <v>170</v>
      </c>
      <c r="BE1729" s="186">
        <f>IF(N1729="základní",J1729,0)</f>
        <v>0</v>
      </c>
      <c r="BF1729" s="186">
        <f>IF(N1729="snížená",J1729,0)</f>
        <v>0</v>
      </c>
      <c r="BG1729" s="186">
        <f>IF(N1729="zákl. přenesená",J1729,0)</f>
        <v>0</v>
      </c>
      <c r="BH1729" s="186">
        <f>IF(N1729="sníž. přenesená",J1729,0)</f>
        <v>0</v>
      </c>
      <c r="BI1729" s="186">
        <f>IF(N1729="nulová",J1729,0)</f>
        <v>0</v>
      </c>
      <c r="BJ1729" s="18" t="s">
        <v>82</v>
      </c>
      <c r="BK1729" s="186">
        <f>ROUND(I1729*H1729,2)</f>
        <v>0</v>
      </c>
      <c r="BL1729" s="18" t="s">
        <v>276</v>
      </c>
      <c r="BM1729" s="185" t="s">
        <v>2917</v>
      </c>
    </row>
    <row r="1730" spans="1:65" s="2" customFormat="1" ht="68.25" x14ac:dyDescent="0.2">
      <c r="A1730" s="35"/>
      <c r="B1730" s="36"/>
      <c r="C1730" s="37"/>
      <c r="D1730" s="187" t="s">
        <v>179</v>
      </c>
      <c r="E1730" s="37"/>
      <c r="F1730" s="188" t="s">
        <v>2888</v>
      </c>
      <c r="G1730" s="37"/>
      <c r="H1730" s="37"/>
      <c r="I1730" s="189"/>
      <c r="J1730" s="37"/>
      <c r="K1730" s="37"/>
      <c r="L1730" s="40"/>
      <c r="M1730" s="190"/>
      <c r="N1730" s="191"/>
      <c r="O1730" s="65"/>
      <c r="P1730" s="65"/>
      <c r="Q1730" s="65"/>
      <c r="R1730" s="65"/>
      <c r="S1730" s="65"/>
      <c r="T1730" s="66"/>
      <c r="U1730" s="35"/>
      <c r="V1730" s="35"/>
      <c r="W1730" s="35"/>
      <c r="X1730" s="35"/>
      <c r="Y1730" s="35"/>
      <c r="Z1730" s="35"/>
      <c r="AA1730" s="35"/>
      <c r="AB1730" s="35"/>
      <c r="AC1730" s="35"/>
      <c r="AD1730" s="35"/>
      <c r="AE1730" s="35"/>
      <c r="AT1730" s="18" t="s">
        <v>179</v>
      </c>
      <c r="AU1730" s="18" t="s">
        <v>84</v>
      </c>
    </row>
    <row r="1731" spans="1:65" s="2" customFormat="1" ht="24" x14ac:dyDescent="0.2">
      <c r="A1731" s="35"/>
      <c r="B1731" s="36"/>
      <c r="C1731" s="174" t="s">
        <v>2918</v>
      </c>
      <c r="D1731" s="174" t="s">
        <v>172</v>
      </c>
      <c r="E1731" s="175" t="s">
        <v>2919</v>
      </c>
      <c r="F1731" s="176" t="s">
        <v>2920</v>
      </c>
      <c r="G1731" s="177" t="s">
        <v>248</v>
      </c>
      <c r="H1731" s="178">
        <v>316.73099999999999</v>
      </c>
      <c r="I1731" s="179"/>
      <c r="J1731" s="180">
        <f>ROUND(I1731*H1731,2)</f>
        <v>0</v>
      </c>
      <c r="K1731" s="176" t="s">
        <v>176</v>
      </c>
      <c r="L1731" s="40"/>
      <c r="M1731" s="181" t="s">
        <v>19</v>
      </c>
      <c r="N1731" s="182" t="s">
        <v>45</v>
      </c>
      <c r="O1731" s="65"/>
      <c r="P1731" s="183">
        <f>O1731*H1731</f>
        <v>0</v>
      </c>
      <c r="Q1731" s="183">
        <v>8.9999999999999993E-3</v>
      </c>
      <c r="R1731" s="183">
        <f>Q1731*H1731</f>
        <v>2.8505789999999998</v>
      </c>
      <c r="S1731" s="183">
        <v>0</v>
      </c>
      <c r="T1731" s="184">
        <f>S1731*H1731</f>
        <v>0</v>
      </c>
      <c r="U1731" s="35"/>
      <c r="V1731" s="35"/>
      <c r="W1731" s="35"/>
      <c r="X1731" s="35"/>
      <c r="Y1731" s="35"/>
      <c r="Z1731" s="35"/>
      <c r="AA1731" s="35"/>
      <c r="AB1731" s="35"/>
      <c r="AC1731" s="35"/>
      <c r="AD1731" s="35"/>
      <c r="AE1731" s="35"/>
      <c r="AR1731" s="185" t="s">
        <v>276</v>
      </c>
      <c r="AT1731" s="185" t="s">
        <v>172</v>
      </c>
      <c r="AU1731" s="185" t="s">
        <v>84</v>
      </c>
      <c r="AY1731" s="18" t="s">
        <v>170</v>
      </c>
      <c r="BE1731" s="186">
        <f>IF(N1731="základní",J1731,0)</f>
        <v>0</v>
      </c>
      <c r="BF1731" s="186">
        <f>IF(N1731="snížená",J1731,0)</f>
        <v>0</v>
      </c>
      <c r="BG1731" s="186">
        <f>IF(N1731="zákl. přenesená",J1731,0)</f>
        <v>0</v>
      </c>
      <c r="BH1731" s="186">
        <f>IF(N1731="sníž. přenesená",J1731,0)</f>
        <v>0</v>
      </c>
      <c r="BI1731" s="186">
        <f>IF(N1731="nulová",J1731,0)</f>
        <v>0</v>
      </c>
      <c r="BJ1731" s="18" t="s">
        <v>82</v>
      </c>
      <c r="BK1731" s="186">
        <f>ROUND(I1731*H1731,2)</f>
        <v>0</v>
      </c>
      <c r="BL1731" s="18" t="s">
        <v>276</v>
      </c>
      <c r="BM1731" s="185" t="s">
        <v>2921</v>
      </c>
    </row>
    <row r="1732" spans="1:65" s="2" customFormat="1" ht="29.25" x14ac:dyDescent="0.2">
      <c r="A1732" s="35"/>
      <c r="B1732" s="36"/>
      <c r="C1732" s="37"/>
      <c r="D1732" s="187" t="s">
        <v>179</v>
      </c>
      <c r="E1732" s="37"/>
      <c r="F1732" s="188" t="s">
        <v>2922</v>
      </c>
      <c r="G1732" s="37"/>
      <c r="H1732" s="37"/>
      <c r="I1732" s="189"/>
      <c r="J1732" s="37"/>
      <c r="K1732" s="37"/>
      <c r="L1732" s="40"/>
      <c r="M1732" s="190"/>
      <c r="N1732" s="191"/>
      <c r="O1732" s="65"/>
      <c r="P1732" s="65"/>
      <c r="Q1732" s="65"/>
      <c r="R1732" s="65"/>
      <c r="S1732" s="65"/>
      <c r="T1732" s="66"/>
      <c r="U1732" s="35"/>
      <c r="V1732" s="35"/>
      <c r="W1732" s="35"/>
      <c r="X1732" s="35"/>
      <c r="Y1732" s="35"/>
      <c r="Z1732" s="35"/>
      <c r="AA1732" s="35"/>
      <c r="AB1732" s="35"/>
      <c r="AC1732" s="35"/>
      <c r="AD1732" s="35"/>
      <c r="AE1732" s="35"/>
      <c r="AT1732" s="18" t="s">
        <v>179</v>
      </c>
      <c r="AU1732" s="18" t="s">
        <v>84</v>
      </c>
    </row>
    <row r="1733" spans="1:65" s="13" customFormat="1" x14ac:dyDescent="0.2">
      <c r="B1733" s="192"/>
      <c r="C1733" s="193"/>
      <c r="D1733" s="187" t="s">
        <v>181</v>
      </c>
      <c r="E1733" s="194" t="s">
        <v>19</v>
      </c>
      <c r="F1733" s="195" t="s">
        <v>742</v>
      </c>
      <c r="G1733" s="193"/>
      <c r="H1733" s="196">
        <v>18.824999999999999</v>
      </c>
      <c r="I1733" s="197"/>
      <c r="J1733" s="193"/>
      <c r="K1733" s="193"/>
      <c r="L1733" s="198"/>
      <c r="M1733" s="199"/>
      <c r="N1733" s="200"/>
      <c r="O1733" s="200"/>
      <c r="P1733" s="200"/>
      <c r="Q1733" s="200"/>
      <c r="R1733" s="200"/>
      <c r="S1733" s="200"/>
      <c r="T1733" s="201"/>
      <c r="AT1733" s="202" t="s">
        <v>181</v>
      </c>
      <c r="AU1733" s="202" t="s">
        <v>84</v>
      </c>
      <c r="AV1733" s="13" t="s">
        <v>84</v>
      </c>
      <c r="AW1733" s="13" t="s">
        <v>35</v>
      </c>
      <c r="AX1733" s="13" t="s">
        <v>74</v>
      </c>
      <c r="AY1733" s="202" t="s">
        <v>170</v>
      </c>
    </row>
    <row r="1734" spans="1:65" s="13" customFormat="1" x14ac:dyDescent="0.2">
      <c r="B1734" s="192"/>
      <c r="C1734" s="193"/>
      <c r="D1734" s="187" t="s">
        <v>181</v>
      </c>
      <c r="E1734" s="194" t="s">
        <v>19</v>
      </c>
      <c r="F1734" s="195" t="s">
        <v>743</v>
      </c>
      <c r="G1734" s="193"/>
      <c r="H1734" s="196">
        <v>17.55</v>
      </c>
      <c r="I1734" s="197"/>
      <c r="J1734" s="193"/>
      <c r="K1734" s="193"/>
      <c r="L1734" s="198"/>
      <c r="M1734" s="199"/>
      <c r="N1734" s="200"/>
      <c r="O1734" s="200"/>
      <c r="P1734" s="200"/>
      <c r="Q1734" s="200"/>
      <c r="R1734" s="200"/>
      <c r="S1734" s="200"/>
      <c r="T1734" s="201"/>
      <c r="AT1734" s="202" t="s">
        <v>181</v>
      </c>
      <c r="AU1734" s="202" t="s">
        <v>84</v>
      </c>
      <c r="AV1734" s="13" t="s">
        <v>84</v>
      </c>
      <c r="AW1734" s="13" t="s">
        <v>35</v>
      </c>
      <c r="AX1734" s="13" t="s">
        <v>74</v>
      </c>
      <c r="AY1734" s="202" t="s">
        <v>170</v>
      </c>
    </row>
    <row r="1735" spans="1:65" s="13" customFormat="1" x14ac:dyDescent="0.2">
      <c r="B1735" s="192"/>
      <c r="C1735" s="193"/>
      <c r="D1735" s="187" t="s">
        <v>181</v>
      </c>
      <c r="E1735" s="194" t="s">
        <v>19</v>
      </c>
      <c r="F1735" s="195" t="s">
        <v>744</v>
      </c>
      <c r="G1735" s="193"/>
      <c r="H1735" s="196">
        <v>17.55</v>
      </c>
      <c r="I1735" s="197"/>
      <c r="J1735" s="193"/>
      <c r="K1735" s="193"/>
      <c r="L1735" s="198"/>
      <c r="M1735" s="199"/>
      <c r="N1735" s="200"/>
      <c r="O1735" s="200"/>
      <c r="P1735" s="200"/>
      <c r="Q1735" s="200"/>
      <c r="R1735" s="200"/>
      <c r="S1735" s="200"/>
      <c r="T1735" s="201"/>
      <c r="AT1735" s="202" t="s">
        <v>181</v>
      </c>
      <c r="AU1735" s="202" t="s">
        <v>84</v>
      </c>
      <c r="AV1735" s="13" t="s">
        <v>84</v>
      </c>
      <c r="AW1735" s="13" t="s">
        <v>35</v>
      </c>
      <c r="AX1735" s="13" t="s">
        <v>74</v>
      </c>
      <c r="AY1735" s="202" t="s">
        <v>170</v>
      </c>
    </row>
    <row r="1736" spans="1:65" s="13" customFormat="1" x14ac:dyDescent="0.2">
      <c r="B1736" s="192"/>
      <c r="C1736" s="193"/>
      <c r="D1736" s="187" t="s">
        <v>181</v>
      </c>
      <c r="E1736" s="194" t="s">
        <v>19</v>
      </c>
      <c r="F1736" s="195" t="s">
        <v>745</v>
      </c>
      <c r="G1736" s="193"/>
      <c r="H1736" s="196">
        <v>18.824999999999999</v>
      </c>
      <c r="I1736" s="197"/>
      <c r="J1736" s="193"/>
      <c r="K1736" s="193"/>
      <c r="L1736" s="198"/>
      <c r="M1736" s="199"/>
      <c r="N1736" s="200"/>
      <c r="O1736" s="200"/>
      <c r="P1736" s="200"/>
      <c r="Q1736" s="200"/>
      <c r="R1736" s="200"/>
      <c r="S1736" s="200"/>
      <c r="T1736" s="201"/>
      <c r="AT1736" s="202" t="s">
        <v>181</v>
      </c>
      <c r="AU1736" s="202" t="s">
        <v>84</v>
      </c>
      <c r="AV1736" s="13" t="s">
        <v>84</v>
      </c>
      <c r="AW1736" s="13" t="s">
        <v>35</v>
      </c>
      <c r="AX1736" s="13" t="s">
        <v>74</v>
      </c>
      <c r="AY1736" s="202" t="s">
        <v>170</v>
      </c>
    </row>
    <row r="1737" spans="1:65" s="13" customFormat="1" x14ac:dyDescent="0.2">
      <c r="B1737" s="192"/>
      <c r="C1737" s="193"/>
      <c r="D1737" s="187" t="s">
        <v>181</v>
      </c>
      <c r="E1737" s="194" t="s">
        <v>19</v>
      </c>
      <c r="F1737" s="195" t="s">
        <v>746</v>
      </c>
      <c r="G1737" s="193"/>
      <c r="H1737" s="196">
        <v>33.884999999999998</v>
      </c>
      <c r="I1737" s="197"/>
      <c r="J1737" s="193"/>
      <c r="K1737" s="193"/>
      <c r="L1737" s="198"/>
      <c r="M1737" s="199"/>
      <c r="N1737" s="200"/>
      <c r="O1737" s="200"/>
      <c r="P1737" s="200"/>
      <c r="Q1737" s="200"/>
      <c r="R1737" s="200"/>
      <c r="S1737" s="200"/>
      <c r="T1737" s="201"/>
      <c r="AT1737" s="202" t="s">
        <v>181</v>
      </c>
      <c r="AU1737" s="202" t="s">
        <v>84</v>
      </c>
      <c r="AV1737" s="13" t="s">
        <v>84</v>
      </c>
      <c r="AW1737" s="13" t="s">
        <v>35</v>
      </c>
      <c r="AX1737" s="13" t="s">
        <v>74</v>
      </c>
      <c r="AY1737" s="202" t="s">
        <v>170</v>
      </c>
    </row>
    <row r="1738" spans="1:65" s="13" customFormat="1" x14ac:dyDescent="0.2">
      <c r="B1738" s="192"/>
      <c r="C1738" s="193"/>
      <c r="D1738" s="187" t="s">
        <v>181</v>
      </c>
      <c r="E1738" s="194" t="s">
        <v>19</v>
      </c>
      <c r="F1738" s="195" t="s">
        <v>747</v>
      </c>
      <c r="G1738" s="193"/>
      <c r="H1738" s="196">
        <v>33.884999999999998</v>
      </c>
      <c r="I1738" s="197"/>
      <c r="J1738" s="193"/>
      <c r="K1738" s="193"/>
      <c r="L1738" s="198"/>
      <c r="M1738" s="199"/>
      <c r="N1738" s="200"/>
      <c r="O1738" s="200"/>
      <c r="P1738" s="200"/>
      <c r="Q1738" s="200"/>
      <c r="R1738" s="200"/>
      <c r="S1738" s="200"/>
      <c r="T1738" s="201"/>
      <c r="AT1738" s="202" t="s">
        <v>181</v>
      </c>
      <c r="AU1738" s="202" t="s">
        <v>84</v>
      </c>
      <c r="AV1738" s="13" t="s">
        <v>84</v>
      </c>
      <c r="AW1738" s="13" t="s">
        <v>35</v>
      </c>
      <c r="AX1738" s="13" t="s">
        <v>74</v>
      </c>
      <c r="AY1738" s="202" t="s">
        <v>170</v>
      </c>
    </row>
    <row r="1739" spans="1:65" s="13" customFormat="1" x14ac:dyDescent="0.2">
      <c r="B1739" s="192"/>
      <c r="C1739" s="193"/>
      <c r="D1739" s="187" t="s">
        <v>181</v>
      </c>
      <c r="E1739" s="194" t="s">
        <v>19</v>
      </c>
      <c r="F1739" s="195" t="s">
        <v>748</v>
      </c>
      <c r="G1739" s="193"/>
      <c r="H1739" s="196">
        <v>29.445</v>
      </c>
      <c r="I1739" s="197"/>
      <c r="J1739" s="193"/>
      <c r="K1739" s="193"/>
      <c r="L1739" s="198"/>
      <c r="M1739" s="199"/>
      <c r="N1739" s="200"/>
      <c r="O1739" s="200"/>
      <c r="P1739" s="200"/>
      <c r="Q1739" s="200"/>
      <c r="R1739" s="200"/>
      <c r="S1739" s="200"/>
      <c r="T1739" s="201"/>
      <c r="AT1739" s="202" t="s">
        <v>181</v>
      </c>
      <c r="AU1739" s="202" t="s">
        <v>84</v>
      </c>
      <c r="AV1739" s="13" t="s">
        <v>84</v>
      </c>
      <c r="AW1739" s="13" t="s">
        <v>35</v>
      </c>
      <c r="AX1739" s="13" t="s">
        <v>74</v>
      </c>
      <c r="AY1739" s="202" t="s">
        <v>170</v>
      </c>
    </row>
    <row r="1740" spans="1:65" s="13" customFormat="1" x14ac:dyDescent="0.2">
      <c r="B1740" s="192"/>
      <c r="C1740" s="193"/>
      <c r="D1740" s="187" t="s">
        <v>181</v>
      </c>
      <c r="E1740" s="194" t="s">
        <v>19</v>
      </c>
      <c r="F1740" s="195" t="s">
        <v>749</v>
      </c>
      <c r="G1740" s="193"/>
      <c r="H1740" s="196">
        <v>29.445</v>
      </c>
      <c r="I1740" s="197"/>
      <c r="J1740" s="193"/>
      <c r="K1740" s="193"/>
      <c r="L1740" s="198"/>
      <c r="M1740" s="199"/>
      <c r="N1740" s="200"/>
      <c r="O1740" s="200"/>
      <c r="P1740" s="200"/>
      <c r="Q1740" s="200"/>
      <c r="R1740" s="200"/>
      <c r="S1740" s="200"/>
      <c r="T1740" s="201"/>
      <c r="AT1740" s="202" t="s">
        <v>181</v>
      </c>
      <c r="AU1740" s="202" t="s">
        <v>84</v>
      </c>
      <c r="AV1740" s="13" t="s">
        <v>84</v>
      </c>
      <c r="AW1740" s="13" t="s">
        <v>35</v>
      </c>
      <c r="AX1740" s="13" t="s">
        <v>74</v>
      </c>
      <c r="AY1740" s="202" t="s">
        <v>170</v>
      </c>
    </row>
    <row r="1741" spans="1:65" s="13" customFormat="1" x14ac:dyDescent="0.2">
      <c r="B1741" s="192"/>
      <c r="C1741" s="193"/>
      <c r="D1741" s="187" t="s">
        <v>181</v>
      </c>
      <c r="E1741" s="194" t="s">
        <v>19</v>
      </c>
      <c r="F1741" s="195" t="s">
        <v>750</v>
      </c>
      <c r="G1741" s="193"/>
      <c r="H1741" s="196">
        <v>11.89</v>
      </c>
      <c r="I1741" s="197"/>
      <c r="J1741" s="193"/>
      <c r="K1741" s="193"/>
      <c r="L1741" s="198"/>
      <c r="M1741" s="199"/>
      <c r="N1741" s="200"/>
      <c r="O1741" s="200"/>
      <c r="P1741" s="200"/>
      <c r="Q1741" s="200"/>
      <c r="R1741" s="200"/>
      <c r="S1741" s="200"/>
      <c r="T1741" s="201"/>
      <c r="AT1741" s="202" t="s">
        <v>181</v>
      </c>
      <c r="AU1741" s="202" t="s">
        <v>84</v>
      </c>
      <c r="AV1741" s="13" t="s">
        <v>84</v>
      </c>
      <c r="AW1741" s="13" t="s">
        <v>35</v>
      </c>
      <c r="AX1741" s="13" t="s">
        <v>74</v>
      </c>
      <c r="AY1741" s="202" t="s">
        <v>170</v>
      </c>
    </row>
    <row r="1742" spans="1:65" s="13" customFormat="1" ht="22.5" x14ac:dyDescent="0.2">
      <c r="B1742" s="192"/>
      <c r="C1742" s="193"/>
      <c r="D1742" s="187" t="s">
        <v>181</v>
      </c>
      <c r="E1742" s="194" t="s">
        <v>19</v>
      </c>
      <c r="F1742" s="195" t="s">
        <v>751</v>
      </c>
      <c r="G1742" s="193"/>
      <c r="H1742" s="196">
        <v>43.773000000000003</v>
      </c>
      <c r="I1742" s="197"/>
      <c r="J1742" s="193"/>
      <c r="K1742" s="193"/>
      <c r="L1742" s="198"/>
      <c r="M1742" s="199"/>
      <c r="N1742" s="200"/>
      <c r="O1742" s="200"/>
      <c r="P1742" s="200"/>
      <c r="Q1742" s="200"/>
      <c r="R1742" s="200"/>
      <c r="S1742" s="200"/>
      <c r="T1742" s="201"/>
      <c r="AT1742" s="202" t="s">
        <v>181</v>
      </c>
      <c r="AU1742" s="202" t="s">
        <v>84</v>
      </c>
      <c r="AV1742" s="13" t="s">
        <v>84</v>
      </c>
      <c r="AW1742" s="13" t="s">
        <v>35</v>
      </c>
      <c r="AX1742" s="13" t="s">
        <v>74</v>
      </c>
      <c r="AY1742" s="202" t="s">
        <v>170</v>
      </c>
    </row>
    <row r="1743" spans="1:65" s="13" customFormat="1" x14ac:dyDescent="0.2">
      <c r="B1743" s="192"/>
      <c r="C1743" s="193"/>
      <c r="D1743" s="187" t="s">
        <v>181</v>
      </c>
      <c r="E1743" s="194" t="s">
        <v>19</v>
      </c>
      <c r="F1743" s="195" t="s">
        <v>752</v>
      </c>
      <c r="G1743" s="193"/>
      <c r="H1743" s="196">
        <v>4.8</v>
      </c>
      <c r="I1743" s="197"/>
      <c r="J1743" s="193"/>
      <c r="K1743" s="193"/>
      <c r="L1743" s="198"/>
      <c r="M1743" s="199"/>
      <c r="N1743" s="200"/>
      <c r="O1743" s="200"/>
      <c r="P1743" s="200"/>
      <c r="Q1743" s="200"/>
      <c r="R1743" s="200"/>
      <c r="S1743" s="200"/>
      <c r="T1743" s="201"/>
      <c r="AT1743" s="202" t="s">
        <v>181</v>
      </c>
      <c r="AU1743" s="202" t="s">
        <v>84</v>
      </c>
      <c r="AV1743" s="13" t="s">
        <v>84</v>
      </c>
      <c r="AW1743" s="13" t="s">
        <v>35</v>
      </c>
      <c r="AX1743" s="13" t="s">
        <v>74</v>
      </c>
      <c r="AY1743" s="202" t="s">
        <v>170</v>
      </c>
    </row>
    <row r="1744" spans="1:65" s="13" customFormat="1" x14ac:dyDescent="0.2">
      <c r="B1744" s="192"/>
      <c r="C1744" s="193"/>
      <c r="D1744" s="187" t="s">
        <v>181</v>
      </c>
      <c r="E1744" s="194" t="s">
        <v>19</v>
      </c>
      <c r="F1744" s="195" t="s">
        <v>753</v>
      </c>
      <c r="G1744" s="193"/>
      <c r="H1744" s="196">
        <v>26.917999999999999</v>
      </c>
      <c r="I1744" s="197"/>
      <c r="J1744" s="193"/>
      <c r="K1744" s="193"/>
      <c r="L1744" s="198"/>
      <c r="M1744" s="199"/>
      <c r="N1744" s="200"/>
      <c r="O1744" s="200"/>
      <c r="P1744" s="200"/>
      <c r="Q1744" s="200"/>
      <c r="R1744" s="200"/>
      <c r="S1744" s="200"/>
      <c r="T1744" s="201"/>
      <c r="AT1744" s="202" t="s">
        <v>181</v>
      </c>
      <c r="AU1744" s="202" t="s">
        <v>84</v>
      </c>
      <c r="AV1744" s="13" t="s">
        <v>84</v>
      </c>
      <c r="AW1744" s="13" t="s">
        <v>35</v>
      </c>
      <c r="AX1744" s="13" t="s">
        <v>74</v>
      </c>
      <c r="AY1744" s="202" t="s">
        <v>170</v>
      </c>
    </row>
    <row r="1745" spans="1:65" s="13" customFormat="1" ht="22.5" x14ac:dyDescent="0.2">
      <c r="B1745" s="192"/>
      <c r="C1745" s="193"/>
      <c r="D1745" s="187" t="s">
        <v>181</v>
      </c>
      <c r="E1745" s="194" t="s">
        <v>19</v>
      </c>
      <c r="F1745" s="195" t="s">
        <v>754</v>
      </c>
      <c r="G1745" s="193"/>
      <c r="H1745" s="196">
        <v>29.94</v>
      </c>
      <c r="I1745" s="197"/>
      <c r="J1745" s="193"/>
      <c r="K1745" s="193"/>
      <c r="L1745" s="198"/>
      <c r="M1745" s="199"/>
      <c r="N1745" s="200"/>
      <c r="O1745" s="200"/>
      <c r="P1745" s="200"/>
      <c r="Q1745" s="200"/>
      <c r="R1745" s="200"/>
      <c r="S1745" s="200"/>
      <c r="T1745" s="201"/>
      <c r="AT1745" s="202" t="s">
        <v>181</v>
      </c>
      <c r="AU1745" s="202" t="s">
        <v>84</v>
      </c>
      <c r="AV1745" s="13" t="s">
        <v>84</v>
      </c>
      <c r="AW1745" s="13" t="s">
        <v>35</v>
      </c>
      <c r="AX1745" s="13" t="s">
        <v>74</v>
      </c>
      <c r="AY1745" s="202" t="s">
        <v>170</v>
      </c>
    </row>
    <row r="1746" spans="1:65" s="14" customFormat="1" x14ac:dyDescent="0.2">
      <c r="B1746" s="203"/>
      <c r="C1746" s="204"/>
      <c r="D1746" s="187" t="s">
        <v>181</v>
      </c>
      <c r="E1746" s="205" t="s">
        <v>19</v>
      </c>
      <c r="F1746" s="206" t="s">
        <v>185</v>
      </c>
      <c r="G1746" s="204"/>
      <c r="H1746" s="207">
        <v>316.73099999999999</v>
      </c>
      <c r="I1746" s="208"/>
      <c r="J1746" s="204"/>
      <c r="K1746" s="204"/>
      <c r="L1746" s="209"/>
      <c r="M1746" s="210"/>
      <c r="N1746" s="211"/>
      <c r="O1746" s="211"/>
      <c r="P1746" s="211"/>
      <c r="Q1746" s="211"/>
      <c r="R1746" s="211"/>
      <c r="S1746" s="211"/>
      <c r="T1746" s="212"/>
      <c r="AT1746" s="213" t="s">
        <v>181</v>
      </c>
      <c r="AU1746" s="213" t="s">
        <v>84</v>
      </c>
      <c r="AV1746" s="14" t="s">
        <v>177</v>
      </c>
      <c r="AW1746" s="14" t="s">
        <v>35</v>
      </c>
      <c r="AX1746" s="14" t="s">
        <v>82</v>
      </c>
      <c r="AY1746" s="213" t="s">
        <v>170</v>
      </c>
    </row>
    <row r="1747" spans="1:65" s="2" customFormat="1" ht="16.5" customHeight="1" x14ac:dyDescent="0.2">
      <c r="A1747" s="35"/>
      <c r="B1747" s="36"/>
      <c r="C1747" s="214" t="s">
        <v>2923</v>
      </c>
      <c r="D1747" s="214" t="s">
        <v>239</v>
      </c>
      <c r="E1747" s="215" t="s">
        <v>2924</v>
      </c>
      <c r="F1747" s="216" t="s">
        <v>2925</v>
      </c>
      <c r="G1747" s="217" t="s">
        <v>248</v>
      </c>
      <c r="H1747" s="218">
        <v>364.24099999999999</v>
      </c>
      <c r="I1747" s="219"/>
      <c r="J1747" s="220">
        <f>ROUND(I1747*H1747,2)</f>
        <v>0</v>
      </c>
      <c r="K1747" s="216" t="s">
        <v>176</v>
      </c>
      <c r="L1747" s="221"/>
      <c r="M1747" s="222" t="s">
        <v>19</v>
      </c>
      <c r="N1747" s="223" t="s">
        <v>45</v>
      </c>
      <c r="O1747" s="65"/>
      <c r="P1747" s="183">
        <f>O1747*H1747</f>
        <v>0</v>
      </c>
      <c r="Q1747" s="183">
        <v>0.02</v>
      </c>
      <c r="R1747" s="183">
        <f>Q1747*H1747</f>
        <v>7.2848199999999999</v>
      </c>
      <c r="S1747" s="183">
        <v>0</v>
      </c>
      <c r="T1747" s="184">
        <f>S1747*H1747</f>
        <v>0</v>
      </c>
      <c r="U1747" s="35"/>
      <c r="V1747" s="35"/>
      <c r="W1747" s="35"/>
      <c r="X1747" s="35"/>
      <c r="Y1747" s="35"/>
      <c r="Z1747" s="35"/>
      <c r="AA1747" s="35"/>
      <c r="AB1747" s="35"/>
      <c r="AC1747" s="35"/>
      <c r="AD1747" s="35"/>
      <c r="AE1747" s="35"/>
      <c r="AR1747" s="185" t="s">
        <v>426</v>
      </c>
      <c r="AT1747" s="185" t="s">
        <v>239</v>
      </c>
      <c r="AU1747" s="185" t="s">
        <v>84</v>
      </c>
      <c r="AY1747" s="18" t="s">
        <v>170</v>
      </c>
      <c r="BE1747" s="186">
        <f>IF(N1747="základní",J1747,0)</f>
        <v>0</v>
      </c>
      <c r="BF1747" s="186">
        <f>IF(N1747="snížená",J1747,0)</f>
        <v>0</v>
      </c>
      <c r="BG1747" s="186">
        <f>IF(N1747="zákl. přenesená",J1747,0)</f>
        <v>0</v>
      </c>
      <c r="BH1747" s="186">
        <f>IF(N1747="sníž. přenesená",J1747,0)</f>
        <v>0</v>
      </c>
      <c r="BI1747" s="186">
        <f>IF(N1747="nulová",J1747,0)</f>
        <v>0</v>
      </c>
      <c r="BJ1747" s="18" t="s">
        <v>82</v>
      </c>
      <c r="BK1747" s="186">
        <f>ROUND(I1747*H1747,2)</f>
        <v>0</v>
      </c>
      <c r="BL1747" s="18" t="s">
        <v>276</v>
      </c>
      <c r="BM1747" s="185" t="s">
        <v>2926</v>
      </c>
    </row>
    <row r="1748" spans="1:65" s="13" customFormat="1" x14ac:dyDescent="0.2">
      <c r="B1748" s="192"/>
      <c r="C1748" s="193"/>
      <c r="D1748" s="187" t="s">
        <v>181</v>
      </c>
      <c r="E1748" s="193"/>
      <c r="F1748" s="195" t="s">
        <v>2927</v>
      </c>
      <c r="G1748" s="193"/>
      <c r="H1748" s="196">
        <v>364.24099999999999</v>
      </c>
      <c r="I1748" s="197"/>
      <c r="J1748" s="193"/>
      <c r="K1748" s="193"/>
      <c r="L1748" s="198"/>
      <c r="M1748" s="199"/>
      <c r="N1748" s="200"/>
      <c r="O1748" s="200"/>
      <c r="P1748" s="200"/>
      <c r="Q1748" s="200"/>
      <c r="R1748" s="200"/>
      <c r="S1748" s="200"/>
      <c r="T1748" s="201"/>
      <c r="AT1748" s="202" t="s">
        <v>181</v>
      </c>
      <c r="AU1748" s="202" t="s">
        <v>84</v>
      </c>
      <c r="AV1748" s="13" t="s">
        <v>84</v>
      </c>
      <c r="AW1748" s="13" t="s">
        <v>4</v>
      </c>
      <c r="AX1748" s="13" t="s">
        <v>82</v>
      </c>
      <c r="AY1748" s="202" t="s">
        <v>170</v>
      </c>
    </row>
    <row r="1749" spans="1:65" s="2" customFormat="1" ht="21.75" customHeight="1" x14ac:dyDescent="0.2">
      <c r="A1749" s="35"/>
      <c r="B1749" s="36"/>
      <c r="C1749" s="174" t="s">
        <v>2928</v>
      </c>
      <c r="D1749" s="174" t="s">
        <v>172</v>
      </c>
      <c r="E1749" s="175" t="s">
        <v>2929</v>
      </c>
      <c r="F1749" s="176" t="s">
        <v>2930</v>
      </c>
      <c r="G1749" s="177" t="s">
        <v>248</v>
      </c>
      <c r="H1749" s="178">
        <v>316.73099999999999</v>
      </c>
      <c r="I1749" s="179"/>
      <c r="J1749" s="180">
        <f>ROUND(I1749*H1749,2)</f>
        <v>0</v>
      </c>
      <c r="K1749" s="176" t="s">
        <v>176</v>
      </c>
      <c r="L1749" s="40"/>
      <c r="M1749" s="181" t="s">
        <v>19</v>
      </c>
      <c r="N1749" s="182" t="s">
        <v>45</v>
      </c>
      <c r="O1749" s="65"/>
      <c r="P1749" s="183">
        <f>O1749*H1749</f>
        <v>0</v>
      </c>
      <c r="Q1749" s="183">
        <v>0</v>
      </c>
      <c r="R1749" s="183">
        <f>Q1749*H1749</f>
        <v>0</v>
      </c>
      <c r="S1749" s="183">
        <v>0</v>
      </c>
      <c r="T1749" s="184">
        <f>S1749*H1749</f>
        <v>0</v>
      </c>
      <c r="U1749" s="35"/>
      <c r="V1749" s="35"/>
      <c r="W1749" s="35"/>
      <c r="X1749" s="35"/>
      <c r="Y1749" s="35"/>
      <c r="Z1749" s="35"/>
      <c r="AA1749" s="35"/>
      <c r="AB1749" s="35"/>
      <c r="AC1749" s="35"/>
      <c r="AD1749" s="35"/>
      <c r="AE1749" s="35"/>
      <c r="AR1749" s="185" t="s">
        <v>276</v>
      </c>
      <c r="AT1749" s="185" t="s">
        <v>172</v>
      </c>
      <c r="AU1749" s="185" t="s">
        <v>84</v>
      </c>
      <c r="AY1749" s="18" t="s">
        <v>170</v>
      </c>
      <c r="BE1749" s="186">
        <f>IF(N1749="základní",J1749,0)</f>
        <v>0</v>
      </c>
      <c r="BF1749" s="186">
        <f>IF(N1749="snížená",J1749,0)</f>
        <v>0</v>
      </c>
      <c r="BG1749" s="186">
        <f>IF(N1749="zákl. přenesená",J1749,0)</f>
        <v>0</v>
      </c>
      <c r="BH1749" s="186">
        <f>IF(N1749="sníž. přenesená",J1749,0)</f>
        <v>0</v>
      </c>
      <c r="BI1749" s="186">
        <f>IF(N1749="nulová",J1749,0)</f>
        <v>0</v>
      </c>
      <c r="BJ1749" s="18" t="s">
        <v>82</v>
      </c>
      <c r="BK1749" s="186">
        <f>ROUND(I1749*H1749,2)</f>
        <v>0</v>
      </c>
      <c r="BL1749" s="18" t="s">
        <v>276</v>
      </c>
      <c r="BM1749" s="185" t="s">
        <v>2931</v>
      </c>
    </row>
    <row r="1750" spans="1:65" s="2" customFormat="1" ht="29.25" x14ac:dyDescent="0.2">
      <c r="A1750" s="35"/>
      <c r="B1750" s="36"/>
      <c r="C1750" s="37"/>
      <c r="D1750" s="187" t="s">
        <v>179</v>
      </c>
      <c r="E1750" s="37"/>
      <c r="F1750" s="188" t="s">
        <v>2922</v>
      </c>
      <c r="G1750" s="37"/>
      <c r="H1750" s="37"/>
      <c r="I1750" s="189"/>
      <c r="J1750" s="37"/>
      <c r="K1750" s="37"/>
      <c r="L1750" s="40"/>
      <c r="M1750" s="190"/>
      <c r="N1750" s="191"/>
      <c r="O1750" s="65"/>
      <c r="P1750" s="65"/>
      <c r="Q1750" s="65"/>
      <c r="R1750" s="65"/>
      <c r="S1750" s="65"/>
      <c r="T1750" s="66"/>
      <c r="U1750" s="35"/>
      <c r="V1750" s="35"/>
      <c r="W1750" s="35"/>
      <c r="X1750" s="35"/>
      <c r="Y1750" s="35"/>
      <c r="Z1750" s="35"/>
      <c r="AA1750" s="35"/>
      <c r="AB1750" s="35"/>
      <c r="AC1750" s="35"/>
      <c r="AD1750" s="35"/>
      <c r="AE1750" s="35"/>
      <c r="AT1750" s="18" t="s">
        <v>179</v>
      </c>
      <c r="AU1750" s="18" t="s">
        <v>84</v>
      </c>
    </row>
    <row r="1751" spans="1:65" s="2" customFormat="1" ht="16.5" customHeight="1" x14ac:dyDescent="0.2">
      <c r="A1751" s="35"/>
      <c r="B1751" s="36"/>
      <c r="C1751" s="174" t="s">
        <v>2932</v>
      </c>
      <c r="D1751" s="174" t="s">
        <v>172</v>
      </c>
      <c r="E1751" s="175" t="s">
        <v>2933</v>
      </c>
      <c r="F1751" s="176" t="s">
        <v>2934</v>
      </c>
      <c r="G1751" s="177" t="s">
        <v>272</v>
      </c>
      <c r="H1751" s="178">
        <v>174.3</v>
      </c>
      <c r="I1751" s="179"/>
      <c r="J1751" s="180">
        <f>ROUND(I1751*H1751,2)</f>
        <v>0</v>
      </c>
      <c r="K1751" s="176" t="s">
        <v>176</v>
      </c>
      <c r="L1751" s="40"/>
      <c r="M1751" s="181" t="s">
        <v>19</v>
      </c>
      <c r="N1751" s="182" t="s">
        <v>45</v>
      </c>
      <c r="O1751" s="65"/>
      <c r="P1751" s="183">
        <f>O1751*H1751</f>
        <v>0</v>
      </c>
      <c r="Q1751" s="183">
        <v>5.5000000000000003E-4</v>
      </c>
      <c r="R1751" s="183">
        <f>Q1751*H1751</f>
        <v>9.5865000000000006E-2</v>
      </c>
      <c r="S1751" s="183">
        <v>0</v>
      </c>
      <c r="T1751" s="184">
        <f>S1751*H1751</f>
        <v>0</v>
      </c>
      <c r="U1751" s="35"/>
      <c r="V1751" s="35"/>
      <c r="W1751" s="35"/>
      <c r="X1751" s="35"/>
      <c r="Y1751" s="35"/>
      <c r="Z1751" s="35"/>
      <c r="AA1751" s="35"/>
      <c r="AB1751" s="35"/>
      <c r="AC1751" s="35"/>
      <c r="AD1751" s="35"/>
      <c r="AE1751" s="35"/>
      <c r="AR1751" s="185" t="s">
        <v>276</v>
      </c>
      <c r="AT1751" s="185" t="s">
        <v>172</v>
      </c>
      <c r="AU1751" s="185" t="s">
        <v>84</v>
      </c>
      <c r="AY1751" s="18" t="s">
        <v>170</v>
      </c>
      <c r="BE1751" s="186">
        <f>IF(N1751="základní",J1751,0)</f>
        <v>0</v>
      </c>
      <c r="BF1751" s="186">
        <f>IF(N1751="snížená",J1751,0)</f>
        <v>0</v>
      </c>
      <c r="BG1751" s="186">
        <f>IF(N1751="zákl. přenesená",J1751,0)</f>
        <v>0</v>
      </c>
      <c r="BH1751" s="186">
        <f>IF(N1751="sníž. přenesená",J1751,0)</f>
        <v>0</v>
      </c>
      <c r="BI1751" s="186">
        <f>IF(N1751="nulová",J1751,0)</f>
        <v>0</v>
      </c>
      <c r="BJ1751" s="18" t="s">
        <v>82</v>
      </c>
      <c r="BK1751" s="186">
        <f>ROUND(I1751*H1751,2)</f>
        <v>0</v>
      </c>
      <c r="BL1751" s="18" t="s">
        <v>276</v>
      </c>
      <c r="BM1751" s="185" t="s">
        <v>2935</v>
      </c>
    </row>
    <row r="1752" spans="1:65" s="2" customFormat="1" ht="39" x14ac:dyDescent="0.2">
      <c r="A1752" s="35"/>
      <c r="B1752" s="36"/>
      <c r="C1752" s="37"/>
      <c r="D1752" s="187" t="s">
        <v>179</v>
      </c>
      <c r="E1752" s="37"/>
      <c r="F1752" s="188" t="s">
        <v>2936</v>
      </c>
      <c r="G1752" s="37"/>
      <c r="H1752" s="37"/>
      <c r="I1752" s="189"/>
      <c r="J1752" s="37"/>
      <c r="K1752" s="37"/>
      <c r="L1752" s="40"/>
      <c r="M1752" s="190"/>
      <c r="N1752" s="191"/>
      <c r="O1752" s="65"/>
      <c r="P1752" s="65"/>
      <c r="Q1752" s="65"/>
      <c r="R1752" s="65"/>
      <c r="S1752" s="65"/>
      <c r="T1752" s="66"/>
      <c r="U1752" s="35"/>
      <c r="V1752" s="35"/>
      <c r="W1752" s="35"/>
      <c r="X1752" s="35"/>
      <c r="Y1752" s="35"/>
      <c r="Z1752" s="35"/>
      <c r="AA1752" s="35"/>
      <c r="AB1752" s="35"/>
      <c r="AC1752" s="35"/>
      <c r="AD1752" s="35"/>
      <c r="AE1752" s="35"/>
      <c r="AT1752" s="18" t="s">
        <v>179</v>
      </c>
      <c r="AU1752" s="18" t="s">
        <v>84</v>
      </c>
    </row>
    <row r="1753" spans="1:65" s="13" customFormat="1" x14ac:dyDescent="0.2">
      <c r="B1753" s="192"/>
      <c r="C1753" s="193"/>
      <c r="D1753" s="187" t="s">
        <v>181</v>
      </c>
      <c r="E1753" s="194" t="s">
        <v>19</v>
      </c>
      <c r="F1753" s="195" t="s">
        <v>2937</v>
      </c>
      <c r="G1753" s="193"/>
      <c r="H1753" s="196">
        <v>10.8</v>
      </c>
      <c r="I1753" s="197"/>
      <c r="J1753" s="193"/>
      <c r="K1753" s="193"/>
      <c r="L1753" s="198"/>
      <c r="M1753" s="199"/>
      <c r="N1753" s="200"/>
      <c r="O1753" s="200"/>
      <c r="P1753" s="200"/>
      <c r="Q1753" s="200"/>
      <c r="R1753" s="200"/>
      <c r="S1753" s="200"/>
      <c r="T1753" s="201"/>
      <c r="AT1753" s="202" t="s">
        <v>181</v>
      </c>
      <c r="AU1753" s="202" t="s">
        <v>84</v>
      </c>
      <c r="AV1753" s="13" t="s">
        <v>84</v>
      </c>
      <c r="AW1753" s="13" t="s">
        <v>35</v>
      </c>
      <c r="AX1753" s="13" t="s">
        <v>74</v>
      </c>
      <c r="AY1753" s="202" t="s">
        <v>170</v>
      </c>
    </row>
    <row r="1754" spans="1:65" s="13" customFormat="1" x14ac:dyDescent="0.2">
      <c r="B1754" s="192"/>
      <c r="C1754" s="193"/>
      <c r="D1754" s="187" t="s">
        <v>181</v>
      </c>
      <c r="E1754" s="194" t="s">
        <v>19</v>
      </c>
      <c r="F1754" s="195" t="s">
        <v>2938</v>
      </c>
      <c r="G1754" s="193"/>
      <c r="H1754" s="196">
        <v>10.8</v>
      </c>
      <c r="I1754" s="197"/>
      <c r="J1754" s="193"/>
      <c r="K1754" s="193"/>
      <c r="L1754" s="198"/>
      <c r="M1754" s="199"/>
      <c r="N1754" s="200"/>
      <c r="O1754" s="200"/>
      <c r="P1754" s="200"/>
      <c r="Q1754" s="200"/>
      <c r="R1754" s="200"/>
      <c r="S1754" s="200"/>
      <c r="T1754" s="201"/>
      <c r="AT1754" s="202" t="s">
        <v>181</v>
      </c>
      <c r="AU1754" s="202" t="s">
        <v>84</v>
      </c>
      <c r="AV1754" s="13" t="s">
        <v>84</v>
      </c>
      <c r="AW1754" s="13" t="s">
        <v>35</v>
      </c>
      <c r="AX1754" s="13" t="s">
        <v>74</v>
      </c>
      <c r="AY1754" s="202" t="s">
        <v>170</v>
      </c>
    </row>
    <row r="1755" spans="1:65" s="13" customFormat="1" x14ac:dyDescent="0.2">
      <c r="B1755" s="192"/>
      <c r="C1755" s="193"/>
      <c r="D1755" s="187" t="s">
        <v>181</v>
      </c>
      <c r="E1755" s="194" t="s">
        <v>19</v>
      </c>
      <c r="F1755" s="195" t="s">
        <v>2939</v>
      </c>
      <c r="G1755" s="193"/>
      <c r="H1755" s="196">
        <v>10.8</v>
      </c>
      <c r="I1755" s="197"/>
      <c r="J1755" s="193"/>
      <c r="K1755" s="193"/>
      <c r="L1755" s="198"/>
      <c r="M1755" s="199"/>
      <c r="N1755" s="200"/>
      <c r="O1755" s="200"/>
      <c r="P1755" s="200"/>
      <c r="Q1755" s="200"/>
      <c r="R1755" s="200"/>
      <c r="S1755" s="200"/>
      <c r="T1755" s="201"/>
      <c r="AT1755" s="202" t="s">
        <v>181</v>
      </c>
      <c r="AU1755" s="202" t="s">
        <v>84</v>
      </c>
      <c r="AV1755" s="13" t="s">
        <v>84</v>
      </c>
      <c r="AW1755" s="13" t="s">
        <v>35</v>
      </c>
      <c r="AX1755" s="13" t="s">
        <v>74</v>
      </c>
      <c r="AY1755" s="202" t="s">
        <v>170</v>
      </c>
    </row>
    <row r="1756" spans="1:65" s="13" customFormat="1" x14ac:dyDescent="0.2">
      <c r="B1756" s="192"/>
      <c r="C1756" s="193"/>
      <c r="D1756" s="187" t="s">
        <v>181</v>
      </c>
      <c r="E1756" s="194" t="s">
        <v>19</v>
      </c>
      <c r="F1756" s="195" t="s">
        <v>2940</v>
      </c>
      <c r="G1756" s="193"/>
      <c r="H1756" s="196">
        <v>10.8</v>
      </c>
      <c r="I1756" s="197"/>
      <c r="J1756" s="193"/>
      <c r="K1756" s="193"/>
      <c r="L1756" s="198"/>
      <c r="M1756" s="199"/>
      <c r="N1756" s="200"/>
      <c r="O1756" s="200"/>
      <c r="P1756" s="200"/>
      <c r="Q1756" s="200"/>
      <c r="R1756" s="200"/>
      <c r="S1756" s="200"/>
      <c r="T1756" s="201"/>
      <c r="AT1756" s="202" t="s">
        <v>181</v>
      </c>
      <c r="AU1756" s="202" t="s">
        <v>84</v>
      </c>
      <c r="AV1756" s="13" t="s">
        <v>84</v>
      </c>
      <c r="AW1756" s="13" t="s">
        <v>35</v>
      </c>
      <c r="AX1756" s="13" t="s">
        <v>74</v>
      </c>
      <c r="AY1756" s="202" t="s">
        <v>170</v>
      </c>
    </row>
    <row r="1757" spans="1:65" s="13" customFormat="1" x14ac:dyDescent="0.2">
      <c r="B1757" s="192"/>
      <c r="C1757" s="193"/>
      <c r="D1757" s="187" t="s">
        <v>181</v>
      </c>
      <c r="E1757" s="194" t="s">
        <v>19</v>
      </c>
      <c r="F1757" s="195" t="s">
        <v>2941</v>
      </c>
      <c r="G1757" s="193"/>
      <c r="H1757" s="196">
        <v>16.8</v>
      </c>
      <c r="I1757" s="197"/>
      <c r="J1757" s="193"/>
      <c r="K1757" s="193"/>
      <c r="L1757" s="198"/>
      <c r="M1757" s="199"/>
      <c r="N1757" s="200"/>
      <c r="O1757" s="200"/>
      <c r="P1757" s="200"/>
      <c r="Q1757" s="200"/>
      <c r="R1757" s="200"/>
      <c r="S1757" s="200"/>
      <c r="T1757" s="201"/>
      <c r="AT1757" s="202" t="s">
        <v>181</v>
      </c>
      <c r="AU1757" s="202" t="s">
        <v>84</v>
      </c>
      <c r="AV1757" s="13" t="s">
        <v>84</v>
      </c>
      <c r="AW1757" s="13" t="s">
        <v>35</v>
      </c>
      <c r="AX1757" s="13" t="s">
        <v>74</v>
      </c>
      <c r="AY1757" s="202" t="s">
        <v>170</v>
      </c>
    </row>
    <row r="1758" spans="1:65" s="13" customFormat="1" x14ac:dyDescent="0.2">
      <c r="B1758" s="192"/>
      <c r="C1758" s="193"/>
      <c r="D1758" s="187" t="s">
        <v>181</v>
      </c>
      <c r="E1758" s="194" t="s">
        <v>19</v>
      </c>
      <c r="F1758" s="195" t="s">
        <v>2942</v>
      </c>
      <c r="G1758" s="193"/>
      <c r="H1758" s="196">
        <v>16.8</v>
      </c>
      <c r="I1758" s="197"/>
      <c r="J1758" s="193"/>
      <c r="K1758" s="193"/>
      <c r="L1758" s="198"/>
      <c r="M1758" s="199"/>
      <c r="N1758" s="200"/>
      <c r="O1758" s="200"/>
      <c r="P1758" s="200"/>
      <c r="Q1758" s="200"/>
      <c r="R1758" s="200"/>
      <c r="S1758" s="200"/>
      <c r="T1758" s="201"/>
      <c r="AT1758" s="202" t="s">
        <v>181</v>
      </c>
      <c r="AU1758" s="202" t="s">
        <v>84</v>
      </c>
      <c r="AV1758" s="13" t="s">
        <v>84</v>
      </c>
      <c r="AW1758" s="13" t="s">
        <v>35</v>
      </c>
      <c r="AX1758" s="13" t="s">
        <v>74</v>
      </c>
      <c r="AY1758" s="202" t="s">
        <v>170</v>
      </c>
    </row>
    <row r="1759" spans="1:65" s="13" customFormat="1" x14ac:dyDescent="0.2">
      <c r="B1759" s="192"/>
      <c r="C1759" s="193"/>
      <c r="D1759" s="187" t="s">
        <v>181</v>
      </c>
      <c r="E1759" s="194" t="s">
        <v>19</v>
      </c>
      <c r="F1759" s="195" t="s">
        <v>2943</v>
      </c>
      <c r="G1759" s="193"/>
      <c r="H1759" s="196">
        <v>9</v>
      </c>
      <c r="I1759" s="197"/>
      <c r="J1759" s="193"/>
      <c r="K1759" s="193"/>
      <c r="L1759" s="198"/>
      <c r="M1759" s="199"/>
      <c r="N1759" s="200"/>
      <c r="O1759" s="200"/>
      <c r="P1759" s="200"/>
      <c r="Q1759" s="200"/>
      <c r="R1759" s="200"/>
      <c r="S1759" s="200"/>
      <c r="T1759" s="201"/>
      <c r="AT1759" s="202" t="s">
        <v>181</v>
      </c>
      <c r="AU1759" s="202" t="s">
        <v>84</v>
      </c>
      <c r="AV1759" s="13" t="s">
        <v>84</v>
      </c>
      <c r="AW1759" s="13" t="s">
        <v>35</v>
      </c>
      <c r="AX1759" s="13" t="s">
        <v>74</v>
      </c>
      <c r="AY1759" s="202" t="s">
        <v>170</v>
      </c>
    </row>
    <row r="1760" spans="1:65" s="13" customFormat="1" x14ac:dyDescent="0.2">
      <c r="B1760" s="192"/>
      <c r="C1760" s="193"/>
      <c r="D1760" s="187" t="s">
        <v>181</v>
      </c>
      <c r="E1760" s="194" t="s">
        <v>19</v>
      </c>
      <c r="F1760" s="195" t="s">
        <v>2944</v>
      </c>
      <c r="G1760" s="193"/>
      <c r="H1760" s="196">
        <v>9</v>
      </c>
      <c r="I1760" s="197"/>
      <c r="J1760" s="193"/>
      <c r="K1760" s="193"/>
      <c r="L1760" s="198"/>
      <c r="M1760" s="199"/>
      <c r="N1760" s="200"/>
      <c r="O1760" s="200"/>
      <c r="P1760" s="200"/>
      <c r="Q1760" s="200"/>
      <c r="R1760" s="200"/>
      <c r="S1760" s="200"/>
      <c r="T1760" s="201"/>
      <c r="AT1760" s="202" t="s">
        <v>181</v>
      </c>
      <c r="AU1760" s="202" t="s">
        <v>84</v>
      </c>
      <c r="AV1760" s="13" t="s">
        <v>84</v>
      </c>
      <c r="AW1760" s="13" t="s">
        <v>35</v>
      </c>
      <c r="AX1760" s="13" t="s">
        <v>74</v>
      </c>
      <c r="AY1760" s="202" t="s">
        <v>170</v>
      </c>
    </row>
    <row r="1761" spans="1:65" s="13" customFormat="1" x14ac:dyDescent="0.2">
      <c r="B1761" s="192"/>
      <c r="C1761" s="193"/>
      <c r="D1761" s="187" t="s">
        <v>181</v>
      </c>
      <c r="E1761" s="194" t="s">
        <v>19</v>
      </c>
      <c r="F1761" s="195" t="s">
        <v>2945</v>
      </c>
      <c r="G1761" s="193"/>
      <c r="H1761" s="196">
        <v>10</v>
      </c>
      <c r="I1761" s="197"/>
      <c r="J1761" s="193"/>
      <c r="K1761" s="193"/>
      <c r="L1761" s="198"/>
      <c r="M1761" s="199"/>
      <c r="N1761" s="200"/>
      <c r="O1761" s="200"/>
      <c r="P1761" s="200"/>
      <c r="Q1761" s="200"/>
      <c r="R1761" s="200"/>
      <c r="S1761" s="200"/>
      <c r="T1761" s="201"/>
      <c r="AT1761" s="202" t="s">
        <v>181</v>
      </c>
      <c r="AU1761" s="202" t="s">
        <v>84</v>
      </c>
      <c r="AV1761" s="13" t="s">
        <v>84</v>
      </c>
      <c r="AW1761" s="13" t="s">
        <v>35</v>
      </c>
      <c r="AX1761" s="13" t="s">
        <v>74</v>
      </c>
      <c r="AY1761" s="202" t="s">
        <v>170</v>
      </c>
    </row>
    <row r="1762" spans="1:65" s="13" customFormat="1" x14ac:dyDescent="0.2">
      <c r="B1762" s="192"/>
      <c r="C1762" s="193"/>
      <c r="D1762" s="187" t="s">
        <v>181</v>
      </c>
      <c r="E1762" s="194" t="s">
        <v>19</v>
      </c>
      <c r="F1762" s="195" t="s">
        <v>2946</v>
      </c>
      <c r="G1762" s="193"/>
      <c r="H1762" s="196">
        <v>32.5</v>
      </c>
      <c r="I1762" s="197"/>
      <c r="J1762" s="193"/>
      <c r="K1762" s="193"/>
      <c r="L1762" s="198"/>
      <c r="M1762" s="199"/>
      <c r="N1762" s="200"/>
      <c r="O1762" s="200"/>
      <c r="P1762" s="200"/>
      <c r="Q1762" s="200"/>
      <c r="R1762" s="200"/>
      <c r="S1762" s="200"/>
      <c r="T1762" s="201"/>
      <c r="AT1762" s="202" t="s">
        <v>181</v>
      </c>
      <c r="AU1762" s="202" t="s">
        <v>84</v>
      </c>
      <c r="AV1762" s="13" t="s">
        <v>84</v>
      </c>
      <c r="AW1762" s="13" t="s">
        <v>35</v>
      </c>
      <c r="AX1762" s="13" t="s">
        <v>74</v>
      </c>
      <c r="AY1762" s="202" t="s">
        <v>170</v>
      </c>
    </row>
    <row r="1763" spans="1:65" s="13" customFormat="1" x14ac:dyDescent="0.2">
      <c r="B1763" s="192"/>
      <c r="C1763" s="193"/>
      <c r="D1763" s="187" t="s">
        <v>181</v>
      </c>
      <c r="E1763" s="194" t="s">
        <v>19</v>
      </c>
      <c r="F1763" s="195" t="s">
        <v>2947</v>
      </c>
      <c r="G1763" s="193"/>
      <c r="H1763" s="196">
        <v>2</v>
      </c>
      <c r="I1763" s="197"/>
      <c r="J1763" s="193"/>
      <c r="K1763" s="193"/>
      <c r="L1763" s="198"/>
      <c r="M1763" s="199"/>
      <c r="N1763" s="200"/>
      <c r="O1763" s="200"/>
      <c r="P1763" s="200"/>
      <c r="Q1763" s="200"/>
      <c r="R1763" s="200"/>
      <c r="S1763" s="200"/>
      <c r="T1763" s="201"/>
      <c r="AT1763" s="202" t="s">
        <v>181</v>
      </c>
      <c r="AU1763" s="202" t="s">
        <v>84</v>
      </c>
      <c r="AV1763" s="13" t="s">
        <v>84</v>
      </c>
      <c r="AW1763" s="13" t="s">
        <v>35</v>
      </c>
      <c r="AX1763" s="13" t="s">
        <v>74</v>
      </c>
      <c r="AY1763" s="202" t="s">
        <v>170</v>
      </c>
    </row>
    <row r="1764" spans="1:65" s="13" customFormat="1" x14ac:dyDescent="0.2">
      <c r="B1764" s="192"/>
      <c r="C1764" s="193"/>
      <c r="D1764" s="187" t="s">
        <v>181</v>
      </c>
      <c r="E1764" s="194" t="s">
        <v>19</v>
      </c>
      <c r="F1764" s="195" t="s">
        <v>2948</v>
      </c>
      <c r="G1764" s="193"/>
      <c r="H1764" s="196">
        <v>20</v>
      </c>
      <c r="I1764" s="197"/>
      <c r="J1764" s="193"/>
      <c r="K1764" s="193"/>
      <c r="L1764" s="198"/>
      <c r="M1764" s="199"/>
      <c r="N1764" s="200"/>
      <c r="O1764" s="200"/>
      <c r="P1764" s="200"/>
      <c r="Q1764" s="200"/>
      <c r="R1764" s="200"/>
      <c r="S1764" s="200"/>
      <c r="T1764" s="201"/>
      <c r="AT1764" s="202" t="s">
        <v>181</v>
      </c>
      <c r="AU1764" s="202" t="s">
        <v>84</v>
      </c>
      <c r="AV1764" s="13" t="s">
        <v>84</v>
      </c>
      <c r="AW1764" s="13" t="s">
        <v>35</v>
      </c>
      <c r="AX1764" s="13" t="s">
        <v>74</v>
      </c>
      <c r="AY1764" s="202" t="s">
        <v>170</v>
      </c>
    </row>
    <row r="1765" spans="1:65" s="13" customFormat="1" x14ac:dyDescent="0.2">
      <c r="B1765" s="192"/>
      <c r="C1765" s="193"/>
      <c r="D1765" s="187" t="s">
        <v>181</v>
      </c>
      <c r="E1765" s="194" t="s">
        <v>19</v>
      </c>
      <c r="F1765" s="195" t="s">
        <v>2949</v>
      </c>
      <c r="G1765" s="193"/>
      <c r="H1765" s="196">
        <v>15</v>
      </c>
      <c r="I1765" s="197"/>
      <c r="J1765" s="193"/>
      <c r="K1765" s="193"/>
      <c r="L1765" s="198"/>
      <c r="M1765" s="199"/>
      <c r="N1765" s="200"/>
      <c r="O1765" s="200"/>
      <c r="P1765" s="200"/>
      <c r="Q1765" s="200"/>
      <c r="R1765" s="200"/>
      <c r="S1765" s="200"/>
      <c r="T1765" s="201"/>
      <c r="AT1765" s="202" t="s">
        <v>181</v>
      </c>
      <c r="AU1765" s="202" t="s">
        <v>84</v>
      </c>
      <c r="AV1765" s="13" t="s">
        <v>84</v>
      </c>
      <c r="AW1765" s="13" t="s">
        <v>35</v>
      </c>
      <c r="AX1765" s="13" t="s">
        <v>74</v>
      </c>
      <c r="AY1765" s="202" t="s">
        <v>170</v>
      </c>
    </row>
    <row r="1766" spans="1:65" s="14" customFormat="1" x14ac:dyDescent="0.2">
      <c r="B1766" s="203"/>
      <c r="C1766" s="204"/>
      <c r="D1766" s="187" t="s">
        <v>181</v>
      </c>
      <c r="E1766" s="205" t="s">
        <v>19</v>
      </c>
      <c r="F1766" s="206" t="s">
        <v>185</v>
      </c>
      <c r="G1766" s="204"/>
      <c r="H1766" s="207">
        <v>174.3</v>
      </c>
      <c r="I1766" s="208"/>
      <c r="J1766" s="204"/>
      <c r="K1766" s="204"/>
      <c r="L1766" s="209"/>
      <c r="M1766" s="210"/>
      <c r="N1766" s="211"/>
      <c r="O1766" s="211"/>
      <c r="P1766" s="211"/>
      <c r="Q1766" s="211"/>
      <c r="R1766" s="211"/>
      <c r="S1766" s="211"/>
      <c r="T1766" s="212"/>
      <c r="AT1766" s="213" t="s">
        <v>181</v>
      </c>
      <c r="AU1766" s="213" t="s">
        <v>84</v>
      </c>
      <c r="AV1766" s="14" t="s">
        <v>177</v>
      </c>
      <c r="AW1766" s="14" t="s">
        <v>35</v>
      </c>
      <c r="AX1766" s="14" t="s">
        <v>82</v>
      </c>
      <c r="AY1766" s="213" t="s">
        <v>170</v>
      </c>
    </row>
    <row r="1767" spans="1:65" s="2" customFormat="1" ht="16.5" customHeight="1" x14ac:dyDescent="0.2">
      <c r="A1767" s="35"/>
      <c r="B1767" s="36"/>
      <c r="C1767" s="174" t="s">
        <v>2950</v>
      </c>
      <c r="D1767" s="174" t="s">
        <v>172</v>
      </c>
      <c r="E1767" s="175" t="s">
        <v>2951</v>
      </c>
      <c r="F1767" s="176" t="s">
        <v>2952</v>
      </c>
      <c r="G1767" s="177" t="s">
        <v>272</v>
      </c>
      <c r="H1767" s="178">
        <v>252.54499999999999</v>
      </c>
      <c r="I1767" s="179"/>
      <c r="J1767" s="180">
        <f>ROUND(I1767*H1767,2)</f>
        <v>0</v>
      </c>
      <c r="K1767" s="176" t="s">
        <v>176</v>
      </c>
      <c r="L1767" s="40"/>
      <c r="M1767" s="181" t="s">
        <v>19</v>
      </c>
      <c r="N1767" s="182" t="s">
        <v>45</v>
      </c>
      <c r="O1767" s="65"/>
      <c r="P1767" s="183">
        <f>O1767*H1767</f>
        <v>0</v>
      </c>
      <c r="Q1767" s="183">
        <v>5.0000000000000001E-4</v>
      </c>
      <c r="R1767" s="183">
        <f>Q1767*H1767</f>
        <v>0.12627250000000001</v>
      </c>
      <c r="S1767" s="183">
        <v>0</v>
      </c>
      <c r="T1767" s="184">
        <f>S1767*H1767</f>
        <v>0</v>
      </c>
      <c r="U1767" s="35"/>
      <c r="V1767" s="35"/>
      <c r="W1767" s="35"/>
      <c r="X1767" s="35"/>
      <c r="Y1767" s="35"/>
      <c r="Z1767" s="35"/>
      <c r="AA1767" s="35"/>
      <c r="AB1767" s="35"/>
      <c r="AC1767" s="35"/>
      <c r="AD1767" s="35"/>
      <c r="AE1767" s="35"/>
      <c r="AR1767" s="185" t="s">
        <v>276</v>
      </c>
      <c r="AT1767" s="185" t="s">
        <v>172</v>
      </c>
      <c r="AU1767" s="185" t="s">
        <v>84</v>
      </c>
      <c r="AY1767" s="18" t="s">
        <v>170</v>
      </c>
      <c r="BE1767" s="186">
        <f>IF(N1767="základní",J1767,0)</f>
        <v>0</v>
      </c>
      <c r="BF1767" s="186">
        <f>IF(N1767="snížená",J1767,0)</f>
        <v>0</v>
      </c>
      <c r="BG1767" s="186">
        <f>IF(N1767="zákl. přenesená",J1767,0)</f>
        <v>0</v>
      </c>
      <c r="BH1767" s="186">
        <f>IF(N1767="sníž. přenesená",J1767,0)</f>
        <v>0</v>
      </c>
      <c r="BI1767" s="186">
        <f>IF(N1767="nulová",J1767,0)</f>
        <v>0</v>
      </c>
      <c r="BJ1767" s="18" t="s">
        <v>82</v>
      </c>
      <c r="BK1767" s="186">
        <f>ROUND(I1767*H1767,2)</f>
        <v>0</v>
      </c>
      <c r="BL1767" s="18" t="s">
        <v>276</v>
      </c>
      <c r="BM1767" s="185" t="s">
        <v>2953</v>
      </c>
    </row>
    <row r="1768" spans="1:65" s="2" customFormat="1" ht="39" x14ac:dyDescent="0.2">
      <c r="A1768" s="35"/>
      <c r="B1768" s="36"/>
      <c r="C1768" s="37"/>
      <c r="D1768" s="187" t="s">
        <v>179</v>
      </c>
      <c r="E1768" s="37"/>
      <c r="F1768" s="188" t="s">
        <v>2936</v>
      </c>
      <c r="G1768" s="37"/>
      <c r="H1768" s="37"/>
      <c r="I1768" s="189"/>
      <c r="J1768" s="37"/>
      <c r="K1768" s="37"/>
      <c r="L1768" s="40"/>
      <c r="M1768" s="190"/>
      <c r="N1768" s="191"/>
      <c r="O1768" s="65"/>
      <c r="P1768" s="65"/>
      <c r="Q1768" s="65"/>
      <c r="R1768" s="65"/>
      <c r="S1768" s="65"/>
      <c r="T1768" s="66"/>
      <c r="U1768" s="35"/>
      <c r="V1768" s="35"/>
      <c r="W1768" s="35"/>
      <c r="X1768" s="35"/>
      <c r="Y1768" s="35"/>
      <c r="Z1768" s="35"/>
      <c r="AA1768" s="35"/>
      <c r="AB1768" s="35"/>
      <c r="AC1768" s="35"/>
      <c r="AD1768" s="35"/>
      <c r="AE1768" s="35"/>
      <c r="AT1768" s="18" t="s">
        <v>179</v>
      </c>
      <c r="AU1768" s="18" t="s">
        <v>84</v>
      </c>
    </row>
    <row r="1769" spans="1:65" s="13" customFormat="1" x14ac:dyDescent="0.2">
      <c r="B1769" s="192"/>
      <c r="C1769" s="193"/>
      <c r="D1769" s="187" t="s">
        <v>181</v>
      </c>
      <c r="E1769" s="194" t="s">
        <v>19</v>
      </c>
      <c r="F1769" s="195" t="s">
        <v>2954</v>
      </c>
      <c r="G1769" s="193"/>
      <c r="H1769" s="196">
        <v>11.6</v>
      </c>
      <c r="I1769" s="197"/>
      <c r="J1769" s="193"/>
      <c r="K1769" s="193"/>
      <c r="L1769" s="198"/>
      <c r="M1769" s="199"/>
      <c r="N1769" s="200"/>
      <c r="O1769" s="200"/>
      <c r="P1769" s="200"/>
      <c r="Q1769" s="200"/>
      <c r="R1769" s="200"/>
      <c r="S1769" s="200"/>
      <c r="T1769" s="201"/>
      <c r="AT1769" s="202" t="s">
        <v>181</v>
      </c>
      <c r="AU1769" s="202" t="s">
        <v>84</v>
      </c>
      <c r="AV1769" s="13" t="s">
        <v>84</v>
      </c>
      <c r="AW1769" s="13" t="s">
        <v>35</v>
      </c>
      <c r="AX1769" s="13" t="s">
        <v>74</v>
      </c>
      <c r="AY1769" s="202" t="s">
        <v>170</v>
      </c>
    </row>
    <row r="1770" spans="1:65" s="13" customFormat="1" x14ac:dyDescent="0.2">
      <c r="B1770" s="192"/>
      <c r="C1770" s="193"/>
      <c r="D1770" s="187" t="s">
        <v>181</v>
      </c>
      <c r="E1770" s="194" t="s">
        <v>19</v>
      </c>
      <c r="F1770" s="195" t="s">
        <v>2955</v>
      </c>
      <c r="G1770" s="193"/>
      <c r="H1770" s="196">
        <v>240.94499999999999</v>
      </c>
      <c r="I1770" s="197"/>
      <c r="J1770" s="193"/>
      <c r="K1770" s="193"/>
      <c r="L1770" s="198"/>
      <c r="M1770" s="199"/>
      <c r="N1770" s="200"/>
      <c r="O1770" s="200"/>
      <c r="P1770" s="200"/>
      <c r="Q1770" s="200"/>
      <c r="R1770" s="200"/>
      <c r="S1770" s="200"/>
      <c r="T1770" s="201"/>
      <c r="AT1770" s="202" t="s">
        <v>181</v>
      </c>
      <c r="AU1770" s="202" t="s">
        <v>84</v>
      </c>
      <c r="AV1770" s="13" t="s">
        <v>84</v>
      </c>
      <c r="AW1770" s="13" t="s">
        <v>35</v>
      </c>
      <c r="AX1770" s="13" t="s">
        <v>74</v>
      </c>
      <c r="AY1770" s="202" t="s">
        <v>170</v>
      </c>
    </row>
    <row r="1771" spans="1:65" s="14" customFormat="1" x14ac:dyDescent="0.2">
      <c r="B1771" s="203"/>
      <c r="C1771" s="204"/>
      <c r="D1771" s="187" t="s">
        <v>181</v>
      </c>
      <c r="E1771" s="205" t="s">
        <v>19</v>
      </c>
      <c r="F1771" s="206" t="s">
        <v>185</v>
      </c>
      <c r="G1771" s="204"/>
      <c r="H1771" s="207">
        <v>252.54499999999999</v>
      </c>
      <c r="I1771" s="208"/>
      <c r="J1771" s="204"/>
      <c r="K1771" s="204"/>
      <c r="L1771" s="209"/>
      <c r="M1771" s="210"/>
      <c r="N1771" s="211"/>
      <c r="O1771" s="211"/>
      <c r="P1771" s="211"/>
      <c r="Q1771" s="211"/>
      <c r="R1771" s="211"/>
      <c r="S1771" s="211"/>
      <c r="T1771" s="212"/>
      <c r="AT1771" s="213" t="s">
        <v>181</v>
      </c>
      <c r="AU1771" s="213" t="s">
        <v>84</v>
      </c>
      <c r="AV1771" s="14" t="s">
        <v>177</v>
      </c>
      <c r="AW1771" s="14" t="s">
        <v>35</v>
      </c>
      <c r="AX1771" s="14" t="s">
        <v>82</v>
      </c>
      <c r="AY1771" s="213" t="s">
        <v>170</v>
      </c>
    </row>
    <row r="1772" spans="1:65" s="2" customFormat="1" ht="16.5" customHeight="1" x14ac:dyDescent="0.2">
      <c r="A1772" s="35"/>
      <c r="B1772" s="36"/>
      <c r="C1772" s="174" t="s">
        <v>2956</v>
      </c>
      <c r="D1772" s="174" t="s">
        <v>172</v>
      </c>
      <c r="E1772" s="175" t="s">
        <v>2957</v>
      </c>
      <c r="F1772" s="176" t="s">
        <v>2958</v>
      </c>
      <c r="G1772" s="177" t="s">
        <v>248</v>
      </c>
      <c r="H1772" s="178">
        <v>316.73099999999999</v>
      </c>
      <c r="I1772" s="179"/>
      <c r="J1772" s="180">
        <f>ROUND(I1772*H1772,2)</f>
        <v>0</v>
      </c>
      <c r="K1772" s="176" t="s">
        <v>176</v>
      </c>
      <c r="L1772" s="40"/>
      <c r="M1772" s="181" t="s">
        <v>19</v>
      </c>
      <c r="N1772" s="182" t="s">
        <v>45</v>
      </c>
      <c r="O1772" s="65"/>
      <c r="P1772" s="183">
        <f>O1772*H1772</f>
        <v>0</v>
      </c>
      <c r="Q1772" s="183">
        <v>5.0000000000000002E-5</v>
      </c>
      <c r="R1772" s="183">
        <f>Q1772*H1772</f>
        <v>1.5836550000000001E-2</v>
      </c>
      <c r="S1772" s="183">
        <v>0</v>
      </c>
      <c r="T1772" s="184">
        <f>S1772*H1772</f>
        <v>0</v>
      </c>
      <c r="U1772" s="35"/>
      <c r="V1772" s="35"/>
      <c r="W1772" s="35"/>
      <c r="X1772" s="35"/>
      <c r="Y1772" s="35"/>
      <c r="Z1772" s="35"/>
      <c r="AA1772" s="35"/>
      <c r="AB1772" s="35"/>
      <c r="AC1772" s="35"/>
      <c r="AD1772" s="35"/>
      <c r="AE1772" s="35"/>
      <c r="AR1772" s="185" t="s">
        <v>276</v>
      </c>
      <c r="AT1772" s="185" t="s">
        <v>172</v>
      </c>
      <c r="AU1772" s="185" t="s">
        <v>84</v>
      </c>
      <c r="AY1772" s="18" t="s">
        <v>170</v>
      </c>
      <c r="BE1772" s="186">
        <f>IF(N1772="základní",J1772,0)</f>
        <v>0</v>
      </c>
      <c r="BF1772" s="186">
        <f>IF(N1772="snížená",J1772,0)</f>
        <v>0</v>
      </c>
      <c r="BG1772" s="186">
        <f>IF(N1772="zákl. přenesená",J1772,0)</f>
        <v>0</v>
      </c>
      <c r="BH1772" s="186">
        <f>IF(N1772="sníž. přenesená",J1772,0)</f>
        <v>0</v>
      </c>
      <c r="BI1772" s="186">
        <f>IF(N1772="nulová",J1772,0)</f>
        <v>0</v>
      </c>
      <c r="BJ1772" s="18" t="s">
        <v>82</v>
      </c>
      <c r="BK1772" s="186">
        <f>ROUND(I1772*H1772,2)</f>
        <v>0</v>
      </c>
      <c r="BL1772" s="18" t="s">
        <v>276</v>
      </c>
      <c r="BM1772" s="185" t="s">
        <v>2959</v>
      </c>
    </row>
    <row r="1773" spans="1:65" s="13" customFormat="1" x14ac:dyDescent="0.2">
      <c r="B1773" s="192"/>
      <c r="C1773" s="193"/>
      <c r="D1773" s="187" t="s">
        <v>181</v>
      </c>
      <c r="E1773" s="194" t="s">
        <v>19</v>
      </c>
      <c r="F1773" s="195" t="s">
        <v>2893</v>
      </c>
      <c r="G1773" s="193"/>
      <c r="H1773" s="196">
        <v>316.73099999999999</v>
      </c>
      <c r="I1773" s="197"/>
      <c r="J1773" s="193"/>
      <c r="K1773" s="193"/>
      <c r="L1773" s="198"/>
      <c r="M1773" s="199"/>
      <c r="N1773" s="200"/>
      <c r="O1773" s="200"/>
      <c r="P1773" s="200"/>
      <c r="Q1773" s="200"/>
      <c r="R1773" s="200"/>
      <c r="S1773" s="200"/>
      <c r="T1773" s="201"/>
      <c r="AT1773" s="202" t="s">
        <v>181</v>
      </c>
      <c r="AU1773" s="202" t="s">
        <v>84</v>
      </c>
      <c r="AV1773" s="13" t="s">
        <v>84</v>
      </c>
      <c r="AW1773" s="13" t="s">
        <v>35</v>
      </c>
      <c r="AX1773" s="13" t="s">
        <v>82</v>
      </c>
      <c r="AY1773" s="202" t="s">
        <v>170</v>
      </c>
    </row>
    <row r="1774" spans="1:65" s="2" customFormat="1" ht="24" x14ac:dyDescent="0.2">
      <c r="A1774" s="35"/>
      <c r="B1774" s="36"/>
      <c r="C1774" s="174" t="s">
        <v>2960</v>
      </c>
      <c r="D1774" s="174" t="s">
        <v>172</v>
      </c>
      <c r="E1774" s="175" t="s">
        <v>2961</v>
      </c>
      <c r="F1774" s="176" t="s">
        <v>2962</v>
      </c>
      <c r="G1774" s="177" t="s">
        <v>1153</v>
      </c>
      <c r="H1774" s="224"/>
      <c r="I1774" s="179"/>
      <c r="J1774" s="180">
        <f>ROUND(I1774*H1774,2)</f>
        <v>0</v>
      </c>
      <c r="K1774" s="176" t="s">
        <v>176</v>
      </c>
      <c r="L1774" s="40"/>
      <c r="M1774" s="181" t="s">
        <v>19</v>
      </c>
      <c r="N1774" s="182" t="s">
        <v>45</v>
      </c>
      <c r="O1774" s="65"/>
      <c r="P1774" s="183">
        <f>O1774*H1774</f>
        <v>0</v>
      </c>
      <c r="Q1774" s="183">
        <v>0</v>
      </c>
      <c r="R1774" s="183">
        <f>Q1774*H1774</f>
        <v>0</v>
      </c>
      <c r="S1774" s="183">
        <v>0</v>
      </c>
      <c r="T1774" s="184">
        <f>S1774*H1774</f>
        <v>0</v>
      </c>
      <c r="U1774" s="35"/>
      <c r="V1774" s="35"/>
      <c r="W1774" s="35"/>
      <c r="X1774" s="35"/>
      <c r="Y1774" s="35"/>
      <c r="Z1774" s="35"/>
      <c r="AA1774" s="35"/>
      <c r="AB1774" s="35"/>
      <c r="AC1774" s="35"/>
      <c r="AD1774" s="35"/>
      <c r="AE1774" s="35"/>
      <c r="AR1774" s="185" t="s">
        <v>276</v>
      </c>
      <c r="AT1774" s="185" t="s">
        <v>172</v>
      </c>
      <c r="AU1774" s="185" t="s">
        <v>84</v>
      </c>
      <c r="AY1774" s="18" t="s">
        <v>170</v>
      </c>
      <c r="BE1774" s="186">
        <f>IF(N1774="základní",J1774,0)</f>
        <v>0</v>
      </c>
      <c r="BF1774" s="186">
        <f>IF(N1774="snížená",J1774,0)</f>
        <v>0</v>
      </c>
      <c r="BG1774" s="186">
        <f>IF(N1774="zákl. přenesená",J1774,0)</f>
        <v>0</v>
      </c>
      <c r="BH1774" s="186">
        <f>IF(N1774="sníž. přenesená",J1774,0)</f>
        <v>0</v>
      </c>
      <c r="BI1774" s="186">
        <f>IF(N1774="nulová",J1774,0)</f>
        <v>0</v>
      </c>
      <c r="BJ1774" s="18" t="s">
        <v>82</v>
      </c>
      <c r="BK1774" s="186">
        <f>ROUND(I1774*H1774,2)</f>
        <v>0</v>
      </c>
      <c r="BL1774" s="18" t="s">
        <v>276</v>
      </c>
      <c r="BM1774" s="185" t="s">
        <v>2963</v>
      </c>
    </row>
    <row r="1775" spans="1:65" s="2" customFormat="1" ht="78" x14ac:dyDescent="0.2">
      <c r="A1775" s="35"/>
      <c r="B1775" s="36"/>
      <c r="C1775" s="37"/>
      <c r="D1775" s="187" t="s">
        <v>179</v>
      </c>
      <c r="E1775" s="37"/>
      <c r="F1775" s="188" t="s">
        <v>1155</v>
      </c>
      <c r="G1775" s="37"/>
      <c r="H1775" s="37"/>
      <c r="I1775" s="189"/>
      <c r="J1775" s="37"/>
      <c r="K1775" s="37"/>
      <c r="L1775" s="40"/>
      <c r="M1775" s="190"/>
      <c r="N1775" s="191"/>
      <c r="O1775" s="65"/>
      <c r="P1775" s="65"/>
      <c r="Q1775" s="65"/>
      <c r="R1775" s="65"/>
      <c r="S1775" s="65"/>
      <c r="T1775" s="66"/>
      <c r="U1775" s="35"/>
      <c r="V1775" s="35"/>
      <c r="W1775" s="35"/>
      <c r="X1775" s="35"/>
      <c r="Y1775" s="35"/>
      <c r="Z1775" s="35"/>
      <c r="AA1775" s="35"/>
      <c r="AB1775" s="35"/>
      <c r="AC1775" s="35"/>
      <c r="AD1775" s="35"/>
      <c r="AE1775" s="35"/>
      <c r="AT1775" s="18" t="s">
        <v>179</v>
      </c>
      <c r="AU1775" s="18" t="s">
        <v>84</v>
      </c>
    </row>
    <row r="1776" spans="1:65" s="12" customFormat="1" ht="22.9" customHeight="1" x14ac:dyDescent="0.2">
      <c r="B1776" s="158"/>
      <c r="C1776" s="159"/>
      <c r="D1776" s="160" t="s">
        <v>73</v>
      </c>
      <c r="E1776" s="172" t="s">
        <v>2964</v>
      </c>
      <c r="F1776" s="172" t="s">
        <v>2965</v>
      </c>
      <c r="G1776" s="159"/>
      <c r="H1776" s="159"/>
      <c r="I1776" s="162"/>
      <c r="J1776" s="173">
        <f>BK1776</f>
        <v>0</v>
      </c>
      <c r="K1776" s="159"/>
      <c r="L1776" s="164"/>
      <c r="M1776" s="165"/>
      <c r="N1776" s="166"/>
      <c r="O1776" s="166"/>
      <c r="P1776" s="167">
        <f>SUM(P1777:P1800)</f>
        <v>0</v>
      </c>
      <c r="Q1776" s="166"/>
      <c r="R1776" s="167">
        <f>SUM(R1777:R1800)</f>
        <v>0.73875617999999998</v>
      </c>
      <c r="S1776" s="166"/>
      <c r="T1776" s="168">
        <f>SUM(T1777:T1800)</f>
        <v>0</v>
      </c>
      <c r="AR1776" s="169" t="s">
        <v>84</v>
      </c>
      <c r="AT1776" s="170" t="s">
        <v>73</v>
      </c>
      <c r="AU1776" s="170" t="s">
        <v>82</v>
      </c>
      <c r="AY1776" s="169" t="s">
        <v>170</v>
      </c>
      <c r="BK1776" s="171">
        <f>SUM(BK1777:BK1800)</f>
        <v>0</v>
      </c>
    </row>
    <row r="1777" spans="1:65" s="2" customFormat="1" ht="24" x14ac:dyDescent="0.2">
      <c r="A1777" s="35"/>
      <c r="B1777" s="36"/>
      <c r="C1777" s="174" t="s">
        <v>2966</v>
      </c>
      <c r="D1777" s="174" t="s">
        <v>172</v>
      </c>
      <c r="E1777" s="175" t="s">
        <v>2967</v>
      </c>
      <c r="F1777" s="176" t="s">
        <v>2968</v>
      </c>
      <c r="G1777" s="177" t="s">
        <v>248</v>
      </c>
      <c r="H1777" s="178">
        <v>79.665999999999997</v>
      </c>
      <c r="I1777" s="179"/>
      <c r="J1777" s="180">
        <f>ROUND(I1777*H1777,2)</f>
        <v>0</v>
      </c>
      <c r="K1777" s="176" t="s">
        <v>176</v>
      </c>
      <c r="L1777" s="40"/>
      <c r="M1777" s="181" t="s">
        <v>19</v>
      </c>
      <c r="N1777" s="182" t="s">
        <v>45</v>
      </c>
      <c r="O1777" s="65"/>
      <c r="P1777" s="183">
        <f>O1777*H1777</f>
        <v>0</v>
      </c>
      <c r="Q1777" s="183">
        <v>2.0000000000000002E-5</v>
      </c>
      <c r="R1777" s="183">
        <f>Q1777*H1777</f>
        <v>1.5933200000000001E-3</v>
      </c>
      <c r="S1777" s="183">
        <v>0</v>
      </c>
      <c r="T1777" s="184">
        <f>S1777*H1777</f>
        <v>0</v>
      </c>
      <c r="U1777" s="35"/>
      <c r="V1777" s="35"/>
      <c r="W1777" s="35"/>
      <c r="X1777" s="35"/>
      <c r="Y1777" s="35"/>
      <c r="Z1777" s="35"/>
      <c r="AA1777" s="35"/>
      <c r="AB1777" s="35"/>
      <c r="AC1777" s="35"/>
      <c r="AD1777" s="35"/>
      <c r="AE1777" s="35"/>
      <c r="AR1777" s="185" t="s">
        <v>276</v>
      </c>
      <c r="AT1777" s="185" t="s">
        <v>172</v>
      </c>
      <c r="AU1777" s="185" t="s">
        <v>84</v>
      </c>
      <c r="AY1777" s="18" t="s">
        <v>170</v>
      </c>
      <c r="BE1777" s="186">
        <f>IF(N1777="základní",J1777,0)</f>
        <v>0</v>
      </c>
      <c r="BF1777" s="186">
        <f>IF(N1777="snížená",J1777,0)</f>
        <v>0</v>
      </c>
      <c r="BG1777" s="186">
        <f>IF(N1777="zákl. přenesená",J1777,0)</f>
        <v>0</v>
      </c>
      <c r="BH1777" s="186">
        <f>IF(N1777="sníž. přenesená",J1777,0)</f>
        <v>0</v>
      </c>
      <c r="BI1777" s="186">
        <f>IF(N1777="nulová",J1777,0)</f>
        <v>0</v>
      </c>
      <c r="BJ1777" s="18" t="s">
        <v>82</v>
      </c>
      <c r="BK1777" s="186">
        <f>ROUND(I1777*H1777,2)</f>
        <v>0</v>
      </c>
      <c r="BL1777" s="18" t="s">
        <v>276</v>
      </c>
      <c r="BM1777" s="185" t="s">
        <v>2969</v>
      </c>
    </row>
    <row r="1778" spans="1:65" s="2" customFormat="1" ht="16.5" customHeight="1" x14ac:dyDescent="0.2">
      <c r="A1778" s="35"/>
      <c r="B1778" s="36"/>
      <c r="C1778" s="174" t="s">
        <v>2970</v>
      </c>
      <c r="D1778" s="174" t="s">
        <v>172</v>
      </c>
      <c r="E1778" s="175" t="s">
        <v>2971</v>
      </c>
      <c r="F1778" s="176" t="s">
        <v>2972</v>
      </c>
      <c r="G1778" s="177" t="s">
        <v>248</v>
      </c>
      <c r="H1778" s="178">
        <v>79.665999999999997</v>
      </c>
      <c r="I1778" s="179"/>
      <c r="J1778" s="180">
        <f>ROUND(I1778*H1778,2)</f>
        <v>0</v>
      </c>
      <c r="K1778" s="176" t="s">
        <v>176</v>
      </c>
      <c r="L1778" s="40"/>
      <c r="M1778" s="181" t="s">
        <v>19</v>
      </c>
      <c r="N1778" s="182" t="s">
        <v>45</v>
      </c>
      <c r="O1778" s="65"/>
      <c r="P1778" s="183">
        <f>O1778*H1778</f>
        <v>0</v>
      </c>
      <c r="Q1778" s="183">
        <v>0</v>
      </c>
      <c r="R1778" s="183">
        <f>Q1778*H1778</f>
        <v>0</v>
      </c>
      <c r="S1778" s="183">
        <v>0</v>
      </c>
      <c r="T1778" s="184">
        <f>S1778*H1778</f>
        <v>0</v>
      </c>
      <c r="U1778" s="35"/>
      <c r="V1778" s="35"/>
      <c r="W1778" s="35"/>
      <c r="X1778" s="35"/>
      <c r="Y1778" s="35"/>
      <c r="Z1778" s="35"/>
      <c r="AA1778" s="35"/>
      <c r="AB1778" s="35"/>
      <c r="AC1778" s="35"/>
      <c r="AD1778" s="35"/>
      <c r="AE1778" s="35"/>
      <c r="AR1778" s="185" t="s">
        <v>276</v>
      </c>
      <c r="AT1778" s="185" t="s">
        <v>172</v>
      </c>
      <c r="AU1778" s="185" t="s">
        <v>84</v>
      </c>
      <c r="AY1778" s="18" t="s">
        <v>170</v>
      </c>
      <c r="BE1778" s="186">
        <f>IF(N1778="základní",J1778,0)</f>
        <v>0</v>
      </c>
      <c r="BF1778" s="186">
        <f>IF(N1778="snížená",J1778,0)</f>
        <v>0</v>
      </c>
      <c r="BG1778" s="186">
        <f>IF(N1778="zákl. přenesená",J1778,0)</f>
        <v>0</v>
      </c>
      <c r="BH1778" s="186">
        <f>IF(N1778="sníž. přenesená",J1778,0)</f>
        <v>0</v>
      </c>
      <c r="BI1778" s="186">
        <f>IF(N1778="nulová",J1778,0)</f>
        <v>0</v>
      </c>
      <c r="BJ1778" s="18" t="s">
        <v>82</v>
      </c>
      <c r="BK1778" s="186">
        <f>ROUND(I1778*H1778,2)</f>
        <v>0</v>
      </c>
      <c r="BL1778" s="18" t="s">
        <v>276</v>
      </c>
      <c r="BM1778" s="185" t="s">
        <v>2973</v>
      </c>
    </row>
    <row r="1779" spans="1:65" s="2" customFormat="1" ht="16.5" customHeight="1" x14ac:dyDescent="0.2">
      <c r="A1779" s="35"/>
      <c r="B1779" s="36"/>
      <c r="C1779" s="174" t="s">
        <v>2974</v>
      </c>
      <c r="D1779" s="174" t="s">
        <v>172</v>
      </c>
      <c r="E1779" s="175" t="s">
        <v>2975</v>
      </c>
      <c r="F1779" s="176" t="s">
        <v>2976</v>
      </c>
      <c r="G1779" s="177" t="s">
        <v>248</v>
      </c>
      <c r="H1779" s="178">
        <v>79.665999999999997</v>
      </c>
      <c r="I1779" s="179"/>
      <c r="J1779" s="180">
        <f>ROUND(I1779*H1779,2)</f>
        <v>0</v>
      </c>
      <c r="K1779" s="176" t="s">
        <v>176</v>
      </c>
      <c r="L1779" s="40"/>
      <c r="M1779" s="181" t="s">
        <v>19</v>
      </c>
      <c r="N1779" s="182" t="s">
        <v>45</v>
      </c>
      <c r="O1779" s="65"/>
      <c r="P1779" s="183">
        <f>O1779*H1779</f>
        <v>0</v>
      </c>
      <c r="Q1779" s="183">
        <v>1.3999999999999999E-4</v>
      </c>
      <c r="R1779" s="183">
        <f>Q1779*H1779</f>
        <v>1.1153239999999998E-2</v>
      </c>
      <c r="S1779" s="183">
        <v>0</v>
      </c>
      <c r="T1779" s="184">
        <f>S1779*H1779</f>
        <v>0</v>
      </c>
      <c r="U1779" s="35"/>
      <c r="V1779" s="35"/>
      <c r="W1779" s="35"/>
      <c r="X1779" s="35"/>
      <c r="Y1779" s="35"/>
      <c r="Z1779" s="35"/>
      <c r="AA1779" s="35"/>
      <c r="AB1779" s="35"/>
      <c r="AC1779" s="35"/>
      <c r="AD1779" s="35"/>
      <c r="AE1779" s="35"/>
      <c r="AR1779" s="185" t="s">
        <v>276</v>
      </c>
      <c r="AT1779" s="185" t="s">
        <v>172</v>
      </c>
      <c r="AU1779" s="185" t="s">
        <v>84</v>
      </c>
      <c r="AY1779" s="18" t="s">
        <v>170</v>
      </c>
      <c r="BE1779" s="186">
        <f>IF(N1779="základní",J1779,0)</f>
        <v>0</v>
      </c>
      <c r="BF1779" s="186">
        <f>IF(N1779="snížená",J1779,0)</f>
        <v>0</v>
      </c>
      <c r="BG1779" s="186">
        <f>IF(N1779="zákl. přenesená",J1779,0)</f>
        <v>0</v>
      </c>
      <c r="BH1779" s="186">
        <f>IF(N1779="sníž. přenesená",J1779,0)</f>
        <v>0</v>
      </c>
      <c r="BI1779" s="186">
        <f>IF(N1779="nulová",J1779,0)</f>
        <v>0</v>
      </c>
      <c r="BJ1779" s="18" t="s">
        <v>82</v>
      </c>
      <c r="BK1779" s="186">
        <f>ROUND(I1779*H1779,2)</f>
        <v>0</v>
      </c>
      <c r="BL1779" s="18" t="s">
        <v>276</v>
      </c>
      <c r="BM1779" s="185" t="s">
        <v>2977</v>
      </c>
    </row>
    <row r="1780" spans="1:65" s="2" customFormat="1" ht="16.5" customHeight="1" x14ac:dyDescent="0.2">
      <c r="A1780" s="35"/>
      <c r="B1780" s="36"/>
      <c r="C1780" s="174" t="s">
        <v>2978</v>
      </c>
      <c r="D1780" s="174" t="s">
        <v>172</v>
      </c>
      <c r="E1780" s="175" t="s">
        <v>2979</v>
      </c>
      <c r="F1780" s="176" t="s">
        <v>2980</v>
      </c>
      <c r="G1780" s="177" t="s">
        <v>248</v>
      </c>
      <c r="H1780" s="178">
        <v>79.665999999999997</v>
      </c>
      <c r="I1780" s="179"/>
      <c r="J1780" s="180">
        <f>ROUND(I1780*H1780,2)</f>
        <v>0</v>
      </c>
      <c r="K1780" s="176" t="s">
        <v>176</v>
      </c>
      <c r="L1780" s="40"/>
      <c r="M1780" s="181" t="s">
        <v>19</v>
      </c>
      <c r="N1780" s="182" t="s">
        <v>45</v>
      </c>
      <c r="O1780" s="65"/>
      <c r="P1780" s="183">
        <f>O1780*H1780</f>
        <v>0</v>
      </c>
      <c r="Q1780" s="183">
        <v>3.6999999999999999E-4</v>
      </c>
      <c r="R1780" s="183">
        <f>Q1780*H1780</f>
        <v>2.947642E-2</v>
      </c>
      <c r="S1780" s="183">
        <v>0</v>
      </c>
      <c r="T1780" s="184">
        <f>S1780*H1780</f>
        <v>0</v>
      </c>
      <c r="U1780" s="35"/>
      <c r="V1780" s="35"/>
      <c r="W1780" s="35"/>
      <c r="X1780" s="35"/>
      <c r="Y1780" s="35"/>
      <c r="Z1780" s="35"/>
      <c r="AA1780" s="35"/>
      <c r="AB1780" s="35"/>
      <c r="AC1780" s="35"/>
      <c r="AD1780" s="35"/>
      <c r="AE1780" s="35"/>
      <c r="AR1780" s="185" t="s">
        <v>276</v>
      </c>
      <c r="AT1780" s="185" t="s">
        <v>172</v>
      </c>
      <c r="AU1780" s="185" t="s">
        <v>84</v>
      </c>
      <c r="AY1780" s="18" t="s">
        <v>170</v>
      </c>
      <c r="BE1780" s="186">
        <f>IF(N1780="základní",J1780,0)</f>
        <v>0</v>
      </c>
      <c r="BF1780" s="186">
        <f>IF(N1780="snížená",J1780,0)</f>
        <v>0</v>
      </c>
      <c r="BG1780" s="186">
        <f>IF(N1780="zákl. přenesená",J1780,0)</f>
        <v>0</v>
      </c>
      <c r="BH1780" s="186">
        <f>IF(N1780="sníž. přenesená",J1780,0)</f>
        <v>0</v>
      </c>
      <c r="BI1780" s="186">
        <f>IF(N1780="nulová",J1780,0)</f>
        <v>0</v>
      </c>
      <c r="BJ1780" s="18" t="s">
        <v>82</v>
      </c>
      <c r="BK1780" s="186">
        <f>ROUND(I1780*H1780,2)</f>
        <v>0</v>
      </c>
      <c r="BL1780" s="18" t="s">
        <v>276</v>
      </c>
      <c r="BM1780" s="185" t="s">
        <v>2981</v>
      </c>
    </row>
    <row r="1781" spans="1:65" s="13" customFormat="1" x14ac:dyDescent="0.2">
      <c r="B1781" s="192"/>
      <c r="C1781" s="193"/>
      <c r="D1781" s="187" t="s">
        <v>181</v>
      </c>
      <c r="E1781" s="194" t="s">
        <v>19</v>
      </c>
      <c r="F1781" s="195" t="s">
        <v>2982</v>
      </c>
      <c r="G1781" s="193"/>
      <c r="H1781" s="196">
        <v>79.665999999999997</v>
      </c>
      <c r="I1781" s="197"/>
      <c r="J1781" s="193"/>
      <c r="K1781" s="193"/>
      <c r="L1781" s="198"/>
      <c r="M1781" s="199"/>
      <c r="N1781" s="200"/>
      <c r="O1781" s="200"/>
      <c r="P1781" s="200"/>
      <c r="Q1781" s="200"/>
      <c r="R1781" s="200"/>
      <c r="S1781" s="200"/>
      <c r="T1781" s="201"/>
      <c r="AT1781" s="202" t="s">
        <v>181</v>
      </c>
      <c r="AU1781" s="202" t="s">
        <v>84</v>
      </c>
      <c r="AV1781" s="13" t="s">
        <v>84</v>
      </c>
      <c r="AW1781" s="13" t="s">
        <v>35</v>
      </c>
      <c r="AX1781" s="13" t="s">
        <v>82</v>
      </c>
      <c r="AY1781" s="202" t="s">
        <v>170</v>
      </c>
    </row>
    <row r="1782" spans="1:65" s="2" customFormat="1" ht="16.5" customHeight="1" x14ac:dyDescent="0.2">
      <c r="A1782" s="35"/>
      <c r="B1782" s="36"/>
      <c r="C1782" s="174" t="s">
        <v>2983</v>
      </c>
      <c r="D1782" s="174" t="s">
        <v>172</v>
      </c>
      <c r="E1782" s="175" t="s">
        <v>2984</v>
      </c>
      <c r="F1782" s="176" t="s">
        <v>2985</v>
      </c>
      <c r="G1782" s="177" t="s">
        <v>248</v>
      </c>
      <c r="H1782" s="178">
        <v>1583.03</v>
      </c>
      <c r="I1782" s="179"/>
      <c r="J1782" s="180">
        <f>ROUND(I1782*H1782,2)</f>
        <v>0</v>
      </c>
      <c r="K1782" s="176" t="s">
        <v>176</v>
      </c>
      <c r="L1782" s="40"/>
      <c r="M1782" s="181" t="s">
        <v>19</v>
      </c>
      <c r="N1782" s="182" t="s">
        <v>45</v>
      </c>
      <c r="O1782" s="65"/>
      <c r="P1782" s="183">
        <f>O1782*H1782</f>
        <v>0</v>
      </c>
      <c r="Q1782" s="183">
        <v>0</v>
      </c>
      <c r="R1782" s="183">
        <f>Q1782*H1782</f>
        <v>0</v>
      </c>
      <c r="S1782" s="183">
        <v>0</v>
      </c>
      <c r="T1782" s="184">
        <f>S1782*H1782</f>
        <v>0</v>
      </c>
      <c r="U1782" s="35"/>
      <c r="V1782" s="35"/>
      <c r="W1782" s="35"/>
      <c r="X1782" s="35"/>
      <c r="Y1782" s="35"/>
      <c r="Z1782" s="35"/>
      <c r="AA1782" s="35"/>
      <c r="AB1782" s="35"/>
      <c r="AC1782" s="35"/>
      <c r="AD1782" s="35"/>
      <c r="AE1782" s="35"/>
      <c r="AR1782" s="185" t="s">
        <v>276</v>
      </c>
      <c r="AT1782" s="185" t="s">
        <v>172</v>
      </c>
      <c r="AU1782" s="185" t="s">
        <v>84</v>
      </c>
      <c r="AY1782" s="18" t="s">
        <v>170</v>
      </c>
      <c r="BE1782" s="186">
        <f>IF(N1782="základní",J1782,0)</f>
        <v>0</v>
      </c>
      <c r="BF1782" s="186">
        <f>IF(N1782="snížená",J1782,0)</f>
        <v>0</v>
      </c>
      <c r="BG1782" s="186">
        <f>IF(N1782="zákl. přenesená",J1782,0)</f>
        <v>0</v>
      </c>
      <c r="BH1782" s="186">
        <f>IF(N1782="sníž. přenesená",J1782,0)</f>
        <v>0</v>
      </c>
      <c r="BI1782" s="186">
        <f>IF(N1782="nulová",J1782,0)</f>
        <v>0</v>
      </c>
      <c r="BJ1782" s="18" t="s">
        <v>82</v>
      </c>
      <c r="BK1782" s="186">
        <f>ROUND(I1782*H1782,2)</f>
        <v>0</v>
      </c>
      <c r="BL1782" s="18" t="s">
        <v>276</v>
      </c>
      <c r="BM1782" s="185" t="s">
        <v>2986</v>
      </c>
    </row>
    <row r="1783" spans="1:65" s="2" customFormat="1" ht="24" x14ac:dyDescent="0.2">
      <c r="A1783" s="35"/>
      <c r="B1783" s="36"/>
      <c r="C1783" s="174" t="s">
        <v>2987</v>
      </c>
      <c r="D1783" s="174" t="s">
        <v>172</v>
      </c>
      <c r="E1783" s="175" t="s">
        <v>2988</v>
      </c>
      <c r="F1783" s="176" t="s">
        <v>2989</v>
      </c>
      <c r="G1783" s="177" t="s">
        <v>248</v>
      </c>
      <c r="H1783" s="178">
        <v>1583.03</v>
      </c>
      <c r="I1783" s="179"/>
      <c r="J1783" s="180">
        <f>ROUND(I1783*H1783,2)</f>
        <v>0</v>
      </c>
      <c r="K1783" s="176" t="s">
        <v>176</v>
      </c>
      <c r="L1783" s="40"/>
      <c r="M1783" s="181" t="s">
        <v>19</v>
      </c>
      <c r="N1783" s="182" t="s">
        <v>45</v>
      </c>
      <c r="O1783" s="65"/>
      <c r="P1783" s="183">
        <f>O1783*H1783</f>
        <v>0</v>
      </c>
      <c r="Q1783" s="183">
        <v>4.4000000000000002E-4</v>
      </c>
      <c r="R1783" s="183">
        <f>Q1783*H1783</f>
        <v>0.69653319999999996</v>
      </c>
      <c r="S1783" s="183">
        <v>0</v>
      </c>
      <c r="T1783" s="184">
        <f>S1783*H1783</f>
        <v>0</v>
      </c>
      <c r="U1783" s="35"/>
      <c r="V1783" s="35"/>
      <c r="W1783" s="35"/>
      <c r="X1783" s="35"/>
      <c r="Y1783" s="35"/>
      <c r="Z1783" s="35"/>
      <c r="AA1783" s="35"/>
      <c r="AB1783" s="35"/>
      <c r="AC1783" s="35"/>
      <c r="AD1783" s="35"/>
      <c r="AE1783" s="35"/>
      <c r="AR1783" s="185" t="s">
        <v>276</v>
      </c>
      <c r="AT1783" s="185" t="s">
        <v>172</v>
      </c>
      <c r="AU1783" s="185" t="s">
        <v>84</v>
      </c>
      <c r="AY1783" s="18" t="s">
        <v>170</v>
      </c>
      <c r="BE1783" s="186">
        <f>IF(N1783="základní",J1783,0)</f>
        <v>0</v>
      </c>
      <c r="BF1783" s="186">
        <f>IF(N1783="snížená",J1783,0)</f>
        <v>0</v>
      </c>
      <c r="BG1783" s="186">
        <f>IF(N1783="zákl. přenesená",J1783,0)</f>
        <v>0</v>
      </c>
      <c r="BH1783" s="186">
        <f>IF(N1783="sníž. přenesená",J1783,0)</f>
        <v>0</v>
      </c>
      <c r="BI1783" s="186">
        <f>IF(N1783="nulová",J1783,0)</f>
        <v>0</v>
      </c>
      <c r="BJ1783" s="18" t="s">
        <v>82</v>
      </c>
      <c r="BK1783" s="186">
        <f>ROUND(I1783*H1783,2)</f>
        <v>0</v>
      </c>
      <c r="BL1783" s="18" t="s">
        <v>276</v>
      </c>
      <c r="BM1783" s="185" t="s">
        <v>2990</v>
      </c>
    </row>
    <row r="1784" spans="1:65" s="2" customFormat="1" ht="68.25" x14ac:dyDescent="0.2">
      <c r="A1784" s="35"/>
      <c r="B1784" s="36"/>
      <c r="C1784" s="37"/>
      <c r="D1784" s="187" t="s">
        <v>179</v>
      </c>
      <c r="E1784" s="37"/>
      <c r="F1784" s="188" t="s">
        <v>2991</v>
      </c>
      <c r="G1784" s="37"/>
      <c r="H1784" s="37"/>
      <c r="I1784" s="189"/>
      <c r="J1784" s="37"/>
      <c r="K1784" s="37"/>
      <c r="L1784" s="40"/>
      <c r="M1784" s="190"/>
      <c r="N1784" s="191"/>
      <c r="O1784" s="65"/>
      <c r="P1784" s="65"/>
      <c r="Q1784" s="65"/>
      <c r="R1784" s="65"/>
      <c r="S1784" s="65"/>
      <c r="T1784" s="66"/>
      <c r="U1784" s="35"/>
      <c r="V1784" s="35"/>
      <c r="W1784" s="35"/>
      <c r="X1784" s="35"/>
      <c r="Y1784" s="35"/>
      <c r="Z1784" s="35"/>
      <c r="AA1784" s="35"/>
      <c r="AB1784" s="35"/>
      <c r="AC1784" s="35"/>
      <c r="AD1784" s="35"/>
      <c r="AE1784" s="35"/>
      <c r="AT1784" s="18" t="s">
        <v>179</v>
      </c>
      <c r="AU1784" s="18" t="s">
        <v>84</v>
      </c>
    </row>
    <row r="1785" spans="1:65" s="13" customFormat="1" x14ac:dyDescent="0.2">
      <c r="B1785" s="192"/>
      <c r="C1785" s="193"/>
      <c r="D1785" s="187" t="s">
        <v>181</v>
      </c>
      <c r="E1785" s="194" t="s">
        <v>19</v>
      </c>
      <c r="F1785" s="195" t="s">
        <v>2992</v>
      </c>
      <c r="G1785" s="193"/>
      <c r="H1785" s="196">
        <v>46.368000000000002</v>
      </c>
      <c r="I1785" s="197"/>
      <c r="J1785" s="193"/>
      <c r="K1785" s="193"/>
      <c r="L1785" s="198"/>
      <c r="M1785" s="199"/>
      <c r="N1785" s="200"/>
      <c r="O1785" s="200"/>
      <c r="P1785" s="200"/>
      <c r="Q1785" s="200"/>
      <c r="R1785" s="200"/>
      <c r="S1785" s="200"/>
      <c r="T1785" s="201"/>
      <c r="AT1785" s="202" t="s">
        <v>181</v>
      </c>
      <c r="AU1785" s="202" t="s">
        <v>84</v>
      </c>
      <c r="AV1785" s="13" t="s">
        <v>84</v>
      </c>
      <c r="AW1785" s="13" t="s">
        <v>35</v>
      </c>
      <c r="AX1785" s="13" t="s">
        <v>74</v>
      </c>
      <c r="AY1785" s="202" t="s">
        <v>170</v>
      </c>
    </row>
    <row r="1786" spans="1:65" s="13" customFormat="1" x14ac:dyDescent="0.2">
      <c r="B1786" s="192"/>
      <c r="C1786" s="193"/>
      <c r="D1786" s="187" t="s">
        <v>181</v>
      </c>
      <c r="E1786" s="194" t="s">
        <v>19</v>
      </c>
      <c r="F1786" s="195" t="s">
        <v>2993</v>
      </c>
      <c r="G1786" s="193"/>
      <c r="H1786" s="196">
        <v>13.375999999999999</v>
      </c>
      <c r="I1786" s="197"/>
      <c r="J1786" s="193"/>
      <c r="K1786" s="193"/>
      <c r="L1786" s="198"/>
      <c r="M1786" s="199"/>
      <c r="N1786" s="200"/>
      <c r="O1786" s="200"/>
      <c r="P1786" s="200"/>
      <c r="Q1786" s="200"/>
      <c r="R1786" s="200"/>
      <c r="S1786" s="200"/>
      <c r="T1786" s="201"/>
      <c r="AT1786" s="202" t="s">
        <v>181</v>
      </c>
      <c r="AU1786" s="202" t="s">
        <v>84</v>
      </c>
      <c r="AV1786" s="13" t="s">
        <v>84</v>
      </c>
      <c r="AW1786" s="13" t="s">
        <v>35</v>
      </c>
      <c r="AX1786" s="13" t="s">
        <v>74</v>
      </c>
      <c r="AY1786" s="202" t="s">
        <v>170</v>
      </c>
    </row>
    <row r="1787" spans="1:65" s="13" customFormat="1" x14ac:dyDescent="0.2">
      <c r="B1787" s="192"/>
      <c r="C1787" s="193"/>
      <c r="D1787" s="187" t="s">
        <v>181</v>
      </c>
      <c r="E1787" s="194" t="s">
        <v>19</v>
      </c>
      <c r="F1787" s="195" t="s">
        <v>2994</v>
      </c>
      <c r="G1787" s="193"/>
      <c r="H1787" s="196">
        <v>44.88</v>
      </c>
      <c r="I1787" s="197"/>
      <c r="J1787" s="193"/>
      <c r="K1787" s="193"/>
      <c r="L1787" s="198"/>
      <c r="M1787" s="199"/>
      <c r="N1787" s="200"/>
      <c r="O1787" s="200"/>
      <c r="P1787" s="200"/>
      <c r="Q1787" s="200"/>
      <c r="R1787" s="200"/>
      <c r="S1787" s="200"/>
      <c r="T1787" s="201"/>
      <c r="AT1787" s="202" t="s">
        <v>181</v>
      </c>
      <c r="AU1787" s="202" t="s">
        <v>84</v>
      </c>
      <c r="AV1787" s="13" t="s">
        <v>84</v>
      </c>
      <c r="AW1787" s="13" t="s">
        <v>35</v>
      </c>
      <c r="AX1787" s="13" t="s">
        <v>74</v>
      </c>
      <c r="AY1787" s="202" t="s">
        <v>170</v>
      </c>
    </row>
    <row r="1788" spans="1:65" s="13" customFormat="1" x14ac:dyDescent="0.2">
      <c r="B1788" s="192"/>
      <c r="C1788" s="193"/>
      <c r="D1788" s="187" t="s">
        <v>181</v>
      </c>
      <c r="E1788" s="194" t="s">
        <v>19</v>
      </c>
      <c r="F1788" s="195" t="s">
        <v>2995</v>
      </c>
      <c r="G1788" s="193"/>
      <c r="H1788" s="196">
        <v>144.21</v>
      </c>
      <c r="I1788" s="197"/>
      <c r="J1788" s="193"/>
      <c r="K1788" s="193"/>
      <c r="L1788" s="198"/>
      <c r="M1788" s="199"/>
      <c r="N1788" s="200"/>
      <c r="O1788" s="200"/>
      <c r="P1788" s="200"/>
      <c r="Q1788" s="200"/>
      <c r="R1788" s="200"/>
      <c r="S1788" s="200"/>
      <c r="T1788" s="201"/>
      <c r="AT1788" s="202" t="s">
        <v>181</v>
      </c>
      <c r="AU1788" s="202" t="s">
        <v>84</v>
      </c>
      <c r="AV1788" s="13" t="s">
        <v>84</v>
      </c>
      <c r="AW1788" s="13" t="s">
        <v>35</v>
      </c>
      <c r="AX1788" s="13" t="s">
        <v>74</v>
      </c>
      <c r="AY1788" s="202" t="s">
        <v>170</v>
      </c>
    </row>
    <row r="1789" spans="1:65" s="13" customFormat="1" x14ac:dyDescent="0.2">
      <c r="B1789" s="192"/>
      <c r="C1789" s="193"/>
      <c r="D1789" s="187" t="s">
        <v>181</v>
      </c>
      <c r="E1789" s="194" t="s">
        <v>19</v>
      </c>
      <c r="F1789" s="195" t="s">
        <v>2996</v>
      </c>
      <c r="G1789" s="193"/>
      <c r="H1789" s="196">
        <v>138.6</v>
      </c>
      <c r="I1789" s="197"/>
      <c r="J1789" s="193"/>
      <c r="K1789" s="193"/>
      <c r="L1789" s="198"/>
      <c r="M1789" s="199"/>
      <c r="N1789" s="200"/>
      <c r="O1789" s="200"/>
      <c r="P1789" s="200"/>
      <c r="Q1789" s="200"/>
      <c r="R1789" s="200"/>
      <c r="S1789" s="200"/>
      <c r="T1789" s="201"/>
      <c r="AT1789" s="202" t="s">
        <v>181</v>
      </c>
      <c r="AU1789" s="202" t="s">
        <v>84</v>
      </c>
      <c r="AV1789" s="13" t="s">
        <v>84</v>
      </c>
      <c r="AW1789" s="13" t="s">
        <v>35</v>
      </c>
      <c r="AX1789" s="13" t="s">
        <v>74</v>
      </c>
      <c r="AY1789" s="202" t="s">
        <v>170</v>
      </c>
    </row>
    <row r="1790" spans="1:65" s="13" customFormat="1" x14ac:dyDescent="0.2">
      <c r="B1790" s="192"/>
      <c r="C1790" s="193"/>
      <c r="D1790" s="187" t="s">
        <v>181</v>
      </c>
      <c r="E1790" s="194" t="s">
        <v>19</v>
      </c>
      <c r="F1790" s="195" t="s">
        <v>2997</v>
      </c>
      <c r="G1790" s="193"/>
      <c r="H1790" s="196">
        <v>41.536000000000001</v>
      </c>
      <c r="I1790" s="197"/>
      <c r="J1790" s="193"/>
      <c r="K1790" s="193"/>
      <c r="L1790" s="198"/>
      <c r="M1790" s="199"/>
      <c r="N1790" s="200"/>
      <c r="O1790" s="200"/>
      <c r="P1790" s="200"/>
      <c r="Q1790" s="200"/>
      <c r="R1790" s="200"/>
      <c r="S1790" s="200"/>
      <c r="T1790" s="201"/>
      <c r="AT1790" s="202" t="s">
        <v>181</v>
      </c>
      <c r="AU1790" s="202" t="s">
        <v>84</v>
      </c>
      <c r="AV1790" s="13" t="s">
        <v>84</v>
      </c>
      <c r="AW1790" s="13" t="s">
        <v>35</v>
      </c>
      <c r="AX1790" s="13" t="s">
        <v>74</v>
      </c>
      <c r="AY1790" s="202" t="s">
        <v>170</v>
      </c>
    </row>
    <row r="1791" spans="1:65" s="13" customFormat="1" x14ac:dyDescent="0.2">
      <c r="B1791" s="192"/>
      <c r="C1791" s="193"/>
      <c r="D1791" s="187" t="s">
        <v>181</v>
      </c>
      <c r="E1791" s="194" t="s">
        <v>19</v>
      </c>
      <c r="F1791" s="195" t="s">
        <v>2998</v>
      </c>
      <c r="G1791" s="193"/>
      <c r="H1791" s="196">
        <v>223.65199999999999</v>
      </c>
      <c r="I1791" s="197"/>
      <c r="J1791" s="193"/>
      <c r="K1791" s="193"/>
      <c r="L1791" s="198"/>
      <c r="M1791" s="199"/>
      <c r="N1791" s="200"/>
      <c r="O1791" s="200"/>
      <c r="P1791" s="200"/>
      <c r="Q1791" s="200"/>
      <c r="R1791" s="200"/>
      <c r="S1791" s="200"/>
      <c r="T1791" s="201"/>
      <c r="AT1791" s="202" t="s">
        <v>181</v>
      </c>
      <c r="AU1791" s="202" t="s">
        <v>84</v>
      </c>
      <c r="AV1791" s="13" t="s">
        <v>84</v>
      </c>
      <c r="AW1791" s="13" t="s">
        <v>35</v>
      </c>
      <c r="AX1791" s="13" t="s">
        <v>74</v>
      </c>
      <c r="AY1791" s="202" t="s">
        <v>170</v>
      </c>
    </row>
    <row r="1792" spans="1:65" s="13" customFormat="1" x14ac:dyDescent="0.2">
      <c r="B1792" s="192"/>
      <c r="C1792" s="193"/>
      <c r="D1792" s="187" t="s">
        <v>181</v>
      </c>
      <c r="E1792" s="194" t="s">
        <v>19</v>
      </c>
      <c r="F1792" s="195" t="s">
        <v>2999</v>
      </c>
      <c r="G1792" s="193"/>
      <c r="H1792" s="196">
        <v>58.752000000000002</v>
      </c>
      <c r="I1792" s="197"/>
      <c r="J1792" s="193"/>
      <c r="K1792" s="193"/>
      <c r="L1792" s="198"/>
      <c r="M1792" s="199"/>
      <c r="N1792" s="200"/>
      <c r="O1792" s="200"/>
      <c r="P1792" s="200"/>
      <c r="Q1792" s="200"/>
      <c r="R1792" s="200"/>
      <c r="S1792" s="200"/>
      <c r="T1792" s="201"/>
      <c r="AT1792" s="202" t="s">
        <v>181</v>
      </c>
      <c r="AU1792" s="202" t="s">
        <v>84</v>
      </c>
      <c r="AV1792" s="13" t="s">
        <v>84</v>
      </c>
      <c r="AW1792" s="13" t="s">
        <v>35</v>
      </c>
      <c r="AX1792" s="13" t="s">
        <v>74</v>
      </c>
      <c r="AY1792" s="202" t="s">
        <v>170</v>
      </c>
    </row>
    <row r="1793" spans="1:65" s="13" customFormat="1" x14ac:dyDescent="0.2">
      <c r="B1793" s="192"/>
      <c r="C1793" s="193"/>
      <c r="D1793" s="187" t="s">
        <v>181</v>
      </c>
      <c r="E1793" s="194" t="s">
        <v>19</v>
      </c>
      <c r="F1793" s="195" t="s">
        <v>3000</v>
      </c>
      <c r="G1793" s="193"/>
      <c r="H1793" s="196">
        <v>20.943999999999999</v>
      </c>
      <c r="I1793" s="197"/>
      <c r="J1793" s="193"/>
      <c r="K1793" s="193"/>
      <c r="L1793" s="198"/>
      <c r="M1793" s="199"/>
      <c r="N1793" s="200"/>
      <c r="O1793" s="200"/>
      <c r="P1793" s="200"/>
      <c r="Q1793" s="200"/>
      <c r="R1793" s="200"/>
      <c r="S1793" s="200"/>
      <c r="T1793" s="201"/>
      <c r="AT1793" s="202" t="s">
        <v>181</v>
      </c>
      <c r="AU1793" s="202" t="s">
        <v>84</v>
      </c>
      <c r="AV1793" s="13" t="s">
        <v>84</v>
      </c>
      <c r="AW1793" s="13" t="s">
        <v>35</v>
      </c>
      <c r="AX1793" s="13" t="s">
        <v>74</v>
      </c>
      <c r="AY1793" s="202" t="s">
        <v>170</v>
      </c>
    </row>
    <row r="1794" spans="1:65" s="13" customFormat="1" x14ac:dyDescent="0.2">
      <c r="B1794" s="192"/>
      <c r="C1794" s="193"/>
      <c r="D1794" s="187" t="s">
        <v>181</v>
      </c>
      <c r="E1794" s="194" t="s">
        <v>19</v>
      </c>
      <c r="F1794" s="195" t="s">
        <v>3001</v>
      </c>
      <c r="G1794" s="193"/>
      <c r="H1794" s="196">
        <v>251.328</v>
      </c>
      <c r="I1794" s="197"/>
      <c r="J1794" s="193"/>
      <c r="K1794" s="193"/>
      <c r="L1794" s="198"/>
      <c r="M1794" s="199"/>
      <c r="N1794" s="200"/>
      <c r="O1794" s="200"/>
      <c r="P1794" s="200"/>
      <c r="Q1794" s="200"/>
      <c r="R1794" s="200"/>
      <c r="S1794" s="200"/>
      <c r="T1794" s="201"/>
      <c r="AT1794" s="202" t="s">
        <v>181</v>
      </c>
      <c r="AU1794" s="202" t="s">
        <v>84</v>
      </c>
      <c r="AV1794" s="13" t="s">
        <v>84</v>
      </c>
      <c r="AW1794" s="13" t="s">
        <v>35</v>
      </c>
      <c r="AX1794" s="13" t="s">
        <v>74</v>
      </c>
      <c r="AY1794" s="202" t="s">
        <v>170</v>
      </c>
    </row>
    <row r="1795" spans="1:65" s="13" customFormat="1" x14ac:dyDescent="0.2">
      <c r="B1795" s="192"/>
      <c r="C1795" s="193"/>
      <c r="D1795" s="187" t="s">
        <v>181</v>
      </c>
      <c r="E1795" s="194" t="s">
        <v>19</v>
      </c>
      <c r="F1795" s="195" t="s">
        <v>3002</v>
      </c>
      <c r="G1795" s="193"/>
      <c r="H1795" s="196">
        <v>21.024000000000001</v>
      </c>
      <c r="I1795" s="197"/>
      <c r="J1795" s="193"/>
      <c r="K1795" s="193"/>
      <c r="L1795" s="198"/>
      <c r="M1795" s="199"/>
      <c r="N1795" s="200"/>
      <c r="O1795" s="200"/>
      <c r="P1795" s="200"/>
      <c r="Q1795" s="200"/>
      <c r="R1795" s="200"/>
      <c r="S1795" s="200"/>
      <c r="T1795" s="201"/>
      <c r="AT1795" s="202" t="s">
        <v>181</v>
      </c>
      <c r="AU1795" s="202" t="s">
        <v>84</v>
      </c>
      <c r="AV1795" s="13" t="s">
        <v>84</v>
      </c>
      <c r="AW1795" s="13" t="s">
        <v>35</v>
      </c>
      <c r="AX1795" s="13" t="s">
        <v>74</v>
      </c>
      <c r="AY1795" s="202" t="s">
        <v>170</v>
      </c>
    </row>
    <row r="1796" spans="1:65" s="13" customFormat="1" x14ac:dyDescent="0.2">
      <c r="B1796" s="192"/>
      <c r="C1796" s="193"/>
      <c r="D1796" s="187" t="s">
        <v>181</v>
      </c>
      <c r="E1796" s="194" t="s">
        <v>19</v>
      </c>
      <c r="F1796" s="195" t="s">
        <v>3003</v>
      </c>
      <c r="G1796" s="193"/>
      <c r="H1796" s="196">
        <v>73.415999999999997</v>
      </c>
      <c r="I1796" s="197"/>
      <c r="J1796" s="193"/>
      <c r="K1796" s="193"/>
      <c r="L1796" s="198"/>
      <c r="M1796" s="199"/>
      <c r="N1796" s="200"/>
      <c r="O1796" s="200"/>
      <c r="P1796" s="200"/>
      <c r="Q1796" s="200"/>
      <c r="R1796" s="200"/>
      <c r="S1796" s="200"/>
      <c r="T1796" s="201"/>
      <c r="AT1796" s="202" t="s">
        <v>181</v>
      </c>
      <c r="AU1796" s="202" t="s">
        <v>84</v>
      </c>
      <c r="AV1796" s="13" t="s">
        <v>84</v>
      </c>
      <c r="AW1796" s="13" t="s">
        <v>35</v>
      </c>
      <c r="AX1796" s="13" t="s">
        <v>74</v>
      </c>
      <c r="AY1796" s="202" t="s">
        <v>170</v>
      </c>
    </row>
    <row r="1797" spans="1:65" s="13" customFormat="1" x14ac:dyDescent="0.2">
      <c r="B1797" s="192"/>
      <c r="C1797" s="193"/>
      <c r="D1797" s="187" t="s">
        <v>181</v>
      </c>
      <c r="E1797" s="194" t="s">
        <v>19</v>
      </c>
      <c r="F1797" s="195" t="s">
        <v>3004</v>
      </c>
      <c r="G1797" s="193"/>
      <c r="H1797" s="196">
        <v>24.472000000000001</v>
      </c>
      <c r="I1797" s="197"/>
      <c r="J1797" s="193"/>
      <c r="K1797" s="193"/>
      <c r="L1797" s="198"/>
      <c r="M1797" s="199"/>
      <c r="N1797" s="200"/>
      <c r="O1797" s="200"/>
      <c r="P1797" s="200"/>
      <c r="Q1797" s="200"/>
      <c r="R1797" s="200"/>
      <c r="S1797" s="200"/>
      <c r="T1797" s="201"/>
      <c r="AT1797" s="202" t="s">
        <v>181</v>
      </c>
      <c r="AU1797" s="202" t="s">
        <v>84</v>
      </c>
      <c r="AV1797" s="13" t="s">
        <v>84</v>
      </c>
      <c r="AW1797" s="13" t="s">
        <v>35</v>
      </c>
      <c r="AX1797" s="13" t="s">
        <v>74</v>
      </c>
      <c r="AY1797" s="202" t="s">
        <v>170</v>
      </c>
    </row>
    <row r="1798" spans="1:65" s="13" customFormat="1" x14ac:dyDescent="0.2">
      <c r="B1798" s="192"/>
      <c r="C1798" s="193"/>
      <c r="D1798" s="187" t="s">
        <v>181</v>
      </c>
      <c r="E1798" s="194" t="s">
        <v>19</v>
      </c>
      <c r="F1798" s="195" t="s">
        <v>3005</v>
      </c>
      <c r="G1798" s="193"/>
      <c r="H1798" s="196">
        <v>391.2</v>
      </c>
      <c r="I1798" s="197"/>
      <c r="J1798" s="193"/>
      <c r="K1798" s="193"/>
      <c r="L1798" s="198"/>
      <c r="M1798" s="199"/>
      <c r="N1798" s="200"/>
      <c r="O1798" s="200"/>
      <c r="P1798" s="200"/>
      <c r="Q1798" s="200"/>
      <c r="R1798" s="200"/>
      <c r="S1798" s="200"/>
      <c r="T1798" s="201"/>
      <c r="AT1798" s="202" t="s">
        <v>181</v>
      </c>
      <c r="AU1798" s="202" t="s">
        <v>84</v>
      </c>
      <c r="AV1798" s="13" t="s">
        <v>84</v>
      </c>
      <c r="AW1798" s="13" t="s">
        <v>35</v>
      </c>
      <c r="AX1798" s="13" t="s">
        <v>74</v>
      </c>
      <c r="AY1798" s="202" t="s">
        <v>170</v>
      </c>
    </row>
    <row r="1799" spans="1:65" s="13" customFormat="1" x14ac:dyDescent="0.2">
      <c r="B1799" s="192"/>
      <c r="C1799" s="193"/>
      <c r="D1799" s="187" t="s">
        <v>181</v>
      </c>
      <c r="E1799" s="194" t="s">
        <v>19</v>
      </c>
      <c r="F1799" s="195" t="s">
        <v>3006</v>
      </c>
      <c r="G1799" s="193"/>
      <c r="H1799" s="196">
        <v>89.272000000000006</v>
      </c>
      <c r="I1799" s="197"/>
      <c r="J1799" s="193"/>
      <c r="K1799" s="193"/>
      <c r="L1799" s="198"/>
      <c r="M1799" s="199"/>
      <c r="N1799" s="200"/>
      <c r="O1799" s="200"/>
      <c r="P1799" s="200"/>
      <c r="Q1799" s="200"/>
      <c r="R1799" s="200"/>
      <c r="S1799" s="200"/>
      <c r="T1799" s="201"/>
      <c r="AT1799" s="202" t="s">
        <v>181</v>
      </c>
      <c r="AU1799" s="202" t="s">
        <v>84</v>
      </c>
      <c r="AV1799" s="13" t="s">
        <v>84</v>
      </c>
      <c r="AW1799" s="13" t="s">
        <v>35</v>
      </c>
      <c r="AX1799" s="13" t="s">
        <v>74</v>
      </c>
      <c r="AY1799" s="202" t="s">
        <v>170</v>
      </c>
    </row>
    <row r="1800" spans="1:65" s="14" customFormat="1" x14ac:dyDescent="0.2">
      <c r="B1800" s="203"/>
      <c r="C1800" s="204"/>
      <c r="D1800" s="187" t="s">
        <v>181</v>
      </c>
      <c r="E1800" s="205" t="s">
        <v>19</v>
      </c>
      <c r="F1800" s="206" t="s">
        <v>185</v>
      </c>
      <c r="G1800" s="204"/>
      <c r="H1800" s="207">
        <v>1583.03</v>
      </c>
      <c r="I1800" s="208"/>
      <c r="J1800" s="204"/>
      <c r="K1800" s="204"/>
      <c r="L1800" s="209"/>
      <c r="M1800" s="210"/>
      <c r="N1800" s="211"/>
      <c r="O1800" s="211"/>
      <c r="P1800" s="211"/>
      <c r="Q1800" s="211"/>
      <c r="R1800" s="211"/>
      <c r="S1800" s="211"/>
      <c r="T1800" s="212"/>
      <c r="AT1800" s="213" t="s">
        <v>181</v>
      </c>
      <c r="AU1800" s="213" t="s">
        <v>84</v>
      </c>
      <c r="AV1800" s="14" t="s">
        <v>177</v>
      </c>
      <c r="AW1800" s="14" t="s">
        <v>35</v>
      </c>
      <c r="AX1800" s="14" t="s">
        <v>82</v>
      </c>
      <c r="AY1800" s="213" t="s">
        <v>170</v>
      </c>
    </row>
    <row r="1801" spans="1:65" s="12" customFormat="1" ht="22.9" customHeight="1" x14ac:dyDescent="0.2">
      <c r="B1801" s="158"/>
      <c r="C1801" s="159"/>
      <c r="D1801" s="160" t="s">
        <v>73</v>
      </c>
      <c r="E1801" s="172" t="s">
        <v>3007</v>
      </c>
      <c r="F1801" s="172" t="s">
        <v>3008</v>
      </c>
      <c r="G1801" s="159"/>
      <c r="H1801" s="159"/>
      <c r="I1801" s="162"/>
      <c r="J1801" s="173">
        <f>BK1801</f>
        <v>0</v>
      </c>
      <c r="K1801" s="159"/>
      <c r="L1801" s="164"/>
      <c r="M1801" s="165"/>
      <c r="N1801" s="166"/>
      <c r="O1801" s="166"/>
      <c r="P1801" s="167">
        <f>SUM(P1802:P1806)</f>
        <v>0</v>
      </c>
      <c r="Q1801" s="166"/>
      <c r="R1801" s="167">
        <f>SUM(R1802:R1806)</f>
        <v>0.99946315999999991</v>
      </c>
      <c r="S1801" s="166"/>
      <c r="T1801" s="168">
        <f>SUM(T1802:T1806)</f>
        <v>0</v>
      </c>
      <c r="AR1801" s="169" t="s">
        <v>84</v>
      </c>
      <c r="AT1801" s="170" t="s">
        <v>73</v>
      </c>
      <c r="AU1801" s="170" t="s">
        <v>82</v>
      </c>
      <c r="AY1801" s="169" t="s">
        <v>170</v>
      </c>
      <c r="BK1801" s="171">
        <f>SUM(BK1802:BK1806)</f>
        <v>0</v>
      </c>
    </row>
    <row r="1802" spans="1:65" s="2" customFormat="1" ht="16.5" customHeight="1" x14ac:dyDescent="0.2">
      <c r="A1802" s="35"/>
      <c r="B1802" s="36"/>
      <c r="C1802" s="174" t="s">
        <v>3009</v>
      </c>
      <c r="D1802" s="174" t="s">
        <v>172</v>
      </c>
      <c r="E1802" s="175" t="s">
        <v>3010</v>
      </c>
      <c r="F1802" s="176" t="s">
        <v>3011</v>
      </c>
      <c r="G1802" s="177" t="s">
        <v>248</v>
      </c>
      <c r="H1802" s="178">
        <v>2172.7460000000001</v>
      </c>
      <c r="I1802" s="179"/>
      <c r="J1802" s="180">
        <f>ROUND(I1802*H1802,2)</f>
        <v>0</v>
      </c>
      <c r="K1802" s="176" t="s">
        <v>176</v>
      </c>
      <c r="L1802" s="40"/>
      <c r="M1802" s="181" t="s">
        <v>19</v>
      </c>
      <c r="N1802" s="182" t="s">
        <v>45</v>
      </c>
      <c r="O1802" s="65"/>
      <c r="P1802" s="183">
        <f>O1802*H1802</f>
        <v>0</v>
      </c>
      <c r="Q1802" s="183">
        <v>2.0000000000000001E-4</v>
      </c>
      <c r="R1802" s="183">
        <f>Q1802*H1802</f>
        <v>0.43454920000000002</v>
      </c>
      <c r="S1802" s="183">
        <v>0</v>
      </c>
      <c r="T1802" s="184">
        <f>S1802*H1802</f>
        <v>0</v>
      </c>
      <c r="U1802" s="35"/>
      <c r="V1802" s="35"/>
      <c r="W1802" s="35"/>
      <c r="X1802" s="35"/>
      <c r="Y1802" s="35"/>
      <c r="Z1802" s="35"/>
      <c r="AA1802" s="35"/>
      <c r="AB1802" s="35"/>
      <c r="AC1802" s="35"/>
      <c r="AD1802" s="35"/>
      <c r="AE1802" s="35"/>
      <c r="AR1802" s="185" t="s">
        <v>276</v>
      </c>
      <c r="AT1802" s="185" t="s">
        <v>172</v>
      </c>
      <c r="AU1802" s="185" t="s">
        <v>84</v>
      </c>
      <c r="AY1802" s="18" t="s">
        <v>170</v>
      </c>
      <c r="BE1802" s="186">
        <f>IF(N1802="základní",J1802,0)</f>
        <v>0</v>
      </c>
      <c r="BF1802" s="186">
        <f>IF(N1802="snížená",J1802,0)</f>
        <v>0</v>
      </c>
      <c r="BG1802" s="186">
        <f>IF(N1802="zákl. přenesená",J1802,0)</f>
        <v>0</v>
      </c>
      <c r="BH1802" s="186">
        <f>IF(N1802="sníž. přenesená",J1802,0)</f>
        <v>0</v>
      </c>
      <c r="BI1802" s="186">
        <f>IF(N1802="nulová",J1802,0)</f>
        <v>0</v>
      </c>
      <c r="BJ1802" s="18" t="s">
        <v>82</v>
      </c>
      <c r="BK1802" s="186">
        <f>ROUND(I1802*H1802,2)</f>
        <v>0</v>
      </c>
      <c r="BL1802" s="18" t="s">
        <v>276</v>
      </c>
      <c r="BM1802" s="185" t="s">
        <v>3012</v>
      </c>
    </row>
    <row r="1803" spans="1:65" s="2" customFormat="1" ht="24" x14ac:dyDescent="0.2">
      <c r="A1803" s="35"/>
      <c r="B1803" s="36"/>
      <c r="C1803" s="174" t="s">
        <v>3013</v>
      </c>
      <c r="D1803" s="174" t="s">
        <v>172</v>
      </c>
      <c r="E1803" s="175" t="s">
        <v>3014</v>
      </c>
      <c r="F1803" s="176" t="s">
        <v>3015</v>
      </c>
      <c r="G1803" s="177" t="s">
        <v>248</v>
      </c>
      <c r="H1803" s="178">
        <v>2172.7460000000001</v>
      </c>
      <c r="I1803" s="179"/>
      <c r="J1803" s="180">
        <f>ROUND(I1803*H1803,2)</f>
        <v>0</v>
      </c>
      <c r="K1803" s="176" t="s">
        <v>176</v>
      </c>
      <c r="L1803" s="40"/>
      <c r="M1803" s="181" t="s">
        <v>19</v>
      </c>
      <c r="N1803" s="182" t="s">
        <v>45</v>
      </c>
      <c r="O1803" s="65"/>
      <c r="P1803" s="183">
        <f>O1803*H1803</f>
        <v>0</v>
      </c>
      <c r="Q1803" s="183">
        <v>2.5999999999999998E-4</v>
      </c>
      <c r="R1803" s="183">
        <f>Q1803*H1803</f>
        <v>0.56491395999999994</v>
      </c>
      <c r="S1803" s="183">
        <v>0</v>
      </c>
      <c r="T1803" s="184">
        <f>S1803*H1803</f>
        <v>0</v>
      </c>
      <c r="U1803" s="35"/>
      <c r="V1803" s="35"/>
      <c r="W1803" s="35"/>
      <c r="X1803" s="35"/>
      <c r="Y1803" s="35"/>
      <c r="Z1803" s="35"/>
      <c r="AA1803" s="35"/>
      <c r="AB1803" s="35"/>
      <c r="AC1803" s="35"/>
      <c r="AD1803" s="35"/>
      <c r="AE1803" s="35"/>
      <c r="AR1803" s="185" t="s">
        <v>276</v>
      </c>
      <c r="AT1803" s="185" t="s">
        <v>172</v>
      </c>
      <c r="AU1803" s="185" t="s">
        <v>84</v>
      </c>
      <c r="AY1803" s="18" t="s">
        <v>170</v>
      </c>
      <c r="BE1803" s="186">
        <f>IF(N1803="základní",J1803,0)</f>
        <v>0</v>
      </c>
      <c r="BF1803" s="186">
        <f>IF(N1803="snížená",J1803,0)</f>
        <v>0</v>
      </c>
      <c r="BG1803" s="186">
        <f>IF(N1803="zákl. přenesená",J1803,0)</f>
        <v>0</v>
      </c>
      <c r="BH1803" s="186">
        <f>IF(N1803="sníž. přenesená",J1803,0)</f>
        <v>0</v>
      </c>
      <c r="BI1803" s="186">
        <f>IF(N1803="nulová",J1803,0)</f>
        <v>0</v>
      </c>
      <c r="BJ1803" s="18" t="s">
        <v>82</v>
      </c>
      <c r="BK1803" s="186">
        <f>ROUND(I1803*H1803,2)</f>
        <v>0</v>
      </c>
      <c r="BL1803" s="18" t="s">
        <v>276</v>
      </c>
      <c r="BM1803" s="185" t="s">
        <v>3016</v>
      </c>
    </row>
    <row r="1804" spans="1:65" s="13" customFormat="1" x14ac:dyDescent="0.2">
      <c r="B1804" s="192"/>
      <c r="C1804" s="193"/>
      <c r="D1804" s="187" t="s">
        <v>181</v>
      </c>
      <c r="E1804" s="194" t="s">
        <v>19</v>
      </c>
      <c r="F1804" s="195" t="s">
        <v>3017</v>
      </c>
      <c r="G1804" s="193"/>
      <c r="H1804" s="196">
        <v>1297.903</v>
      </c>
      <c r="I1804" s="197"/>
      <c r="J1804" s="193"/>
      <c r="K1804" s="193"/>
      <c r="L1804" s="198"/>
      <c r="M1804" s="199"/>
      <c r="N1804" s="200"/>
      <c r="O1804" s="200"/>
      <c r="P1804" s="200"/>
      <c r="Q1804" s="200"/>
      <c r="R1804" s="200"/>
      <c r="S1804" s="200"/>
      <c r="T1804" s="201"/>
      <c r="AT1804" s="202" t="s">
        <v>181</v>
      </c>
      <c r="AU1804" s="202" t="s">
        <v>84</v>
      </c>
      <c r="AV1804" s="13" t="s">
        <v>84</v>
      </c>
      <c r="AW1804" s="13" t="s">
        <v>35</v>
      </c>
      <c r="AX1804" s="13" t="s">
        <v>74</v>
      </c>
      <c r="AY1804" s="202" t="s">
        <v>170</v>
      </c>
    </row>
    <row r="1805" spans="1:65" s="13" customFormat="1" x14ac:dyDescent="0.2">
      <c r="B1805" s="192"/>
      <c r="C1805" s="193"/>
      <c r="D1805" s="187" t="s">
        <v>181</v>
      </c>
      <c r="E1805" s="194" t="s">
        <v>19</v>
      </c>
      <c r="F1805" s="195" t="s">
        <v>3018</v>
      </c>
      <c r="G1805" s="193"/>
      <c r="H1805" s="196">
        <v>874.84299999999996</v>
      </c>
      <c r="I1805" s="197"/>
      <c r="J1805" s="193"/>
      <c r="K1805" s="193"/>
      <c r="L1805" s="198"/>
      <c r="M1805" s="199"/>
      <c r="N1805" s="200"/>
      <c r="O1805" s="200"/>
      <c r="P1805" s="200"/>
      <c r="Q1805" s="200"/>
      <c r="R1805" s="200"/>
      <c r="S1805" s="200"/>
      <c r="T1805" s="201"/>
      <c r="AT1805" s="202" t="s">
        <v>181</v>
      </c>
      <c r="AU1805" s="202" t="s">
        <v>84</v>
      </c>
      <c r="AV1805" s="13" t="s">
        <v>84</v>
      </c>
      <c r="AW1805" s="13" t="s">
        <v>35</v>
      </c>
      <c r="AX1805" s="13" t="s">
        <v>74</v>
      </c>
      <c r="AY1805" s="202" t="s">
        <v>170</v>
      </c>
    </row>
    <row r="1806" spans="1:65" s="14" customFormat="1" x14ac:dyDescent="0.2">
      <c r="B1806" s="203"/>
      <c r="C1806" s="204"/>
      <c r="D1806" s="187" t="s">
        <v>181</v>
      </c>
      <c r="E1806" s="205" t="s">
        <v>19</v>
      </c>
      <c r="F1806" s="206" t="s">
        <v>185</v>
      </c>
      <c r="G1806" s="204"/>
      <c r="H1806" s="207">
        <v>2172.7460000000001</v>
      </c>
      <c r="I1806" s="208"/>
      <c r="J1806" s="204"/>
      <c r="K1806" s="204"/>
      <c r="L1806" s="209"/>
      <c r="M1806" s="210"/>
      <c r="N1806" s="211"/>
      <c r="O1806" s="211"/>
      <c r="P1806" s="211"/>
      <c r="Q1806" s="211"/>
      <c r="R1806" s="211"/>
      <c r="S1806" s="211"/>
      <c r="T1806" s="212"/>
      <c r="AT1806" s="213" t="s">
        <v>181</v>
      </c>
      <c r="AU1806" s="213" t="s">
        <v>84</v>
      </c>
      <c r="AV1806" s="14" t="s">
        <v>177</v>
      </c>
      <c r="AW1806" s="14" t="s">
        <v>35</v>
      </c>
      <c r="AX1806" s="14" t="s">
        <v>82</v>
      </c>
      <c r="AY1806" s="213" t="s">
        <v>170</v>
      </c>
    </row>
    <row r="1807" spans="1:65" s="12" customFormat="1" ht="22.9" customHeight="1" x14ac:dyDescent="0.2">
      <c r="B1807" s="158"/>
      <c r="C1807" s="159"/>
      <c r="D1807" s="160" t="s">
        <v>73</v>
      </c>
      <c r="E1807" s="172" t="s">
        <v>73</v>
      </c>
      <c r="F1807" s="172" t="s">
        <v>3019</v>
      </c>
      <c r="G1807" s="159"/>
      <c r="H1807" s="159"/>
      <c r="I1807" s="162"/>
      <c r="J1807" s="173">
        <f>BK1807</f>
        <v>0</v>
      </c>
      <c r="K1807" s="159"/>
      <c r="L1807" s="164"/>
      <c r="M1807" s="165"/>
      <c r="N1807" s="166"/>
      <c r="O1807" s="166"/>
      <c r="P1807" s="167">
        <f>SUM(P1808:P1827)</f>
        <v>0</v>
      </c>
      <c r="Q1807" s="166"/>
      <c r="R1807" s="167">
        <f>SUM(R1808:R1827)</f>
        <v>0</v>
      </c>
      <c r="S1807" s="166"/>
      <c r="T1807" s="168">
        <f>SUM(T1808:T1827)</f>
        <v>0</v>
      </c>
      <c r="AR1807" s="169" t="s">
        <v>84</v>
      </c>
      <c r="AT1807" s="170" t="s">
        <v>73</v>
      </c>
      <c r="AU1807" s="170" t="s">
        <v>82</v>
      </c>
      <c r="AY1807" s="169" t="s">
        <v>170</v>
      </c>
      <c r="BK1807" s="171">
        <f>SUM(BK1808:BK1827)</f>
        <v>0</v>
      </c>
    </row>
    <row r="1808" spans="1:65" s="2" customFormat="1" ht="16.5" customHeight="1" x14ac:dyDescent="0.2">
      <c r="A1808" s="35"/>
      <c r="B1808" s="36"/>
      <c r="C1808" s="174" t="s">
        <v>3020</v>
      </c>
      <c r="D1808" s="174" t="s">
        <v>172</v>
      </c>
      <c r="E1808" s="175" t="s">
        <v>3021</v>
      </c>
      <c r="F1808" s="176" t="s">
        <v>3022</v>
      </c>
      <c r="G1808" s="177" t="s">
        <v>1484</v>
      </c>
      <c r="H1808" s="178">
        <v>1</v>
      </c>
      <c r="I1808" s="179"/>
      <c r="J1808" s="180">
        <f>ROUND(I1808*H1808,2)</f>
        <v>0</v>
      </c>
      <c r="K1808" s="176" t="s">
        <v>19</v>
      </c>
      <c r="L1808" s="40"/>
      <c r="M1808" s="181" t="s">
        <v>19</v>
      </c>
      <c r="N1808" s="182" t="s">
        <v>45</v>
      </c>
      <c r="O1808" s="65"/>
      <c r="P1808" s="183">
        <f>O1808*H1808</f>
        <v>0</v>
      </c>
      <c r="Q1808" s="183">
        <v>0</v>
      </c>
      <c r="R1808" s="183">
        <f>Q1808*H1808</f>
        <v>0</v>
      </c>
      <c r="S1808" s="183">
        <v>0</v>
      </c>
      <c r="T1808" s="184">
        <f>S1808*H1808</f>
        <v>0</v>
      </c>
      <c r="U1808" s="35"/>
      <c r="V1808" s="35"/>
      <c r="W1808" s="35"/>
      <c r="X1808" s="35"/>
      <c r="Y1808" s="35"/>
      <c r="Z1808" s="35"/>
      <c r="AA1808" s="35"/>
      <c r="AB1808" s="35"/>
      <c r="AC1808" s="35"/>
      <c r="AD1808" s="35"/>
      <c r="AE1808" s="35"/>
      <c r="AR1808" s="185" t="s">
        <v>276</v>
      </c>
      <c r="AT1808" s="185" t="s">
        <v>172</v>
      </c>
      <c r="AU1808" s="185" t="s">
        <v>84</v>
      </c>
      <c r="AY1808" s="18" t="s">
        <v>170</v>
      </c>
      <c r="BE1808" s="186">
        <f>IF(N1808="základní",J1808,0)</f>
        <v>0</v>
      </c>
      <c r="BF1808" s="186">
        <f>IF(N1808="snížená",J1808,0)</f>
        <v>0</v>
      </c>
      <c r="BG1808" s="186">
        <f>IF(N1808="zákl. přenesená",J1808,0)</f>
        <v>0</v>
      </c>
      <c r="BH1808" s="186">
        <f>IF(N1808="sníž. přenesená",J1808,0)</f>
        <v>0</v>
      </c>
      <c r="BI1808" s="186">
        <f>IF(N1808="nulová",J1808,0)</f>
        <v>0</v>
      </c>
      <c r="BJ1808" s="18" t="s">
        <v>82</v>
      </c>
      <c r="BK1808" s="186">
        <f>ROUND(I1808*H1808,2)</f>
        <v>0</v>
      </c>
      <c r="BL1808" s="18" t="s">
        <v>276</v>
      </c>
      <c r="BM1808" s="185" t="s">
        <v>3023</v>
      </c>
    </row>
    <row r="1809" spans="1:65" s="13" customFormat="1" x14ac:dyDescent="0.2">
      <c r="B1809" s="192"/>
      <c r="C1809" s="193"/>
      <c r="D1809" s="187" t="s">
        <v>181</v>
      </c>
      <c r="E1809" s="194" t="s">
        <v>19</v>
      </c>
      <c r="F1809" s="195" t="s">
        <v>3024</v>
      </c>
      <c r="G1809" s="193"/>
      <c r="H1809" s="196">
        <v>1</v>
      </c>
      <c r="I1809" s="197"/>
      <c r="J1809" s="193"/>
      <c r="K1809" s="193"/>
      <c r="L1809" s="198"/>
      <c r="M1809" s="199"/>
      <c r="N1809" s="200"/>
      <c r="O1809" s="200"/>
      <c r="P1809" s="200"/>
      <c r="Q1809" s="200"/>
      <c r="R1809" s="200"/>
      <c r="S1809" s="200"/>
      <c r="T1809" s="201"/>
      <c r="AT1809" s="202" t="s">
        <v>181</v>
      </c>
      <c r="AU1809" s="202" t="s">
        <v>84</v>
      </c>
      <c r="AV1809" s="13" t="s">
        <v>84</v>
      </c>
      <c r="AW1809" s="13" t="s">
        <v>35</v>
      </c>
      <c r="AX1809" s="13" t="s">
        <v>82</v>
      </c>
      <c r="AY1809" s="202" t="s">
        <v>170</v>
      </c>
    </row>
    <row r="1810" spans="1:65" s="2" customFormat="1" ht="16.5" customHeight="1" x14ac:dyDescent="0.2">
      <c r="A1810" s="35"/>
      <c r="B1810" s="36"/>
      <c r="C1810" s="174" t="s">
        <v>3025</v>
      </c>
      <c r="D1810" s="174" t="s">
        <v>172</v>
      </c>
      <c r="E1810" s="175" t="s">
        <v>3026</v>
      </c>
      <c r="F1810" s="176" t="s">
        <v>3027</v>
      </c>
      <c r="G1810" s="177" t="s">
        <v>1484</v>
      </c>
      <c r="H1810" s="178">
        <v>1</v>
      </c>
      <c r="I1810" s="179"/>
      <c r="J1810" s="180">
        <f>ROUND(I1810*H1810,2)</f>
        <v>0</v>
      </c>
      <c r="K1810" s="176" t="s">
        <v>19</v>
      </c>
      <c r="L1810" s="40"/>
      <c r="M1810" s="181" t="s">
        <v>19</v>
      </c>
      <c r="N1810" s="182" t="s">
        <v>45</v>
      </c>
      <c r="O1810" s="65"/>
      <c r="P1810" s="183">
        <f>O1810*H1810</f>
        <v>0</v>
      </c>
      <c r="Q1810" s="183">
        <v>0</v>
      </c>
      <c r="R1810" s="183">
        <f>Q1810*H1810</f>
        <v>0</v>
      </c>
      <c r="S1810" s="183">
        <v>0</v>
      </c>
      <c r="T1810" s="184">
        <f>S1810*H1810</f>
        <v>0</v>
      </c>
      <c r="U1810" s="35"/>
      <c r="V1810" s="35"/>
      <c r="W1810" s="35"/>
      <c r="X1810" s="35"/>
      <c r="Y1810" s="35"/>
      <c r="Z1810" s="35"/>
      <c r="AA1810" s="35"/>
      <c r="AB1810" s="35"/>
      <c r="AC1810" s="35"/>
      <c r="AD1810" s="35"/>
      <c r="AE1810" s="35"/>
      <c r="AR1810" s="185" t="s">
        <v>276</v>
      </c>
      <c r="AT1810" s="185" t="s">
        <v>172</v>
      </c>
      <c r="AU1810" s="185" t="s">
        <v>84</v>
      </c>
      <c r="AY1810" s="18" t="s">
        <v>170</v>
      </c>
      <c r="BE1810" s="186">
        <f>IF(N1810="základní",J1810,0)</f>
        <v>0</v>
      </c>
      <c r="BF1810" s="186">
        <f>IF(N1810="snížená",J1810,0)</f>
        <v>0</v>
      </c>
      <c r="BG1810" s="186">
        <f>IF(N1810="zákl. přenesená",J1810,0)</f>
        <v>0</v>
      </c>
      <c r="BH1810" s="186">
        <f>IF(N1810="sníž. přenesená",J1810,0)</f>
        <v>0</v>
      </c>
      <c r="BI1810" s="186">
        <f>IF(N1810="nulová",J1810,0)</f>
        <v>0</v>
      </c>
      <c r="BJ1810" s="18" t="s">
        <v>82</v>
      </c>
      <c r="BK1810" s="186">
        <f>ROUND(I1810*H1810,2)</f>
        <v>0</v>
      </c>
      <c r="BL1810" s="18" t="s">
        <v>276</v>
      </c>
      <c r="BM1810" s="185" t="s">
        <v>3028</v>
      </c>
    </row>
    <row r="1811" spans="1:65" s="13" customFormat="1" x14ac:dyDescent="0.2">
      <c r="B1811" s="192"/>
      <c r="C1811" s="193"/>
      <c r="D1811" s="187" t="s">
        <v>181</v>
      </c>
      <c r="E1811" s="194" t="s">
        <v>19</v>
      </c>
      <c r="F1811" s="195" t="s">
        <v>3029</v>
      </c>
      <c r="G1811" s="193"/>
      <c r="H1811" s="196">
        <v>1</v>
      </c>
      <c r="I1811" s="197"/>
      <c r="J1811" s="193"/>
      <c r="K1811" s="193"/>
      <c r="L1811" s="198"/>
      <c r="M1811" s="199"/>
      <c r="N1811" s="200"/>
      <c r="O1811" s="200"/>
      <c r="P1811" s="200"/>
      <c r="Q1811" s="200"/>
      <c r="R1811" s="200"/>
      <c r="S1811" s="200"/>
      <c r="T1811" s="201"/>
      <c r="AT1811" s="202" t="s">
        <v>181</v>
      </c>
      <c r="AU1811" s="202" t="s">
        <v>84</v>
      </c>
      <c r="AV1811" s="13" t="s">
        <v>84</v>
      </c>
      <c r="AW1811" s="13" t="s">
        <v>35</v>
      </c>
      <c r="AX1811" s="13" t="s">
        <v>82</v>
      </c>
      <c r="AY1811" s="202" t="s">
        <v>170</v>
      </c>
    </row>
    <row r="1812" spans="1:65" s="2" customFormat="1" ht="16.5" customHeight="1" x14ac:dyDescent="0.2">
      <c r="A1812" s="35"/>
      <c r="B1812" s="36"/>
      <c r="C1812" s="174" t="s">
        <v>3030</v>
      </c>
      <c r="D1812" s="174" t="s">
        <v>172</v>
      </c>
      <c r="E1812" s="175" t="s">
        <v>3031</v>
      </c>
      <c r="F1812" s="176" t="s">
        <v>3032</v>
      </c>
      <c r="G1812" s="177" t="s">
        <v>1484</v>
      </c>
      <c r="H1812" s="178">
        <v>1</v>
      </c>
      <c r="I1812" s="179"/>
      <c r="J1812" s="180">
        <f>ROUND(I1812*H1812,2)</f>
        <v>0</v>
      </c>
      <c r="K1812" s="176" t="s">
        <v>19</v>
      </c>
      <c r="L1812" s="40"/>
      <c r="M1812" s="181" t="s">
        <v>19</v>
      </c>
      <c r="N1812" s="182" t="s">
        <v>45</v>
      </c>
      <c r="O1812" s="65"/>
      <c r="P1812" s="183">
        <f>O1812*H1812</f>
        <v>0</v>
      </c>
      <c r="Q1812" s="183">
        <v>0</v>
      </c>
      <c r="R1812" s="183">
        <f>Q1812*H1812</f>
        <v>0</v>
      </c>
      <c r="S1812" s="183">
        <v>0</v>
      </c>
      <c r="T1812" s="184">
        <f>S1812*H1812</f>
        <v>0</v>
      </c>
      <c r="U1812" s="35"/>
      <c r="V1812" s="35"/>
      <c r="W1812" s="35"/>
      <c r="X1812" s="35"/>
      <c r="Y1812" s="35"/>
      <c r="Z1812" s="35"/>
      <c r="AA1812" s="35"/>
      <c r="AB1812" s="35"/>
      <c r="AC1812" s="35"/>
      <c r="AD1812" s="35"/>
      <c r="AE1812" s="35"/>
      <c r="AR1812" s="185" t="s">
        <v>276</v>
      </c>
      <c r="AT1812" s="185" t="s">
        <v>172</v>
      </c>
      <c r="AU1812" s="185" t="s">
        <v>84</v>
      </c>
      <c r="AY1812" s="18" t="s">
        <v>170</v>
      </c>
      <c r="BE1812" s="186">
        <f>IF(N1812="základní",J1812,0)</f>
        <v>0</v>
      </c>
      <c r="BF1812" s="186">
        <f>IF(N1812="snížená",J1812,0)</f>
        <v>0</v>
      </c>
      <c r="BG1812" s="186">
        <f>IF(N1812="zákl. přenesená",J1812,0)</f>
        <v>0</v>
      </c>
      <c r="BH1812" s="186">
        <f>IF(N1812="sníž. přenesená",J1812,0)</f>
        <v>0</v>
      </c>
      <c r="BI1812" s="186">
        <f>IF(N1812="nulová",J1812,0)</f>
        <v>0</v>
      </c>
      <c r="BJ1812" s="18" t="s">
        <v>82</v>
      </c>
      <c r="BK1812" s="186">
        <f>ROUND(I1812*H1812,2)</f>
        <v>0</v>
      </c>
      <c r="BL1812" s="18" t="s">
        <v>276</v>
      </c>
      <c r="BM1812" s="185" t="s">
        <v>3033</v>
      </c>
    </row>
    <row r="1813" spans="1:65" s="13" customFormat="1" x14ac:dyDescent="0.2">
      <c r="B1813" s="192"/>
      <c r="C1813" s="193"/>
      <c r="D1813" s="187" t="s">
        <v>181</v>
      </c>
      <c r="E1813" s="194" t="s">
        <v>19</v>
      </c>
      <c r="F1813" s="195" t="s">
        <v>3034</v>
      </c>
      <c r="G1813" s="193"/>
      <c r="H1813" s="196">
        <v>1</v>
      </c>
      <c r="I1813" s="197"/>
      <c r="J1813" s="193"/>
      <c r="K1813" s="193"/>
      <c r="L1813" s="198"/>
      <c r="M1813" s="199"/>
      <c r="N1813" s="200"/>
      <c r="O1813" s="200"/>
      <c r="P1813" s="200"/>
      <c r="Q1813" s="200"/>
      <c r="R1813" s="200"/>
      <c r="S1813" s="200"/>
      <c r="T1813" s="201"/>
      <c r="AT1813" s="202" t="s">
        <v>181</v>
      </c>
      <c r="AU1813" s="202" t="s">
        <v>84</v>
      </c>
      <c r="AV1813" s="13" t="s">
        <v>84</v>
      </c>
      <c r="AW1813" s="13" t="s">
        <v>35</v>
      </c>
      <c r="AX1813" s="13" t="s">
        <v>82</v>
      </c>
      <c r="AY1813" s="202" t="s">
        <v>170</v>
      </c>
    </row>
    <row r="1814" spans="1:65" s="2" customFormat="1" ht="16.5" customHeight="1" x14ac:dyDescent="0.2">
      <c r="A1814" s="35"/>
      <c r="B1814" s="36"/>
      <c r="C1814" s="174" t="s">
        <v>3035</v>
      </c>
      <c r="D1814" s="174" t="s">
        <v>172</v>
      </c>
      <c r="E1814" s="175" t="s">
        <v>3036</v>
      </c>
      <c r="F1814" s="176" t="s">
        <v>3037</v>
      </c>
      <c r="G1814" s="177" t="s">
        <v>1484</v>
      </c>
      <c r="H1814" s="178">
        <v>4</v>
      </c>
      <c r="I1814" s="179"/>
      <c r="J1814" s="180">
        <f>ROUND(I1814*H1814,2)</f>
        <v>0</v>
      </c>
      <c r="K1814" s="176" t="s">
        <v>19</v>
      </c>
      <c r="L1814" s="40"/>
      <c r="M1814" s="181" t="s">
        <v>19</v>
      </c>
      <c r="N1814" s="182" t="s">
        <v>45</v>
      </c>
      <c r="O1814" s="65"/>
      <c r="P1814" s="183">
        <f>O1814*H1814</f>
        <v>0</v>
      </c>
      <c r="Q1814" s="183">
        <v>0</v>
      </c>
      <c r="R1814" s="183">
        <f>Q1814*H1814</f>
        <v>0</v>
      </c>
      <c r="S1814" s="183">
        <v>0</v>
      </c>
      <c r="T1814" s="184">
        <f>S1814*H1814</f>
        <v>0</v>
      </c>
      <c r="U1814" s="35"/>
      <c r="V1814" s="35"/>
      <c r="W1814" s="35"/>
      <c r="X1814" s="35"/>
      <c r="Y1814" s="35"/>
      <c r="Z1814" s="35"/>
      <c r="AA1814" s="35"/>
      <c r="AB1814" s="35"/>
      <c r="AC1814" s="35"/>
      <c r="AD1814" s="35"/>
      <c r="AE1814" s="35"/>
      <c r="AR1814" s="185" t="s">
        <v>276</v>
      </c>
      <c r="AT1814" s="185" t="s">
        <v>172</v>
      </c>
      <c r="AU1814" s="185" t="s">
        <v>84</v>
      </c>
      <c r="AY1814" s="18" t="s">
        <v>170</v>
      </c>
      <c r="BE1814" s="186">
        <f>IF(N1814="základní",J1814,0)</f>
        <v>0</v>
      </c>
      <c r="BF1814" s="186">
        <f>IF(N1814="snížená",J1814,0)</f>
        <v>0</v>
      </c>
      <c r="BG1814" s="186">
        <f>IF(N1814="zákl. přenesená",J1814,0)</f>
        <v>0</v>
      </c>
      <c r="BH1814" s="186">
        <f>IF(N1814="sníž. přenesená",J1814,0)</f>
        <v>0</v>
      </c>
      <c r="BI1814" s="186">
        <f>IF(N1814="nulová",J1814,0)</f>
        <v>0</v>
      </c>
      <c r="BJ1814" s="18" t="s">
        <v>82</v>
      </c>
      <c r="BK1814" s="186">
        <f>ROUND(I1814*H1814,2)</f>
        <v>0</v>
      </c>
      <c r="BL1814" s="18" t="s">
        <v>276</v>
      </c>
      <c r="BM1814" s="185" t="s">
        <v>3038</v>
      </c>
    </row>
    <row r="1815" spans="1:65" s="13" customFormat="1" x14ac:dyDescent="0.2">
      <c r="B1815" s="192"/>
      <c r="C1815" s="193"/>
      <c r="D1815" s="187" t="s">
        <v>181</v>
      </c>
      <c r="E1815" s="194" t="s">
        <v>19</v>
      </c>
      <c r="F1815" s="195" t="s">
        <v>3039</v>
      </c>
      <c r="G1815" s="193"/>
      <c r="H1815" s="196">
        <v>4</v>
      </c>
      <c r="I1815" s="197"/>
      <c r="J1815" s="193"/>
      <c r="K1815" s="193"/>
      <c r="L1815" s="198"/>
      <c r="M1815" s="199"/>
      <c r="N1815" s="200"/>
      <c r="O1815" s="200"/>
      <c r="P1815" s="200"/>
      <c r="Q1815" s="200"/>
      <c r="R1815" s="200"/>
      <c r="S1815" s="200"/>
      <c r="T1815" s="201"/>
      <c r="AT1815" s="202" t="s">
        <v>181</v>
      </c>
      <c r="AU1815" s="202" t="s">
        <v>84</v>
      </c>
      <c r="AV1815" s="13" t="s">
        <v>84</v>
      </c>
      <c r="AW1815" s="13" t="s">
        <v>35</v>
      </c>
      <c r="AX1815" s="13" t="s">
        <v>82</v>
      </c>
      <c r="AY1815" s="202" t="s">
        <v>170</v>
      </c>
    </row>
    <row r="1816" spans="1:65" s="2" customFormat="1" ht="16.5" customHeight="1" x14ac:dyDescent="0.2">
      <c r="A1816" s="35"/>
      <c r="B1816" s="36"/>
      <c r="C1816" s="174" t="s">
        <v>3040</v>
      </c>
      <c r="D1816" s="174" t="s">
        <v>172</v>
      </c>
      <c r="E1816" s="175" t="s">
        <v>3041</v>
      </c>
      <c r="F1816" s="176" t="s">
        <v>3042</v>
      </c>
      <c r="G1816" s="177" t="s">
        <v>1484</v>
      </c>
      <c r="H1816" s="178">
        <v>2</v>
      </c>
      <c r="I1816" s="179"/>
      <c r="J1816" s="180">
        <f>ROUND(I1816*H1816,2)</f>
        <v>0</v>
      </c>
      <c r="K1816" s="176" t="s">
        <v>19</v>
      </c>
      <c r="L1816" s="40"/>
      <c r="M1816" s="181" t="s">
        <v>19</v>
      </c>
      <c r="N1816" s="182" t="s">
        <v>45</v>
      </c>
      <c r="O1816" s="65"/>
      <c r="P1816" s="183">
        <f>O1816*H1816</f>
        <v>0</v>
      </c>
      <c r="Q1816" s="183">
        <v>0</v>
      </c>
      <c r="R1816" s="183">
        <f>Q1816*H1816</f>
        <v>0</v>
      </c>
      <c r="S1816" s="183">
        <v>0</v>
      </c>
      <c r="T1816" s="184">
        <f>S1816*H1816</f>
        <v>0</v>
      </c>
      <c r="U1816" s="35"/>
      <c r="V1816" s="35"/>
      <c r="W1816" s="35"/>
      <c r="X1816" s="35"/>
      <c r="Y1816" s="35"/>
      <c r="Z1816" s="35"/>
      <c r="AA1816" s="35"/>
      <c r="AB1816" s="35"/>
      <c r="AC1816" s="35"/>
      <c r="AD1816" s="35"/>
      <c r="AE1816" s="35"/>
      <c r="AR1816" s="185" t="s">
        <v>276</v>
      </c>
      <c r="AT1816" s="185" t="s">
        <v>172</v>
      </c>
      <c r="AU1816" s="185" t="s">
        <v>84</v>
      </c>
      <c r="AY1816" s="18" t="s">
        <v>170</v>
      </c>
      <c r="BE1816" s="186">
        <f>IF(N1816="základní",J1816,0)</f>
        <v>0</v>
      </c>
      <c r="BF1816" s="186">
        <f>IF(N1816="snížená",J1816,0)</f>
        <v>0</v>
      </c>
      <c r="BG1816" s="186">
        <f>IF(N1816="zákl. přenesená",J1816,0)</f>
        <v>0</v>
      </c>
      <c r="BH1816" s="186">
        <f>IF(N1816="sníž. přenesená",J1816,0)</f>
        <v>0</v>
      </c>
      <c r="BI1816" s="186">
        <f>IF(N1816="nulová",J1816,0)</f>
        <v>0</v>
      </c>
      <c r="BJ1816" s="18" t="s">
        <v>82</v>
      </c>
      <c r="BK1816" s="186">
        <f>ROUND(I1816*H1816,2)</f>
        <v>0</v>
      </c>
      <c r="BL1816" s="18" t="s">
        <v>276</v>
      </c>
      <c r="BM1816" s="185" t="s">
        <v>3043</v>
      </c>
    </row>
    <row r="1817" spans="1:65" s="13" customFormat="1" x14ac:dyDescent="0.2">
      <c r="B1817" s="192"/>
      <c r="C1817" s="193"/>
      <c r="D1817" s="187" t="s">
        <v>181</v>
      </c>
      <c r="E1817" s="194" t="s">
        <v>19</v>
      </c>
      <c r="F1817" s="195" t="s">
        <v>3044</v>
      </c>
      <c r="G1817" s="193"/>
      <c r="H1817" s="196">
        <v>2</v>
      </c>
      <c r="I1817" s="197"/>
      <c r="J1817" s="193"/>
      <c r="K1817" s="193"/>
      <c r="L1817" s="198"/>
      <c r="M1817" s="199"/>
      <c r="N1817" s="200"/>
      <c r="O1817" s="200"/>
      <c r="P1817" s="200"/>
      <c r="Q1817" s="200"/>
      <c r="R1817" s="200"/>
      <c r="S1817" s="200"/>
      <c r="T1817" s="201"/>
      <c r="AT1817" s="202" t="s">
        <v>181</v>
      </c>
      <c r="AU1817" s="202" t="s">
        <v>84</v>
      </c>
      <c r="AV1817" s="13" t="s">
        <v>84</v>
      </c>
      <c r="AW1817" s="13" t="s">
        <v>35</v>
      </c>
      <c r="AX1817" s="13" t="s">
        <v>82</v>
      </c>
      <c r="AY1817" s="202" t="s">
        <v>170</v>
      </c>
    </row>
    <row r="1818" spans="1:65" s="2" customFormat="1" ht="16.5" customHeight="1" x14ac:dyDescent="0.2">
      <c r="A1818" s="35"/>
      <c r="B1818" s="36"/>
      <c r="C1818" s="174" t="s">
        <v>3045</v>
      </c>
      <c r="D1818" s="174" t="s">
        <v>172</v>
      </c>
      <c r="E1818" s="175" t="s">
        <v>3046</v>
      </c>
      <c r="F1818" s="176" t="s">
        <v>3047</v>
      </c>
      <c r="G1818" s="177" t="s">
        <v>1484</v>
      </c>
      <c r="H1818" s="178">
        <v>1</v>
      </c>
      <c r="I1818" s="179"/>
      <c r="J1818" s="180">
        <f>ROUND(I1818*H1818,2)</f>
        <v>0</v>
      </c>
      <c r="K1818" s="176" t="s">
        <v>19</v>
      </c>
      <c r="L1818" s="40"/>
      <c r="M1818" s="181" t="s">
        <v>19</v>
      </c>
      <c r="N1818" s="182" t="s">
        <v>45</v>
      </c>
      <c r="O1818" s="65"/>
      <c r="P1818" s="183">
        <f>O1818*H1818</f>
        <v>0</v>
      </c>
      <c r="Q1818" s="183">
        <v>0</v>
      </c>
      <c r="R1818" s="183">
        <f>Q1818*H1818</f>
        <v>0</v>
      </c>
      <c r="S1818" s="183">
        <v>0</v>
      </c>
      <c r="T1818" s="184">
        <f>S1818*H1818</f>
        <v>0</v>
      </c>
      <c r="U1818" s="35"/>
      <c r="V1818" s="35"/>
      <c r="W1818" s="35"/>
      <c r="X1818" s="35"/>
      <c r="Y1818" s="35"/>
      <c r="Z1818" s="35"/>
      <c r="AA1818" s="35"/>
      <c r="AB1818" s="35"/>
      <c r="AC1818" s="35"/>
      <c r="AD1818" s="35"/>
      <c r="AE1818" s="35"/>
      <c r="AR1818" s="185" t="s">
        <v>276</v>
      </c>
      <c r="AT1818" s="185" t="s">
        <v>172</v>
      </c>
      <c r="AU1818" s="185" t="s">
        <v>84</v>
      </c>
      <c r="AY1818" s="18" t="s">
        <v>170</v>
      </c>
      <c r="BE1818" s="186">
        <f>IF(N1818="základní",J1818,0)</f>
        <v>0</v>
      </c>
      <c r="BF1818" s="186">
        <f>IF(N1818="snížená",J1818,0)</f>
        <v>0</v>
      </c>
      <c r="BG1818" s="186">
        <f>IF(N1818="zákl. přenesená",J1818,0)</f>
        <v>0</v>
      </c>
      <c r="BH1818" s="186">
        <f>IF(N1818="sníž. přenesená",J1818,0)</f>
        <v>0</v>
      </c>
      <c r="BI1818" s="186">
        <f>IF(N1818="nulová",J1818,0)</f>
        <v>0</v>
      </c>
      <c r="BJ1818" s="18" t="s">
        <v>82</v>
      </c>
      <c r="BK1818" s="186">
        <f>ROUND(I1818*H1818,2)</f>
        <v>0</v>
      </c>
      <c r="BL1818" s="18" t="s">
        <v>276</v>
      </c>
      <c r="BM1818" s="185" t="s">
        <v>3048</v>
      </c>
    </row>
    <row r="1819" spans="1:65" s="13" customFormat="1" x14ac:dyDescent="0.2">
      <c r="B1819" s="192"/>
      <c r="C1819" s="193"/>
      <c r="D1819" s="187" t="s">
        <v>181</v>
      </c>
      <c r="E1819" s="194" t="s">
        <v>19</v>
      </c>
      <c r="F1819" s="195" t="s">
        <v>3049</v>
      </c>
      <c r="G1819" s="193"/>
      <c r="H1819" s="196">
        <v>1</v>
      </c>
      <c r="I1819" s="197"/>
      <c r="J1819" s="193"/>
      <c r="K1819" s="193"/>
      <c r="L1819" s="198"/>
      <c r="M1819" s="199"/>
      <c r="N1819" s="200"/>
      <c r="O1819" s="200"/>
      <c r="P1819" s="200"/>
      <c r="Q1819" s="200"/>
      <c r="R1819" s="200"/>
      <c r="S1819" s="200"/>
      <c r="T1819" s="201"/>
      <c r="AT1819" s="202" t="s">
        <v>181</v>
      </c>
      <c r="AU1819" s="202" t="s">
        <v>84</v>
      </c>
      <c r="AV1819" s="13" t="s">
        <v>84</v>
      </c>
      <c r="AW1819" s="13" t="s">
        <v>35</v>
      </c>
      <c r="AX1819" s="13" t="s">
        <v>82</v>
      </c>
      <c r="AY1819" s="202" t="s">
        <v>170</v>
      </c>
    </row>
    <row r="1820" spans="1:65" s="2" customFormat="1" ht="16.5" customHeight="1" x14ac:dyDescent="0.2">
      <c r="A1820" s="35"/>
      <c r="B1820" s="36"/>
      <c r="C1820" s="174" t="s">
        <v>3050</v>
      </c>
      <c r="D1820" s="174" t="s">
        <v>172</v>
      </c>
      <c r="E1820" s="175" t="s">
        <v>3051</v>
      </c>
      <c r="F1820" s="176" t="s">
        <v>3052</v>
      </c>
      <c r="G1820" s="177" t="s">
        <v>1484</v>
      </c>
      <c r="H1820" s="178">
        <v>2</v>
      </c>
      <c r="I1820" s="179"/>
      <c r="J1820" s="180">
        <f>ROUND(I1820*H1820,2)</f>
        <v>0</v>
      </c>
      <c r="K1820" s="176" t="s">
        <v>19</v>
      </c>
      <c r="L1820" s="40"/>
      <c r="M1820" s="181" t="s">
        <v>19</v>
      </c>
      <c r="N1820" s="182" t="s">
        <v>45</v>
      </c>
      <c r="O1820" s="65"/>
      <c r="P1820" s="183">
        <f>O1820*H1820</f>
        <v>0</v>
      </c>
      <c r="Q1820" s="183">
        <v>0</v>
      </c>
      <c r="R1820" s="183">
        <f>Q1820*H1820</f>
        <v>0</v>
      </c>
      <c r="S1820" s="183">
        <v>0</v>
      </c>
      <c r="T1820" s="184">
        <f>S1820*H1820</f>
        <v>0</v>
      </c>
      <c r="U1820" s="35"/>
      <c r="V1820" s="35"/>
      <c r="W1820" s="35"/>
      <c r="X1820" s="35"/>
      <c r="Y1820" s="35"/>
      <c r="Z1820" s="35"/>
      <c r="AA1820" s="35"/>
      <c r="AB1820" s="35"/>
      <c r="AC1820" s="35"/>
      <c r="AD1820" s="35"/>
      <c r="AE1820" s="35"/>
      <c r="AR1820" s="185" t="s">
        <v>276</v>
      </c>
      <c r="AT1820" s="185" t="s">
        <v>172</v>
      </c>
      <c r="AU1820" s="185" t="s">
        <v>84</v>
      </c>
      <c r="AY1820" s="18" t="s">
        <v>170</v>
      </c>
      <c r="BE1820" s="186">
        <f>IF(N1820="základní",J1820,0)</f>
        <v>0</v>
      </c>
      <c r="BF1820" s="186">
        <f>IF(N1820="snížená",J1820,0)</f>
        <v>0</v>
      </c>
      <c r="BG1820" s="186">
        <f>IF(N1820="zákl. přenesená",J1820,0)</f>
        <v>0</v>
      </c>
      <c r="BH1820" s="186">
        <f>IF(N1820="sníž. přenesená",J1820,0)</f>
        <v>0</v>
      </c>
      <c r="BI1820" s="186">
        <f>IF(N1820="nulová",J1820,0)</f>
        <v>0</v>
      </c>
      <c r="BJ1820" s="18" t="s">
        <v>82</v>
      </c>
      <c r="BK1820" s="186">
        <f>ROUND(I1820*H1820,2)</f>
        <v>0</v>
      </c>
      <c r="BL1820" s="18" t="s">
        <v>276</v>
      </c>
      <c r="BM1820" s="185" t="s">
        <v>3053</v>
      </c>
    </row>
    <row r="1821" spans="1:65" s="13" customFormat="1" x14ac:dyDescent="0.2">
      <c r="B1821" s="192"/>
      <c r="C1821" s="193"/>
      <c r="D1821" s="187" t="s">
        <v>181</v>
      </c>
      <c r="E1821" s="194" t="s">
        <v>19</v>
      </c>
      <c r="F1821" s="195" t="s">
        <v>3054</v>
      </c>
      <c r="G1821" s="193"/>
      <c r="H1821" s="196">
        <v>2</v>
      </c>
      <c r="I1821" s="197"/>
      <c r="J1821" s="193"/>
      <c r="K1821" s="193"/>
      <c r="L1821" s="198"/>
      <c r="M1821" s="199"/>
      <c r="N1821" s="200"/>
      <c r="O1821" s="200"/>
      <c r="P1821" s="200"/>
      <c r="Q1821" s="200"/>
      <c r="R1821" s="200"/>
      <c r="S1821" s="200"/>
      <c r="T1821" s="201"/>
      <c r="AT1821" s="202" t="s">
        <v>181</v>
      </c>
      <c r="AU1821" s="202" t="s">
        <v>84</v>
      </c>
      <c r="AV1821" s="13" t="s">
        <v>84</v>
      </c>
      <c r="AW1821" s="13" t="s">
        <v>35</v>
      </c>
      <c r="AX1821" s="13" t="s">
        <v>82</v>
      </c>
      <c r="AY1821" s="202" t="s">
        <v>170</v>
      </c>
    </row>
    <row r="1822" spans="1:65" s="2" customFormat="1" ht="16.5" customHeight="1" x14ac:dyDescent="0.2">
      <c r="A1822" s="35"/>
      <c r="B1822" s="36"/>
      <c r="C1822" s="174" t="s">
        <v>3055</v>
      </c>
      <c r="D1822" s="174" t="s">
        <v>172</v>
      </c>
      <c r="E1822" s="175" t="s">
        <v>3056</v>
      </c>
      <c r="F1822" s="176" t="s">
        <v>3057</v>
      </c>
      <c r="G1822" s="177" t="s">
        <v>1484</v>
      </c>
      <c r="H1822" s="178">
        <v>1</v>
      </c>
      <c r="I1822" s="179"/>
      <c r="J1822" s="180">
        <f>ROUND(I1822*H1822,2)</f>
        <v>0</v>
      </c>
      <c r="K1822" s="176" t="s">
        <v>19</v>
      </c>
      <c r="L1822" s="40"/>
      <c r="M1822" s="181" t="s">
        <v>19</v>
      </c>
      <c r="N1822" s="182" t="s">
        <v>45</v>
      </c>
      <c r="O1822" s="65"/>
      <c r="P1822" s="183">
        <f>O1822*H1822</f>
        <v>0</v>
      </c>
      <c r="Q1822" s="183">
        <v>0</v>
      </c>
      <c r="R1822" s="183">
        <f>Q1822*H1822</f>
        <v>0</v>
      </c>
      <c r="S1822" s="183">
        <v>0</v>
      </c>
      <c r="T1822" s="184">
        <f>S1822*H1822</f>
        <v>0</v>
      </c>
      <c r="U1822" s="35"/>
      <c r="V1822" s="35"/>
      <c r="W1822" s="35"/>
      <c r="X1822" s="35"/>
      <c r="Y1822" s="35"/>
      <c r="Z1822" s="35"/>
      <c r="AA1822" s="35"/>
      <c r="AB1822" s="35"/>
      <c r="AC1822" s="35"/>
      <c r="AD1822" s="35"/>
      <c r="AE1822" s="35"/>
      <c r="AR1822" s="185" t="s">
        <v>276</v>
      </c>
      <c r="AT1822" s="185" t="s">
        <v>172</v>
      </c>
      <c r="AU1822" s="185" t="s">
        <v>84</v>
      </c>
      <c r="AY1822" s="18" t="s">
        <v>170</v>
      </c>
      <c r="BE1822" s="186">
        <f>IF(N1822="základní",J1822,0)</f>
        <v>0</v>
      </c>
      <c r="BF1822" s="186">
        <f>IF(N1822="snížená",J1822,0)</f>
        <v>0</v>
      </c>
      <c r="BG1822" s="186">
        <f>IF(N1822="zákl. přenesená",J1822,0)</f>
        <v>0</v>
      </c>
      <c r="BH1822" s="186">
        <f>IF(N1822="sníž. přenesená",J1822,0)</f>
        <v>0</v>
      </c>
      <c r="BI1822" s="186">
        <f>IF(N1822="nulová",J1822,0)</f>
        <v>0</v>
      </c>
      <c r="BJ1822" s="18" t="s">
        <v>82</v>
      </c>
      <c r="BK1822" s="186">
        <f>ROUND(I1822*H1822,2)</f>
        <v>0</v>
      </c>
      <c r="BL1822" s="18" t="s">
        <v>276</v>
      </c>
      <c r="BM1822" s="185" t="s">
        <v>3058</v>
      </c>
    </row>
    <row r="1823" spans="1:65" s="13" customFormat="1" x14ac:dyDescent="0.2">
      <c r="B1823" s="192"/>
      <c r="C1823" s="193"/>
      <c r="D1823" s="187" t="s">
        <v>181</v>
      </c>
      <c r="E1823" s="194" t="s">
        <v>19</v>
      </c>
      <c r="F1823" s="195" t="s">
        <v>3059</v>
      </c>
      <c r="G1823" s="193"/>
      <c r="H1823" s="196">
        <v>1</v>
      </c>
      <c r="I1823" s="197"/>
      <c r="J1823" s="193"/>
      <c r="K1823" s="193"/>
      <c r="L1823" s="198"/>
      <c r="M1823" s="199"/>
      <c r="N1823" s="200"/>
      <c r="O1823" s="200"/>
      <c r="P1823" s="200"/>
      <c r="Q1823" s="200"/>
      <c r="R1823" s="200"/>
      <c r="S1823" s="200"/>
      <c r="T1823" s="201"/>
      <c r="AT1823" s="202" t="s">
        <v>181</v>
      </c>
      <c r="AU1823" s="202" t="s">
        <v>84</v>
      </c>
      <c r="AV1823" s="13" t="s">
        <v>84</v>
      </c>
      <c r="AW1823" s="13" t="s">
        <v>35</v>
      </c>
      <c r="AX1823" s="13" t="s">
        <v>82</v>
      </c>
      <c r="AY1823" s="202" t="s">
        <v>170</v>
      </c>
    </row>
    <row r="1824" spans="1:65" s="2" customFormat="1" ht="16.5" customHeight="1" x14ac:dyDescent="0.2">
      <c r="A1824" s="35"/>
      <c r="B1824" s="36"/>
      <c r="C1824" s="174" t="s">
        <v>3060</v>
      </c>
      <c r="D1824" s="174" t="s">
        <v>172</v>
      </c>
      <c r="E1824" s="175" t="s">
        <v>3061</v>
      </c>
      <c r="F1824" s="176" t="s">
        <v>3062</v>
      </c>
      <c r="G1824" s="177" t="s">
        <v>1484</v>
      </c>
      <c r="H1824" s="178">
        <v>1</v>
      </c>
      <c r="I1824" s="179"/>
      <c r="J1824" s="180">
        <f>ROUND(I1824*H1824,2)</f>
        <v>0</v>
      </c>
      <c r="K1824" s="176" t="s">
        <v>19</v>
      </c>
      <c r="L1824" s="40"/>
      <c r="M1824" s="181" t="s">
        <v>19</v>
      </c>
      <c r="N1824" s="182" t="s">
        <v>45</v>
      </c>
      <c r="O1824" s="65"/>
      <c r="P1824" s="183">
        <f>O1824*H1824</f>
        <v>0</v>
      </c>
      <c r="Q1824" s="183">
        <v>0</v>
      </c>
      <c r="R1824" s="183">
        <f>Q1824*H1824</f>
        <v>0</v>
      </c>
      <c r="S1824" s="183">
        <v>0</v>
      </c>
      <c r="T1824" s="184">
        <f>S1824*H1824</f>
        <v>0</v>
      </c>
      <c r="U1824" s="35"/>
      <c r="V1824" s="35"/>
      <c r="W1824" s="35"/>
      <c r="X1824" s="35"/>
      <c r="Y1824" s="35"/>
      <c r="Z1824" s="35"/>
      <c r="AA1824" s="35"/>
      <c r="AB1824" s="35"/>
      <c r="AC1824" s="35"/>
      <c r="AD1824" s="35"/>
      <c r="AE1824" s="35"/>
      <c r="AR1824" s="185" t="s">
        <v>276</v>
      </c>
      <c r="AT1824" s="185" t="s">
        <v>172</v>
      </c>
      <c r="AU1824" s="185" t="s">
        <v>84</v>
      </c>
      <c r="AY1824" s="18" t="s">
        <v>170</v>
      </c>
      <c r="BE1824" s="186">
        <f>IF(N1824="základní",J1824,0)</f>
        <v>0</v>
      </c>
      <c r="BF1824" s="186">
        <f>IF(N1824="snížená",J1824,0)</f>
        <v>0</v>
      </c>
      <c r="BG1824" s="186">
        <f>IF(N1824="zákl. přenesená",J1824,0)</f>
        <v>0</v>
      </c>
      <c r="BH1824" s="186">
        <f>IF(N1824="sníž. přenesená",J1824,0)</f>
        <v>0</v>
      </c>
      <c r="BI1824" s="186">
        <f>IF(N1824="nulová",J1824,0)</f>
        <v>0</v>
      </c>
      <c r="BJ1824" s="18" t="s">
        <v>82</v>
      </c>
      <c r="BK1824" s="186">
        <f>ROUND(I1824*H1824,2)</f>
        <v>0</v>
      </c>
      <c r="BL1824" s="18" t="s">
        <v>276</v>
      </c>
      <c r="BM1824" s="185" t="s">
        <v>3063</v>
      </c>
    </row>
    <row r="1825" spans="1:65" s="13" customFormat="1" x14ac:dyDescent="0.2">
      <c r="B1825" s="192"/>
      <c r="C1825" s="193"/>
      <c r="D1825" s="187" t="s">
        <v>181</v>
      </c>
      <c r="E1825" s="194" t="s">
        <v>19</v>
      </c>
      <c r="F1825" s="195" t="s">
        <v>3064</v>
      </c>
      <c r="G1825" s="193"/>
      <c r="H1825" s="196">
        <v>1</v>
      </c>
      <c r="I1825" s="197"/>
      <c r="J1825" s="193"/>
      <c r="K1825" s="193"/>
      <c r="L1825" s="198"/>
      <c r="M1825" s="199"/>
      <c r="N1825" s="200"/>
      <c r="O1825" s="200"/>
      <c r="P1825" s="200"/>
      <c r="Q1825" s="200"/>
      <c r="R1825" s="200"/>
      <c r="S1825" s="200"/>
      <c r="T1825" s="201"/>
      <c r="AT1825" s="202" t="s">
        <v>181</v>
      </c>
      <c r="AU1825" s="202" t="s">
        <v>84</v>
      </c>
      <c r="AV1825" s="13" t="s">
        <v>84</v>
      </c>
      <c r="AW1825" s="13" t="s">
        <v>35</v>
      </c>
      <c r="AX1825" s="13" t="s">
        <v>82</v>
      </c>
      <c r="AY1825" s="202" t="s">
        <v>170</v>
      </c>
    </row>
    <row r="1826" spans="1:65" s="2" customFormat="1" ht="16.5" customHeight="1" x14ac:dyDescent="0.2">
      <c r="A1826" s="35"/>
      <c r="B1826" s="36"/>
      <c r="C1826" s="174" t="s">
        <v>3065</v>
      </c>
      <c r="D1826" s="174" t="s">
        <v>172</v>
      </c>
      <c r="E1826" s="175" t="s">
        <v>3066</v>
      </c>
      <c r="F1826" s="176" t="s">
        <v>3067</v>
      </c>
      <c r="G1826" s="177" t="s">
        <v>1484</v>
      </c>
      <c r="H1826" s="178">
        <v>1</v>
      </c>
      <c r="I1826" s="179"/>
      <c r="J1826" s="180">
        <f>ROUND(I1826*H1826,2)</f>
        <v>0</v>
      </c>
      <c r="K1826" s="176" t="s">
        <v>19</v>
      </c>
      <c r="L1826" s="40"/>
      <c r="M1826" s="181" t="s">
        <v>19</v>
      </c>
      <c r="N1826" s="182" t="s">
        <v>45</v>
      </c>
      <c r="O1826" s="65"/>
      <c r="P1826" s="183">
        <f>O1826*H1826</f>
        <v>0</v>
      </c>
      <c r="Q1826" s="183">
        <v>0</v>
      </c>
      <c r="R1826" s="183">
        <f>Q1826*H1826</f>
        <v>0</v>
      </c>
      <c r="S1826" s="183">
        <v>0</v>
      </c>
      <c r="T1826" s="184">
        <f>S1826*H1826</f>
        <v>0</v>
      </c>
      <c r="U1826" s="35"/>
      <c r="V1826" s="35"/>
      <c r="W1826" s="35"/>
      <c r="X1826" s="35"/>
      <c r="Y1826" s="35"/>
      <c r="Z1826" s="35"/>
      <c r="AA1826" s="35"/>
      <c r="AB1826" s="35"/>
      <c r="AC1826" s="35"/>
      <c r="AD1826" s="35"/>
      <c r="AE1826" s="35"/>
      <c r="AR1826" s="185" t="s">
        <v>276</v>
      </c>
      <c r="AT1826" s="185" t="s">
        <v>172</v>
      </c>
      <c r="AU1826" s="185" t="s">
        <v>84</v>
      </c>
      <c r="AY1826" s="18" t="s">
        <v>170</v>
      </c>
      <c r="BE1826" s="186">
        <f>IF(N1826="základní",J1826,0)</f>
        <v>0</v>
      </c>
      <c r="BF1826" s="186">
        <f>IF(N1826="snížená",J1826,0)</f>
        <v>0</v>
      </c>
      <c r="BG1826" s="186">
        <f>IF(N1826="zákl. přenesená",J1826,0)</f>
        <v>0</v>
      </c>
      <c r="BH1826" s="186">
        <f>IF(N1826="sníž. přenesená",J1826,0)</f>
        <v>0</v>
      </c>
      <c r="BI1826" s="186">
        <f>IF(N1826="nulová",J1826,0)</f>
        <v>0</v>
      </c>
      <c r="BJ1826" s="18" t="s">
        <v>82</v>
      </c>
      <c r="BK1826" s="186">
        <f>ROUND(I1826*H1826,2)</f>
        <v>0</v>
      </c>
      <c r="BL1826" s="18" t="s">
        <v>276</v>
      </c>
      <c r="BM1826" s="185" t="s">
        <v>3068</v>
      </c>
    </row>
    <row r="1827" spans="1:65" s="13" customFormat="1" x14ac:dyDescent="0.2">
      <c r="B1827" s="192"/>
      <c r="C1827" s="193"/>
      <c r="D1827" s="187" t="s">
        <v>181</v>
      </c>
      <c r="E1827" s="194" t="s">
        <v>19</v>
      </c>
      <c r="F1827" s="195" t="s">
        <v>3069</v>
      </c>
      <c r="G1827" s="193"/>
      <c r="H1827" s="196">
        <v>1</v>
      </c>
      <c r="I1827" s="197"/>
      <c r="J1827" s="193"/>
      <c r="K1827" s="193"/>
      <c r="L1827" s="198"/>
      <c r="M1827" s="199"/>
      <c r="N1827" s="200"/>
      <c r="O1827" s="200"/>
      <c r="P1827" s="200"/>
      <c r="Q1827" s="200"/>
      <c r="R1827" s="200"/>
      <c r="S1827" s="200"/>
      <c r="T1827" s="201"/>
      <c r="AT1827" s="202" t="s">
        <v>181</v>
      </c>
      <c r="AU1827" s="202" t="s">
        <v>84</v>
      </c>
      <c r="AV1827" s="13" t="s">
        <v>84</v>
      </c>
      <c r="AW1827" s="13" t="s">
        <v>35</v>
      </c>
      <c r="AX1827" s="13" t="s">
        <v>82</v>
      </c>
      <c r="AY1827" s="202" t="s">
        <v>170</v>
      </c>
    </row>
    <row r="1828" spans="1:65" s="12" customFormat="1" ht="25.9" customHeight="1" x14ac:dyDescent="0.2">
      <c r="B1828" s="158"/>
      <c r="C1828" s="159"/>
      <c r="D1828" s="160" t="s">
        <v>73</v>
      </c>
      <c r="E1828" s="161" t="s">
        <v>3070</v>
      </c>
      <c r="F1828" s="161" t="s">
        <v>3071</v>
      </c>
      <c r="G1828" s="159"/>
      <c r="H1828" s="159"/>
      <c r="I1828" s="162"/>
      <c r="J1828" s="163">
        <f>BK1828</f>
        <v>0</v>
      </c>
      <c r="K1828" s="159"/>
      <c r="L1828" s="164"/>
      <c r="M1828" s="165"/>
      <c r="N1828" s="166"/>
      <c r="O1828" s="166"/>
      <c r="P1828" s="167">
        <f>SUM(P1829:P1830)</f>
        <v>0</v>
      </c>
      <c r="Q1828" s="166"/>
      <c r="R1828" s="167">
        <f>SUM(R1829:R1830)</f>
        <v>0</v>
      </c>
      <c r="S1828" s="166"/>
      <c r="T1828" s="168">
        <f>SUM(T1829:T1830)</f>
        <v>0</v>
      </c>
      <c r="AR1828" s="169" t="s">
        <v>177</v>
      </c>
      <c r="AT1828" s="170" t="s">
        <v>73</v>
      </c>
      <c r="AU1828" s="170" t="s">
        <v>74</v>
      </c>
      <c r="AY1828" s="169" t="s">
        <v>170</v>
      </c>
      <c r="BK1828" s="171">
        <f>SUM(BK1829:BK1830)</f>
        <v>0</v>
      </c>
    </row>
    <row r="1829" spans="1:65" s="2" customFormat="1" ht="16.5" customHeight="1" x14ac:dyDescent="0.2">
      <c r="A1829" s="35"/>
      <c r="B1829" s="36"/>
      <c r="C1829" s="174" t="s">
        <v>3072</v>
      </c>
      <c r="D1829" s="174" t="s">
        <v>172</v>
      </c>
      <c r="E1829" s="175" t="s">
        <v>3073</v>
      </c>
      <c r="F1829" s="176" t="s">
        <v>3074</v>
      </c>
      <c r="G1829" s="177" t="s">
        <v>1484</v>
      </c>
      <c r="H1829" s="178">
        <v>1</v>
      </c>
      <c r="I1829" s="179"/>
      <c r="J1829" s="180">
        <f>ROUND(I1829*H1829,2)</f>
        <v>0</v>
      </c>
      <c r="K1829" s="176" t="s">
        <v>19</v>
      </c>
      <c r="L1829" s="40"/>
      <c r="M1829" s="181" t="s">
        <v>19</v>
      </c>
      <c r="N1829" s="182" t="s">
        <v>45</v>
      </c>
      <c r="O1829" s="65"/>
      <c r="P1829" s="183">
        <f>O1829*H1829</f>
        <v>0</v>
      </c>
      <c r="Q1829" s="183">
        <v>0</v>
      </c>
      <c r="R1829" s="183">
        <f>Q1829*H1829</f>
        <v>0</v>
      </c>
      <c r="S1829" s="183">
        <v>0</v>
      </c>
      <c r="T1829" s="184">
        <f>S1829*H1829</f>
        <v>0</v>
      </c>
      <c r="U1829" s="35"/>
      <c r="V1829" s="35"/>
      <c r="W1829" s="35"/>
      <c r="X1829" s="35"/>
      <c r="Y1829" s="35"/>
      <c r="Z1829" s="35"/>
      <c r="AA1829" s="35"/>
      <c r="AB1829" s="35"/>
      <c r="AC1829" s="35"/>
      <c r="AD1829" s="35"/>
      <c r="AE1829" s="35"/>
      <c r="AR1829" s="185" t="s">
        <v>3075</v>
      </c>
      <c r="AT1829" s="185" t="s">
        <v>172</v>
      </c>
      <c r="AU1829" s="185" t="s">
        <v>82</v>
      </c>
      <c r="AY1829" s="18" t="s">
        <v>170</v>
      </c>
      <c r="BE1829" s="186">
        <f>IF(N1829="základní",J1829,0)</f>
        <v>0</v>
      </c>
      <c r="BF1829" s="186">
        <f>IF(N1829="snížená",J1829,0)</f>
        <v>0</v>
      </c>
      <c r="BG1829" s="186">
        <f>IF(N1829="zákl. přenesená",J1829,0)</f>
        <v>0</v>
      </c>
      <c r="BH1829" s="186">
        <f>IF(N1829="sníž. přenesená",J1829,0)</f>
        <v>0</v>
      </c>
      <c r="BI1829" s="186">
        <f>IF(N1829="nulová",J1829,0)</f>
        <v>0</v>
      </c>
      <c r="BJ1829" s="18" t="s">
        <v>82</v>
      </c>
      <c r="BK1829" s="186">
        <f>ROUND(I1829*H1829,2)</f>
        <v>0</v>
      </c>
      <c r="BL1829" s="18" t="s">
        <v>3075</v>
      </c>
      <c r="BM1829" s="185" t="s">
        <v>3076</v>
      </c>
    </row>
    <row r="1830" spans="1:65" s="13" customFormat="1" x14ac:dyDescent="0.2">
      <c r="B1830" s="192"/>
      <c r="C1830" s="193"/>
      <c r="D1830" s="187" t="s">
        <v>181</v>
      </c>
      <c r="E1830" s="194" t="s">
        <v>19</v>
      </c>
      <c r="F1830" s="195" t="s">
        <v>3077</v>
      </c>
      <c r="G1830" s="193"/>
      <c r="H1830" s="196">
        <v>1</v>
      </c>
      <c r="I1830" s="197"/>
      <c r="J1830" s="193"/>
      <c r="K1830" s="193"/>
      <c r="L1830" s="198"/>
      <c r="M1830" s="199"/>
      <c r="N1830" s="200"/>
      <c r="O1830" s="200"/>
      <c r="P1830" s="200"/>
      <c r="Q1830" s="200"/>
      <c r="R1830" s="200"/>
      <c r="S1830" s="200"/>
      <c r="T1830" s="201"/>
      <c r="AT1830" s="202" t="s">
        <v>181</v>
      </c>
      <c r="AU1830" s="202" t="s">
        <v>82</v>
      </c>
      <c r="AV1830" s="13" t="s">
        <v>84</v>
      </c>
      <c r="AW1830" s="13" t="s">
        <v>35</v>
      </c>
      <c r="AX1830" s="13" t="s">
        <v>82</v>
      </c>
      <c r="AY1830" s="202" t="s">
        <v>170</v>
      </c>
    </row>
    <row r="1831" spans="1:65" s="12" customFormat="1" ht="25.9" customHeight="1" x14ac:dyDescent="0.2">
      <c r="B1831" s="158"/>
      <c r="C1831" s="159"/>
      <c r="D1831" s="160" t="s">
        <v>73</v>
      </c>
      <c r="E1831" s="161" t="s">
        <v>3078</v>
      </c>
      <c r="F1831" s="161" t="s">
        <v>3079</v>
      </c>
      <c r="G1831" s="159"/>
      <c r="H1831" s="159"/>
      <c r="I1831" s="162"/>
      <c r="J1831" s="163">
        <f>BK1831</f>
        <v>0</v>
      </c>
      <c r="K1831" s="159"/>
      <c r="L1831" s="164"/>
      <c r="M1831" s="165"/>
      <c r="N1831" s="166"/>
      <c r="O1831" s="166"/>
      <c r="P1831" s="167">
        <f>P1832+P1836+P1840+P1844</f>
        <v>0</v>
      </c>
      <c r="Q1831" s="166"/>
      <c r="R1831" s="167">
        <f>R1832+R1836+R1840+R1844</f>
        <v>0</v>
      </c>
      <c r="S1831" s="166"/>
      <c r="T1831" s="168">
        <f>T1832+T1836+T1840+T1844</f>
        <v>0</v>
      </c>
      <c r="AR1831" s="169" t="s">
        <v>209</v>
      </c>
      <c r="AT1831" s="170" t="s">
        <v>73</v>
      </c>
      <c r="AU1831" s="170" t="s">
        <v>74</v>
      </c>
      <c r="AY1831" s="169" t="s">
        <v>170</v>
      </c>
      <c r="BK1831" s="171">
        <f>BK1832+BK1836+BK1840+BK1844</f>
        <v>0</v>
      </c>
    </row>
    <row r="1832" spans="1:65" s="12" customFormat="1" ht="22.9" customHeight="1" x14ac:dyDescent="0.2">
      <c r="B1832" s="158"/>
      <c r="C1832" s="159"/>
      <c r="D1832" s="160" t="s">
        <v>73</v>
      </c>
      <c r="E1832" s="172" t="s">
        <v>3080</v>
      </c>
      <c r="F1832" s="172" t="s">
        <v>3081</v>
      </c>
      <c r="G1832" s="159"/>
      <c r="H1832" s="159"/>
      <c r="I1832" s="162"/>
      <c r="J1832" s="173">
        <f>BK1832</f>
        <v>0</v>
      </c>
      <c r="K1832" s="159"/>
      <c r="L1832" s="164"/>
      <c r="M1832" s="165"/>
      <c r="N1832" s="166"/>
      <c r="O1832" s="166"/>
      <c r="P1832" s="167">
        <f>SUM(P1833:P1835)</f>
        <v>0</v>
      </c>
      <c r="Q1832" s="166"/>
      <c r="R1832" s="167">
        <f>SUM(R1833:R1835)</f>
        <v>0</v>
      </c>
      <c r="S1832" s="166"/>
      <c r="T1832" s="168">
        <f>SUM(T1833:T1835)</f>
        <v>0</v>
      </c>
      <c r="AR1832" s="169" t="s">
        <v>209</v>
      </c>
      <c r="AT1832" s="170" t="s">
        <v>73</v>
      </c>
      <c r="AU1832" s="170" t="s">
        <v>82</v>
      </c>
      <c r="AY1832" s="169" t="s">
        <v>170</v>
      </c>
      <c r="BK1832" s="171">
        <f>SUM(BK1833:BK1835)</f>
        <v>0</v>
      </c>
    </row>
    <row r="1833" spans="1:65" s="2" customFormat="1" ht="16.5" customHeight="1" x14ac:dyDescent="0.2">
      <c r="A1833" s="35"/>
      <c r="B1833" s="36"/>
      <c r="C1833" s="174" t="s">
        <v>3082</v>
      </c>
      <c r="D1833" s="174" t="s">
        <v>172</v>
      </c>
      <c r="E1833" s="175" t="s">
        <v>3083</v>
      </c>
      <c r="F1833" s="176" t="s">
        <v>3081</v>
      </c>
      <c r="G1833" s="177" t="s">
        <v>3084</v>
      </c>
      <c r="H1833" s="178">
        <v>1</v>
      </c>
      <c r="I1833" s="179"/>
      <c r="J1833" s="180">
        <f>ROUND(I1833*H1833,2)</f>
        <v>0</v>
      </c>
      <c r="K1833" s="176" t="s">
        <v>176</v>
      </c>
      <c r="L1833" s="40"/>
      <c r="M1833" s="181" t="s">
        <v>19</v>
      </c>
      <c r="N1833" s="182" t="s">
        <v>45</v>
      </c>
      <c r="O1833" s="65"/>
      <c r="P1833" s="183">
        <f>O1833*H1833</f>
        <v>0</v>
      </c>
      <c r="Q1833" s="183">
        <v>0</v>
      </c>
      <c r="R1833" s="183">
        <f>Q1833*H1833</f>
        <v>0</v>
      </c>
      <c r="S1833" s="183">
        <v>0</v>
      </c>
      <c r="T1833" s="184">
        <f>S1833*H1833</f>
        <v>0</v>
      </c>
      <c r="U1833" s="35"/>
      <c r="V1833" s="35"/>
      <c r="W1833" s="35"/>
      <c r="X1833" s="35"/>
      <c r="Y1833" s="35"/>
      <c r="Z1833" s="35"/>
      <c r="AA1833" s="35"/>
      <c r="AB1833" s="35"/>
      <c r="AC1833" s="35"/>
      <c r="AD1833" s="35"/>
      <c r="AE1833" s="35"/>
      <c r="AR1833" s="185" t="s">
        <v>3085</v>
      </c>
      <c r="AT1833" s="185" t="s">
        <v>172</v>
      </c>
      <c r="AU1833" s="185" t="s">
        <v>84</v>
      </c>
      <c r="AY1833" s="18" t="s">
        <v>170</v>
      </c>
      <c r="BE1833" s="186">
        <f>IF(N1833="základní",J1833,0)</f>
        <v>0</v>
      </c>
      <c r="BF1833" s="186">
        <f>IF(N1833="snížená",J1833,0)</f>
        <v>0</v>
      </c>
      <c r="BG1833" s="186">
        <f>IF(N1833="zákl. přenesená",J1833,0)</f>
        <v>0</v>
      </c>
      <c r="BH1833" s="186">
        <f>IF(N1833="sníž. přenesená",J1833,0)</f>
        <v>0</v>
      </c>
      <c r="BI1833" s="186">
        <f>IF(N1833="nulová",J1833,0)</f>
        <v>0</v>
      </c>
      <c r="BJ1833" s="18" t="s">
        <v>82</v>
      </c>
      <c r="BK1833" s="186">
        <f>ROUND(I1833*H1833,2)</f>
        <v>0</v>
      </c>
      <c r="BL1833" s="18" t="s">
        <v>3085</v>
      </c>
      <c r="BM1833" s="185" t="s">
        <v>3086</v>
      </c>
    </row>
    <row r="1834" spans="1:65" s="2" customFormat="1" ht="29.25" x14ac:dyDescent="0.2">
      <c r="A1834" s="35"/>
      <c r="B1834" s="36"/>
      <c r="C1834" s="37"/>
      <c r="D1834" s="187" t="s">
        <v>179</v>
      </c>
      <c r="E1834" s="37"/>
      <c r="F1834" s="188" t="s">
        <v>3087</v>
      </c>
      <c r="G1834" s="37"/>
      <c r="H1834" s="37"/>
      <c r="I1834" s="189"/>
      <c r="J1834" s="37"/>
      <c r="K1834" s="37"/>
      <c r="L1834" s="40"/>
      <c r="M1834" s="190"/>
      <c r="N1834" s="191"/>
      <c r="O1834" s="65"/>
      <c r="P1834" s="65"/>
      <c r="Q1834" s="65"/>
      <c r="R1834" s="65"/>
      <c r="S1834" s="65"/>
      <c r="T1834" s="66"/>
      <c r="U1834" s="35"/>
      <c r="V1834" s="35"/>
      <c r="W1834" s="35"/>
      <c r="X1834" s="35"/>
      <c r="Y1834" s="35"/>
      <c r="Z1834" s="35"/>
      <c r="AA1834" s="35"/>
      <c r="AB1834" s="35"/>
      <c r="AC1834" s="35"/>
      <c r="AD1834" s="35"/>
      <c r="AE1834" s="35"/>
      <c r="AT1834" s="18" t="s">
        <v>179</v>
      </c>
      <c r="AU1834" s="18" t="s">
        <v>84</v>
      </c>
    </row>
    <row r="1835" spans="1:65" s="13" customFormat="1" x14ac:dyDescent="0.2">
      <c r="B1835" s="192"/>
      <c r="C1835" s="193"/>
      <c r="D1835" s="187" t="s">
        <v>181</v>
      </c>
      <c r="E1835" s="194" t="s">
        <v>19</v>
      </c>
      <c r="F1835" s="195" t="s">
        <v>3088</v>
      </c>
      <c r="G1835" s="193"/>
      <c r="H1835" s="196">
        <v>1</v>
      </c>
      <c r="I1835" s="197"/>
      <c r="J1835" s="193"/>
      <c r="K1835" s="193"/>
      <c r="L1835" s="198"/>
      <c r="M1835" s="199"/>
      <c r="N1835" s="200"/>
      <c r="O1835" s="200"/>
      <c r="P1835" s="200"/>
      <c r="Q1835" s="200"/>
      <c r="R1835" s="200"/>
      <c r="S1835" s="200"/>
      <c r="T1835" s="201"/>
      <c r="AT1835" s="202" t="s">
        <v>181</v>
      </c>
      <c r="AU1835" s="202" t="s">
        <v>84</v>
      </c>
      <c r="AV1835" s="13" t="s">
        <v>84</v>
      </c>
      <c r="AW1835" s="13" t="s">
        <v>35</v>
      </c>
      <c r="AX1835" s="13" t="s">
        <v>82</v>
      </c>
      <c r="AY1835" s="202" t="s">
        <v>170</v>
      </c>
    </row>
    <row r="1836" spans="1:65" s="12" customFormat="1" ht="22.9" customHeight="1" x14ac:dyDescent="0.2">
      <c r="B1836" s="158"/>
      <c r="C1836" s="159"/>
      <c r="D1836" s="160" t="s">
        <v>73</v>
      </c>
      <c r="E1836" s="172" t="s">
        <v>3089</v>
      </c>
      <c r="F1836" s="172" t="s">
        <v>3090</v>
      </c>
      <c r="G1836" s="159"/>
      <c r="H1836" s="159"/>
      <c r="I1836" s="162"/>
      <c r="J1836" s="173">
        <f>BK1836</f>
        <v>0</v>
      </c>
      <c r="K1836" s="159"/>
      <c r="L1836" s="164"/>
      <c r="M1836" s="165"/>
      <c r="N1836" s="166"/>
      <c r="O1836" s="166"/>
      <c r="P1836" s="167">
        <f>SUM(P1837:P1839)</f>
        <v>0</v>
      </c>
      <c r="Q1836" s="166"/>
      <c r="R1836" s="167">
        <f>SUM(R1837:R1839)</f>
        <v>0</v>
      </c>
      <c r="S1836" s="166"/>
      <c r="T1836" s="168">
        <f>SUM(T1837:T1839)</f>
        <v>0</v>
      </c>
      <c r="AR1836" s="169" t="s">
        <v>209</v>
      </c>
      <c r="AT1836" s="170" t="s">
        <v>73</v>
      </c>
      <c r="AU1836" s="170" t="s">
        <v>82</v>
      </c>
      <c r="AY1836" s="169" t="s">
        <v>170</v>
      </c>
      <c r="BK1836" s="171">
        <f>SUM(BK1837:BK1839)</f>
        <v>0</v>
      </c>
    </row>
    <row r="1837" spans="1:65" s="2" customFormat="1" ht="16.5" customHeight="1" x14ac:dyDescent="0.2">
      <c r="A1837" s="35"/>
      <c r="B1837" s="36"/>
      <c r="C1837" s="174" t="s">
        <v>3091</v>
      </c>
      <c r="D1837" s="174" t="s">
        <v>172</v>
      </c>
      <c r="E1837" s="175" t="s">
        <v>3092</v>
      </c>
      <c r="F1837" s="176" t="s">
        <v>3090</v>
      </c>
      <c r="G1837" s="177" t="s">
        <v>3084</v>
      </c>
      <c r="H1837" s="178">
        <v>1</v>
      </c>
      <c r="I1837" s="179"/>
      <c r="J1837" s="180">
        <f>ROUND(I1837*H1837,2)</f>
        <v>0</v>
      </c>
      <c r="K1837" s="176" t="s">
        <v>176</v>
      </c>
      <c r="L1837" s="40"/>
      <c r="M1837" s="181" t="s">
        <v>19</v>
      </c>
      <c r="N1837" s="182" t="s">
        <v>45</v>
      </c>
      <c r="O1837" s="65"/>
      <c r="P1837" s="183">
        <f>O1837*H1837</f>
        <v>0</v>
      </c>
      <c r="Q1837" s="183">
        <v>0</v>
      </c>
      <c r="R1837" s="183">
        <f>Q1837*H1837</f>
        <v>0</v>
      </c>
      <c r="S1837" s="183">
        <v>0</v>
      </c>
      <c r="T1837" s="184">
        <f>S1837*H1837</f>
        <v>0</v>
      </c>
      <c r="U1837" s="35"/>
      <c r="V1837" s="35"/>
      <c r="W1837" s="35"/>
      <c r="X1837" s="35"/>
      <c r="Y1837" s="35"/>
      <c r="Z1837" s="35"/>
      <c r="AA1837" s="35"/>
      <c r="AB1837" s="35"/>
      <c r="AC1837" s="35"/>
      <c r="AD1837" s="35"/>
      <c r="AE1837" s="35"/>
      <c r="AR1837" s="185" t="s">
        <v>3085</v>
      </c>
      <c r="AT1837" s="185" t="s">
        <v>172</v>
      </c>
      <c r="AU1837" s="185" t="s">
        <v>84</v>
      </c>
      <c r="AY1837" s="18" t="s">
        <v>170</v>
      </c>
      <c r="BE1837" s="186">
        <f>IF(N1837="základní",J1837,0)</f>
        <v>0</v>
      </c>
      <c r="BF1837" s="186">
        <f>IF(N1837="snížená",J1837,0)</f>
        <v>0</v>
      </c>
      <c r="BG1837" s="186">
        <f>IF(N1837="zákl. přenesená",J1837,0)</f>
        <v>0</v>
      </c>
      <c r="BH1837" s="186">
        <f>IF(N1837="sníž. přenesená",J1837,0)</f>
        <v>0</v>
      </c>
      <c r="BI1837" s="186">
        <f>IF(N1837="nulová",J1837,0)</f>
        <v>0</v>
      </c>
      <c r="BJ1837" s="18" t="s">
        <v>82</v>
      </c>
      <c r="BK1837" s="186">
        <f>ROUND(I1837*H1837,2)</f>
        <v>0</v>
      </c>
      <c r="BL1837" s="18" t="s">
        <v>3085</v>
      </c>
      <c r="BM1837" s="185" t="s">
        <v>3093</v>
      </c>
    </row>
    <row r="1838" spans="1:65" s="2" customFormat="1" ht="29.25" x14ac:dyDescent="0.2">
      <c r="A1838" s="35"/>
      <c r="B1838" s="36"/>
      <c r="C1838" s="37"/>
      <c r="D1838" s="187" t="s">
        <v>179</v>
      </c>
      <c r="E1838" s="37"/>
      <c r="F1838" s="188" t="s">
        <v>3087</v>
      </c>
      <c r="G1838" s="37"/>
      <c r="H1838" s="37"/>
      <c r="I1838" s="189"/>
      <c r="J1838" s="37"/>
      <c r="K1838" s="37"/>
      <c r="L1838" s="40"/>
      <c r="M1838" s="190"/>
      <c r="N1838" s="191"/>
      <c r="O1838" s="65"/>
      <c r="P1838" s="65"/>
      <c r="Q1838" s="65"/>
      <c r="R1838" s="65"/>
      <c r="S1838" s="65"/>
      <c r="T1838" s="66"/>
      <c r="U1838" s="35"/>
      <c r="V1838" s="35"/>
      <c r="W1838" s="35"/>
      <c r="X1838" s="35"/>
      <c r="Y1838" s="35"/>
      <c r="Z1838" s="35"/>
      <c r="AA1838" s="35"/>
      <c r="AB1838" s="35"/>
      <c r="AC1838" s="35"/>
      <c r="AD1838" s="35"/>
      <c r="AE1838" s="35"/>
      <c r="AT1838" s="18" t="s">
        <v>179</v>
      </c>
      <c r="AU1838" s="18" t="s">
        <v>84</v>
      </c>
    </row>
    <row r="1839" spans="1:65" s="13" customFormat="1" x14ac:dyDescent="0.2">
      <c r="B1839" s="192"/>
      <c r="C1839" s="193"/>
      <c r="D1839" s="187" t="s">
        <v>181</v>
      </c>
      <c r="E1839" s="194" t="s">
        <v>19</v>
      </c>
      <c r="F1839" s="195" t="s">
        <v>3094</v>
      </c>
      <c r="G1839" s="193"/>
      <c r="H1839" s="196">
        <v>1</v>
      </c>
      <c r="I1839" s="197"/>
      <c r="J1839" s="193"/>
      <c r="K1839" s="193"/>
      <c r="L1839" s="198"/>
      <c r="M1839" s="199"/>
      <c r="N1839" s="200"/>
      <c r="O1839" s="200"/>
      <c r="P1839" s="200"/>
      <c r="Q1839" s="200"/>
      <c r="R1839" s="200"/>
      <c r="S1839" s="200"/>
      <c r="T1839" s="201"/>
      <c r="AT1839" s="202" t="s">
        <v>181</v>
      </c>
      <c r="AU1839" s="202" t="s">
        <v>84</v>
      </c>
      <c r="AV1839" s="13" t="s">
        <v>84</v>
      </c>
      <c r="AW1839" s="13" t="s">
        <v>35</v>
      </c>
      <c r="AX1839" s="13" t="s">
        <v>82</v>
      </c>
      <c r="AY1839" s="202" t="s">
        <v>170</v>
      </c>
    </row>
    <row r="1840" spans="1:65" s="12" customFormat="1" ht="22.9" customHeight="1" x14ac:dyDescent="0.2">
      <c r="B1840" s="158"/>
      <c r="C1840" s="159"/>
      <c r="D1840" s="160" t="s">
        <v>73</v>
      </c>
      <c r="E1840" s="172" t="s">
        <v>3095</v>
      </c>
      <c r="F1840" s="172" t="s">
        <v>3096</v>
      </c>
      <c r="G1840" s="159"/>
      <c r="H1840" s="159"/>
      <c r="I1840" s="162"/>
      <c r="J1840" s="173">
        <f>BK1840</f>
        <v>0</v>
      </c>
      <c r="K1840" s="159"/>
      <c r="L1840" s="164"/>
      <c r="M1840" s="165"/>
      <c r="N1840" s="166"/>
      <c r="O1840" s="166"/>
      <c r="P1840" s="167">
        <f>SUM(P1841:P1843)</f>
        <v>0</v>
      </c>
      <c r="Q1840" s="166"/>
      <c r="R1840" s="167">
        <f>SUM(R1841:R1843)</f>
        <v>0</v>
      </c>
      <c r="S1840" s="166"/>
      <c r="T1840" s="168">
        <f>SUM(T1841:T1843)</f>
        <v>0</v>
      </c>
      <c r="AR1840" s="169" t="s">
        <v>209</v>
      </c>
      <c r="AT1840" s="170" t="s">
        <v>73</v>
      </c>
      <c r="AU1840" s="170" t="s">
        <v>82</v>
      </c>
      <c r="AY1840" s="169" t="s">
        <v>170</v>
      </c>
      <c r="BK1840" s="171">
        <f>SUM(BK1841:BK1843)</f>
        <v>0</v>
      </c>
    </row>
    <row r="1841" spans="1:65" s="2" customFormat="1" ht="16.5" customHeight="1" x14ac:dyDescent="0.2">
      <c r="A1841" s="35"/>
      <c r="B1841" s="36"/>
      <c r="C1841" s="174" t="s">
        <v>3097</v>
      </c>
      <c r="D1841" s="174" t="s">
        <v>172</v>
      </c>
      <c r="E1841" s="175" t="s">
        <v>3098</v>
      </c>
      <c r="F1841" s="176" t="s">
        <v>3096</v>
      </c>
      <c r="G1841" s="177" t="s">
        <v>3084</v>
      </c>
      <c r="H1841" s="178">
        <v>1</v>
      </c>
      <c r="I1841" s="179"/>
      <c r="J1841" s="180">
        <f>ROUND(I1841*H1841,2)</f>
        <v>0</v>
      </c>
      <c r="K1841" s="176" t="s">
        <v>176</v>
      </c>
      <c r="L1841" s="40"/>
      <c r="M1841" s="181" t="s">
        <v>19</v>
      </c>
      <c r="N1841" s="182" t="s">
        <v>45</v>
      </c>
      <c r="O1841" s="65"/>
      <c r="P1841" s="183">
        <f>O1841*H1841</f>
        <v>0</v>
      </c>
      <c r="Q1841" s="183">
        <v>0</v>
      </c>
      <c r="R1841" s="183">
        <f>Q1841*H1841</f>
        <v>0</v>
      </c>
      <c r="S1841" s="183">
        <v>0</v>
      </c>
      <c r="T1841" s="184">
        <f>S1841*H1841</f>
        <v>0</v>
      </c>
      <c r="U1841" s="35"/>
      <c r="V1841" s="35"/>
      <c r="W1841" s="35"/>
      <c r="X1841" s="35"/>
      <c r="Y1841" s="35"/>
      <c r="Z1841" s="35"/>
      <c r="AA1841" s="35"/>
      <c r="AB1841" s="35"/>
      <c r="AC1841" s="35"/>
      <c r="AD1841" s="35"/>
      <c r="AE1841" s="35"/>
      <c r="AR1841" s="185" t="s">
        <v>3085</v>
      </c>
      <c r="AT1841" s="185" t="s">
        <v>172</v>
      </c>
      <c r="AU1841" s="185" t="s">
        <v>84</v>
      </c>
      <c r="AY1841" s="18" t="s">
        <v>170</v>
      </c>
      <c r="BE1841" s="186">
        <f>IF(N1841="základní",J1841,0)</f>
        <v>0</v>
      </c>
      <c r="BF1841" s="186">
        <f>IF(N1841="snížená",J1841,0)</f>
        <v>0</v>
      </c>
      <c r="BG1841" s="186">
        <f>IF(N1841="zákl. přenesená",J1841,0)</f>
        <v>0</v>
      </c>
      <c r="BH1841" s="186">
        <f>IF(N1841="sníž. přenesená",J1841,0)</f>
        <v>0</v>
      </c>
      <c r="BI1841" s="186">
        <f>IF(N1841="nulová",J1841,0)</f>
        <v>0</v>
      </c>
      <c r="BJ1841" s="18" t="s">
        <v>82</v>
      </c>
      <c r="BK1841" s="186">
        <f>ROUND(I1841*H1841,2)</f>
        <v>0</v>
      </c>
      <c r="BL1841" s="18" t="s">
        <v>3085</v>
      </c>
      <c r="BM1841" s="185" t="s">
        <v>3099</v>
      </c>
    </row>
    <row r="1842" spans="1:65" s="2" customFormat="1" ht="29.25" x14ac:dyDescent="0.2">
      <c r="A1842" s="35"/>
      <c r="B1842" s="36"/>
      <c r="C1842" s="37"/>
      <c r="D1842" s="187" t="s">
        <v>179</v>
      </c>
      <c r="E1842" s="37"/>
      <c r="F1842" s="188" t="s">
        <v>3087</v>
      </c>
      <c r="G1842" s="37"/>
      <c r="H1842" s="37"/>
      <c r="I1842" s="189"/>
      <c r="J1842" s="37"/>
      <c r="K1842" s="37"/>
      <c r="L1842" s="40"/>
      <c r="M1842" s="190"/>
      <c r="N1842" s="191"/>
      <c r="O1842" s="65"/>
      <c r="P1842" s="65"/>
      <c r="Q1842" s="65"/>
      <c r="R1842" s="65"/>
      <c r="S1842" s="65"/>
      <c r="T1842" s="66"/>
      <c r="U1842" s="35"/>
      <c r="V1842" s="35"/>
      <c r="W1842" s="35"/>
      <c r="X1842" s="35"/>
      <c r="Y1842" s="35"/>
      <c r="Z1842" s="35"/>
      <c r="AA1842" s="35"/>
      <c r="AB1842" s="35"/>
      <c r="AC1842" s="35"/>
      <c r="AD1842" s="35"/>
      <c r="AE1842" s="35"/>
      <c r="AT1842" s="18" t="s">
        <v>179</v>
      </c>
      <c r="AU1842" s="18" t="s">
        <v>84</v>
      </c>
    </row>
    <row r="1843" spans="1:65" s="13" customFormat="1" x14ac:dyDescent="0.2">
      <c r="B1843" s="192"/>
      <c r="C1843" s="193"/>
      <c r="D1843" s="187" t="s">
        <v>181</v>
      </c>
      <c r="E1843" s="194" t="s">
        <v>19</v>
      </c>
      <c r="F1843" s="195" t="s">
        <v>3100</v>
      </c>
      <c r="G1843" s="193"/>
      <c r="H1843" s="196">
        <v>1</v>
      </c>
      <c r="I1843" s="197"/>
      <c r="J1843" s="193"/>
      <c r="K1843" s="193"/>
      <c r="L1843" s="198"/>
      <c r="M1843" s="199"/>
      <c r="N1843" s="200"/>
      <c r="O1843" s="200"/>
      <c r="P1843" s="200"/>
      <c r="Q1843" s="200"/>
      <c r="R1843" s="200"/>
      <c r="S1843" s="200"/>
      <c r="T1843" s="201"/>
      <c r="AT1843" s="202" t="s">
        <v>181</v>
      </c>
      <c r="AU1843" s="202" t="s">
        <v>84</v>
      </c>
      <c r="AV1843" s="13" t="s">
        <v>84</v>
      </c>
      <c r="AW1843" s="13" t="s">
        <v>35</v>
      </c>
      <c r="AX1843" s="13" t="s">
        <v>82</v>
      </c>
      <c r="AY1843" s="202" t="s">
        <v>170</v>
      </c>
    </row>
    <row r="1844" spans="1:65" s="12" customFormat="1" ht="22.9" customHeight="1" x14ac:dyDescent="0.2">
      <c r="B1844" s="158"/>
      <c r="C1844" s="159"/>
      <c r="D1844" s="160" t="s">
        <v>73</v>
      </c>
      <c r="E1844" s="172" t="s">
        <v>3101</v>
      </c>
      <c r="F1844" s="172" t="s">
        <v>3102</v>
      </c>
      <c r="G1844" s="159"/>
      <c r="H1844" s="159"/>
      <c r="I1844" s="162"/>
      <c r="J1844" s="173">
        <f>BK1844</f>
        <v>0</v>
      </c>
      <c r="K1844" s="159"/>
      <c r="L1844" s="164"/>
      <c r="M1844" s="165"/>
      <c r="N1844" s="166"/>
      <c r="O1844" s="166"/>
      <c r="P1844" s="167">
        <f>SUM(P1845:P1847)</f>
        <v>0</v>
      </c>
      <c r="Q1844" s="166"/>
      <c r="R1844" s="167">
        <f>SUM(R1845:R1847)</f>
        <v>0</v>
      </c>
      <c r="S1844" s="166"/>
      <c r="T1844" s="168">
        <f>SUM(T1845:T1847)</f>
        <v>0</v>
      </c>
      <c r="AR1844" s="169" t="s">
        <v>209</v>
      </c>
      <c r="AT1844" s="170" t="s">
        <v>73</v>
      </c>
      <c r="AU1844" s="170" t="s">
        <v>82</v>
      </c>
      <c r="AY1844" s="169" t="s">
        <v>170</v>
      </c>
      <c r="BK1844" s="171">
        <f>SUM(BK1845:BK1847)</f>
        <v>0</v>
      </c>
    </row>
    <row r="1845" spans="1:65" s="2" customFormat="1" ht="16.5" customHeight="1" x14ac:dyDescent="0.2">
      <c r="A1845" s="35"/>
      <c r="B1845" s="36"/>
      <c r="C1845" s="174" t="s">
        <v>3103</v>
      </c>
      <c r="D1845" s="174" t="s">
        <v>172</v>
      </c>
      <c r="E1845" s="175" t="s">
        <v>3104</v>
      </c>
      <c r="F1845" s="176" t="s">
        <v>3102</v>
      </c>
      <c r="G1845" s="177" t="s">
        <v>3084</v>
      </c>
      <c r="H1845" s="178">
        <v>1</v>
      </c>
      <c r="I1845" s="179"/>
      <c r="J1845" s="180">
        <f>ROUND(I1845*H1845,2)</f>
        <v>0</v>
      </c>
      <c r="K1845" s="176" t="s">
        <v>176</v>
      </c>
      <c r="L1845" s="40"/>
      <c r="M1845" s="181" t="s">
        <v>19</v>
      </c>
      <c r="N1845" s="182" t="s">
        <v>45</v>
      </c>
      <c r="O1845" s="65"/>
      <c r="P1845" s="183">
        <f>O1845*H1845</f>
        <v>0</v>
      </c>
      <c r="Q1845" s="183">
        <v>0</v>
      </c>
      <c r="R1845" s="183">
        <f>Q1845*H1845</f>
        <v>0</v>
      </c>
      <c r="S1845" s="183">
        <v>0</v>
      </c>
      <c r="T1845" s="184">
        <f>S1845*H1845</f>
        <v>0</v>
      </c>
      <c r="U1845" s="35"/>
      <c r="V1845" s="35"/>
      <c r="W1845" s="35"/>
      <c r="X1845" s="35"/>
      <c r="Y1845" s="35"/>
      <c r="Z1845" s="35"/>
      <c r="AA1845" s="35"/>
      <c r="AB1845" s="35"/>
      <c r="AC1845" s="35"/>
      <c r="AD1845" s="35"/>
      <c r="AE1845" s="35"/>
      <c r="AR1845" s="185" t="s">
        <v>3085</v>
      </c>
      <c r="AT1845" s="185" t="s">
        <v>172</v>
      </c>
      <c r="AU1845" s="185" t="s">
        <v>84</v>
      </c>
      <c r="AY1845" s="18" t="s">
        <v>170</v>
      </c>
      <c r="BE1845" s="186">
        <f>IF(N1845="základní",J1845,0)</f>
        <v>0</v>
      </c>
      <c r="BF1845" s="186">
        <f>IF(N1845="snížená",J1845,0)</f>
        <v>0</v>
      </c>
      <c r="BG1845" s="186">
        <f>IF(N1845="zákl. přenesená",J1845,0)</f>
        <v>0</v>
      </c>
      <c r="BH1845" s="186">
        <f>IF(N1845="sníž. přenesená",J1845,0)</f>
        <v>0</v>
      </c>
      <c r="BI1845" s="186">
        <f>IF(N1845="nulová",J1845,0)</f>
        <v>0</v>
      </c>
      <c r="BJ1845" s="18" t="s">
        <v>82</v>
      </c>
      <c r="BK1845" s="186">
        <f>ROUND(I1845*H1845,2)</f>
        <v>0</v>
      </c>
      <c r="BL1845" s="18" t="s">
        <v>3085</v>
      </c>
      <c r="BM1845" s="185" t="s">
        <v>3105</v>
      </c>
    </row>
    <row r="1846" spans="1:65" s="2" customFormat="1" ht="29.25" x14ac:dyDescent="0.2">
      <c r="A1846" s="35"/>
      <c r="B1846" s="36"/>
      <c r="C1846" s="37"/>
      <c r="D1846" s="187" t="s">
        <v>179</v>
      </c>
      <c r="E1846" s="37"/>
      <c r="F1846" s="188" t="s">
        <v>3087</v>
      </c>
      <c r="G1846" s="37"/>
      <c r="H1846" s="37"/>
      <c r="I1846" s="189"/>
      <c r="J1846" s="37"/>
      <c r="K1846" s="37"/>
      <c r="L1846" s="40"/>
      <c r="M1846" s="190"/>
      <c r="N1846" s="191"/>
      <c r="O1846" s="65"/>
      <c r="P1846" s="65"/>
      <c r="Q1846" s="65"/>
      <c r="R1846" s="65"/>
      <c r="S1846" s="65"/>
      <c r="T1846" s="66"/>
      <c r="U1846" s="35"/>
      <c r="V1846" s="35"/>
      <c r="W1846" s="35"/>
      <c r="X1846" s="35"/>
      <c r="Y1846" s="35"/>
      <c r="Z1846" s="35"/>
      <c r="AA1846" s="35"/>
      <c r="AB1846" s="35"/>
      <c r="AC1846" s="35"/>
      <c r="AD1846" s="35"/>
      <c r="AE1846" s="35"/>
      <c r="AT1846" s="18" t="s">
        <v>179</v>
      </c>
      <c r="AU1846" s="18" t="s">
        <v>84</v>
      </c>
    </row>
    <row r="1847" spans="1:65" s="13" customFormat="1" x14ac:dyDescent="0.2">
      <c r="B1847" s="192"/>
      <c r="C1847" s="193"/>
      <c r="D1847" s="187" t="s">
        <v>181</v>
      </c>
      <c r="E1847" s="194" t="s">
        <v>19</v>
      </c>
      <c r="F1847" s="195" t="s">
        <v>3106</v>
      </c>
      <c r="G1847" s="193"/>
      <c r="H1847" s="196">
        <v>1</v>
      </c>
      <c r="I1847" s="197"/>
      <c r="J1847" s="193"/>
      <c r="K1847" s="193"/>
      <c r="L1847" s="198"/>
      <c r="M1847" s="225"/>
      <c r="N1847" s="226"/>
      <c r="O1847" s="226"/>
      <c r="P1847" s="226"/>
      <c r="Q1847" s="226"/>
      <c r="R1847" s="226"/>
      <c r="S1847" s="226"/>
      <c r="T1847" s="227"/>
      <c r="AT1847" s="202" t="s">
        <v>181</v>
      </c>
      <c r="AU1847" s="202" t="s">
        <v>84</v>
      </c>
      <c r="AV1847" s="13" t="s">
        <v>84</v>
      </c>
      <c r="AW1847" s="13" t="s">
        <v>35</v>
      </c>
      <c r="AX1847" s="13" t="s">
        <v>82</v>
      </c>
      <c r="AY1847" s="202" t="s">
        <v>170</v>
      </c>
    </row>
    <row r="1848" spans="1:65" s="2" customFormat="1" ht="6.95" customHeight="1" x14ac:dyDescent="0.2">
      <c r="A1848" s="35"/>
      <c r="B1848" s="48"/>
      <c r="C1848" s="49"/>
      <c r="D1848" s="49"/>
      <c r="E1848" s="49"/>
      <c r="F1848" s="49"/>
      <c r="G1848" s="49"/>
      <c r="H1848" s="49"/>
      <c r="I1848" s="49"/>
      <c r="J1848" s="49"/>
      <c r="K1848" s="49"/>
      <c r="L1848" s="40"/>
      <c r="M1848" s="35"/>
      <c r="O1848" s="35"/>
      <c r="P1848" s="35"/>
      <c r="Q1848" s="35"/>
      <c r="R1848" s="35"/>
      <c r="S1848" s="35"/>
      <c r="T1848" s="35"/>
      <c r="U1848" s="35"/>
      <c r="V1848" s="35"/>
      <c r="W1848" s="35"/>
      <c r="X1848" s="35"/>
      <c r="Y1848" s="35"/>
      <c r="Z1848" s="35"/>
      <c r="AA1848" s="35"/>
      <c r="AB1848" s="35"/>
      <c r="AC1848" s="35"/>
      <c r="AD1848" s="35"/>
      <c r="AE1848" s="35"/>
    </row>
  </sheetData>
  <sheetProtection password="FED1" sheet="1" objects="1" scenarios="1" formatColumns="0" formatRows="0" autoFilter="0"/>
  <autoFilter ref="C118:K1847"/>
  <mergeCells count="9">
    <mergeCell ref="E50:H50"/>
    <mergeCell ref="E109:H109"/>
    <mergeCell ref="E111:H111"/>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611"/>
  <sheetViews>
    <sheetView showGridLines="0" topLeftCell="A1283" zoomScale="80" zoomScaleNormal="80" workbookViewId="0">
      <selection activeCell="F1242" sqref="F1242"/>
    </sheetView>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87</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3107</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47.25" customHeight="1" x14ac:dyDescent="0.2">
      <c r="A27" s="110"/>
      <c r="B27" s="111"/>
      <c r="C27" s="110"/>
      <c r="D27" s="110"/>
      <c r="E27" s="383" t="s">
        <v>39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ROUND(J122,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ROUND((SUM(BE122:BE1610)),  2)</f>
        <v>0</v>
      </c>
      <c r="G33" s="35"/>
      <c r="H33" s="35"/>
      <c r="I33" s="119">
        <v>0.21</v>
      </c>
      <c r="J33" s="118">
        <f>ROUND(((SUM(BE122:BE1610))*I33),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ROUND((SUM(BF122:BF1610)),  2)</f>
        <v>0</v>
      </c>
      <c r="G34" s="35"/>
      <c r="H34" s="35"/>
      <c r="I34" s="119">
        <v>0.15</v>
      </c>
      <c r="J34" s="118">
        <f>ROUND(((SUM(BF122:BF1610))*I34),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ROUND((SUM(BG122:BG1610)),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ROUND((SUM(BH122:BH1610)),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ROUND((SUM(BI122:BI1610)),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SO-B - SDH Třebenice</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J122</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J123</f>
        <v>0</v>
      </c>
      <c r="K60" s="136"/>
      <c r="L60" s="140"/>
    </row>
    <row r="61" spans="1:47" s="10" customFormat="1" ht="19.899999999999999" customHeight="1" x14ac:dyDescent="0.2">
      <c r="B61" s="141"/>
      <c r="C61" s="142"/>
      <c r="D61" s="143" t="s">
        <v>116</v>
      </c>
      <c r="E61" s="144"/>
      <c r="F61" s="144"/>
      <c r="G61" s="144"/>
      <c r="H61" s="144"/>
      <c r="I61" s="144"/>
      <c r="J61" s="145">
        <f>J124</f>
        <v>0</v>
      </c>
      <c r="K61" s="142"/>
      <c r="L61" s="146"/>
    </row>
    <row r="62" spans="1:47" s="10" customFormat="1" ht="19.899999999999999" customHeight="1" x14ac:dyDescent="0.2">
      <c r="B62" s="141"/>
      <c r="C62" s="142"/>
      <c r="D62" s="143" t="s">
        <v>117</v>
      </c>
      <c r="E62" s="144"/>
      <c r="F62" s="144"/>
      <c r="G62" s="144"/>
      <c r="H62" s="144"/>
      <c r="I62" s="144"/>
      <c r="J62" s="145">
        <f>J162</f>
        <v>0</v>
      </c>
      <c r="K62" s="142"/>
      <c r="L62" s="146"/>
    </row>
    <row r="63" spans="1:47" s="10" customFormat="1" ht="19.899999999999999" customHeight="1" x14ac:dyDescent="0.2">
      <c r="B63" s="141"/>
      <c r="C63" s="142"/>
      <c r="D63" s="143" t="s">
        <v>118</v>
      </c>
      <c r="E63" s="144"/>
      <c r="F63" s="144"/>
      <c r="G63" s="144"/>
      <c r="H63" s="144"/>
      <c r="I63" s="144"/>
      <c r="J63" s="145">
        <f>J238</f>
        <v>0</v>
      </c>
      <c r="K63" s="142"/>
      <c r="L63" s="146"/>
    </row>
    <row r="64" spans="1:47" s="10" customFormat="1" ht="19.899999999999999" customHeight="1" x14ac:dyDescent="0.2">
      <c r="B64" s="141"/>
      <c r="C64" s="142"/>
      <c r="D64" s="143" t="s">
        <v>119</v>
      </c>
      <c r="E64" s="144"/>
      <c r="F64" s="144"/>
      <c r="G64" s="144"/>
      <c r="H64" s="144"/>
      <c r="I64" s="144"/>
      <c r="J64" s="145">
        <f>J301</f>
        <v>0</v>
      </c>
      <c r="K64" s="142"/>
      <c r="L64" s="146"/>
    </row>
    <row r="65" spans="2:12" s="10" customFormat="1" ht="19.899999999999999" customHeight="1" x14ac:dyDescent="0.2">
      <c r="B65" s="141"/>
      <c r="C65" s="142"/>
      <c r="D65" s="143" t="s">
        <v>120</v>
      </c>
      <c r="E65" s="144"/>
      <c r="F65" s="144"/>
      <c r="G65" s="144"/>
      <c r="H65" s="144"/>
      <c r="I65" s="144"/>
      <c r="J65" s="145">
        <f>J421</f>
        <v>0</v>
      </c>
      <c r="K65" s="142"/>
      <c r="L65" s="146"/>
    </row>
    <row r="66" spans="2:12" s="10" customFormat="1" ht="19.899999999999999" customHeight="1" x14ac:dyDescent="0.2">
      <c r="B66" s="141"/>
      <c r="C66" s="142"/>
      <c r="D66" s="143" t="s">
        <v>121</v>
      </c>
      <c r="E66" s="144"/>
      <c r="F66" s="144"/>
      <c r="G66" s="144"/>
      <c r="H66" s="144"/>
      <c r="I66" s="144"/>
      <c r="J66" s="145">
        <f>J548</f>
        <v>0</v>
      </c>
      <c r="K66" s="142"/>
      <c r="L66" s="146"/>
    </row>
    <row r="67" spans="2:12" s="10" customFormat="1" ht="19.899999999999999" customHeight="1" x14ac:dyDescent="0.2">
      <c r="B67" s="141"/>
      <c r="C67" s="142"/>
      <c r="D67" s="143" t="s">
        <v>122</v>
      </c>
      <c r="E67" s="144"/>
      <c r="F67" s="144"/>
      <c r="G67" s="144"/>
      <c r="H67" s="144"/>
      <c r="I67" s="144"/>
      <c r="J67" s="145">
        <f>J552</f>
        <v>0</v>
      </c>
      <c r="K67" s="142"/>
      <c r="L67" s="146"/>
    </row>
    <row r="68" spans="2:12" s="10" customFormat="1" ht="19.899999999999999" customHeight="1" x14ac:dyDescent="0.2">
      <c r="B68" s="141"/>
      <c r="C68" s="142"/>
      <c r="D68" s="143" t="s">
        <v>3108</v>
      </c>
      <c r="E68" s="144"/>
      <c r="F68" s="144"/>
      <c r="G68" s="144"/>
      <c r="H68" s="144"/>
      <c r="I68" s="144"/>
      <c r="J68" s="145">
        <f>J622</f>
        <v>0</v>
      </c>
      <c r="K68" s="142"/>
      <c r="L68" s="146"/>
    </row>
    <row r="69" spans="2:12" s="10" customFormat="1" ht="19.899999999999999" customHeight="1" x14ac:dyDescent="0.2">
      <c r="B69" s="141"/>
      <c r="C69" s="142"/>
      <c r="D69" s="143" t="s">
        <v>123</v>
      </c>
      <c r="E69" s="144"/>
      <c r="F69" s="144"/>
      <c r="G69" s="144"/>
      <c r="H69" s="144"/>
      <c r="I69" s="144"/>
      <c r="J69" s="145">
        <f>J662</f>
        <v>0</v>
      </c>
      <c r="K69" s="142"/>
      <c r="L69" s="146"/>
    </row>
    <row r="70" spans="2:12" s="10" customFormat="1" ht="19.899999999999999" customHeight="1" x14ac:dyDescent="0.2">
      <c r="B70" s="141"/>
      <c r="C70" s="142"/>
      <c r="D70" s="143" t="s">
        <v>124</v>
      </c>
      <c r="E70" s="144"/>
      <c r="F70" s="144"/>
      <c r="G70" s="144"/>
      <c r="H70" s="144"/>
      <c r="I70" s="144"/>
      <c r="J70" s="145">
        <f>J672</f>
        <v>0</v>
      </c>
      <c r="K70" s="142"/>
      <c r="L70" s="146"/>
    </row>
    <row r="71" spans="2:12" s="9" customFormat="1" ht="24.95" customHeight="1" x14ac:dyDescent="0.2">
      <c r="B71" s="135"/>
      <c r="C71" s="136"/>
      <c r="D71" s="137" t="s">
        <v>125</v>
      </c>
      <c r="E71" s="138"/>
      <c r="F71" s="138"/>
      <c r="G71" s="138"/>
      <c r="H71" s="138"/>
      <c r="I71" s="138"/>
      <c r="J71" s="139">
        <f>J675</f>
        <v>0</v>
      </c>
      <c r="K71" s="136"/>
      <c r="L71" s="140"/>
    </row>
    <row r="72" spans="2:12" s="10" customFormat="1" ht="19.899999999999999" customHeight="1" x14ac:dyDescent="0.2">
      <c r="B72" s="141"/>
      <c r="C72" s="142"/>
      <c r="D72" s="143" t="s">
        <v>126</v>
      </c>
      <c r="E72" s="144"/>
      <c r="F72" s="144"/>
      <c r="G72" s="144"/>
      <c r="H72" s="144"/>
      <c r="I72" s="144"/>
      <c r="J72" s="145">
        <f>J676</f>
        <v>0</v>
      </c>
      <c r="K72" s="142"/>
      <c r="L72" s="146"/>
    </row>
    <row r="73" spans="2:12" s="10" customFormat="1" ht="19.899999999999999" customHeight="1" x14ac:dyDescent="0.2">
      <c r="B73" s="141"/>
      <c r="C73" s="142"/>
      <c r="D73" s="143" t="s">
        <v>128</v>
      </c>
      <c r="E73" s="144"/>
      <c r="F73" s="144"/>
      <c r="G73" s="144"/>
      <c r="H73" s="144"/>
      <c r="I73" s="144"/>
      <c r="J73" s="145">
        <f>J708</f>
        <v>0</v>
      </c>
      <c r="K73" s="142"/>
      <c r="L73" s="146"/>
    </row>
    <row r="74" spans="2:12" s="10" customFormat="1" ht="19.899999999999999" customHeight="1" x14ac:dyDescent="0.2">
      <c r="B74" s="141"/>
      <c r="C74" s="142"/>
      <c r="D74" s="143" t="s">
        <v>129</v>
      </c>
      <c r="E74" s="144"/>
      <c r="F74" s="144"/>
      <c r="G74" s="144"/>
      <c r="H74" s="144"/>
      <c r="I74" s="144"/>
      <c r="J74" s="145">
        <f>J757</f>
        <v>0</v>
      </c>
      <c r="K74" s="142"/>
      <c r="L74" s="146"/>
    </row>
    <row r="75" spans="2:12" s="10" customFormat="1" ht="19.899999999999999" customHeight="1" x14ac:dyDescent="0.2">
      <c r="B75" s="141"/>
      <c r="C75" s="142"/>
      <c r="D75" s="143" t="s">
        <v>130</v>
      </c>
      <c r="E75" s="144"/>
      <c r="F75" s="144"/>
      <c r="G75" s="144"/>
      <c r="H75" s="144"/>
      <c r="I75" s="144"/>
      <c r="J75" s="145">
        <f>J820</f>
        <v>0</v>
      </c>
      <c r="K75" s="142"/>
      <c r="L75" s="146"/>
    </row>
    <row r="76" spans="2:12" s="10" customFormat="1" ht="19.899999999999999" customHeight="1" x14ac:dyDescent="0.2">
      <c r="B76" s="141"/>
      <c r="C76" s="142"/>
      <c r="D76" s="143" t="s">
        <v>131</v>
      </c>
      <c r="E76" s="144"/>
      <c r="F76" s="144"/>
      <c r="G76" s="144"/>
      <c r="H76" s="144"/>
      <c r="I76" s="144"/>
      <c r="J76" s="145">
        <f>J904</f>
        <v>0</v>
      </c>
      <c r="K76" s="142"/>
      <c r="L76" s="146"/>
    </row>
    <row r="77" spans="2:12" s="10" customFormat="1" ht="19.899999999999999" customHeight="1" x14ac:dyDescent="0.2">
      <c r="B77" s="141"/>
      <c r="C77" s="142"/>
      <c r="D77" s="143" t="s">
        <v>132</v>
      </c>
      <c r="E77" s="144"/>
      <c r="F77" s="144"/>
      <c r="G77" s="144"/>
      <c r="H77" s="144"/>
      <c r="I77" s="144"/>
      <c r="J77" s="145">
        <f>J906</f>
        <v>0</v>
      </c>
      <c r="K77" s="142"/>
      <c r="L77" s="146"/>
    </row>
    <row r="78" spans="2:12" s="10" customFormat="1" ht="19.899999999999999" customHeight="1" x14ac:dyDescent="0.2">
      <c r="B78" s="141"/>
      <c r="C78" s="142"/>
      <c r="D78" s="143" t="s">
        <v>133</v>
      </c>
      <c r="E78" s="144"/>
      <c r="F78" s="144"/>
      <c r="G78" s="144"/>
      <c r="H78" s="144"/>
      <c r="I78" s="144"/>
      <c r="J78" s="145">
        <f>J936</f>
        <v>0</v>
      </c>
      <c r="K78" s="142"/>
      <c r="L78" s="146"/>
    </row>
    <row r="79" spans="2:12" s="10" customFormat="1" ht="19.899999999999999" customHeight="1" x14ac:dyDescent="0.2">
      <c r="B79" s="141"/>
      <c r="C79" s="142"/>
      <c r="D79" s="143" t="s">
        <v>134</v>
      </c>
      <c r="E79" s="144"/>
      <c r="F79" s="144"/>
      <c r="G79" s="144"/>
      <c r="H79" s="144"/>
      <c r="I79" s="144"/>
      <c r="J79" s="145">
        <f>J941</f>
        <v>0</v>
      </c>
      <c r="K79" s="142"/>
      <c r="L79" s="146"/>
    </row>
    <row r="80" spans="2:12" s="10" customFormat="1" ht="19.899999999999999" customHeight="1" x14ac:dyDescent="0.2">
      <c r="B80" s="141"/>
      <c r="C80" s="142"/>
      <c r="D80" s="143" t="s">
        <v>3109</v>
      </c>
      <c r="E80" s="144"/>
      <c r="F80" s="144"/>
      <c r="G80" s="144"/>
      <c r="H80" s="144"/>
      <c r="I80" s="144"/>
      <c r="J80" s="145">
        <f>J954</f>
        <v>0</v>
      </c>
      <c r="K80" s="142"/>
      <c r="L80" s="146"/>
    </row>
    <row r="81" spans="2:12" s="10" customFormat="1" ht="19.899999999999999" customHeight="1" x14ac:dyDescent="0.2">
      <c r="B81" s="141"/>
      <c r="C81" s="142"/>
      <c r="D81" s="143" t="s">
        <v>3110</v>
      </c>
      <c r="E81" s="144"/>
      <c r="F81" s="144"/>
      <c r="G81" s="144"/>
      <c r="H81" s="144"/>
      <c r="I81" s="144"/>
      <c r="J81" s="145">
        <f>J957</f>
        <v>0</v>
      </c>
      <c r="K81" s="142"/>
      <c r="L81" s="146"/>
    </row>
    <row r="82" spans="2:12" s="10" customFormat="1" ht="19.899999999999999" customHeight="1" x14ac:dyDescent="0.2">
      <c r="B82" s="141"/>
      <c r="C82" s="142"/>
      <c r="D82" s="143" t="s">
        <v>137</v>
      </c>
      <c r="E82" s="144"/>
      <c r="F82" s="144"/>
      <c r="G82" s="144"/>
      <c r="H82" s="144"/>
      <c r="I82" s="144"/>
      <c r="J82" s="145">
        <f>J959</f>
        <v>0</v>
      </c>
      <c r="K82" s="142"/>
      <c r="L82" s="146"/>
    </row>
    <row r="83" spans="2:12" s="10" customFormat="1" ht="19.899999999999999" customHeight="1" x14ac:dyDescent="0.2">
      <c r="B83" s="141"/>
      <c r="C83" s="142"/>
      <c r="D83" s="143" t="s">
        <v>138</v>
      </c>
      <c r="E83" s="144"/>
      <c r="F83" s="144"/>
      <c r="G83" s="144"/>
      <c r="H83" s="144"/>
      <c r="I83" s="144"/>
      <c r="J83" s="145">
        <f>J961</f>
        <v>0</v>
      </c>
      <c r="K83" s="142"/>
      <c r="L83" s="146"/>
    </row>
    <row r="84" spans="2:12" s="10" customFormat="1" ht="19.899999999999999" customHeight="1" x14ac:dyDescent="0.2">
      <c r="B84" s="141"/>
      <c r="C84" s="142"/>
      <c r="D84" s="143" t="s">
        <v>139</v>
      </c>
      <c r="E84" s="144"/>
      <c r="F84" s="144"/>
      <c r="G84" s="144"/>
      <c r="H84" s="144"/>
      <c r="I84" s="144"/>
      <c r="J84" s="145">
        <f>J1030</f>
        <v>0</v>
      </c>
      <c r="K84" s="142"/>
      <c r="L84" s="146"/>
    </row>
    <row r="85" spans="2:12" s="10" customFormat="1" ht="19.899999999999999" customHeight="1" x14ac:dyDescent="0.2">
      <c r="B85" s="141"/>
      <c r="C85" s="142"/>
      <c r="D85" s="143" t="s">
        <v>140</v>
      </c>
      <c r="E85" s="144"/>
      <c r="F85" s="144"/>
      <c r="G85" s="144"/>
      <c r="H85" s="144"/>
      <c r="I85" s="144"/>
      <c r="J85" s="145">
        <f>J1083</f>
        <v>0</v>
      </c>
      <c r="K85" s="142"/>
      <c r="L85" s="146"/>
    </row>
    <row r="86" spans="2:12" s="10" customFormat="1" ht="19.899999999999999" customHeight="1" x14ac:dyDescent="0.2">
      <c r="B86" s="141"/>
      <c r="C86" s="142"/>
      <c r="D86" s="143" t="s">
        <v>141</v>
      </c>
      <c r="E86" s="144"/>
      <c r="F86" s="144"/>
      <c r="G86" s="144"/>
      <c r="H86" s="144"/>
      <c r="I86" s="144"/>
      <c r="J86" s="145">
        <f>J1147</f>
        <v>0</v>
      </c>
      <c r="K86" s="142"/>
      <c r="L86" s="146"/>
    </row>
    <row r="87" spans="2:12" s="10" customFormat="1" ht="19.899999999999999" customHeight="1" x14ac:dyDescent="0.2">
      <c r="B87" s="141"/>
      <c r="C87" s="142"/>
      <c r="D87" s="143" t="s">
        <v>142</v>
      </c>
      <c r="E87" s="144"/>
      <c r="F87" s="144"/>
      <c r="G87" s="144"/>
      <c r="H87" s="144"/>
      <c r="I87" s="144"/>
      <c r="J87" s="145">
        <f>J1276</f>
        <v>0</v>
      </c>
      <c r="K87" s="142"/>
      <c r="L87" s="146"/>
    </row>
    <row r="88" spans="2:12" s="10" customFormat="1" ht="19.899999999999999" customHeight="1" x14ac:dyDescent="0.2">
      <c r="B88" s="141"/>
      <c r="C88" s="142"/>
      <c r="D88" s="143" t="s">
        <v>143</v>
      </c>
      <c r="E88" s="144"/>
      <c r="F88" s="144"/>
      <c r="G88" s="144"/>
      <c r="H88" s="144"/>
      <c r="I88" s="144"/>
      <c r="J88" s="145">
        <f>J1320</f>
        <v>0</v>
      </c>
      <c r="K88" s="142"/>
      <c r="L88" s="146"/>
    </row>
    <row r="89" spans="2:12" s="10" customFormat="1" ht="19.899999999999999" customHeight="1" x14ac:dyDescent="0.2">
      <c r="B89" s="141"/>
      <c r="C89" s="142"/>
      <c r="D89" s="143" t="s">
        <v>3111</v>
      </c>
      <c r="E89" s="144"/>
      <c r="F89" s="144"/>
      <c r="G89" s="144"/>
      <c r="H89" s="144"/>
      <c r="I89" s="144"/>
      <c r="J89" s="145">
        <f>J1402</f>
        <v>0</v>
      </c>
      <c r="K89" s="142"/>
      <c r="L89" s="146"/>
    </row>
    <row r="90" spans="2:12" s="10" customFormat="1" ht="19.899999999999999" customHeight="1" x14ac:dyDescent="0.2">
      <c r="B90" s="141"/>
      <c r="C90" s="142"/>
      <c r="D90" s="143" t="s">
        <v>3112</v>
      </c>
      <c r="E90" s="144"/>
      <c r="F90" s="144"/>
      <c r="G90" s="144"/>
      <c r="H90" s="144"/>
      <c r="I90" s="144"/>
      <c r="J90" s="145">
        <f>J1436</f>
        <v>0</v>
      </c>
      <c r="K90" s="142"/>
      <c r="L90" s="146"/>
    </row>
    <row r="91" spans="2:12" s="10" customFormat="1" ht="19.899999999999999" customHeight="1" x14ac:dyDescent="0.2">
      <c r="B91" s="141"/>
      <c r="C91" s="142"/>
      <c r="D91" s="143" t="s">
        <v>145</v>
      </c>
      <c r="E91" s="144"/>
      <c r="F91" s="144"/>
      <c r="G91" s="144"/>
      <c r="H91" s="144"/>
      <c r="I91" s="144"/>
      <c r="J91" s="145">
        <f>J1447</f>
        <v>0</v>
      </c>
      <c r="K91" s="142"/>
      <c r="L91" s="146"/>
    </row>
    <row r="92" spans="2:12" s="10" customFormat="1" ht="19.899999999999999" customHeight="1" x14ac:dyDescent="0.2">
      <c r="B92" s="141"/>
      <c r="C92" s="142"/>
      <c r="D92" s="143" t="s">
        <v>146</v>
      </c>
      <c r="E92" s="144"/>
      <c r="F92" s="144"/>
      <c r="G92" s="144"/>
      <c r="H92" s="144"/>
      <c r="I92" s="144"/>
      <c r="J92" s="145">
        <f>J1511</f>
        <v>0</v>
      </c>
      <c r="K92" s="142"/>
      <c r="L92" s="146"/>
    </row>
    <row r="93" spans="2:12" s="10" customFormat="1" ht="19.899999999999999" customHeight="1" x14ac:dyDescent="0.2">
      <c r="B93" s="141"/>
      <c r="C93" s="142"/>
      <c r="D93" s="143" t="s">
        <v>147</v>
      </c>
      <c r="E93" s="144"/>
      <c r="F93" s="144"/>
      <c r="G93" s="144"/>
      <c r="H93" s="144"/>
      <c r="I93" s="144"/>
      <c r="J93" s="145">
        <f>J1535</f>
        <v>0</v>
      </c>
      <c r="K93" s="142"/>
      <c r="L93" s="146"/>
    </row>
    <row r="94" spans="2:12" s="10" customFormat="1" ht="19.899999999999999" customHeight="1" x14ac:dyDescent="0.2">
      <c r="B94" s="141"/>
      <c r="C94" s="142"/>
      <c r="D94" s="143" t="s">
        <v>3113</v>
      </c>
      <c r="E94" s="144"/>
      <c r="F94" s="144"/>
      <c r="G94" s="144"/>
      <c r="H94" s="144"/>
      <c r="I94" s="144"/>
      <c r="J94" s="145">
        <f>J1540</f>
        <v>0</v>
      </c>
      <c r="K94" s="142"/>
      <c r="L94" s="146"/>
    </row>
    <row r="95" spans="2:12" s="10" customFormat="1" ht="19.899999999999999" customHeight="1" x14ac:dyDescent="0.2">
      <c r="B95" s="141"/>
      <c r="C95" s="142"/>
      <c r="D95" s="143" t="s">
        <v>3114</v>
      </c>
      <c r="E95" s="144"/>
      <c r="F95" s="144"/>
      <c r="G95" s="144"/>
      <c r="H95" s="144"/>
      <c r="I95" s="144"/>
      <c r="J95" s="145">
        <f>J1545</f>
        <v>0</v>
      </c>
      <c r="K95" s="142"/>
      <c r="L95" s="146"/>
    </row>
    <row r="96" spans="2:12" s="9" customFormat="1" ht="24.95" customHeight="1" x14ac:dyDescent="0.2">
      <c r="B96" s="135"/>
      <c r="C96" s="136"/>
      <c r="D96" s="137" t="s">
        <v>3115</v>
      </c>
      <c r="E96" s="138"/>
      <c r="F96" s="138"/>
      <c r="G96" s="138"/>
      <c r="H96" s="138"/>
      <c r="I96" s="138"/>
      <c r="J96" s="139">
        <f>J1561</f>
        <v>0</v>
      </c>
      <c r="K96" s="136"/>
      <c r="L96" s="140"/>
    </row>
    <row r="97" spans="1:31" s="10" customFormat="1" ht="19.899999999999999" customHeight="1" x14ac:dyDescent="0.2">
      <c r="B97" s="141"/>
      <c r="C97" s="142"/>
      <c r="D97" s="143" t="s">
        <v>3116</v>
      </c>
      <c r="E97" s="144"/>
      <c r="F97" s="144"/>
      <c r="G97" s="144"/>
      <c r="H97" s="144"/>
      <c r="I97" s="144"/>
      <c r="J97" s="145">
        <f>J1562</f>
        <v>0</v>
      </c>
      <c r="K97" s="142"/>
      <c r="L97" s="146"/>
    </row>
    <row r="98" spans="1:31" s="9" customFormat="1" ht="24.95" customHeight="1" x14ac:dyDescent="0.2">
      <c r="B98" s="135"/>
      <c r="C98" s="136"/>
      <c r="D98" s="137" t="s">
        <v>150</v>
      </c>
      <c r="E98" s="138"/>
      <c r="F98" s="138"/>
      <c r="G98" s="138"/>
      <c r="H98" s="138"/>
      <c r="I98" s="138"/>
      <c r="J98" s="139">
        <f>J1594</f>
        <v>0</v>
      </c>
      <c r="K98" s="136"/>
      <c r="L98" s="140"/>
    </row>
    <row r="99" spans="1:31" s="10" customFormat="1" ht="19.899999999999999" customHeight="1" x14ac:dyDescent="0.2">
      <c r="B99" s="141"/>
      <c r="C99" s="142"/>
      <c r="D99" s="143" t="s">
        <v>151</v>
      </c>
      <c r="E99" s="144"/>
      <c r="F99" s="144"/>
      <c r="G99" s="144"/>
      <c r="H99" s="144"/>
      <c r="I99" s="144"/>
      <c r="J99" s="145">
        <f>J1595</f>
        <v>0</v>
      </c>
      <c r="K99" s="142"/>
      <c r="L99" s="146"/>
    </row>
    <row r="100" spans="1:31" s="10" customFormat="1" ht="19.899999999999999" customHeight="1" x14ac:dyDescent="0.2">
      <c r="B100" s="141"/>
      <c r="C100" s="142"/>
      <c r="D100" s="143" t="s">
        <v>152</v>
      </c>
      <c r="E100" s="144"/>
      <c r="F100" s="144"/>
      <c r="G100" s="144"/>
      <c r="H100" s="144"/>
      <c r="I100" s="144"/>
      <c r="J100" s="145">
        <f>J1599</f>
        <v>0</v>
      </c>
      <c r="K100" s="142"/>
      <c r="L100" s="146"/>
    </row>
    <row r="101" spans="1:31" s="10" customFormat="1" ht="19.899999999999999" customHeight="1" x14ac:dyDescent="0.2">
      <c r="B101" s="141"/>
      <c r="C101" s="142"/>
      <c r="D101" s="143" t="s">
        <v>153</v>
      </c>
      <c r="E101" s="144"/>
      <c r="F101" s="144"/>
      <c r="G101" s="144"/>
      <c r="H101" s="144"/>
      <c r="I101" s="144"/>
      <c r="J101" s="145">
        <f>J1603</f>
        <v>0</v>
      </c>
      <c r="K101" s="142"/>
      <c r="L101" s="146"/>
    </row>
    <row r="102" spans="1:31" s="10" customFormat="1" ht="19.899999999999999" customHeight="1" x14ac:dyDescent="0.2">
      <c r="B102" s="141"/>
      <c r="C102" s="142"/>
      <c r="D102" s="143" t="s">
        <v>154</v>
      </c>
      <c r="E102" s="144"/>
      <c r="F102" s="144"/>
      <c r="G102" s="144"/>
      <c r="H102" s="144"/>
      <c r="I102" s="144"/>
      <c r="J102" s="145">
        <f>J1607</f>
        <v>0</v>
      </c>
      <c r="K102" s="142"/>
      <c r="L102" s="146"/>
    </row>
    <row r="103" spans="1:31" s="2" customFormat="1" ht="21.75" customHeight="1" x14ac:dyDescent="0.2">
      <c r="A103" s="35"/>
      <c r="B103" s="36"/>
      <c r="C103" s="37"/>
      <c r="D103" s="37"/>
      <c r="E103" s="37"/>
      <c r="F103" s="37"/>
      <c r="G103" s="37"/>
      <c r="H103" s="37"/>
      <c r="I103" s="37"/>
      <c r="J103" s="37"/>
      <c r="K103" s="37"/>
      <c r="L103" s="107"/>
      <c r="S103" s="35"/>
      <c r="T103" s="35"/>
      <c r="U103" s="35"/>
      <c r="V103" s="35"/>
      <c r="W103" s="35"/>
      <c r="X103" s="35"/>
      <c r="Y103" s="35"/>
      <c r="Z103" s="35"/>
      <c r="AA103" s="35"/>
      <c r="AB103" s="35"/>
      <c r="AC103" s="35"/>
      <c r="AD103" s="35"/>
      <c r="AE103" s="35"/>
    </row>
    <row r="104" spans="1:31" s="2" customFormat="1" ht="6.95" customHeight="1" x14ac:dyDescent="0.2">
      <c r="A104" s="35"/>
      <c r="B104" s="48"/>
      <c r="C104" s="49"/>
      <c r="D104" s="49"/>
      <c r="E104" s="49"/>
      <c r="F104" s="49"/>
      <c r="G104" s="49"/>
      <c r="H104" s="49"/>
      <c r="I104" s="49"/>
      <c r="J104" s="49"/>
      <c r="K104" s="49"/>
      <c r="L104" s="107"/>
      <c r="S104" s="35"/>
      <c r="T104" s="35"/>
      <c r="U104" s="35"/>
      <c r="V104" s="35"/>
      <c r="W104" s="35"/>
      <c r="X104" s="35"/>
      <c r="Y104" s="35"/>
      <c r="Z104" s="35"/>
      <c r="AA104" s="35"/>
      <c r="AB104" s="35"/>
      <c r="AC104" s="35"/>
      <c r="AD104" s="35"/>
      <c r="AE104" s="35"/>
    </row>
    <row r="108" spans="1:31" s="2" customFormat="1" ht="6.95" customHeight="1" x14ac:dyDescent="0.2">
      <c r="A108" s="35"/>
      <c r="B108" s="50"/>
      <c r="C108" s="51"/>
      <c r="D108" s="51"/>
      <c r="E108" s="51"/>
      <c r="F108" s="51"/>
      <c r="G108" s="51"/>
      <c r="H108" s="51"/>
      <c r="I108" s="51"/>
      <c r="J108" s="51"/>
      <c r="K108" s="51"/>
      <c r="L108" s="107"/>
      <c r="S108" s="35"/>
      <c r="T108" s="35"/>
      <c r="U108" s="35"/>
      <c r="V108" s="35"/>
      <c r="W108" s="35"/>
      <c r="X108" s="35"/>
      <c r="Y108" s="35"/>
      <c r="Z108" s="35"/>
      <c r="AA108" s="35"/>
      <c r="AB108" s="35"/>
      <c r="AC108" s="35"/>
      <c r="AD108" s="35"/>
      <c r="AE108" s="35"/>
    </row>
    <row r="109" spans="1:31" s="2" customFormat="1" ht="24.95" customHeight="1" x14ac:dyDescent="0.2">
      <c r="A109" s="35"/>
      <c r="B109" s="36"/>
      <c r="C109" s="24" t="s">
        <v>155</v>
      </c>
      <c r="D109" s="37"/>
      <c r="E109" s="37"/>
      <c r="F109" s="37"/>
      <c r="G109" s="37"/>
      <c r="H109" s="37"/>
      <c r="I109" s="37"/>
      <c r="J109" s="37"/>
      <c r="K109" s="37"/>
      <c r="L109" s="107"/>
      <c r="S109" s="35"/>
      <c r="T109" s="35"/>
      <c r="U109" s="35"/>
      <c r="V109" s="35"/>
      <c r="W109" s="35"/>
      <c r="X109" s="35"/>
      <c r="Y109" s="35"/>
      <c r="Z109" s="35"/>
      <c r="AA109" s="35"/>
      <c r="AB109" s="35"/>
      <c r="AC109" s="35"/>
      <c r="AD109" s="35"/>
      <c r="AE109" s="35"/>
    </row>
    <row r="110" spans="1:31" s="2" customFormat="1" ht="6.95" customHeight="1" x14ac:dyDescent="0.2">
      <c r="A110" s="35"/>
      <c r="B110" s="36"/>
      <c r="C110" s="37"/>
      <c r="D110" s="37"/>
      <c r="E110" s="37"/>
      <c r="F110" s="37"/>
      <c r="G110" s="37"/>
      <c r="H110" s="37"/>
      <c r="I110" s="37"/>
      <c r="J110" s="37"/>
      <c r="K110" s="37"/>
      <c r="L110" s="107"/>
      <c r="S110" s="35"/>
      <c r="T110" s="35"/>
      <c r="U110" s="35"/>
      <c r="V110" s="35"/>
      <c r="W110" s="35"/>
      <c r="X110" s="35"/>
      <c r="Y110" s="35"/>
      <c r="Z110" s="35"/>
      <c r="AA110" s="35"/>
      <c r="AB110" s="35"/>
      <c r="AC110" s="35"/>
      <c r="AD110" s="35"/>
      <c r="AE110" s="35"/>
    </row>
    <row r="111" spans="1:31" s="2" customFormat="1" ht="12" customHeight="1" x14ac:dyDescent="0.2">
      <c r="A111" s="35"/>
      <c r="B111" s="36"/>
      <c r="C111" s="30" t="s">
        <v>16</v>
      </c>
      <c r="D111" s="37"/>
      <c r="E111" s="37"/>
      <c r="F111" s="37"/>
      <c r="G111" s="37"/>
      <c r="H111" s="37"/>
      <c r="I111" s="37"/>
      <c r="J111" s="37"/>
      <c r="K111" s="37"/>
      <c r="L111" s="107"/>
      <c r="S111" s="35"/>
      <c r="T111" s="35"/>
      <c r="U111" s="35"/>
      <c r="V111" s="35"/>
      <c r="W111" s="35"/>
      <c r="X111" s="35"/>
      <c r="Y111" s="35"/>
      <c r="Z111" s="35"/>
      <c r="AA111" s="35"/>
      <c r="AB111" s="35"/>
      <c r="AC111" s="35"/>
      <c r="AD111" s="35"/>
      <c r="AE111" s="35"/>
    </row>
    <row r="112" spans="1:31" s="2" customFormat="1" ht="16.5" customHeight="1" x14ac:dyDescent="0.2">
      <c r="A112" s="35"/>
      <c r="B112" s="36"/>
      <c r="C112" s="37"/>
      <c r="D112" s="37"/>
      <c r="E112" s="375" t="str">
        <f>E7</f>
        <v>Multifunkční objekt města Třebenice REVIZE ROZPOČTU Č. 2</v>
      </c>
      <c r="F112" s="376"/>
      <c r="G112" s="376"/>
      <c r="H112" s="376"/>
      <c r="I112" s="37"/>
      <c r="J112" s="37"/>
      <c r="K112" s="37"/>
      <c r="L112" s="107"/>
      <c r="S112" s="35"/>
      <c r="T112" s="35"/>
      <c r="U112" s="35"/>
      <c r="V112" s="35"/>
      <c r="W112" s="35"/>
      <c r="X112" s="35"/>
      <c r="Y112" s="35"/>
      <c r="Z112" s="35"/>
      <c r="AA112" s="35"/>
      <c r="AB112" s="35"/>
      <c r="AC112" s="35"/>
      <c r="AD112" s="35"/>
      <c r="AE112" s="35"/>
    </row>
    <row r="113" spans="1:65" s="2" customFormat="1" ht="12" customHeight="1" x14ac:dyDescent="0.2">
      <c r="A113" s="35"/>
      <c r="B113" s="36"/>
      <c r="C113" s="30" t="s">
        <v>107</v>
      </c>
      <c r="D113" s="37"/>
      <c r="E113" s="37"/>
      <c r="F113" s="37"/>
      <c r="G113" s="37"/>
      <c r="H113" s="37"/>
      <c r="I113" s="37"/>
      <c r="J113" s="37"/>
      <c r="K113" s="37"/>
      <c r="L113" s="107"/>
      <c r="S113" s="35"/>
      <c r="T113" s="35"/>
      <c r="U113" s="35"/>
      <c r="V113" s="35"/>
      <c r="W113" s="35"/>
      <c r="X113" s="35"/>
      <c r="Y113" s="35"/>
      <c r="Z113" s="35"/>
      <c r="AA113" s="35"/>
      <c r="AB113" s="35"/>
      <c r="AC113" s="35"/>
      <c r="AD113" s="35"/>
      <c r="AE113" s="35"/>
    </row>
    <row r="114" spans="1:65" s="2" customFormat="1" ht="16.5" customHeight="1" x14ac:dyDescent="0.2">
      <c r="A114" s="35"/>
      <c r="B114" s="36"/>
      <c r="C114" s="37"/>
      <c r="D114" s="37"/>
      <c r="E114" s="363" t="str">
        <f>E9</f>
        <v>SO-B - SDH Třebenice</v>
      </c>
      <c r="F114" s="374"/>
      <c r="G114" s="374"/>
      <c r="H114" s="374"/>
      <c r="I114" s="37"/>
      <c r="J114" s="37"/>
      <c r="K114" s="37"/>
      <c r="L114" s="107"/>
      <c r="S114" s="35"/>
      <c r="T114" s="35"/>
      <c r="U114" s="35"/>
      <c r="V114" s="35"/>
      <c r="W114" s="35"/>
      <c r="X114" s="35"/>
      <c r="Y114" s="35"/>
      <c r="Z114" s="35"/>
      <c r="AA114" s="35"/>
      <c r="AB114" s="35"/>
      <c r="AC114" s="35"/>
      <c r="AD114" s="35"/>
      <c r="AE114" s="35"/>
    </row>
    <row r="115" spans="1:65" s="2" customFormat="1" ht="6.95" customHeight="1" x14ac:dyDescent="0.2">
      <c r="A115" s="35"/>
      <c r="B115" s="36"/>
      <c r="C115" s="37"/>
      <c r="D115" s="37"/>
      <c r="E115" s="37"/>
      <c r="F115" s="37"/>
      <c r="G115" s="37"/>
      <c r="H115" s="37"/>
      <c r="I115" s="37"/>
      <c r="J115" s="37"/>
      <c r="K115" s="37"/>
      <c r="L115" s="107"/>
      <c r="S115" s="35"/>
      <c r="T115" s="35"/>
      <c r="U115" s="35"/>
      <c r="V115" s="35"/>
      <c r="W115" s="35"/>
      <c r="X115" s="35"/>
      <c r="Y115" s="35"/>
      <c r="Z115" s="35"/>
      <c r="AA115" s="35"/>
      <c r="AB115" s="35"/>
      <c r="AC115" s="35"/>
      <c r="AD115" s="35"/>
      <c r="AE115" s="35"/>
    </row>
    <row r="116" spans="1:65" s="2" customFormat="1" ht="12" customHeight="1" x14ac:dyDescent="0.2">
      <c r="A116" s="35"/>
      <c r="B116" s="36"/>
      <c r="C116" s="30" t="s">
        <v>21</v>
      </c>
      <c r="D116" s="37"/>
      <c r="E116" s="37"/>
      <c r="F116" s="28" t="str">
        <f>F12</f>
        <v>Třebenice</v>
      </c>
      <c r="G116" s="37"/>
      <c r="H116" s="37"/>
      <c r="I116" s="30" t="s">
        <v>23</v>
      </c>
      <c r="J116" s="60" t="str">
        <f>IF(J12="","",J12)</f>
        <v>15. 1. 2021</v>
      </c>
      <c r="K116" s="37"/>
      <c r="L116" s="107"/>
      <c r="S116" s="35"/>
      <c r="T116" s="35"/>
      <c r="U116" s="35"/>
      <c r="V116" s="35"/>
      <c r="W116" s="35"/>
      <c r="X116" s="35"/>
      <c r="Y116" s="35"/>
      <c r="Z116" s="35"/>
      <c r="AA116" s="35"/>
      <c r="AB116" s="35"/>
      <c r="AC116" s="35"/>
      <c r="AD116" s="35"/>
      <c r="AE116" s="35"/>
    </row>
    <row r="117" spans="1:65" s="2" customFormat="1" ht="6.95" customHeight="1" x14ac:dyDescent="0.2">
      <c r="A117" s="35"/>
      <c r="B117" s="36"/>
      <c r="C117" s="37"/>
      <c r="D117" s="37"/>
      <c r="E117" s="37"/>
      <c r="F117" s="37"/>
      <c r="G117" s="37"/>
      <c r="H117" s="37"/>
      <c r="I117" s="37"/>
      <c r="J117" s="37"/>
      <c r="K117" s="37"/>
      <c r="L117" s="107"/>
      <c r="S117" s="35"/>
      <c r="T117" s="35"/>
      <c r="U117" s="35"/>
      <c r="V117" s="35"/>
      <c r="W117" s="35"/>
      <c r="X117" s="35"/>
      <c r="Y117" s="35"/>
      <c r="Z117" s="35"/>
      <c r="AA117" s="35"/>
      <c r="AB117" s="35"/>
      <c r="AC117" s="35"/>
      <c r="AD117" s="35"/>
      <c r="AE117" s="35"/>
    </row>
    <row r="118" spans="1:65" s="2" customFormat="1" ht="15.2" customHeight="1" x14ac:dyDescent="0.2">
      <c r="A118" s="35"/>
      <c r="B118" s="36"/>
      <c r="C118" s="30" t="s">
        <v>25</v>
      </c>
      <c r="D118" s="37"/>
      <c r="E118" s="37"/>
      <c r="F118" s="28" t="str">
        <f>E15</f>
        <v>Město Třebenice</v>
      </c>
      <c r="G118" s="37"/>
      <c r="H118" s="37"/>
      <c r="I118" s="30" t="s">
        <v>32</v>
      </c>
      <c r="J118" s="33" t="str">
        <f>E21</f>
        <v>Ing. arch. V. Volman</v>
      </c>
      <c r="K118" s="37"/>
      <c r="L118" s="107"/>
      <c r="S118" s="35"/>
      <c r="T118" s="35"/>
      <c r="U118" s="35"/>
      <c r="V118" s="35"/>
      <c r="W118" s="35"/>
      <c r="X118" s="35"/>
      <c r="Y118" s="35"/>
      <c r="Z118" s="35"/>
      <c r="AA118" s="35"/>
      <c r="AB118" s="35"/>
      <c r="AC118" s="35"/>
      <c r="AD118" s="35"/>
      <c r="AE118" s="35"/>
    </row>
    <row r="119" spans="1:65" s="2" customFormat="1" ht="15.2" customHeight="1" x14ac:dyDescent="0.2">
      <c r="A119" s="35"/>
      <c r="B119" s="36"/>
      <c r="C119" s="30" t="s">
        <v>30</v>
      </c>
      <c r="D119" s="37"/>
      <c r="E119" s="37"/>
      <c r="F119" s="28" t="str">
        <f>IF(E18="","",E18)</f>
        <v>Vyplň údaj</v>
      </c>
      <c r="G119" s="37"/>
      <c r="H119" s="37"/>
      <c r="I119" s="30" t="s">
        <v>36</v>
      </c>
      <c r="J119" s="33" t="str">
        <f>E24</f>
        <v>Ing. L. Hovorka</v>
      </c>
      <c r="K119" s="37"/>
      <c r="L119" s="107"/>
      <c r="S119" s="35"/>
      <c r="T119" s="35"/>
      <c r="U119" s="35"/>
      <c r="V119" s="35"/>
      <c r="W119" s="35"/>
      <c r="X119" s="35"/>
      <c r="Y119" s="35"/>
      <c r="Z119" s="35"/>
      <c r="AA119" s="35"/>
      <c r="AB119" s="35"/>
      <c r="AC119" s="35"/>
      <c r="AD119" s="35"/>
      <c r="AE119" s="35"/>
    </row>
    <row r="120" spans="1:65" s="2" customFormat="1" ht="10.35" customHeight="1" x14ac:dyDescent="0.2">
      <c r="A120" s="35"/>
      <c r="B120" s="36"/>
      <c r="C120" s="37"/>
      <c r="D120" s="37"/>
      <c r="E120" s="37"/>
      <c r="F120" s="37"/>
      <c r="G120" s="37"/>
      <c r="H120" s="37"/>
      <c r="I120" s="37"/>
      <c r="J120" s="37"/>
      <c r="K120" s="37"/>
      <c r="L120" s="107"/>
      <c r="S120" s="35"/>
      <c r="T120" s="35"/>
      <c r="U120" s="35"/>
      <c r="V120" s="35"/>
      <c r="W120" s="35"/>
      <c r="X120" s="35"/>
      <c r="Y120" s="35"/>
      <c r="Z120" s="35"/>
      <c r="AA120" s="35"/>
      <c r="AB120" s="35"/>
      <c r="AC120" s="35"/>
      <c r="AD120" s="35"/>
      <c r="AE120" s="35"/>
    </row>
    <row r="121" spans="1:65" s="11" customFormat="1" ht="29.25" customHeight="1" x14ac:dyDescent="0.2">
      <c r="A121" s="147"/>
      <c r="B121" s="148"/>
      <c r="C121" s="149" t="s">
        <v>156</v>
      </c>
      <c r="D121" s="150" t="s">
        <v>59</v>
      </c>
      <c r="E121" s="150" t="s">
        <v>55</v>
      </c>
      <c r="F121" s="150" t="s">
        <v>56</v>
      </c>
      <c r="G121" s="150" t="s">
        <v>157</v>
      </c>
      <c r="H121" s="150" t="s">
        <v>158</v>
      </c>
      <c r="I121" s="150" t="s">
        <v>159</v>
      </c>
      <c r="J121" s="150" t="s">
        <v>113</v>
      </c>
      <c r="K121" s="151" t="s">
        <v>160</v>
      </c>
      <c r="L121" s="152"/>
      <c r="M121" s="69" t="s">
        <v>19</v>
      </c>
      <c r="N121" s="70" t="s">
        <v>44</v>
      </c>
      <c r="O121" s="70" t="s">
        <v>161</v>
      </c>
      <c r="P121" s="70" t="s">
        <v>162</v>
      </c>
      <c r="Q121" s="70" t="s">
        <v>163</v>
      </c>
      <c r="R121" s="70" t="s">
        <v>164</v>
      </c>
      <c r="S121" s="70" t="s">
        <v>165</v>
      </c>
      <c r="T121" s="71" t="s">
        <v>166</v>
      </c>
      <c r="U121" s="147"/>
      <c r="V121" s="147"/>
      <c r="W121" s="147"/>
      <c r="X121" s="147"/>
      <c r="Y121" s="147"/>
      <c r="Z121" s="147"/>
      <c r="AA121" s="147"/>
      <c r="AB121" s="147"/>
      <c r="AC121" s="147"/>
      <c r="AD121" s="147"/>
      <c r="AE121" s="147"/>
    </row>
    <row r="122" spans="1:65" s="2" customFormat="1" ht="22.9" customHeight="1" x14ac:dyDescent="0.25">
      <c r="A122" s="35"/>
      <c r="B122" s="36"/>
      <c r="C122" s="76" t="s">
        <v>167</v>
      </c>
      <c r="D122" s="37"/>
      <c r="E122" s="37"/>
      <c r="F122" s="37"/>
      <c r="G122" s="37"/>
      <c r="H122" s="37"/>
      <c r="I122" s="37"/>
      <c r="J122" s="153">
        <f>BK122</f>
        <v>0</v>
      </c>
      <c r="K122" s="37"/>
      <c r="L122" s="40"/>
      <c r="M122" s="72"/>
      <c r="N122" s="154"/>
      <c r="O122" s="73"/>
      <c r="P122" s="155">
        <f>P123+P675+P1561+P1594</f>
        <v>0</v>
      </c>
      <c r="Q122" s="73"/>
      <c r="R122" s="155">
        <f>R123+R675+R1561+R1594</f>
        <v>1120.87941968</v>
      </c>
      <c r="S122" s="73"/>
      <c r="T122" s="156">
        <f>T123+T675+T1561+T1594</f>
        <v>10.95</v>
      </c>
      <c r="U122" s="35"/>
      <c r="V122" s="35"/>
      <c r="W122" s="35"/>
      <c r="X122" s="35"/>
      <c r="Y122" s="35"/>
      <c r="Z122" s="35"/>
      <c r="AA122" s="35"/>
      <c r="AB122" s="35"/>
      <c r="AC122" s="35"/>
      <c r="AD122" s="35"/>
      <c r="AE122" s="35"/>
      <c r="AT122" s="18" t="s">
        <v>73</v>
      </c>
      <c r="AU122" s="18" t="s">
        <v>114</v>
      </c>
      <c r="BK122" s="157">
        <f>BK123+BK675+BK1561+BK1594</f>
        <v>0</v>
      </c>
    </row>
    <row r="123" spans="1:65" s="12" customFormat="1" ht="25.9" customHeight="1" x14ac:dyDescent="0.2">
      <c r="B123" s="158"/>
      <c r="C123" s="159"/>
      <c r="D123" s="160" t="s">
        <v>73</v>
      </c>
      <c r="E123" s="161" t="s">
        <v>168</v>
      </c>
      <c r="F123" s="161" t="s">
        <v>169</v>
      </c>
      <c r="G123" s="159"/>
      <c r="H123" s="159"/>
      <c r="I123" s="162"/>
      <c r="J123" s="163">
        <f>BK123</f>
        <v>0</v>
      </c>
      <c r="K123" s="159"/>
      <c r="L123" s="164"/>
      <c r="M123" s="165"/>
      <c r="N123" s="166"/>
      <c r="O123" s="166"/>
      <c r="P123" s="167">
        <f>P124+P162+P238+P301+P421+P548+P552+P622+P662+P672</f>
        <v>0</v>
      </c>
      <c r="Q123" s="166"/>
      <c r="R123" s="167">
        <f>R124+R162+R238+R301+R421+R548+R552+R622+R662+R672</f>
        <v>1057.44421014</v>
      </c>
      <c r="S123" s="166"/>
      <c r="T123" s="168">
        <f>T124+T162+T238+T301+T421+T548+T552+T622+T662+T672</f>
        <v>10.95</v>
      </c>
      <c r="AR123" s="169" t="s">
        <v>82</v>
      </c>
      <c r="AT123" s="170" t="s">
        <v>73</v>
      </c>
      <c r="AU123" s="170" t="s">
        <v>74</v>
      </c>
      <c r="AY123" s="169" t="s">
        <v>170</v>
      </c>
      <c r="BK123" s="171">
        <f>BK124+BK162+BK238+BK301+BK421+BK548+BK552+BK622+BK662+BK672</f>
        <v>0</v>
      </c>
    </row>
    <row r="124" spans="1:65" s="12" customFormat="1" ht="22.9" customHeight="1" x14ac:dyDescent="0.2">
      <c r="B124" s="158"/>
      <c r="C124" s="159"/>
      <c r="D124" s="160" t="s">
        <v>73</v>
      </c>
      <c r="E124" s="172" t="s">
        <v>82</v>
      </c>
      <c r="F124" s="172" t="s">
        <v>171</v>
      </c>
      <c r="G124" s="159"/>
      <c r="H124" s="159"/>
      <c r="I124" s="162"/>
      <c r="J124" s="173">
        <f>BK124</f>
        <v>0</v>
      </c>
      <c r="K124" s="159"/>
      <c r="L124" s="164"/>
      <c r="M124" s="165"/>
      <c r="N124" s="166"/>
      <c r="O124" s="166"/>
      <c r="P124" s="167">
        <f>SUM(P125:P161)</f>
        <v>0</v>
      </c>
      <c r="Q124" s="166"/>
      <c r="R124" s="167">
        <f>SUM(R125:R161)</f>
        <v>14.596</v>
      </c>
      <c r="S124" s="166"/>
      <c r="T124" s="168">
        <f>SUM(T125:T161)</f>
        <v>0</v>
      </c>
      <c r="AR124" s="169" t="s">
        <v>82</v>
      </c>
      <c r="AT124" s="170" t="s">
        <v>73</v>
      </c>
      <c r="AU124" s="170" t="s">
        <v>82</v>
      </c>
      <c r="AY124" s="169" t="s">
        <v>170</v>
      </c>
      <c r="BK124" s="171">
        <f>SUM(BK125:BK161)</f>
        <v>0</v>
      </c>
    </row>
    <row r="125" spans="1:65" s="2" customFormat="1" ht="24" x14ac:dyDescent="0.2">
      <c r="A125" s="35"/>
      <c r="B125" s="36"/>
      <c r="C125" s="174" t="s">
        <v>82</v>
      </c>
      <c r="D125" s="174" t="s">
        <v>172</v>
      </c>
      <c r="E125" s="175" t="s">
        <v>173</v>
      </c>
      <c r="F125" s="176" t="s">
        <v>174</v>
      </c>
      <c r="G125" s="177" t="s">
        <v>175</v>
      </c>
      <c r="H125" s="178">
        <v>19.823</v>
      </c>
      <c r="I125" s="179"/>
      <c r="J125" s="180">
        <f>ROUND(I125*H125,2)</f>
        <v>0</v>
      </c>
      <c r="K125" s="176" t="s">
        <v>176</v>
      </c>
      <c r="L125" s="40"/>
      <c r="M125" s="181" t="s">
        <v>19</v>
      </c>
      <c r="N125" s="182" t="s">
        <v>45</v>
      </c>
      <c r="O125" s="65"/>
      <c r="P125" s="183">
        <f>O125*H125</f>
        <v>0</v>
      </c>
      <c r="Q125" s="183">
        <v>0</v>
      </c>
      <c r="R125" s="183">
        <f>Q125*H125</f>
        <v>0</v>
      </c>
      <c r="S125" s="183">
        <v>0</v>
      </c>
      <c r="T125" s="184">
        <f>S125*H125</f>
        <v>0</v>
      </c>
      <c r="U125" s="35"/>
      <c r="V125" s="35"/>
      <c r="W125" s="35"/>
      <c r="X125" s="35"/>
      <c r="Y125" s="35"/>
      <c r="Z125" s="35"/>
      <c r="AA125" s="35"/>
      <c r="AB125" s="35"/>
      <c r="AC125" s="35"/>
      <c r="AD125" s="35"/>
      <c r="AE125" s="35"/>
      <c r="AR125" s="185" t="s">
        <v>177</v>
      </c>
      <c r="AT125" s="185" t="s">
        <v>172</v>
      </c>
      <c r="AU125" s="185" t="s">
        <v>84</v>
      </c>
      <c r="AY125" s="18" t="s">
        <v>170</v>
      </c>
      <c r="BE125" s="186">
        <f>IF(N125="základní",J125,0)</f>
        <v>0</v>
      </c>
      <c r="BF125" s="186">
        <f>IF(N125="snížená",J125,0)</f>
        <v>0</v>
      </c>
      <c r="BG125" s="186">
        <f>IF(N125="zákl. přenesená",J125,0)</f>
        <v>0</v>
      </c>
      <c r="BH125" s="186">
        <f>IF(N125="sníž. přenesená",J125,0)</f>
        <v>0</v>
      </c>
      <c r="BI125" s="186">
        <f>IF(N125="nulová",J125,0)</f>
        <v>0</v>
      </c>
      <c r="BJ125" s="18" t="s">
        <v>82</v>
      </c>
      <c r="BK125" s="186">
        <f>ROUND(I125*H125,2)</f>
        <v>0</v>
      </c>
      <c r="BL125" s="18" t="s">
        <v>177</v>
      </c>
      <c r="BM125" s="185" t="s">
        <v>3117</v>
      </c>
    </row>
    <row r="126" spans="1:65" s="2" customFormat="1" ht="48.75" x14ac:dyDescent="0.2">
      <c r="A126" s="35"/>
      <c r="B126" s="36"/>
      <c r="C126" s="37"/>
      <c r="D126" s="187" t="s">
        <v>179</v>
      </c>
      <c r="E126" s="37"/>
      <c r="F126" s="188" t="s">
        <v>180</v>
      </c>
      <c r="G126" s="37"/>
      <c r="H126" s="37"/>
      <c r="I126" s="189"/>
      <c r="J126" s="37"/>
      <c r="K126" s="37"/>
      <c r="L126" s="40"/>
      <c r="M126" s="190"/>
      <c r="N126" s="191"/>
      <c r="O126" s="65"/>
      <c r="P126" s="65"/>
      <c r="Q126" s="65"/>
      <c r="R126" s="65"/>
      <c r="S126" s="65"/>
      <c r="T126" s="66"/>
      <c r="U126" s="35"/>
      <c r="V126" s="35"/>
      <c r="W126" s="35"/>
      <c r="X126" s="35"/>
      <c r="Y126" s="35"/>
      <c r="Z126" s="35"/>
      <c r="AA126" s="35"/>
      <c r="AB126" s="35"/>
      <c r="AC126" s="35"/>
      <c r="AD126" s="35"/>
      <c r="AE126" s="35"/>
      <c r="AT126" s="18" t="s">
        <v>179</v>
      </c>
      <c r="AU126" s="18" t="s">
        <v>84</v>
      </c>
    </row>
    <row r="127" spans="1:65" s="13" customFormat="1" x14ac:dyDescent="0.2">
      <c r="B127" s="192"/>
      <c r="C127" s="193"/>
      <c r="D127" s="187" t="s">
        <v>181</v>
      </c>
      <c r="E127" s="194" t="s">
        <v>19</v>
      </c>
      <c r="F127" s="195" t="s">
        <v>3118</v>
      </c>
      <c r="G127" s="193"/>
      <c r="H127" s="196">
        <v>7.28</v>
      </c>
      <c r="I127" s="197"/>
      <c r="J127" s="193"/>
      <c r="K127" s="193"/>
      <c r="L127" s="198"/>
      <c r="M127" s="199"/>
      <c r="N127" s="200"/>
      <c r="O127" s="200"/>
      <c r="P127" s="200"/>
      <c r="Q127" s="200"/>
      <c r="R127" s="200"/>
      <c r="S127" s="200"/>
      <c r="T127" s="201"/>
      <c r="AT127" s="202" t="s">
        <v>181</v>
      </c>
      <c r="AU127" s="202" t="s">
        <v>84</v>
      </c>
      <c r="AV127" s="13" t="s">
        <v>84</v>
      </c>
      <c r="AW127" s="13" t="s">
        <v>35</v>
      </c>
      <c r="AX127" s="13" t="s">
        <v>74</v>
      </c>
      <c r="AY127" s="202" t="s">
        <v>170</v>
      </c>
    </row>
    <row r="128" spans="1:65" s="13" customFormat="1" x14ac:dyDescent="0.2">
      <c r="B128" s="192"/>
      <c r="C128" s="193"/>
      <c r="D128" s="187" t="s">
        <v>181</v>
      </c>
      <c r="E128" s="194" t="s">
        <v>19</v>
      </c>
      <c r="F128" s="195" t="s">
        <v>3119</v>
      </c>
      <c r="G128" s="193"/>
      <c r="H128" s="196">
        <v>12.542999999999999</v>
      </c>
      <c r="I128" s="197"/>
      <c r="J128" s="193"/>
      <c r="K128" s="193"/>
      <c r="L128" s="198"/>
      <c r="M128" s="199"/>
      <c r="N128" s="200"/>
      <c r="O128" s="200"/>
      <c r="P128" s="200"/>
      <c r="Q128" s="200"/>
      <c r="R128" s="200"/>
      <c r="S128" s="200"/>
      <c r="T128" s="201"/>
      <c r="AT128" s="202" t="s">
        <v>181</v>
      </c>
      <c r="AU128" s="202" t="s">
        <v>84</v>
      </c>
      <c r="AV128" s="13" t="s">
        <v>84</v>
      </c>
      <c r="AW128" s="13" t="s">
        <v>35</v>
      </c>
      <c r="AX128" s="13" t="s">
        <v>74</v>
      </c>
      <c r="AY128" s="202" t="s">
        <v>170</v>
      </c>
    </row>
    <row r="129" spans="1:65" s="2" customFormat="1" ht="24" x14ac:dyDescent="0.2">
      <c r="A129" s="35"/>
      <c r="B129" s="36"/>
      <c r="C129" s="174" t="s">
        <v>84</v>
      </c>
      <c r="D129" s="174" t="s">
        <v>172</v>
      </c>
      <c r="E129" s="175" t="s">
        <v>3120</v>
      </c>
      <c r="F129" s="176" t="s">
        <v>3121</v>
      </c>
      <c r="G129" s="177" t="s">
        <v>175</v>
      </c>
      <c r="H129" s="178">
        <v>201.6</v>
      </c>
      <c r="I129" s="179"/>
      <c r="J129" s="180">
        <f>ROUND(I129*H129,2)</f>
        <v>0</v>
      </c>
      <c r="K129" s="176" t="s">
        <v>176</v>
      </c>
      <c r="L129" s="40"/>
      <c r="M129" s="181" t="s">
        <v>19</v>
      </c>
      <c r="N129" s="182" t="s">
        <v>45</v>
      </c>
      <c r="O129" s="65"/>
      <c r="P129" s="183">
        <f>O129*H129</f>
        <v>0</v>
      </c>
      <c r="Q129" s="183">
        <v>0</v>
      </c>
      <c r="R129" s="183">
        <f>Q129*H129</f>
        <v>0</v>
      </c>
      <c r="S129" s="183">
        <v>0</v>
      </c>
      <c r="T129" s="184">
        <f>S129*H129</f>
        <v>0</v>
      </c>
      <c r="U129" s="35"/>
      <c r="V129" s="35"/>
      <c r="W129" s="35"/>
      <c r="X129" s="35"/>
      <c r="Y129" s="35"/>
      <c r="Z129" s="35"/>
      <c r="AA129" s="35"/>
      <c r="AB129" s="35"/>
      <c r="AC129" s="35"/>
      <c r="AD129" s="35"/>
      <c r="AE129" s="35"/>
      <c r="AR129" s="185" t="s">
        <v>177</v>
      </c>
      <c r="AT129" s="185" t="s">
        <v>172</v>
      </c>
      <c r="AU129" s="185" t="s">
        <v>84</v>
      </c>
      <c r="AY129" s="18" t="s">
        <v>170</v>
      </c>
      <c r="BE129" s="186">
        <f>IF(N129="základní",J129,0)</f>
        <v>0</v>
      </c>
      <c r="BF129" s="186">
        <f>IF(N129="snížená",J129,0)</f>
        <v>0</v>
      </c>
      <c r="BG129" s="186">
        <f>IF(N129="zákl. přenesená",J129,0)</f>
        <v>0</v>
      </c>
      <c r="BH129" s="186">
        <f>IF(N129="sníž. přenesená",J129,0)</f>
        <v>0</v>
      </c>
      <c r="BI129" s="186">
        <f>IF(N129="nulová",J129,0)</f>
        <v>0</v>
      </c>
      <c r="BJ129" s="18" t="s">
        <v>82</v>
      </c>
      <c r="BK129" s="186">
        <f>ROUND(I129*H129,2)</f>
        <v>0</v>
      </c>
      <c r="BL129" s="18" t="s">
        <v>177</v>
      </c>
      <c r="BM129" s="185" t="s">
        <v>3122</v>
      </c>
    </row>
    <row r="130" spans="1:65" s="2" customFormat="1" ht="48.75" x14ac:dyDescent="0.2">
      <c r="A130" s="35"/>
      <c r="B130" s="36"/>
      <c r="C130" s="37"/>
      <c r="D130" s="187" t="s">
        <v>179</v>
      </c>
      <c r="E130" s="37"/>
      <c r="F130" s="188" t="s">
        <v>180</v>
      </c>
      <c r="G130" s="37"/>
      <c r="H130" s="37"/>
      <c r="I130" s="189"/>
      <c r="J130" s="37"/>
      <c r="K130" s="37"/>
      <c r="L130" s="40"/>
      <c r="M130" s="190"/>
      <c r="N130" s="191"/>
      <c r="O130" s="65"/>
      <c r="P130" s="65"/>
      <c r="Q130" s="65"/>
      <c r="R130" s="65"/>
      <c r="S130" s="65"/>
      <c r="T130" s="66"/>
      <c r="U130" s="35"/>
      <c r="V130" s="35"/>
      <c r="W130" s="35"/>
      <c r="X130" s="35"/>
      <c r="Y130" s="35"/>
      <c r="Z130" s="35"/>
      <c r="AA130" s="35"/>
      <c r="AB130" s="35"/>
      <c r="AC130" s="35"/>
      <c r="AD130" s="35"/>
      <c r="AE130" s="35"/>
      <c r="AT130" s="18" t="s">
        <v>179</v>
      </c>
      <c r="AU130" s="18" t="s">
        <v>84</v>
      </c>
    </row>
    <row r="131" spans="1:65" s="13" customFormat="1" x14ac:dyDescent="0.2">
      <c r="B131" s="192"/>
      <c r="C131" s="193"/>
      <c r="D131" s="187" t="s">
        <v>181</v>
      </c>
      <c r="E131" s="194" t="s">
        <v>19</v>
      </c>
      <c r="F131" s="195" t="s">
        <v>3123</v>
      </c>
      <c r="G131" s="193"/>
      <c r="H131" s="196">
        <v>201.6</v>
      </c>
      <c r="I131" s="197"/>
      <c r="J131" s="193"/>
      <c r="K131" s="193"/>
      <c r="L131" s="198"/>
      <c r="M131" s="199"/>
      <c r="N131" s="200"/>
      <c r="O131" s="200"/>
      <c r="P131" s="200"/>
      <c r="Q131" s="200"/>
      <c r="R131" s="200"/>
      <c r="S131" s="200"/>
      <c r="T131" s="201"/>
      <c r="AT131" s="202" t="s">
        <v>181</v>
      </c>
      <c r="AU131" s="202" t="s">
        <v>84</v>
      </c>
      <c r="AV131" s="13" t="s">
        <v>84</v>
      </c>
      <c r="AW131" s="13" t="s">
        <v>35</v>
      </c>
      <c r="AX131" s="13" t="s">
        <v>74</v>
      </c>
      <c r="AY131" s="202" t="s">
        <v>170</v>
      </c>
    </row>
    <row r="132" spans="1:65" s="2" customFormat="1" ht="24" x14ac:dyDescent="0.2">
      <c r="A132" s="35"/>
      <c r="B132" s="36"/>
      <c r="C132" s="174" t="s">
        <v>195</v>
      </c>
      <c r="D132" s="174" t="s">
        <v>172</v>
      </c>
      <c r="E132" s="175" t="s">
        <v>196</v>
      </c>
      <c r="F132" s="176" t="s">
        <v>197</v>
      </c>
      <c r="G132" s="177" t="s">
        <v>175</v>
      </c>
      <c r="H132" s="178">
        <v>1.6910000000000001</v>
      </c>
      <c r="I132" s="179"/>
      <c r="J132" s="180">
        <f>ROUND(I132*H132,2)</f>
        <v>0</v>
      </c>
      <c r="K132" s="176" t="s">
        <v>176</v>
      </c>
      <c r="L132" s="40"/>
      <c r="M132" s="181" t="s">
        <v>19</v>
      </c>
      <c r="N132" s="182" t="s">
        <v>45</v>
      </c>
      <c r="O132" s="65"/>
      <c r="P132" s="183">
        <f>O132*H132</f>
        <v>0</v>
      </c>
      <c r="Q132" s="183">
        <v>0</v>
      </c>
      <c r="R132" s="183">
        <f>Q132*H132</f>
        <v>0</v>
      </c>
      <c r="S132" s="183">
        <v>0</v>
      </c>
      <c r="T132" s="184">
        <f>S132*H132</f>
        <v>0</v>
      </c>
      <c r="U132" s="35"/>
      <c r="V132" s="35"/>
      <c r="W132" s="35"/>
      <c r="X132" s="35"/>
      <c r="Y132" s="35"/>
      <c r="Z132" s="35"/>
      <c r="AA132" s="35"/>
      <c r="AB132" s="35"/>
      <c r="AC132" s="35"/>
      <c r="AD132" s="35"/>
      <c r="AE132" s="35"/>
      <c r="AR132" s="185" t="s">
        <v>177</v>
      </c>
      <c r="AT132" s="185" t="s">
        <v>172</v>
      </c>
      <c r="AU132" s="185" t="s">
        <v>84</v>
      </c>
      <c r="AY132" s="18" t="s">
        <v>170</v>
      </c>
      <c r="BE132" s="186">
        <f>IF(N132="základní",J132,0)</f>
        <v>0</v>
      </c>
      <c r="BF132" s="186">
        <f>IF(N132="snížená",J132,0)</f>
        <v>0</v>
      </c>
      <c r="BG132" s="186">
        <f>IF(N132="zákl. přenesená",J132,0)</f>
        <v>0</v>
      </c>
      <c r="BH132" s="186">
        <f>IF(N132="sníž. přenesená",J132,0)</f>
        <v>0</v>
      </c>
      <c r="BI132" s="186">
        <f>IF(N132="nulová",J132,0)</f>
        <v>0</v>
      </c>
      <c r="BJ132" s="18" t="s">
        <v>82</v>
      </c>
      <c r="BK132" s="186">
        <f>ROUND(I132*H132,2)</f>
        <v>0</v>
      </c>
      <c r="BL132" s="18" t="s">
        <v>177</v>
      </c>
      <c r="BM132" s="185" t="s">
        <v>3124</v>
      </c>
    </row>
    <row r="133" spans="1:65" s="2" customFormat="1" ht="39" x14ac:dyDescent="0.2">
      <c r="A133" s="35"/>
      <c r="B133" s="36"/>
      <c r="C133" s="37"/>
      <c r="D133" s="187" t="s">
        <v>179</v>
      </c>
      <c r="E133" s="37"/>
      <c r="F133" s="188" t="s">
        <v>199</v>
      </c>
      <c r="G133" s="37"/>
      <c r="H133" s="37"/>
      <c r="I133" s="189"/>
      <c r="J133" s="37"/>
      <c r="K133" s="37"/>
      <c r="L133" s="40"/>
      <c r="M133" s="190"/>
      <c r="N133" s="191"/>
      <c r="O133" s="65"/>
      <c r="P133" s="65"/>
      <c r="Q133" s="65"/>
      <c r="R133" s="65"/>
      <c r="S133" s="65"/>
      <c r="T133" s="66"/>
      <c r="U133" s="35"/>
      <c r="V133" s="35"/>
      <c r="W133" s="35"/>
      <c r="X133" s="35"/>
      <c r="Y133" s="35"/>
      <c r="Z133" s="35"/>
      <c r="AA133" s="35"/>
      <c r="AB133" s="35"/>
      <c r="AC133" s="35"/>
      <c r="AD133" s="35"/>
      <c r="AE133" s="35"/>
      <c r="AT133" s="18" t="s">
        <v>179</v>
      </c>
      <c r="AU133" s="18" t="s">
        <v>84</v>
      </c>
    </row>
    <row r="134" spans="1:65" s="13" customFormat="1" x14ac:dyDescent="0.2">
      <c r="B134" s="192"/>
      <c r="C134" s="193"/>
      <c r="D134" s="187" t="s">
        <v>181</v>
      </c>
      <c r="E134" s="194" t="s">
        <v>19</v>
      </c>
      <c r="F134" s="195" t="s">
        <v>3125</v>
      </c>
      <c r="G134" s="193"/>
      <c r="H134" s="196">
        <v>1.6910000000000001</v>
      </c>
      <c r="I134" s="197"/>
      <c r="J134" s="193"/>
      <c r="K134" s="193"/>
      <c r="L134" s="198"/>
      <c r="M134" s="199"/>
      <c r="N134" s="200"/>
      <c r="O134" s="200"/>
      <c r="P134" s="200"/>
      <c r="Q134" s="200"/>
      <c r="R134" s="200"/>
      <c r="S134" s="200"/>
      <c r="T134" s="201"/>
      <c r="AT134" s="202" t="s">
        <v>181</v>
      </c>
      <c r="AU134" s="202" t="s">
        <v>84</v>
      </c>
      <c r="AV134" s="13" t="s">
        <v>84</v>
      </c>
      <c r="AW134" s="13" t="s">
        <v>35</v>
      </c>
      <c r="AX134" s="13" t="s">
        <v>82</v>
      </c>
      <c r="AY134" s="202" t="s">
        <v>170</v>
      </c>
    </row>
    <row r="135" spans="1:65" s="2" customFormat="1" ht="24" x14ac:dyDescent="0.2">
      <c r="A135" s="35"/>
      <c r="B135" s="36"/>
      <c r="C135" s="174" t="s">
        <v>177</v>
      </c>
      <c r="D135" s="174" t="s">
        <v>172</v>
      </c>
      <c r="E135" s="175" t="s">
        <v>3126</v>
      </c>
      <c r="F135" s="176" t="s">
        <v>3127</v>
      </c>
      <c r="G135" s="177" t="s">
        <v>175</v>
      </c>
      <c r="H135" s="178">
        <v>121.72799999999999</v>
      </c>
      <c r="I135" s="179"/>
      <c r="J135" s="180">
        <f>ROUND(I135*H135,2)</f>
        <v>0</v>
      </c>
      <c r="K135" s="176" t="s">
        <v>176</v>
      </c>
      <c r="L135" s="40"/>
      <c r="M135" s="181" t="s">
        <v>19</v>
      </c>
      <c r="N135" s="182" t="s">
        <v>45</v>
      </c>
      <c r="O135" s="65"/>
      <c r="P135" s="183">
        <f>O135*H135</f>
        <v>0</v>
      </c>
      <c r="Q135" s="183">
        <v>0</v>
      </c>
      <c r="R135" s="183">
        <f>Q135*H135</f>
        <v>0</v>
      </c>
      <c r="S135" s="183">
        <v>0</v>
      </c>
      <c r="T135" s="184">
        <f>S135*H135</f>
        <v>0</v>
      </c>
      <c r="U135" s="35"/>
      <c r="V135" s="35"/>
      <c r="W135" s="35"/>
      <c r="X135" s="35"/>
      <c r="Y135" s="35"/>
      <c r="Z135" s="35"/>
      <c r="AA135" s="35"/>
      <c r="AB135" s="35"/>
      <c r="AC135" s="35"/>
      <c r="AD135" s="35"/>
      <c r="AE135" s="35"/>
      <c r="AR135" s="185" t="s">
        <v>177</v>
      </c>
      <c r="AT135" s="185" t="s">
        <v>172</v>
      </c>
      <c r="AU135" s="185" t="s">
        <v>84</v>
      </c>
      <c r="AY135" s="18" t="s">
        <v>170</v>
      </c>
      <c r="BE135" s="186">
        <f>IF(N135="základní",J135,0)</f>
        <v>0</v>
      </c>
      <c r="BF135" s="186">
        <f>IF(N135="snížená",J135,0)</f>
        <v>0</v>
      </c>
      <c r="BG135" s="186">
        <f>IF(N135="zákl. přenesená",J135,0)</f>
        <v>0</v>
      </c>
      <c r="BH135" s="186">
        <f>IF(N135="sníž. přenesená",J135,0)</f>
        <v>0</v>
      </c>
      <c r="BI135" s="186">
        <f>IF(N135="nulová",J135,0)</f>
        <v>0</v>
      </c>
      <c r="BJ135" s="18" t="s">
        <v>82</v>
      </c>
      <c r="BK135" s="186">
        <f>ROUND(I135*H135,2)</f>
        <v>0</v>
      </c>
      <c r="BL135" s="18" t="s">
        <v>177</v>
      </c>
      <c r="BM135" s="185" t="s">
        <v>3128</v>
      </c>
    </row>
    <row r="136" spans="1:65" s="2" customFormat="1" ht="39" x14ac:dyDescent="0.2">
      <c r="A136" s="35"/>
      <c r="B136" s="36"/>
      <c r="C136" s="37"/>
      <c r="D136" s="187" t="s">
        <v>179</v>
      </c>
      <c r="E136" s="37"/>
      <c r="F136" s="188" t="s">
        <v>3129</v>
      </c>
      <c r="G136" s="37"/>
      <c r="H136" s="37"/>
      <c r="I136" s="189"/>
      <c r="J136" s="37"/>
      <c r="K136" s="37"/>
      <c r="L136" s="40"/>
      <c r="M136" s="190"/>
      <c r="N136" s="191"/>
      <c r="O136" s="65"/>
      <c r="P136" s="65"/>
      <c r="Q136" s="65"/>
      <c r="R136" s="65"/>
      <c r="S136" s="65"/>
      <c r="T136" s="66"/>
      <c r="U136" s="35"/>
      <c r="V136" s="35"/>
      <c r="W136" s="35"/>
      <c r="X136" s="35"/>
      <c r="Y136" s="35"/>
      <c r="Z136" s="35"/>
      <c r="AA136" s="35"/>
      <c r="AB136" s="35"/>
      <c r="AC136" s="35"/>
      <c r="AD136" s="35"/>
      <c r="AE136" s="35"/>
      <c r="AT136" s="18" t="s">
        <v>179</v>
      </c>
      <c r="AU136" s="18" t="s">
        <v>84</v>
      </c>
    </row>
    <row r="137" spans="1:65" s="13" customFormat="1" x14ac:dyDescent="0.2">
      <c r="B137" s="192"/>
      <c r="C137" s="193"/>
      <c r="D137" s="187" t="s">
        <v>181</v>
      </c>
      <c r="E137" s="194" t="s">
        <v>19</v>
      </c>
      <c r="F137" s="195" t="s">
        <v>3130</v>
      </c>
      <c r="G137" s="193"/>
      <c r="H137" s="196">
        <v>121.72799999999999</v>
      </c>
      <c r="I137" s="197"/>
      <c r="J137" s="193"/>
      <c r="K137" s="193"/>
      <c r="L137" s="198"/>
      <c r="M137" s="199"/>
      <c r="N137" s="200"/>
      <c r="O137" s="200"/>
      <c r="P137" s="200"/>
      <c r="Q137" s="200"/>
      <c r="R137" s="200"/>
      <c r="S137" s="200"/>
      <c r="T137" s="201"/>
      <c r="AT137" s="202" t="s">
        <v>181</v>
      </c>
      <c r="AU137" s="202" t="s">
        <v>84</v>
      </c>
      <c r="AV137" s="13" t="s">
        <v>84</v>
      </c>
      <c r="AW137" s="13" t="s">
        <v>35</v>
      </c>
      <c r="AX137" s="13" t="s">
        <v>74</v>
      </c>
      <c r="AY137" s="202" t="s">
        <v>170</v>
      </c>
    </row>
    <row r="138" spans="1:65" s="2" customFormat="1" ht="36" x14ac:dyDescent="0.2">
      <c r="A138" s="35"/>
      <c r="B138" s="36"/>
      <c r="C138" s="174" t="s">
        <v>209</v>
      </c>
      <c r="D138" s="174" t="s">
        <v>172</v>
      </c>
      <c r="E138" s="175" t="s">
        <v>203</v>
      </c>
      <c r="F138" s="176" t="s">
        <v>204</v>
      </c>
      <c r="G138" s="177" t="s">
        <v>175</v>
      </c>
      <c r="H138" s="178">
        <v>476.77499999999998</v>
      </c>
      <c r="I138" s="179"/>
      <c r="J138" s="180">
        <f>ROUND(I138*H138,2)</f>
        <v>0</v>
      </c>
      <c r="K138" s="176" t="s">
        <v>392</v>
      </c>
      <c r="L138" s="40"/>
      <c r="M138" s="181" t="s">
        <v>19</v>
      </c>
      <c r="N138" s="182" t="s">
        <v>45</v>
      </c>
      <c r="O138" s="65"/>
      <c r="P138" s="183">
        <f>O138*H138</f>
        <v>0</v>
      </c>
      <c r="Q138" s="183">
        <v>0</v>
      </c>
      <c r="R138" s="183">
        <f>Q138*H138</f>
        <v>0</v>
      </c>
      <c r="S138" s="183">
        <v>0</v>
      </c>
      <c r="T138" s="184">
        <f>S138*H138</f>
        <v>0</v>
      </c>
      <c r="U138" s="35"/>
      <c r="V138" s="35"/>
      <c r="W138" s="35"/>
      <c r="X138" s="35"/>
      <c r="Y138" s="35"/>
      <c r="Z138" s="35"/>
      <c r="AA138" s="35"/>
      <c r="AB138" s="35"/>
      <c r="AC138" s="35"/>
      <c r="AD138" s="35"/>
      <c r="AE138" s="35"/>
      <c r="AR138" s="185" t="s">
        <v>177</v>
      </c>
      <c r="AT138" s="185" t="s">
        <v>172</v>
      </c>
      <c r="AU138" s="185" t="s">
        <v>84</v>
      </c>
      <c r="AY138" s="18" t="s">
        <v>170</v>
      </c>
      <c r="BE138" s="186">
        <f>IF(N138="základní",J138,0)</f>
        <v>0</v>
      </c>
      <c r="BF138" s="186">
        <f>IF(N138="snížená",J138,0)</f>
        <v>0</v>
      </c>
      <c r="BG138" s="186">
        <f>IF(N138="zákl. přenesená",J138,0)</f>
        <v>0</v>
      </c>
      <c r="BH138" s="186">
        <f>IF(N138="sníž. přenesená",J138,0)</f>
        <v>0</v>
      </c>
      <c r="BI138" s="186">
        <f>IF(N138="nulová",J138,0)</f>
        <v>0</v>
      </c>
      <c r="BJ138" s="18" t="s">
        <v>82</v>
      </c>
      <c r="BK138" s="186">
        <f>ROUND(I138*H138,2)</f>
        <v>0</v>
      </c>
      <c r="BL138" s="18" t="s">
        <v>177</v>
      </c>
      <c r="BM138" s="185" t="s">
        <v>3131</v>
      </c>
    </row>
    <row r="139" spans="1:65" s="2" customFormat="1" ht="58.5" x14ac:dyDescent="0.2">
      <c r="A139" s="35"/>
      <c r="B139" s="36"/>
      <c r="C139" s="37"/>
      <c r="D139" s="187" t="s">
        <v>179</v>
      </c>
      <c r="E139" s="37"/>
      <c r="F139" s="188" t="s">
        <v>206</v>
      </c>
      <c r="G139" s="37"/>
      <c r="H139" s="37"/>
      <c r="I139" s="189"/>
      <c r="J139" s="37"/>
      <c r="K139" s="37"/>
      <c r="L139" s="40"/>
      <c r="M139" s="190"/>
      <c r="N139" s="191"/>
      <c r="O139" s="65"/>
      <c r="P139" s="65"/>
      <c r="Q139" s="65"/>
      <c r="R139" s="65"/>
      <c r="S139" s="65"/>
      <c r="T139" s="66"/>
      <c r="U139" s="35"/>
      <c r="V139" s="35"/>
      <c r="W139" s="35"/>
      <c r="X139" s="35"/>
      <c r="Y139" s="35"/>
      <c r="Z139" s="35"/>
      <c r="AA139" s="35"/>
      <c r="AB139" s="35"/>
      <c r="AC139" s="35"/>
      <c r="AD139" s="35"/>
      <c r="AE139" s="35"/>
      <c r="AT139" s="18" t="s">
        <v>179</v>
      </c>
      <c r="AU139" s="18" t="s">
        <v>84</v>
      </c>
    </row>
    <row r="140" spans="1:65" s="13" customFormat="1" x14ac:dyDescent="0.2">
      <c r="B140" s="192"/>
      <c r="C140" s="193"/>
      <c r="D140" s="187" t="s">
        <v>181</v>
      </c>
      <c r="E140" s="194" t="s">
        <v>19</v>
      </c>
      <c r="F140" s="195" t="s">
        <v>3132</v>
      </c>
      <c r="G140" s="193"/>
      <c r="H140" s="196">
        <v>344.84199999999998</v>
      </c>
      <c r="I140" s="197"/>
      <c r="J140" s="193"/>
      <c r="K140" s="193"/>
      <c r="L140" s="198"/>
      <c r="M140" s="199"/>
      <c r="N140" s="200"/>
      <c r="O140" s="200"/>
      <c r="P140" s="200"/>
      <c r="Q140" s="200"/>
      <c r="R140" s="200"/>
      <c r="S140" s="200"/>
      <c r="T140" s="201"/>
      <c r="AT140" s="202" t="s">
        <v>181</v>
      </c>
      <c r="AU140" s="202" t="s">
        <v>84</v>
      </c>
      <c r="AV140" s="13" t="s">
        <v>84</v>
      </c>
      <c r="AW140" s="13" t="s">
        <v>35</v>
      </c>
      <c r="AX140" s="13" t="s">
        <v>74</v>
      </c>
      <c r="AY140" s="202" t="s">
        <v>170</v>
      </c>
    </row>
    <row r="141" spans="1:65" s="13" customFormat="1" x14ac:dyDescent="0.2">
      <c r="B141" s="192"/>
      <c r="C141" s="193"/>
      <c r="D141" s="187" t="s">
        <v>181</v>
      </c>
      <c r="E141" s="194" t="s">
        <v>19</v>
      </c>
      <c r="F141" s="195" t="s">
        <v>3133</v>
      </c>
      <c r="G141" s="193"/>
      <c r="H141" s="196">
        <v>131.93299999999999</v>
      </c>
      <c r="I141" s="197"/>
      <c r="J141" s="193"/>
      <c r="K141" s="193"/>
      <c r="L141" s="198"/>
      <c r="M141" s="199"/>
      <c r="N141" s="200"/>
      <c r="O141" s="200"/>
      <c r="P141" s="200"/>
      <c r="Q141" s="200"/>
      <c r="R141" s="200"/>
      <c r="S141" s="200"/>
      <c r="T141" s="201"/>
      <c r="AT141" s="202" t="s">
        <v>181</v>
      </c>
      <c r="AU141" s="202" t="s">
        <v>84</v>
      </c>
      <c r="AV141" s="13" t="s">
        <v>84</v>
      </c>
      <c r="AW141" s="13" t="s">
        <v>35</v>
      </c>
      <c r="AX141" s="13" t="s">
        <v>74</v>
      </c>
      <c r="AY141" s="202" t="s">
        <v>170</v>
      </c>
    </row>
    <row r="142" spans="1:65" s="14" customFormat="1" x14ac:dyDescent="0.2">
      <c r="B142" s="203"/>
      <c r="C142" s="204"/>
      <c r="D142" s="187" t="s">
        <v>181</v>
      </c>
      <c r="E142" s="205" t="s">
        <v>19</v>
      </c>
      <c r="F142" s="206" t="s">
        <v>185</v>
      </c>
      <c r="G142" s="204"/>
      <c r="H142" s="207">
        <v>476.77499999999998</v>
      </c>
      <c r="I142" s="208"/>
      <c r="J142" s="204"/>
      <c r="K142" s="204"/>
      <c r="L142" s="209"/>
      <c r="M142" s="210"/>
      <c r="N142" s="211"/>
      <c r="O142" s="211"/>
      <c r="P142" s="211"/>
      <c r="Q142" s="211"/>
      <c r="R142" s="211"/>
      <c r="S142" s="211"/>
      <c r="T142" s="212"/>
      <c r="AT142" s="213" t="s">
        <v>181</v>
      </c>
      <c r="AU142" s="213" t="s">
        <v>84</v>
      </c>
      <c r="AV142" s="14" t="s">
        <v>177</v>
      </c>
      <c r="AW142" s="14" t="s">
        <v>35</v>
      </c>
      <c r="AX142" s="14" t="s">
        <v>82</v>
      </c>
      <c r="AY142" s="213" t="s">
        <v>170</v>
      </c>
    </row>
    <row r="143" spans="1:65" s="2" customFormat="1" ht="36" x14ac:dyDescent="0.2">
      <c r="A143" s="35"/>
      <c r="B143" s="36"/>
      <c r="C143" s="174" t="s">
        <v>214</v>
      </c>
      <c r="D143" s="174" t="s">
        <v>172</v>
      </c>
      <c r="E143" s="175" t="s">
        <v>210</v>
      </c>
      <c r="F143" s="176" t="s">
        <v>211</v>
      </c>
      <c r="G143" s="177" t="s">
        <v>175</v>
      </c>
      <c r="H143" s="178">
        <v>7.298</v>
      </c>
      <c r="I143" s="179"/>
      <c r="J143" s="180">
        <f>ROUND(I143*H143,2)</f>
        <v>0</v>
      </c>
      <c r="K143" s="176" t="s">
        <v>176</v>
      </c>
      <c r="L143" s="40"/>
      <c r="M143" s="181" t="s">
        <v>19</v>
      </c>
      <c r="N143" s="182" t="s">
        <v>45</v>
      </c>
      <c r="O143" s="65"/>
      <c r="P143" s="183">
        <f>O143*H143</f>
        <v>0</v>
      </c>
      <c r="Q143" s="183">
        <v>0</v>
      </c>
      <c r="R143" s="183">
        <f>Q143*H143</f>
        <v>0</v>
      </c>
      <c r="S143" s="183">
        <v>0</v>
      </c>
      <c r="T143" s="184">
        <f>S143*H143</f>
        <v>0</v>
      </c>
      <c r="U143" s="35"/>
      <c r="V143" s="35"/>
      <c r="W143" s="35"/>
      <c r="X143" s="35"/>
      <c r="Y143" s="35"/>
      <c r="Z143" s="35"/>
      <c r="AA143" s="35"/>
      <c r="AB143" s="35"/>
      <c r="AC143" s="35"/>
      <c r="AD143" s="35"/>
      <c r="AE143" s="35"/>
      <c r="AR143" s="185" t="s">
        <v>177</v>
      </c>
      <c r="AT143" s="185" t="s">
        <v>172</v>
      </c>
      <c r="AU143" s="185" t="s">
        <v>84</v>
      </c>
      <c r="AY143" s="18" t="s">
        <v>170</v>
      </c>
      <c r="BE143" s="186">
        <f>IF(N143="základní",J143,0)</f>
        <v>0</v>
      </c>
      <c r="BF143" s="186">
        <f>IF(N143="snížená",J143,0)</f>
        <v>0</v>
      </c>
      <c r="BG143" s="186">
        <f>IF(N143="zákl. přenesená",J143,0)</f>
        <v>0</v>
      </c>
      <c r="BH143" s="186">
        <f>IF(N143="sníž. přenesená",J143,0)</f>
        <v>0</v>
      </c>
      <c r="BI143" s="186">
        <f>IF(N143="nulová",J143,0)</f>
        <v>0</v>
      </c>
      <c r="BJ143" s="18" t="s">
        <v>82</v>
      </c>
      <c r="BK143" s="186">
        <f>ROUND(I143*H143,2)</f>
        <v>0</v>
      </c>
      <c r="BL143" s="18" t="s">
        <v>177</v>
      </c>
      <c r="BM143" s="185" t="s">
        <v>3134</v>
      </c>
    </row>
    <row r="144" spans="1:65" s="2" customFormat="1" ht="58.5" x14ac:dyDescent="0.2">
      <c r="A144" s="35"/>
      <c r="B144" s="36"/>
      <c r="C144" s="37"/>
      <c r="D144" s="187" t="s">
        <v>179</v>
      </c>
      <c r="E144" s="37"/>
      <c r="F144" s="188" t="s">
        <v>206</v>
      </c>
      <c r="G144" s="37"/>
      <c r="H144" s="37"/>
      <c r="I144" s="189"/>
      <c r="J144" s="37"/>
      <c r="K144" s="37"/>
      <c r="L144" s="40"/>
      <c r="M144" s="190"/>
      <c r="N144" s="191"/>
      <c r="O144" s="65"/>
      <c r="P144" s="65"/>
      <c r="Q144" s="65"/>
      <c r="R144" s="65"/>
      <c r="S144" s="65"/>
      <c r="T144" s="66"/>
      <c r="U144" s="35"/>
      <c r="V144" s="35"/>
      <c r="W144" s="35"/>
      <c r="X144" s="35"/>
      <c r="Y144" s="35"/>
      <c r="Z144" s="35"/>
      <c r="AA144" s="35"/>
      <c r="AB144" s="35"/>
      <c r="AC144" s="35"/>
      <c r="AD144" s="35"/>
      <c r="AE144" s="35"/>
      <c r="AT144" s="18" t="s">
        <v>179</v>
      </c>
      <c r="AU144" s="18" t="s">
        <v>84</v>
      </c>
    </row>
    <row r="145" spans="1:65" s="13" customFormat="1" x14ac:dyDescent="0.2">
      <c r="B145" s="192"/>
      <c r="C145" s="193"/>
      <c r="D145" s="187" t="s">
        <v>181</v>
      </c>
      <c r="E145" s="194" t="s">
        <v>19</v>
      </c>
      <c r="F145" s="195" t="s">
        <v>3135</v>
      </c>
      <c r="G145" s="193"/>
      <c r="H145" s="196">
        <v>7.298</v>
      </c>
      <c r="I145" s="197"/>
      <c r="J145" s="193"/>
      <c r="K145" s="193"/>
      <c r="L145" s="198"/>
      <c r="M145" s="199"/>
      <c r="N145" s="200"/>
      <c r="O145" s="200"/>
      <c r="P145" s="200"/>
      <c r="Q145" s="200"/>
      <c r="R145" s="200"/>
      <c r="S145" s="200"/>
      <c r="T145" s="201"/>
      <c r="AT145" s="202" t="s">
        <v>181</v>
      </c>
      <c r="AU145" s="202" t="s">
        <v>84</v>
      </c>
      <c r="AV145" s="13" t="s">
        <v>84</v>
      </c>
      <c r="AW145" s="13" t="s">
        <v>35</v>
      </c>
      <c r="AX145" s="13" t="s">
        <v>82</v>
      </c>
      <c r="AY145" s="202" t="s">
        <v>170</v>
      </c>
    </row>
    <row r="146" spans="1:65" s="2" customFormat="1" ht="24" x14ac:dyDescent="0.2">
      <c r="A146" s="35"/>
      <c r="B146" s="36"/>
      <c r="C146" s="174" t="s">
        <v>222</v>
      </c>
      <c r="D146" s="174" t="s">
        <v>172</v>
      </c>
      <c r="E146" s="175" t="s">
        <v>3136</v>
      </c>
      <c r="F146" s="176" t="s">
        <v>3137</v>
      </c>
      <c r="G146" s="177" t="s">
        <v>175</v>
      </c>
      <c r="H146" s="178">
        <v>139.23099999999999</v>
      </c>
      <c r="I146" s="179"/>
      <c r="J146" s="180">
        <f>ROUND(I146*H146,2)</f>
        <v>0</v>
      </c>
      <c r="K146" s="176" t="s">
        <v>176</v>
      </c>
      <c r="L146" s="40"/>
      <c r="M146" s="181" t="s">
        <v>19</v>
      </c>
      <c r="N146" s="182" t="s">
        <v>45</v>
      </c>
      <c r="O146" s="65"/>
      <c r="P146" s="183">
        <f>O146*H146</f>
        <v>0</v>
      </c>
      <c r="Q146" s="183">
        <v>0</v>
      </c>
      <c r="R146" s="183">
        <f>Q146*H146</f>
        <v>0</v>
      </c>
      <c r="S146" s="183">
        <v>0</v>
      </c>
      <c r="T146" s="184">
        <f>S146*H146</f>
        <v>0</v>
      </c>
      <c r="U146" s="35"/>
      <c r="V146" s="35"/>
      <c r="W146" s="35"/>
      <c r="X146" s="35"/>
      <c r="Y146" s="35"/>
      <c r="Z146" s="35"/>
      <c r="AA146" s="35"/>
      <c r="AB146" s="35"/>
      <c r="AC146" s="35"/>
      <c r="AD146" s="35"/>
      <c r="AE146" s="35"/>
      <c r="AR146" s="185" t="s">
        <v>177</v>
      </c>
      <c r="AT146" s="185" t="s">
        <v>172</v>
      </c>
      <c r="AU146" s="185" t="s">
        <v>84</v>
      </c>
      <c r="AY146" s="18" t="s">
        <v>170</v>
      </c>
      <c r="BE146" s="186">
        <f>IF(N146="základní",J146,0)</f>
        <v>0</v>
      </c>
      <c r="BF146" s="186">
        <f>IF(N146="snížená",J146,0)</f>
        <v>0</v>
      </c>
      <c r="BG146" s="186">
        <f>IF(N146="zákl. přenesená",J146,0)</f>
        <v>0</v>
      </c>
      <c r="BH146" s="186">
        <f>IF(N146="sníž. přenesená",J146,0)</f>
        <v>0</v>
      </c>
      <c r="BI146" s="186">
        <f>IF(N146="nulová",J146,0)</f>
        <v>0</v>
      </c>
      <c r="BJ146" s="18" t="s">
        <v>82</v>
      </c>
      <c r="BK146" s="186">
        <f>ROUND(I146*H146,2)</f>
        <v>0</v>
      </c>
      <c r="BL146" s="18" t="s">
        <v>177</v>
      </c>
      <c r="BM146" s="185" t="s">
        <v>3138</v>
      </c>
    </row>
    <row r="147" spans="1:65" s="2" customFormat="1" ht="87.75" x14ac:dyDescent="0.2">
      <c r="A147" s="35"/>
      <c r="B147" s="36"/>
      <c r="C147" s="37"/>
      <c r="D147" s="187" t="s">
        <v>179</v>
      </c>
      <c r="E147" s="37"/>
      <c r="F147" s="188" t="s">
        <v>3139</v>
      </c>
      <c r="G147" s="37"/>
      <c r="H147" s="37"/>
      <c r="I147" s="189"/>
      <c r="J147" s="37"/>
      <c r="K147" s="37"/>
      <c r="L147" s="40"/>
      <c r="M147" s="190"/>
      <c r="N147" s="191"/>
      <c r="O147" s="65"/>
      <c r="P147" s="65"/>
      <c r="Q147" s="65"/>
      <c r="R147" s="65"/>
      <c r="S147" s="65"/>
      <c r="T147" s="66"/>
      <c r="U147" s="35"/>
      <c r="V147" s="35"/>
      <c r="W147" s="35"/>
      <c r="X147" s="35"/>
      <c r="Y147" s="35"/>
      <c r="Z147" s="35"/>
      <c r="AA147" s="35"/>
      <c r="AB147" s="35"/>
      <c r="AC147" s="35"/>
      <c r="AD147" s="35"/>
      <c r="AE147" s="35"/>
      <c r="AT147" s="18" t="s">
        <v>179</v>
      </c>
      <c r="AU147" s="18" t="s">
        <v>84</v>
      </c>
    </row>
    <row r="148" spans="1:65" s="13" customFormat="1" x14ac:dyDescent="0.2">
      <c r="B148" s="192"/>
      <c r="C148" s="193"/>
      <c r="D148" s="187" t="s">
        <v>181</v>
      </c>
      <c r="E148" s="194" t="s">
        <v>19</v>
      </c>
      <c r="F148" s="195" t="s">
        <v>3140</v>
      </c>
      <c r="G148" s="193"/>
      <c r="H148" s="196">
        <v>7.298</v>
      </c>
      <c r="I148" s="197"/>
      <c r="J148" s="193"/>
      <c r="K148" s="193"/>
      <c r="L148" s="198"/>
      <c r="M148" s="199"/>
      <c r="N148" s="200"/>
      <c r="O148" s="200"/>
      <c r="P148" s="200"/>
      <c r="Q148" s="200"/>
      <c r="R148" s="200"/>
      <c r="S148" s="200"/>
      <c r="T148" s="201"/>
      <c r="AT148" s="202" t="s">
        <v>181</v>
      </c>
      <c r="AU148" s="202" t="s">
        <v>84</v>
      </c>
      <c r="AV148" s="13" t="s">
        <v>84</v>
      </c>
      <c r="AW148" s="13" t="s">
        <v>35</v>
      </c>
      <c r="AX148" s="13" t="s">
        <v>74</v>
      </c>
      <c r="AY148" s="202" t="s">
        <v>170</v>
      </c>
    </row>
    <row r="149" spans="1:65" s="13" customFormat="1" x14ac:dyDescent="0.2">
      <c r="B149" s="192"/>
      <c r="C149" s="193"/>
      <c r="D149" s="187" t="s">
        <v>181</v>
      </c>
      <c r="E149" s="194" t="s">
        <v>19</v>
      </c>
      <c r="F149" s="195" t="s">
        <v>3141</v>
      </c>
      <c r="G149" s="193"/>
      <c r="H149" s="196">
        <v>131.93299999999999</v>
      </c>
      <c r="I149" s="197"/>
      <c r="J149" s="193"/>
      <c r="K149" s="193"/>
      <c r="L149" s="198"/>
      <c r="M149" s="199"/>
      <c r="N149" s="200"/>
      <c r="O149" s="200"/>
      <c r="P149" s="200"/>
      <c r="Q149" s="200"/>
      <c r="R149" s="200"/>
      <c r="S149" s="200"/>
      <c r="T149" s="201"/>
      <c r="AT149" s="202" t="s">
        <v>181</v>
      </c>
      <c r="AU149" s="202" t="s">
        <v>84</v>
      </c>
      <c r="AV149" s="13" t="s">
        <v>84</v>
      </c>
      <c r="AW149" s="13" t="s">
        <v>35</v>
      </c>
      <c r="AX149" s="13" t="s">
        <v>74</v>
      </c>
      <c r="AY149" s="202" t="s">
        <v>170</v>
      </c>
    </row>
    <row r="150" spans="1:65" s="14" customFormat="1" x14ac:dyDescent="0.2">
      <c r="B150" s="203"/>
      <c r="C150" s="204"/>
      <c r="D150" s="187" t="s">
        <v>181</v>
      </c>
      <c r="E150" s="205" t="s">
        <v>19</v>
      </c>
      <c r="F150" s="206" t="s">
        <v>185</v>
      </c>
      <c r="G150" s="204"/>
      <c r="H150" s="207">
        <v>139.23099999999999</v>
      </c>
      <c r="I150" s="208"/>
      <c r="J150" s="204"/>
      <c r="K150" s="204"/>
      <c r="L150" s="209"/>
      <c r="M150" s="210"/>
      <c r="N150" s="211"/>
      <c r="O150" s="211"/>
      <c r="P150" s="211"/>
      <c r="Q150" s="211"/>
      <c r="R150" s="211"/>
      <c r="S150" s="211"/>
      <c r="T150" s="212"/>
      <c r="AT150" s="213" t="s">
        <v>181</v>
      </c>
      <c r="AU150" s="213" t="s">
        <v>84</v>
      </c>
      <c r="AV150" s="14" t="s">
        <v>177</v>
      </c>
      <c r="AW150" s="14" t="s">
        <v>35</v>
      </c>
      <c r="AX150" s="14" t="s">
        <v>82</v>
      </c>
      <c r="AY150" s="213" t="s">
        <v>170</v>
      </c>
    </row>
    <row r="151" spans="1:65" s="2" customFormat="1" ht="24" x14ac:dyDescent="0.2">
      <c r="A151" s="35"/>
      <c r="B151" s="36"/>
      <c r="C151" s="174" t="s">
        <v>227</v>
      </c>
      <c r="D151" s="174" t="s">
        <v>172</v>
      </c>
      <c r="E151" s="175" t="s">
        <v>228</v>
      </c>
      <c r="F151" s="176" t="s">
        <v>229</v>
      </c>
      <c r="G151" s="177" t="s">
        <v>175</v>
      </c>
      <c r="H151" s="178">
        <v>131.93299999999999</v>
      </c>
      <c r="I151" s="179"/>
      <c r="J151" s="180">
        <f>ROUND(I151*H151,2)</f>
        <v>0</v>
      </c>
      <c r="K151" s="176" t="s">
        <v>176</v>
      </c>
      <c r="L151" s="40"/>
      <c r="M151" s="181" t="s">
        <v>19</v>
      </c>
      <c r="N151" s="182" t="s">
        <v>45</v>
      </c>
      <c r="O151" s="65"/>
      <c r="P151" s="183">
        <f>O151*H151</f>
        <v>0</v>
      </c>
      <c r="Q151" s="183">
        <v>0</v>
      </c>
      <c r="R151" s="183">
        <f>Q151*H151</f>
        <v>0</v>
      </c>
      <c r="S151" s="183">
        <v>0</v>
      </c>
      <c r="T151" s="184">
        <f>S151*H151</f>
        <v>0</v>
      </c>
      <c r="U151" s="35"/>
      <c r="V151" s="35"/>
      <c r="W151" s="35"/>
      <c r="X151" s="35"/>
      <c r="Y151" s="35"/>
      <c r="Z151" s="35"/>
      <c r="AA151" s="35"/>
      <c r="AB151" s="35"/>
      <c r="AC151" s="35"/>
      <c r="AD151" s="35"/>
      <c r="AE151" s="35"/>
      <c r="AR151" s="185" t="s">
        <v>177</v>
      </c>
      <c r="AT151" s="185" t="s">
        <v>172</v>
      </c>
      <c r="AU151" s="185" t="s">
        <v>84</v>
      </c>
      <c r="AY151" s="18" t="s">
        <v>170</v>
      </c>
      <c r="BE151" s="186">
        <f>IF(N151="základní",J151,0)</f>
        <v>0</v>
      </c>
      <c r="BF151" s="186">
        <f>IF(N151="snížená",J151,0)</f>
        <v>0</v>
      </c>
      <c r="BG151" s="186">
        <f>IF(N151="zákl. přenesená",J151,0)</f>
        <v>0</v>
      </c>
      <c r="BH151" s="186">
        <f>IF(N151="sníž. přenesená",J151,0)</f>
        <v>0</v>
      </c>
      <c r="BI151" s="186">
        <f>IF(N151="nulová",J151,0)</f>
        <v>0</v>
      </c>
      <c r="BJ151" s="18" t="s">
        <v>82</v>
      </c>
      <c r="BK151" s="186">
        <f>ROUND(I151*H151,2)</f>
        <v>0</v>
      </c>
      <c r="BL151" s="18" t="s">
        <v>177</v>
      </c>
      <c r="BM151" s="185" t="s">
        <v>3142</v>
      </c>
    </row>
    <row r="152" spans="1:65" s="2" customFormat="1" ht="126.75" x14ac:dyDescent="0.2">
      <c r="A152" s="35"/>
      <c r="B152" s="36"/>
      <c r="C152" s="37"/>
      <c r="D152" s="187" t="s">
        <v>179</v>
      </c>
      <c r="E152" s="37"/>
      <c r="F152" s="188" t="s">
        <v>231</v>
      </c>
      <c r="G152" s="37"/>
      <c r="H152" s="37"/>
      <c r="I152" s="189"/>
      <c r="J152" s="37"/>
      <c r="K152" s="37"/>
      <c r="L152" s="40"/>
      <c r="M152" s="190"/>
      <c r="N152" s="191"/>
      <c r="O152" s="65"/>
      <c r="P152" s="65"/>
      <c r="Q152" s="65"/>
      <c r="R152" s="65"/>
      <c r="S152" s="65"/>
      <c r="T152" s="66"/>
      <c r="U152" s="35"/>
      <c r="V152" s="35"/>
      <c r="W152" s="35"/>
      <c r="X152" s="35"/>
      <c r="Y152" s="35"/>
      <c r="Z152" s="35"/>
      <c r="AA152" s="35"/>
      <c r="AB152" s="35"/>
      <c r="AC152" s="35"/>
      <c r="AD152" s="35"/>
      <c r="AE152" s="35"/>
      <c r="AT152" s="18" t="s">
        <v>179</v>
      </c>
      <c r="AU152" s="18" t="s">
        <v>84</v>
      </c>
    </row>
    <row r="153" spans="1:65" s="13" customFormat="1" x14ac:dyDescent="0.2">
      <c r="B153" s="192"/>
      <c r="C153" s="193"/>
      <c r="D153" s="187" t="s">
        <v>181</v>
      </c>
      <c r="E153" s="194" t="s">
        <v>19</v>
      </c>
      <c r="F153" s="195" t="s">
        <v>3143</v>
      </c>
      <c r="G153" s="193"/>
      <c r="H153" s="196">
        <v>131.93299999999999</v>
      </c>
      <c r="I153" s="197"/>
      <c r="J153" s="193"/>
      <c r="K153" s="193"/>
      <c r="L153" s="198"/>
      <c r="M153" s="199"/>
      <c r="N153" s="200"/>
      <c r="O153" s="200"/>
      <c r="P153" s="200"/>
      <c r="Q153" s="200"/>
      <c r="R153" s="200"/>
      <c r="S153" s="200"/>
      <c r="T153" s="201"/>
      <c r="AT153" s="202" t="s">
        <v>181</v>
      </c>
      <c r="AU153" s="202" t="s">
        <v>84</v>
      </c>
      <c r="AV153" s="13" t="s">
        <v>84</v>
      </c>
      <c r="AW153" s="13" t="s">
        <v>35</v>
      </c>
      <c r="AX153" s="13" t="s">
        <v>82</v>
      </c>
      <c r="AY153" s="202" t="s">
        <v>170</v>
      </c>
    </row>
    <row r="154" spans="1:65" s="2" customFormat="1" ht="36" x14ac:dyDescent="0.2">
      <c r="A154" s="35"/>
      <c r="B154" s="36"/>
      <c r="C154" s="174" t="s">
        <v>232</v>
      </c>
      <c r="D154" s="174" t="s">
        <v>172</v>
      </c>
      <c r="E154" s="175" t="s">
        <v>3144</v>
      </c>
      <c r="F154" s="176" t="s">
        <v>3145</v>
      </c>
      <c r="G154" s="177" t="s">
        <v>175</v>
      </c>
      <c r="H154" s="178">
        <v>7.298</v>
      </c>
      <c r="I154" s="179"/>
      <c r="J154" s="180">
        <f>ROUND(I154*H154,2)</f>
        <v>0</v>
      </c>
      <c r="K154" s="176" t="s">
        <v>176</v>
      </c>
      <c r="L154" s="40"/>
      <c r="M154" s="181" t="s">
        <v>19</v>
      </c>
      <c r="N154" s="182" t="s">
        <v>45</v>
      </c>
      <c r="O154" s="65"/>
      <c r="P154" s="183">
        <f>O154*H154</f>
        <v>0</v>
      </c>
      <c r="Q154" s="183">
        <v>0</v>
      </c>
      <c r="R154" s="183">
        <f>Q154*H154</f>
        <v>0</v>
      </c>
      <c r="S154" s="183">
        <v>0</v>
      </c>
      <c r="T154" s="184">
        <f>S154*H154</f>
        <v>0</v>
      </c>
      <c r="U154" s="35"/>
      <c r="V154" s="35"/>
      <c r="W154" s="35"/>
      <c r="X154" s="35"/>
      <c r="Y154" s="35"/>
      <c r="Z154" s="35"/>
      <c r="AA154" s="35"/>
      <c r="AB154" s="35"/>
      <c r="AC154" s="35"/>
      <c r="AD154" s="35"/>
      <c r="AE154" s="35"/>
      <c r="AR154" s="185" t="s">
        <v>177</v>
      </c>
      <c r="AT154" s="185" t="s">
        <v>172</v>
      </c>
      <c r="AU154" s="185" t="s">
        <v>84</v>
      </c>
      <c r="AY154" s="18" t="s">
        <v>170</v>
      </c>
      <c r="BE154" s="186">
        <f>IF(N154="základní",J154,0)</f>
        <v>0</v>
      </c>
      <c r="BF154" s="186">
        <f>IF(N154="snížená",J154,0)</f>
        <v>0</v>
      </c>
      <c r="BG154" s="186">
        <f>IF(N154="zákl. přenesená",J154,0)</f>
        <v>0</v>
      </c>
      <c r="BH154" s="186">
        <f>IF(N154="sníž. přenesená",J154,0)</f>
        <v>0</v>
      </c>
      <c r="BI154" s="186">
        <f>IF(N154="nulová",J154,0)</f>
        <v>0</v>
      </c>
      <c r="BJ154" s="18" t="s">
        <v>82</v>
      </c>
      <c r="BK154" s="186">
        <f>ROUND(I154*H154,2)</f>
        <v>0</v>
      </c>
      <c r="BL154" s="18" t="s">
        <v>177</v>
      </c>
      <c r="BM154" s="185" t="s">
        <v>3146</v>
      </c>
    </row>
    <row r="155" spans="1:65" s="2" customFormat="1" ht="87.75" x14ac:dyDescent="0.2">
      <c r="A155" s="35"/>
      <c r="B155" s="36"/>
      <c r="C155" s="37"/>
      <c r="D155" s="187" t="s">
        <v>179</v>
      </c>
      <c r="E155" s="37"/>
      <c r="F155" s="188" t="s">
        <v>3147</v>
      </c>
      <c r="G155" s="37"/>
      <c r="H155" s="37"/>
      <c r="I155" s="189"/>
      <c r="J155" s="37"/>
      <c r="K155" s="37"/>
      <c r="L155" s="40"/>
      <c r="M155" s="190"/>
      <c r="N155" s="191"/>
      <c r="O155" s="65"/>
      <c r="P155" s="65"/>
      <c r="Q155" s="65"/>
      <c r="R155" s="65"/>
      <c r="S155" s="65"/>
      <c r="T155" s="66"/>
      <c r="U155" s="35"/>
      <c r="V155" s="35"/>
      <c r="W155" s="35"/>
      <c r="X155" s="35"/>
      <c r="Y155" s="35"/>
      <c r="Z155" s="35"/>
      <c r="AA155" s="35"/>
      <c r="AB155" s="35"/>
      <c r="AC155" s="35"/>
      <c r="AD155" s="35"/>
      <c r="AE155" s="35"/>
      <c r="AT155" s="18" t="s">
        <v>179</v>
      </c>
      <c r="AU155" s="18" t="s">
        <v>84</v>
      </c>
    </row>
    <row r="156" spans="1:65" s="13" customFormat="1" ht="22.5" x14ac:dyDescent="0.2">
      <c r="B156" s="192"/>
      <c r="C156" s="193"/>
      <c r="D156" s="187" t="s">
        <v>181</v>
      </c>
      <c r="E156" s="194" t="s">
        <v>19</v>
      </c>
      <c r="F156" s="195" t="s">
        <v>3148</v>
      </c>
      <c r="G156" s="193"/>
      <c r="H156" s="196">
        <v>7.298</v>
      </c>
      <c r="I156" s="197"/>
      <c r="J156" s="193"/>
      <c r="K156" s="193"/>
      <c r="L156" s="198"/>
      <c r="M156" s="199"/>
      <c r="N156" s="200"/>
      <c r="O156" s="200"/>
      <c r="P156" s="200"/>
      <c r="Q156" s="200"/>
      <c r="R156" s="200"/>
      <c r="S156" s="200"/>
      <c r="T156" s="201"/>
      <c r="AT156" s="202" t="s">
        <v>181</v>
      </c>
      <c r="AU156" s="202" t="s">
        <v>84</v>
      </c>
      <c r="AV156" s="13" t="s">
        <v>84</v>
      </c>
      <c r="AW156" s="13" t="s">
        <v>35</v>
      </c>
      <c r="AX156" s="13" t="s">
        <v>82</v>
      </c>
      <c r="AY156" s="202" t="s">
        <v>170</v>
      </c>
    </row>
    <row r="157" spans="1:65" s="2" customFormat="1" ht="16.5" customHeight="1" x14ac:dyDescent="0.2">
      <c r="A157" s="35"/>
      <c r="B157" s="36"/>
      <c r="C157" s="214" t="s">
        <v>238</v>
      </c>
      <c r="D157" s="214" t="s">
        <v>239</v>
      </c>
      <c r="E157" s="215" t="s">
        <v>240</v>
      </c>
      <c r="F157" s="216" t="s">
        <v>241</v>
      </c>
      <c r="G157" s="217" t="s">
        <v>242</v>
      </c>
      <c r="H157" s="218">
        <v>14.596</v>
      </c>
      <c r="I157" s="219"/>
      <c r="J157" s="220">
        <f>ROUND(I157*H157,2)</f>
        <v>0</v>
      </c>
      <c r="K157" s="216" t="s">
        <v>176</v>
      </c>
      <c r="L157" s="221"/>
      <c r="M157" s="222" t="s">
        <v>19</v>
      </c>
      <c r="N157" s="223" t="s">
        <v>45</v>
      </c>
      <c r="O157" s="65"/>
      <c r="P157" s="183">
        <f>O157*H157</f>
        <v>0</v>
      </c>
      <c r="Q157" s="183">
        <v>1</v>
      </c>
      <c r="R157" s="183">
        <f>Q157*H157</f>
        <v>14.596</v>
      </c>
      <c r="S157" s="183">
        <v>0</v>
      </c>
      <c r="T157" s="184">
        <f>S157*H157</f>
        <v>0</v>
      </c>
      <c r="U157" s="35"/>
      <c r="V157" s="35"/>
      <c r="W157" s="35"/>
      <c r="X157" s="35"/>
      <c r="Y157" s="35"/>
      <c r="Z157" s="35"/>
      <c r="AA157" s="35"/>
      <c r="AB157" s="35"/>
      <c r="AC157" s="35"/>
      <c r="AD157" s="35"/>
      <c r="AE157" s="35"/>
      <c r="AR157" s="185" t="s">
        <v>227</v>
      </c>
      <c r="AT157" s="185" t="s">
        <v>239</v>
      </c>
      <c r="AU157" s="185" t="s">
        <v>84</v>
      </c>
      <c r="AY157" s="18" t="s">
        <v>170</v>
      </c>
      <c r="BE157" s="186">
        <f>IF(N157="základní",J157,0)</f>
        <v>0</v>
      </c>
      <c r="BF157" s="186">
        <f>IF(N157="snížená",J157,0)</f>
        <v>0</v>
      </c>
      <c r="BG157" s="186">
        <f>IF(N157="zákl. přenesená",J157,0)</f>
        <v>0</v>
      </c>
      <c r="BH157" s="186">
        <f>IF(N157="sníž. přenesená",J157,0)</f>
        <v>0</v>
      </c>
      <c r="BI157" s="186">
        <f>IF(N157="nulová",J157,0)</f>
        <v>0</v>
      </c>
      <c r="BJ157" s="18" t="s">
        <v>82</v>
      </c>
      <c r="BK157" s="186">
        <f>ROUND(I157*H157,2)</f>
        <v>0</v>
      </c>
      <c r="BL157" s="18" t="s">
        <v>177</v>
      </c>
      <c r="BM157" s="185" t="s">
        <v>3149</v>
      </c>
    </row>
    <row r="158" spans="1:65" s="13" customFormat="1" x14ac:dyDescent="0.2">
      <c r="B158" s="192"/>
      <c r="C158" s="193"/>
      <c r="D158" s="187" t="s">
        <v>181</v>
      </c>
      <c r="E158" s="193"/>
      <c r="F158" s="195" t="s">
        <v>3150</v>
      </c>
      <c r="G158" s="193"/>
      <c r="H158" s="196">
        <v>14.596</v>
      </c>
      <c r="I158" s="197"/>
      <c r="J158" s="193"/>
      <c r="K158" s="193"/>
      <c r="L158" s="198"/>
      <c r="M158" s="199"/>
      <c r="N158" s="200"/>
      <c r="O158" s="200"/>
      <c r="P158" s="200"/>
      <c r="Q158" s="200"/>
      <c r="R158" s="200"/>
      <c r="S158" s="200"/>
      <c r="T158" s="201"/>
      <c r="AT158" s="202" t="s">
        <v>181</v>
      </c>
      <c r="AU158" s="202" t="s">
        <v>84</v>
      </c>
      <c r="AV158" s="13" t="s">
        <v>84</v>
      </c>
      <c r="AW158" s="13" t="s">
        <v>4</v>
      </c>
      <c r="AX158" s="13" t="s">
        <v>82</v>
      </c>
      <c r="AY158" s="202" t="s">
        <v>170</v>
      </c>
    </row>
    <row r="159" spans="1:65" s="2" customFormat="1" ht="21.75" customHeight="1" x14ac:dyDescent="0.2">
      <c r="A159" s="35"/>
      <c r="B159" s="36"/>
      <c r="C159" s="174" t="s">
        <v>245</v>
      </c>
      <c r="D159" s="174" t="s">
        <v>172</v>
      </c>
      <c r="E159" s="175" t="s">
        <v>246</v>
      </c>
      <c r="F159" s="176" t="s">
        <v>247</v>
      </c>
      <c r="G159" s="177" t="s">
        <v>248</v>
      </c>
      <c r="H159" s="178">
        <v>387.053</v>
      </c>
      <c r="I159" s="179"/>
      <c r="J159" s="180">
        <f>ROUND(I159*H159,2)</f>
        <v>0</v>
      </c>
      <c r="K159" s="176" t="s">
        <v>176</v>
      </c>
      <c r="L159" s="40"/>
      <c r="M159" s="181" t="s">
        <v>19</v>
      </c>
      <c r="N159" s="182" t="s">
        <v>45</v>
      </c>
      <c r="O159" s="65"/>
      <c r="P159" s="183">
        <f>O159*H159</f>
        <v>0</v>
      </c>
      <c r="Q159" s="183">
        <v>0</v>
      </c>
      <c r="R159" s="183">
        <f>Q159*H159</f>
        <v>0</v>
      </c>
      <c r="S159" s="183">
        <v>0</v>
      </c>
      <c r="T159" s="184">
        <f>S159*H159</f>
        <v>0</v>
      </c>
      <c r="U159" s="35"/>
      <c r="V159" s="35"/>
      <c r="W159" s="35"/>
      <c r="X159" s="35"/>
      <c r="Y159" s="35"/>
      <c r="Z159" s="35"/>
      <c r="AA159" s="35"/>
      <c r="AB159" s="35"/>
      <c r="AC159" s="35"/>
      <c r="AD159" s="35"/>
      <c r="AE159" s="35"/>
      <c r="AR159" s="185" t="s">
        <v>177</v>
      </c>
      <c r="AT159" s="185" t="s">
        <v>172</v>
      </c>
      <c r="AU159" s="185" t="s">
        <v>84</v>
      </c>
      <c r="AY159" s="18" t="s">
        <v>170</v>
      </c>
      <c r="BE159" s="186">
        <f>IF(N159="základní",J159,0)</f>
        <v>0</v>
      </c>
      <c r="BF159" s="186">
        <f>IF(N159="snížená",J159,0)</f>
        <v>0</v>
      </c>
      <c r="BG159" s="186">
        <f>IF(N159="zákl. přenesená",J159,0)</f>
        <v>0</v>
      </c>
      <c r="BH159" s="186">
        <f>IF(N159="sníž. přenesená",J159,0)</f>
        <v>0</v>
      </c>
      <c r="BI159" s="186">
        <f>IF(N159="nulová",J159,0)</f>
        <v>0</v>
      </c>
      <c r="BJ159" s="18" t="s">
        <v>82</v>
      </c>
      <c r="BK159" s="186">
        <f>ROUND(I159*H159,2)</f>
        <v>0</v>
      </c>
      <c r="BL159" s="18" t="s">
        <v>177</v>
      </c>
      <c r="BM159" s="185" t="s">
        <v>3151</v>
      </c>
    </row>
    <row r="160" spans="1:65" s="2" customFormat="1" ht="87.75" x14ac:dyDescent="0.2">
      <c r="A160" s="35"/>
      <c r="B160" s="36"/>
      <c r="C160" s="37"/>
      <c r="D160" s="187" t="s">
        <v>179</v>
      </c>
      <c r="E160" s="37"/>
      <c r="F160" s="188" t="s">
        <v>250</v>
      </c>
      <c r="G160" s="37"/>
      <c r="H160" s="37"/>
      <c r="I160" s="189"/>
      <c r="J160" s="37"/>
      <c r="K160" s="37"/>
      <c r="L160" s="40"/>
      <c r="M160" s="190"/>
      <c r="N160" s="191"/>
      <c r="O160" s="65"/>
      <c r="P160" s="65"/>
      <c r="Q160" s="65"/>
      <c r="R160" s="65"/>
      <c r="S160" s="65"/>
      <c r="T160" s="66"/>
      <c r="U160" s="35"/>
      <c r="V160" s="35"/>
      <c r="W160" s="35"/>
      <c r="X160" s="35"/>
      <c r="Y160" s="35"/>
      <c r="Z160" s="35"/>
      <c r="AA160" s="35"/>
      <c r="AB160" s="35"/>
      <c r="AC160" s="35"/>
      <c r="AD160" s="35"/>
      <c r="AE160" s="35"/>
      <c r="AT160" s="18" t="s">
        <v>179</v>
      </c>
      <c r="AU160" s="18" t="s">
        <v>84</v>
      </c>
    </row>
    <row r="161" spans="1:65" s="13" customFormat="1" x14ac:dyDescent="0.2">
      <c r="B161" s="192"/>
      <c r="C161" s="193"/>
      <c r="D161" s="187" t="s">
        <v>181</v>
      </c>
      <c r="E161" s="194" t="s">
        <v>19</v>
      </c>
      <c r="F161" s="195" t="s">
        <v>3152</v>
      </c>
      <c r="G161" s="193"/>
      <c r="H161" s="196">
        <v>387.053</v>
      </c>
      <c r="I161" s="197"/>
      <c r="J161" s="193"/>
      <c r="K161" s="193"/>
      <c r="L161" s="198"/>
      <c r="M161" s="199"/>
      <c r="N161" s="200"/>
      <c r="O161" s="200"/>
      <c r="P161" s="200"/>
      <c r="Q161" s="200"/>
      <c r="R161" s="200"/>
      <c r="S161" s="200"/>
      <c r="T161" s="201"/>
      <c r="AT161" s="202" t="s">
        <v>181</v>
      </c>
      <c r="AU161" s="202" t="s">
        <v>84</v>
      </c>
      <c r="AV161" s="13" t="s">
        <v>84</v>
      </c>
      <c r="AW161" s="13" t="s">
        <v>35</v>
      </c>
      <c r="AX161" s="13" t="s">
        <v>74</v>
      </c>
      <c r="AY161" s="202" t="s">
        <v>170</v>
      </c>
    </row>
    <row r="162" spans="1:65" s="12" customFormat="1" ht="22.9" customHeight="1" x14ac:dyDescent="0.2">
      <c r="B162" s="158"/>
      <c r="C162" s="159"/>
      <c r="D162" s="160" t="s">
        <v>73</v>
      </c>
      <c r="E162" s="172" t="s">
        <v>84</v>
      </c>
      <c r="F162" s="172" t="s">
        <v>252</v>
      </c>
      <c r="G162" s="159"/>
      <c r="H162" s="159"/>
      <c r="I162" s="162"/>
      <c r="J162" s="173">
        <f>BK162</f>
        <v>0</v>
      </c>
      <c r="K162" s="159"/>
      <c r="L162" s="164"/>
      <c r="M162" s="165"/>
      <c r="N162" s="166"/>
      <c r="O162" s="166"/>
      <c r="P162" s="167">
        <f>SUM(P163:P237)</f>
        <v>0</v>
      </c>
      <c r="Q162" s="166"/>
      <c r="R162" s="167">
        <f>SUM(R163:R237)</f>
        <v>454.39438392000005</v>
      </c>
      <c r="S162" s="166"/>
      <c r="T162" s="168">
        <f>SUM(T163:T237)</f>
        <v>0</v>
      </c>
      <c r="AR162" s="169" t="s">
        <v>82</v>
      </c>
      <c r="AT162" s="170" t="s">
        <v>73</v>
      </c>
      <c r="AU162" s="170" t="s">
        <v>82</v>
      </c>
      <c r="AY162" s="169" t="s">
        <v>170</v>
      </c>
      <c r="BK162" s="171">
        <f>SUM(BK163:BK237)</f>
        <v>0</v>
      </c>
    </row>
    <row r="163" spans="1:65" s="2" customFormat="1" ht="24" x14ac:dyDescent="0.2">
      <c r="A163" s="35"/>
      <c r="B163" s="36"/>
      <c r="C163" s="174" t="s">
        <v>253</v>
      </c>
      <c r="D163" s="174" t="s">
        <v>172</v>
      </c>
      <c r="E163" s="175" t="s">
        <v>254</v>
      </c>
      <c r="F163" s="176" t="s">
        <v>255</v>
      </c>
      <c r="G163" s="177" t="s">
        <v>175</v>
      </c>
      <c r="H163" s="178">
        <v>14.48</v>
      </c>
      <c r="I163" s="179"/>
      <c r="J163" s="180">
        <f>ROUND(I163*H163,2)</f>
        <v>0</v>
      </c>
      <c r="K163" s="176" t="s">
        <v>176</v>
      </c>
      <c r="L163" s="40"/>
      <c r="M163" s="181" t="s">
        <v>19</v>
      </c>
      <c r="N163" s="182" t="s">
        <v>45</v>
      </c>
      <c r="O163" s="65"/>
      <c r="P163" s="183">
        <f>O163*H163</f>
        <v>0</v>
      </c>
      <c r="Q163" s="183">
        <v>0</v>
      </c>
      <c r="R163" s="183">
        <f>Q163*H163</f>
        <v>0</v>
      </c>
      <c r="S163" s="183">
        <v>0</v>
      </c>
      <c r="T163" s="184">
        <f>S163*H163</f>
        <v>0</v>
      </c>
      <c r="U163" s="35"/>
      <c r="V163" s="35"/>
      <c r="W163" s="35"/>
      <c r="X163" s="35"/>
      <c r="Y163" s="35"/>
      <c r="Z163" s="35"/>
      <c r="AA163" s="35"/>
      <c r="AB163" s="35"/>
      <c r="AC163" s="35"/>
      <c r="AD163" s="35"/>
      <c r="AE163" s="35"/>
      <c r="AR163" s="185" t="s">
        <v>177</v>
      </c>
      <c r="AT163" s="185" t="s">
        <v>172</v>
      </c>
      <c r="AU163" s="185" t="s">
        <v>84</v>
      </c>
      <c r="AY163" s="18" t="s">
        <v>170</v>
      </c>
      <c r="BE163" s="186">
        <f>IF(N163="základní",J163,0)</f>
        <v>0</v>
      </c>
      <c r="BF163" s="186">
        <f>IF(N163="snížená",J163,0)</f>
        <v>0</v>
      </c>
      <c r="BG163" s="186">
        <f>IF(N163="zákl. přenesená",J163,0)</f>
        <v>0</v>
      </c>
      <c r="BH163" s="186">
        <f>IF(N163="sníž. přenesená",J163,0)</f>
        <v>0</v>
      </c>
      <c r="BI163" s="186">
        <f>IF(N163="nulová",J163,0)</f>
        <v>0</v>
      </c>
      <c r="BJ163" s="18" t="s">
        <v>82</v>
      </c>
      <c r="BK163" s="186">
        <f>ROUND(I163*H163,2)</f>
        <v>0</v>
      </c>
      <c r="BL163" s="18" t="s">
        <v>177</v>
      </c>
      <c r="BM163" s="185" t="s">
        <v>3153</v>
      </c>
    </row>
    <row r="164" spans="1:65" s="2" customFormat="1" ht="68.25" x14ac:dyDescent="0.2">
      <c r="A164" s="35"/>
      <c r="B164" s="36"/>
      <c r="C164" s="37"/>
      <c r="D164" s="187" t="s">
        <v>179</v>
      </c>
      <c r="E164" s="37"/>
      <c r="F164" s="188" t="s">
        <v>257</v>
      </c>
      <c r="G164" s="37"/>
      <c r="H164" s="37"/>
      <c r="I164" s="189"/>
      <c r="J164" s="37"/>
      <c r="K164" s="37"/>
      <c r="L164" s="40"/>
      <c r="M164" s="190"/>
      <c r="N164" s="191"/>
      <c r="O164" s="65"/>
      <c r="P164" s="65"/>
      <c r="Q164" s="65"/>
      <c r="R164" s="65"/>
      <c r="S164" s="65"/>
      <c r="T164" s="66"/>
      <c r="U164" s="35"/>
      <c r="V164" s="35"/>
      <c r="W164" s="35"/>
      <c r="X164" s="35"/>
      <c r="Y164" s="35"/>
      <c r="Z164" s="35"/>
      <c r="AA164" s="35"/>
      <c r="AB164" s="35"/>
      <c r="AC164" s="35"/>
      <c r="AD164" s="35"/>
      <c r="AE164" s="35"/>
      <c r="AT164" s="18" t="s">
        <v>179</v>
      </c>
      <c r="AU164" s="18" t="s">
        <v>84</v>
      </c>
    </row>
    <row r="165" spans="1:65" s="13" customFormat="1" x14ac:dyDescent="0.2">
      <c r="B165" s="192"/>
      <c r="C165" s="193"/>
      <c r="D165" s="187" t="s">
        <v>181</v>
      </c>
      <c r="E165" s="194" t="s">
        <v>19</v>
      </c>
      <c r="F165" s="195" t="s">
        <v>258</v>
      </c>
      <c r="G165" s="193"/>
      <c r="H165" s="196">
        <v>14.48</v>
      </c>
      <c r="I165" s="197"/>
      <c r="J165" s="193"/>
      <c r="K165" s="193"/>
      <c r="L165" s="198"/>
      <c r="M165" s="199"/>
      <c r="N165" s="200"/>
      <c r="O165" s="200"/>
      <c r="P165" s="200"/>
      <c r="Q165" s="200"/>
      <c r="R165" s="200"/>
      <c r="S165" s="200"/>
      <c r="T165" s="201"/>
      <c r="AT165" s="202" t="s">
        <v>181</v>
      </c>
      <c r="AU165" s="202" t="s">
        <v>84</v>
      </c>
      <c r="AV165" s="13" t="s">
        <v>84</v>
      </c>
      <c r="AW165" s="13" t="s">
        <v>35</v>
      </c>
      <c r="AX165" s="13" t="s">
        <v>82</v>
      </c>
      <c r="AY165" s="202" t="s">
        <v>170</v>
      </c>
    </row>
    <row r="166" spans="1:65" s="2" customFormat="1" ht="24" x14ac:dyDescent="0.2">
      <c r="A166" s="35"/>
      <c r="B166" s="36"/>
      <c r="C166" s="174" t="s">
        <v>259</v>
      </c>
      <c r="D166" s="174" t="s">
        <v>172</v>
      </c>
      <c r="E166" s="175" t="s">
        <v>260</v>
      </c>
      <c r="F166" s="176" t="s">
        <v>261</v>
      </c>
      <c r="G166" s="177" t="s">
        <v>248</v>
      </c>
      <c r="H166" s="178">
        <v>144.80000000000001</v>
      </c>
      <c r="I166" s="179"/>
      <c r="J166" s="180">
        <f>ROUND(I166*H166,2)</f>
        <v>0</v>
      </c>
      <c r="K166" s="176" t="s">
        <v>176</v>
      </c>
      <c r="L166" s="40"/>
      <c r="M166" s="181" t="s">
        <v>19</v>
      </c>
      <c r="N166" s="182" t="s">
        <v>45</v>
      </c>
      <c r="O166" s="65"/>
      <c r="P166" s="183">
        <f>O166*H166</f>
        <v>0</v>
      </c>
      <c r="Q166" s="183">
        <v>3.1E-4</v>
      </c>
      <c r="R166" s="183">
        <f>Q166*H166</f>
        <v>4.4888000000000004E-2</v>
      </c>
      <c r="S166" s="183">
        <v>0</v>
      </c>
      <c r="T166" s="184">
        <f>S166*H166</f>
        <v>0</v>
      </c>
      <c r="U166" s="35"/>
      <c r="V166" s="35"/>
      <c r="W166" s="35"/>
      <c r="X166" s="35"/>
      <c r="Y166" s="35"/>
      <c r="Z166" s="35"/>
      <c r="AA166" s="35"/>
      <c r="AB166" s="35"/>
      <c r="AC166" s="35"/>
      <c r="AD166" s="35"/>
      <c r="AE166" s="35"/>
      <c r="AR166" s="185" t="s">
        <v>177</v>
      </c>
      <c r="AT166" s="185" t="s">
        <v>172</v>
      </c>
      <c r="AU166" s="185" t="s">
        <v>84</v>
      </c>
      <c r="AY166" s="18" t="s">
        <v>170</v>
      </c>
      <c r="BE166" s="186">
        <f>IF(N166="základní",J166,0)</f>
        <v>0</v>
      </c>
      <c r="BF166" s="186">
        <f>IF(N166="snížená",J166,0)</f>
        <v>0</v>
      </c>
      <c r="BG166" s="186">
        <f>IF(N166="zákl. přenesená",J166,0)</f>
        <v>0</v>
      </c>
      <c r="BH166" s="186">
        <f>IF(N166="sníž. přenesená",J166,0)</f>
        <v>0</v>
      </c>
      <c r="BI166" s="186">
        <f>IF(N166="nulová",J166,0)</f>
        <v>0</v>
      </c>
      <c r="BJ166" s="18" t="s">
        <v>82</v>
      </c>
      <c r="BK166" s="186">
        <f>ROUND(I166*H166,2)</f>
        <v>0</v>
      </c>
      <c r="BL166" s="18" t="s">
        <v>177</v>
      </c>
      <c r="BM166" s="185" t="s">
        <v>3154</v>
      </c>
    </row>
    <row r="167" spans="1:65" s="2" customFormat="1" ht="185.25" x14ac:dyDescent="0.2">
      <c r="A167" s="35"/>
      <c r="B167" s="36"/>
      <c r="C167" s="37"/>
      <c r="D167" s="187" t="s">
        <v>179</v>
      </c>
      <c r="E167" s="37"/>
      <c r="F167" s="188" t="s">
        <v>263</v>
      </c>
      <c r="G167" s="37"/>
      <c r="H167" s="37"/>
      <c r="I167" s="189"/>
      <c r="J167" s="37"/>
      <c r="K167" s="37"/>
      <c r="L167" s="40"/>
      <c r="M167" s="190"/>
      <c r="N167" s="191"/>
      <c r="O167" s="65"/>
      <c r="P167" s="65"/>
      <c r="Q167" s="65"/>
      <c r="R167" s="65"/>
      <c r="S167" s="65"/>
      <c r="T167" s="66"/>
      <c r="U167" s="35"/>
      <c r="V167" s="35"/>
      <c r="W167" s="35"/>
      <c r="X167" s="35"/>
      <c r="Y167" s="35"/>
      <c r="Z167" s="35"/>
      <c r="AA167" s="35"/>
      <c r="AB167" s="35"/>
      <c r="AC167" s="35"/>
      <c r="AD167" s="35"/>
      <c r="AE167" s="35"/>
      <c r="AT167" s="18" t="s">
        <v>179</v>
      </c>
      <c r="AU167" s="18" t="s">
        <v>84</v>
      </c>
    </row>
    <row r="168" spans="1:65" s="13" customFormat="1" x14ac:dyDescent="0.2">
      <c r="B168" s="192"/>
      <c r="C168" s="193"/>
      <c r="D168" s="187" t="s">
        <v>181</v>
      </c>
      <c r="E168" s="194" t="s">
        <v>19</v>
      </c>
      <c r="F168" s="195" t="s">
        <v>264</v>
      </c>
      <c r="G168" s="193"/>
      <c r="H168" s="196">
        <v>144.80000000000001</v>
      </c>
      <c r="I168" s="197"/>
      <c r="J168" s="193"/>
      <c r="K168" s="193"/>
      <c r="L168" s="198"/>
      <c r="M168" s="199"/>
      <c r="N168" s="200"/>
      <c r="O168" s="200"/>
      <c r="P168" s="200"/>
      <c r="Q168" s="200"/>
      <c r="R168" s="200"/>
      <c r="S168" s="200"/>
      <c r="T168" s="201"/>
      <c r="AT168" s="202" t="s">
        <v>181</v>
      </c>
      <c r="AU168" s="202" t="s">
        <v>84</v>
      </c>
      <c r="AV168" s="13" t="s">
        <v>84</v>
      </c>
      <c r="AW168" s="13" t="s">
        <v>35</v>
      </c>
      <c r="AX168" s="13" t="s">
        <v>82</v>
      </c>
      <c r="AY168" s="202" t="s">
        <v>170</v>
      </c>
    </row>
    <row r="169" spans="1:65" s="2" customFormat="1" ht="16.5" customHeight="1" x14ac:dyDescent="0.2">
      <c r="A169" s="35"/>
      <c r="B169" s="36"/>
      <c r="C169" s="214" t="s">
        <v>265</v>
      </c>
      <c r="D169" s="214" t="s">
        <v>239</v>
      </c>
      <c r="E169" s="215" t="s">
        <v>266</v>
      </c>
      <c r="F169" s="216" t="s">
        <v>267</v>
      </c>
      <c r="G169" s="217" t="s">
        <v>248</v>
      </c>
      <c r="H169" s="218">
        <v>171.51599999999999</v>
      </c>
      <c r="I169" s="219"/>
      <c r="J169" s="220">
        <f>ROUND(I169*H169,2)</f>
        <v>0</v>
      </c>
      <c r="K169" s="216" t="s">
        <v>176</v>
      </c>
      <c r="L169" s="221"/>
      <c r="M169" s="222" t="s">
        <v>19</v>
      </c>
      <c r="N169" s="223" t="s">
        <v>45</v>
      </c>
      <c r="O169" s="65"/>
      <c r="P169" s="183">
        <f>O169*H169</f>
        <v>0</v>
      </c>
      <c r="Q169" s="183">
        <v>2.9999999999999997E-4</v>
      </c>
      <c r="R169" s="183">
        <f>Q169*H169</f>
        <v>5.1454799999999995E-2</v>
      </c>
      <c r="S169" s="183">
        <v>0</v>
      </c>
      <c r="T169" s="184">
        <f>S169*H169</f>
        <v>0</v>
      </c>
      <c r="U169" s="35"/>
      <c r="V169" s="35"/>
      <c r="W169" s="35"/>
      <c r="X169" s="35"/>
      <c r="Y169" s="35"/>
      <c r="Z169" s="35"/>
      <c r="AA169" s="35"/>
      <c r="AB169" s="35"/>
      <c r="AC169" s="35"/>
      <c r="AD169" s="35"/>
      <c r="AE169" s="35"/>
      <c r="AR169" s="185" t="s">
        <v>227</v>
      </c>
      <c r="AT169" s="185" t="s">
        <v>239</v>
      </c>
      <c r="AU169" s="185" t="s">
        <v>84</v>
      </c>
      <c r="AY169" s="18" t="s">
        <v>170</v>
      </c>
      <c r="BE169" s="186">
        <f>IF(N169="základní",J169,0)</f>
        <v>0</v>
      </c>
      <c r="BF169" s="186">
        <f>IF(N169="snížená",J169,0)</f>
        <v>0</v>
      </c>
      <c r="BG169" s="186">
        <f>IF(N169="zákl. přenesená",J169,0)</f>
        <v>0</v>
      </c>
      <c r="BH169" s="186">
        <f>IF(N169="sníž. přenesená",J169,0)</f>
        <v>0</v>
      </c>
      <c r="BI169" s="186">
        <f>IF(N169="nulová",J169,0)</f>
        <v>0</v>
      </c>
      <c r="BJ169" s="18" t="s">
        <v>82</v>
      </c>
      <c r="BK169" s="186">
        <f>ROUND(I169*H169,2)</f>
        <v>0</v>
      </c>
      <c r="BL169" s="18" t="s">
        <v>177</v>
      </c>
      <c r="BM169" s="185" t="s">
        <v>3155</v>
      </c>
    </row>
    <row r="170" spans="1:65" s="13" customFormat="1" x14ac:dyDescent="0.2">
      <c r="B170" s="192"/>
      <c r="C170" s="193"/>
      <c r="D170" s="187" t="s">
        <v>181</v>
      </c>
      <c r="E170" s="193"/>
      <c r="F170" s="195" t="s">
        <v>269</v>
      </c>
      <c r="G170" s="193"/>
      <c r="H170" s="196">
        <v>171.51599999999999</v>
      </c>
      <c r="I170" s="197"/>
      <c r="J170" s="193"/>
      <c r="K170" s="193"/>
      <c r="L170" s="198"/>
      <c r="M170" s="199"/>
      <c r="N170" s="200"/>
      <c r="O170" s="200"/>
      <c r="P170" s="200"/>
      <c r="Q170" s="200"/>
      <c r="R170" s="200"/>
      <c r="S170" s="200"/>
      <c r="T170" s="201"/>
      <c r="AT170" s="202" t="s">
        <v>181</v>
      </c>
      <c r="AU170" s="202" t="s">
        <v>84</v>
      </c>
      <c r="AV170" s="13" t="s">
        <v>84</v>
      </c>
      <c r="AW170" s="13" t="s">
        <v>4</v>
      </c>
      <c r="AX170" s="13" t="s">
        <v>82</v>
      </c>
      <c r="AY170" s="202" t="s">
        <v>170</v>
      </c>
    </row>
    <row r="171" spans="1:65" s="2" customFormat="1" ht="16.5" customHeight="1" x14ac:dyDescent="0.2">
      <c r="A171" s="35"/>
      <c r="B171" s="36"/>
      <c r="C171" s="174" t="s">
        <v>8</v>
      </c>
      <c r="D171" s="174" t="s">
        <v>172</v>
      </c>
      <c r="E171" s="175" t="s">
        <v>270</v>
      </c>
      <c r="F171" s="176" t="s">
        <v>271</v>
      </c>
      <c r="G171" s="177" t="s">
        <v>272</v>
      </c>
      <c r="H171" s="178">
        <v>90.5</v>
      </c>
      <c r="I171" s="179"/>
      <c r="J171" s="180">
        <f>ROUND(I171*H171,2)</f>
        <v>0</v>
      </c>
      <c r="K171" s="176" t="s">
        <v>176</v>
      </c>
      <c r="L171" s="40"/>
      <c r="M171" s="181" t="s">
        <v>19</v>
      </c>
      <c r="N171" s="182" t="s">
        <v>45</v>
      </c>
      <c r="O171" s="65"/>
      <c r="P171" s="183">
        <f>O171*H171</f>
        <v>0</v>
      </c>
      <c r="Q171" s="183">
        <v>3.3E-4</v>
      </c>
      <c r="R171" s="183">
        <f>Q171*H171</f>
        <v>2.9864999999999999E-2</v>
      </c>
      <c r="S171" s="183">
        <v>0</v>
      </c>
      <c r="T171" s="184">
        <f>S171*H171</f>
        <v>0</v>
      </c>
      <c r="U171" s="35"/>
      <c r="V171" s="35"/>
      <c r="W171" s="35"/>
      <c r="X171" s="35"/>
      <c r="Y171" s="35"/>
      <c r="Z171" s="35"/>
      <c r="AA171" s="35"/>
      <c r="AB171" s="35"/>
      <c r="AC171" s="35"/>
      <c r="AD171" s="35"/>
      <c r="AE171" s="35"/>
      <c r="AR171" s="185" t="s">
        <v>177</v>
      </c>
      <c r="AT171" s="185" t="s">
        <v>172</v>
      </c>
      <c r="AU171" s="185" t="s">
        <v>84</v>
      </c>
      <c r="AY171" s="18" t="s">
        <v>170</v>
      </c>
      <c r="BE171" s="186">
        <f>IF(N171="základní",J171,0)</f>
        <v>0</v>
      </c>
      <c r="BF171" s="186">
        <f>IF(N171="snížená",J171,0)</f>
        <v>0</v>
      </c>
      <c r="BG171" s="186">
        <f>IF(N171="zákl. přenesená",J171,0)</f>
        <v>0</v>
      </c>
      <c r="BH171" s="186">
        <f>IF(N171="sníž. přenesená",J171,0)</f>
        <v>0</v>
      </c>
      <c r="BI171" s="186">
        <f>IF(N171="nulová",J171,0)</f>
        <v>0</v>
      </c>
      <c r="BJ171" s="18" t="s">
        <v>82</v>
      </c>
      <c r="BK171" s="186">
        <f>ROUND(I171*H171,2)</f>
        <v>0</v>
      </c>
      <c r="BL171" s="18" t="s">
        <v>177</v>
      </c>
      <c r="BM171" s="185" t="s">
        <v>3156</v>
      </c>
    </row>
    <row r="172" spans="1:65" s="2" customFormat="1" ht="48.75" x14ac:dyDescent="0.2">
      <c r="A172" s="35"/>
      <c r="B172" s="36"/>
      <c r="C172" s="37"/>
      <c r="D172" s="187" t="s">
        <v>179</v>
      </c>
      <c r="E172" s="37"/>
      <c r="F172" s="188" t="s">
        <v>274</v>
      </c>
      <c r="G172" s="37"/>
      <c r="H172" s="37"/>
      <c r="I172" s="189"/>
      <c r="J172" s="37"/>
      <c r="K172" s="37"/>
      <c r="L172" s="40"/>
      <c r="M172" s="190"/>
      <c r="N172" s="191"/>
      <c r="O172" s="65"/>
      <c r="P172" s="65"/>
      <c r="Q172" s="65"/>
      <c r="R172" s="65"/>
      <c r="S172" s="65"/>
      <c r="T172" s="66"/>
      <c r="U172" s="35"/>
      <c r="V172" s="35"/>
      <c r="W172" s="35"/>
      <c r="X172" s="35"/>
      <c r="Y172" s="35"/>
      <c r="Z172" s="35"/>
      <c r="AA172" s="35"/>
      <c r="AB172" s="35"/>
      <c r="AC172" s="35"/>
      <c r="AD172" s="35"/>
      <c r="AE172" s="35"/>
      <c r="AT172" s="18" t="s">
        <v>179</v>
      </c>
      <c r="AU172" s="18" t="s">
        <v>84</v>
      </c>
    </row>
    <row r="173" spans="1:65" s="13" customFormat="1" x14ac:dyDescent="0.2">
      <c r="B173" s="192"/>
      <c r="C173" s="193"/>
      <c r="D173" s="187" t="s">
        <v>181</v>
      </c>
      <c r="E173" s="194" t="s">
        <v>19</v>
      </c>
      <c r="F173" s="195" t="s">
        <v>275</v>
      </c>
      <c r="G173" s="193"/>
      <c r="H173" s="196">
        <v>90.5</v>
      </c>
      <c r="I173" s="197"/>
      <c r="J173" s="193"/>
      <c r="K173" s="193"/>
      <c r="L173" s="198"/>
      <c r="M173" s="199"/>
      <c r="N173" s="200"/>
      <c r="O173" s="200"/>
      <c r="P173" s="200"/>
      <c r="Q173" s="200"/>
      <c r="R173" s="200"/>
      <c r="S173" s="200"/>
      <c r="T173" s="201"/>
      <c r="AT173" s="202" t="s">
        <v>181</v>
      </c>
      <c r="AU173" s="202" t="s">
        <v>84</v>
      </c>
      <c r="AV173" s="13" t="s">
        <v>84</v>
      </c>
      <c r="AW173" s="13" t="s">
        <v>35</v>
      </c>
      <c r="AX173" s="13" t="s">
        <v>82</v>
      </c>
      <c r="AY173" s="202" t="s">
        <v>170</v>
      </c>
    </row>
    <row r="174" spans="1:65" s="2" customFormat="1" ht="21.75" customHeight="1" x14ac:dyDescent="0.2">
      <c r="A174" s="35"/>
      <c r="B174" s="36"/>
      <c r="C174" s="174" t="s">
        <v>276</v>
      </c>
      <c r="D174" s="174" t="s">
        <v>172</v>
      </c>
      <c r="E174" s="175" t="s">
        <v>277</v>
      </c>
      <c r="F174" s="176" t="s">
        <v>278</v>
      </c>
      <c r="G174" s="177" t="s">
        <v>175</v>
      </c>
      <c r="H174" s="178">
        <v>22.754999999999999</v>
      </c>
      <c r="I174" s="179"/>
      <c r="J174" s="180">
        <f>ROUND(I174*H174,2)</f>
        <v>0</v>
      </c>
      <c r="K174" s="176" t="s">
        <v>176</v>
      </c>
      <c r="L174" s="40"/>
      <c r="M174" s="181" t="s">
        <v>19</v>
      </c>
      <c r="N174" s="182" t="s">
        <v>45</v>
      </c>
      <c r="O174" s="65"/>
      <c r="P174" s="183">
        <f>O174*H174</f>
        <v>0</v>
      </c>
      <c r="Q174" s="183">
        <v>2.16</v>
      </c>
      <c r="R174" s="183">
        <f>Q174*H174</f>
        <v>49.150800000000004</v>
      </c>
      <c r="S174" s="183">
        <v>0</v>
      </c>
      <c r="T174" s="184">
        <f>S174*H174</f>
        <v>0</v>
      </c>
      <c r="U174" s="35"/>
      <c r="V174" s="35"/>
      <c r="W174" s="35"/>
      <c r="X174" s="35"/>
      <c r="Y174" s="35"/>
      <c r="Z174" s="35"/>
      <c r="AA174" s="35"/>
      <c r="AB174" s="35"/>
      <c r="AC174" s="35"/>
      <c r="AD174" s="35"/>
      <c r="AE174" s="35"/>
      <c r="AR174" s="185" t="s">
        <v>177</v>
      </c>
      <c r="AT174" s="185" t="s">
        <v>172</v>
      </c>
      <c r="AU174" s="185" t="s">
        <v>84</v>
      </c>
      <c r="AY174" s="18" t="s">
        <v>170</v>
      </c>
      <c r="BE174" s="186">
        <f>IF(N174="základní",J174,0)</f>
        <v>0</v>
      </c>
      <c r="BF174" s="186">
        <f>IF(N174="snížená",J174,0)</f>
        <v>0</v>
      </c>
      <c r="BG174" s="186">
        <f>IF(N174="zákl. přenesená",J174,0)</f>
        <v>0</v>
      </c>
      <c r="BH174" s="186">
        <f>IF(N174="sníž. přenesená",J174,0)</f>
        <v>0</v>
      </c>
      <c r="BI174" s="186">
        <f>IF(N174="nulová",J174,0)</f>
        <v>0</v>
      </c>
      <c r="BJ174" s="18" t="s">
        <v>82</v>
      </c>
      <c r="BK174" s="186">
        <f>ROUND(I174*H174,2)</f>
        <v>0</v>
      </c>
      <c r="BL174" s="18" t="s">
        <v>177</v>
      </c>
      <c r="BM174" s="185" t="s">
        <v>3157</v>
      </c>
    </row>
    <row r="175" spans="1:65" s="2" customFormat="1" ht="48.75" x14ac:dyDescent="0.2">
      <c r="A175" s="35"/>
      <c r="B175" s="36"/>
      <c r="C175" s="37"/>
      <c r="D175" s="187" t="s">
        <v>179</v>
      </c>
      <c r="E175" s="37"/>
      <c r="F175" s="188" t="s">
        <v>280</v>
      </c>
      <c r="G175" s="37"/>
      <c r="H175" s="37"/>
      <c r="I175" s="189"/>
      <c r="J175" s="37"/>
      <c r="K175" s="37"/>
      <c r="L175" s="40"/>
      <c r="M175" s="190"/>
      <c r="N175" s="191"/>
      <c r="O175" s="65"/>
      <c r="P175" s="65"/>
      <c r="Q175" s="65"/>
      <c r="R175" s="65"/>
      <c r="S175" s="65"/>
      <c r="T175" s="66"/>
      <c r="U175" s="35"/>
      <c r="V175" s="35"/>
      <c r="W175" s="35"/>
      <c r="X175" s="35"/>
      <c r="Y175" s="35"/>
      <c r="Z175" s="35"/>
      <c r="AA175" s="35"/>
      <c r="AB175" s="35"/>
      <c r="AC175" s="35"/>
      <c r="AD175" s="35"/>
      <c r="AE175" s="35"/>
      <c r="AT175" s="18" t="s">
        <v>179</v>
      </c>
      <c r="AU175" s="18" t="s">
        <v>84</v>
      </c>
    </row>
    <row r="176" spans="1:65" s="13" customFormat="1" x14ac:dyDescent="0.2">
      <c r="B176" s="192"/>
      <c r="C176" s="193"/>
      <c r="D176" s="187" t="s">
        <v>181</v>
      </c>
      <c r="E176" s="194" t="s">
        <v>19</v>
      </c>
      <c r="F176" s="195" t="s">
        <v>3158</v>
      </c>
      <c r="G176" s="193"/>
      <c r="H176" s="196">
        <v>19.353000000000002</v>
      </c>
      <c r="I176" s="197"/>
      <c r="J176" s="193"/>
      <c r="K176" s="193"/>
      <c r="L176" s="198"/>
      <c r="M176" s="199"/>
      <c r="N176" s="200"/>
      <c r="O176" s="200"/>
      <c r="P176" s="200"/>
      <c r="Q176" s="200"/>
      <c r="R176" s="200"/>
      <c r="S176" s="200"/>
      <c r="T176" s="201"/>
      <c r="AT176" s="202" t="s">
        <v>181</v>
      </c>
      <c r="AU176" s="202" t="s">
        <v>84</v>
      </c>
      <c r="AV176" s="13" t="s">
        <v>84</v>
      </c>
      <c r="AW176" s="13" t="s">
        <v>35</v>
      </c>
      <c r="AX176" s="13" t="s">
        <v>74</v>
      </c>
      <c r="AY176" s="202" t="s">
        <v>170</v>
      </c>
    </row>
    <row r="177" spans="1:65" s="13" customFormat="1" x14ac:dyDescent="0.2">
      <c r="B177" s="192"/>
      <c r="C177" s="193"/>
      <c r="D177" s="187" t="s">
        <v>181</v>
      </c>
      <c r="E177" s="194" t="s">
        <v>19</v>
      </c>
      <c r="F177" s="195" t="s">
        <v>3159</v>
      </c>
      <c r="G177" s="193"/>
      <c r="H177" s="196">
        <v>3.4020000000000001</v>
      </c>
      <c r="I177" s="197"/>
      <c r="J177" s="193"/>
      <c r="K177" s="193"/>
      <c r="L177" s="198"/>
      <c r="M177" s="199"/>
      <c r="N177" s="200"/>
      <c r="O177" s="200"/>
      <c r="P177" s="200"/>
      <c r="Q177" s="200"/>
      <c r="R177" s="200"/>
      <c r="S177" s="200"/>
      <c r="T177" s="201"/>
      <c r="AT177" s="202" t="s">
        <v>181</v>
      </c>
      <c r="AU177" s="202" t="s">
        <v>84</v>
      </c>
      <c r="AV177" s="13" t="s">
        <v>84</v>
      </c>
      <c r="AW177" s="13" t="s">
        <v>35</v>
      </c>
      <c r="AX177" s="13" t="s">
        <v>74</v>
      </c>
      <c r="AY177" s="202" t="s">
        <v>170</v>
      </c>
    </row>
    <row r="178" spans="1:65" s="2" customFormat="1" ht="21.75" customHeight="1" x14ac:dyDescent="0.2">
      <c r="A178" s="35"/>
      <c r="B178" s="36"/>
      <c r="C178" s="174" t="s">
        <v>285</v>
      </c>
      <c r="D178" s="174" t="s">
        <v>172</v>
      </c>
      <c r="E178" s="175" t="s">
        <v>286</v>
      </c>
      <c r="F178" s="176" t="s">
        <v>287</v>
      </c>
      <c r="G178" s="177" t="s">
        <v>175</v>
      </c>
      <c r="H178" s="178">
        <v>70.822999999999993</v>
      </c>
      <c r="I178" s="179"/>
      <c r="J178" s="180">
        <f>ROUND(I178*H178,2)</f>
        <v>0</v>
      </c>
      <c r="K178" s="176" t="s">
        <v>176</v>
      </c>
      <c r="L178" s="40"/>
      <c r="M178" s="181" t="s">
        <v>19</v>
      </c>
      <c r="N178" s="182" t="s">
        <v>45</v>
      </c>
      <c r="O178" s="65"/>
      <c r="P178" s="183">
        <f>O178*H178</f>
        <v>0</v>
      </c>
      <c r="Q178" s="183">
        <v>2.45329</v>
      </c>
      <c r="R178" s="183">
        <f>Q178*H178</f>
        <v>173.74935766999999</v>
      </c>
      <c r="S178" s="183">
        <v>0</v>
      </c>
      <c r="T178" s="184">
        <f>S178*H178</f>
        <v>0</v>
      </c>
      <c r="U178" s="35"/>
      <c r="V178" s="35"/>
      <c r="W178" s="35"/>
      <c r="X178" s="35"/>
      <c r="Y178" s="35"/>
      <c r="Z178" s="35"/>
      <c r="AA178" s="35"/>
      <c r="AB178" s="35"/>
      <c r="AC178" s="35"/>
      <c r="AD178" s="35"/>
      <c r="AE178" s="35"/>
      <c r="AR178" s="185" t="s">
        <v>177</v>
      </c>
      <c r="AT178" s="185" t="s">
        <v>172</v>
      </c>
      <c r="AU178" s="185" t="s">
        <v>84</v>
      </c>
      <c r="AY178" s="18" t="s">
        <v>170</v>
      </c>
      <c r="BE178" s="186">
        <f>IF(N178="základní",J178,0)</f>
        <v>0</v>
      </c>
      <c r="BF178" s="186">
        <f>IF(N178="snížená",J178,0)</f>
        <v>0</v>
      </c>
      <c r="BG178" s="186">
        <f>IF(N178="zákl. přenesená",J178,0)</f>
        <v>0</v>
      </c>
      <c r="BH178" s="186">
        <f>IF(N178="sníž. přenesená",J178,0)</f>
        <v>0</v>
      </c>
      <c r="BI178" s="186">
        <f>IF(N178="nulová",J178,0)</f>
        <v>0</v>
      </c>
      <c r="BJ178" s="18" t="s">
        <v>82</v>
      </c>
      <c r="BK178" s="186">
        <f>ROUND(I178*H178,2)</f>
        <v>0</v>
      </c>
      <c r="BL178" s="18" t="s">
        <v>177</v>
      </c>
      <c r="BM178" s="185" t="s">
        <v>3160</v>
      </c>
    </row>
    <row r="179" spans="1:65" s="2" customFormat="1" ht="87.75" x14ac:dyDescent="0.2">
      <c r="A179" s="35"/>
      <c r="B179" s="36"/>
      <c r="C179" s="37"/>
      <c r="D179" s="187" t="s">
        <v>179</v>
      </c>
      <c r="E179" s="37"/>
      <c r="F179" s="188" t="s">
        <v>289</v>
      </c>
      <c r="G179" s="37"/>
      <c r="H179" s="37"/>
      <c r="I179" s="189"/>
      <c r="J179" s="37"/>
      <c r="K179" s="37"/>
      <c r="L179" s="40"/>
      <c r="M179" s="190"/>
      <c r="N179" s="191"/>
      <c r="O179" s="65"/>
      <c r="P179" s="65"/>
      <c r="Q179" s="65"/>
      <c r="R179" s="65"/>
      <c r="S179" s="65"/>
      <c r="T179" s="66"/>
      <c r="U179" s="35"/>
      <c r="V179" s="35"/>
      <c r="W179" s="35"/>
      <c r="X179" s="35"/>
      <c r="Y179" s="35"/>
      <c r="Z179" s="35"/>
      <c r="AA179" s="35"/>
      <c r="AB179" s="35"/>
      <c r="AC179" s="35"/>
      <c r="AD179" s="35"/>
      <c r="AE179" s="35"/>
      <c r="AT179" s="18" t="s">
        <v>179</v>
      </c>
      <c r="AU179" s="18" t="s">
        <v>84</v>
      </c>
    </row>
    <row r="180" spans="1:65" s="13" customFormat="1" x14ac:dyDescent="0.2">
      <c r="B180" s="192"/>
      <c r="C180" s="193"/>
      <c r="D180" s="187" t="s">
        <v>181</v>
      </c>
      <c r="E180" s="194" t="s">
        <v>19</v>
      </c>
      <c r="F180" s="195" t="s">
        <v>3161</v>
      </c>
      <c r="G180" s="193"/>
      <c r="H180" s="196">
        <v>15.791</v>
      </c>
      <c r="I180" s="197"/>
      <c r="J180" s="193"/>
      <c r="K180" s="193"/>
      <c r="L180" s="198"/>
      <c r="M180" s="199"/>
      <c r="N180" s="200"/>
      <c r="O180" s="200"/>
      <c r="P180" s="200"/>
      <c r="Q180" s="200"/>
      <c r="R180" s="200"/>
      <c r="S180" s="200"/>
      <c r="T180" s="201"/>
      <c r="AT180" s="202" t="s">
        <v>181</v>
      </c>
      <c r="AU180" s="202" t="s">
        <v>84</v>
      </c>
      <c r="AV180" s="13" t="s">
        <v>84</v>
      </c>
      <c r="AW180" s="13" t="s">
        <v>35</v>
      </c>
      <c r="AX180" s="13" t="s">
        <v>74</v>
      </c>
      <c r="AY180" s="202" t="s">
        <v>170</v>
      </c>
    </row>
    <row r="181" spans="1:65" s="13" customFormat="1" x14ac:dyDescent="0.2">
      <c r="B181" s="192"/>
      <c r="C181" s="193"/>
      <c r="D181" s="187" t="s">
        <v>181</v>
      </c>
      <c r="E181" s="194" t="s">
        <v>19</v>
      </c>
      <c r="F181" s="195" t="s">
        <v>3162</v>
      </c>
      <c r="G181" s="193"/>
      <c r="H181" s="196">
        <v>15.763999999999999</v>
      </c>
      <c r="I181" s="197"/>
      <c r="J181" s="193"/>
      <c r="K181" s="193"/>
      <c r="L181" s="198"/>
      <c r="M181" s="199"/>
      <c r="N181" s="200"/>
      <c r="O181" s="200"/>
      <c r="P181" s="200"/>
      <c r="Q181" s="200"/>
      <c r="R181" s="200"/>
      <c r="S181" s="200"/>
      <c r="T181" s="201"/>
      <c r="AT181" s="202" t="s">
        <v>181</v>
      </c>
      <c r="AU181" s="202" t="s">
        <v>84</v>
      </c>
      <c r="AV181" s="13" t="s">
        <v>84</v>
      </c>
      <c r="AW181" s="13" t="s">
        <v>35</v>
      </c>
      <c r="AX181" s="13" t="s">
        <v>74</v>
      </c>
      <c r="AY181" s="202" t="s">
        <v>170</v>
      </c>
    </row>
    <row r="182" spans="1:65" s="13" customFormat="1" x14ac:dyDescent="0.2">
      <c r="B182" s="192"/>
      <c r="C182" s="193"/>
      <c r="D182" s="187" t="s">
        <v>181</v>
      </c>
      <c r="E182" s="194" t="s">
        <v>19</v>
      </c>
      <c r="F182" s="195" t="s">
        <v>3163</v>
      </c>
      <c r="G182" s="193"/>
      <c r="H182" s="196">
        <v>31.266999999999999</v>
      </c>
      <c r="I182" s="197"/>
      <c r="J182" s="193"/>
      <c r="K182" s="193"/>
      <c r="L182" s="198"/>
      <c r="M182" s="199"/>
      <c r="N182" s="200"/>
      <c r="O182" s="200"/>
      <c r="P182" s="200"/>
      <c r="Q182" s="200"/>
      <c r="R182" s="200"/>
      <c r="S182" s="200"/>
      <c r="T182" s="201"/>
      <c r="AT182" s="202" t="s">
        <v>181</v>
      </c>
      <c r="AU182" s="202" t="s">
        <v>84</v>
      </c>
      <c r="AV182" s="13" t="s">
        <v>84</v>
      </c>
      <c r="AW182" s="13" t="s">
        <v>35</v>
      </c>
      <c r="AX182" s="13" t="s">
        <v>74</v>
      </c>
      <c r="AY182" s="202" t="s">
        <v>170</v>
      </c>
    </row>
    <row r="183" spans="1:65" s="13" customFormat="1" x14ac:dyDescent="0.2">
      <c r="B183" s="192"/>
      <c r="C183" s="193"/>
      <c r="D183" s="187" t="s">
        <v>181</v>
      </c>
      <c r="E183" s="194" t="s">
        <v>19</v>
      </c>
      <c r="F183" s="195" t="s">
        <v>3164</v>
      </c>
      <c r="G183" s="193"/>
      <c r="H183" s="196">
        <v>0.38400000000000001</v>
      </c>
      <c r="I183" s="197"/>
      <c r="J183" s="193"/>
      <c r="K183" s="193"/>
      <c r="L183" s="198"/>
      <c r="M183" s="199"/>
      <c r="N183" s="200"/>
      <c r="O183" s="200"/>
      <c r="P183" s="200"/>
      <c r="Q183" s="200"/>
      <c r="R183" s="200"/>
      <c r="S183" s="200"/>
      <c r="T183" s="201"/>
      <c r="AT183" s="202" t="s">
        <v>181</v>
      </c>
      <c r="AU183" s="202" t="s">
        <v>84</v>
      </c>
      <c r="AV183" s="13" t="s">
        <v>84</v>
      </c>
      <c r="AW183" s="13" t="s">
        <v>35</v>
      </c>
      <c r="AX183" s="13" t="s">
        <v>74</v>
      </c>
      <c r="AY183" s="202" t="s">
        <v>170</v>
      </c>
    </row>
    <row r="184" spans="1:65" s="13" customFormat="1" x14ac:dyDescent="0.2">
      <c r="B184" s="192"/>
      <c r="C184" s="193"/>
      <c r="D184" s="187" t="s">
        <v>181</v>
      </c>
      <c r="E184" s="194" t="s">
        <v>19</v>
      </c>
      <c r="F184" s="195" t="s">
        <v>3165</v>
      </c>
      <c r="G184" s="193"/>
      <c r="H184" s="196">
        <v>7.617</v>
      </c>
      <c r="I184" s="197"/>
      <c r="J184" s="193"/>
      <c r="K184" s="193"/>
      <c r="L184" s="198"/>
      <c r="M184" s="199"/>
      <c r="N184" s="200"/>
      <c r="O184" s="200"/>
      <c r="P184" s="200"/>
      <c r="Q184" s="200"/>
      <c r="R184" s="200"/>
      <c r="S184" s="200"/>
      <c r="T184" s="201"/>
      <c r="AT184" s="202" t="s">
        <v>181</v>
      </c>
      <c r="AU184" s="202" t="s">
        <v>84</v>
      </c>
      <c r="AV184" s="13" t="s">
        <v>84</v>
      </c>
      <c r="AW184" s="13" t="s">
        <v>35</v>
      </c>
      <c r="AX184" s="13" t="s">
        <v>74</v>
      </c>
      <c r="AY184" s="202" t="s">
        <v>170</v>
      </c>
    </row>
    <row r="185" spans="1:65" s="14" customFormat="1" x14ac:dyDescent="0.2">
      <c r="B185" s="203"/>
      <c r="C185" s="204"/>
      <c r="D185" s="187" t="s">
        <v>181</v>
      </c>
      <c r="E185" s="205" t="s">
        <v>19</v>
      </c>
      <c r="F185" s="206" t="s">
        <v>185</v>
      </c>
      <c r="G185" s="204"/>
      <c r="H185" s="207">
        <v>70.822999999999993</v>
      </c>
      <c r="I185" s="208"/>
      <c r="J185" s="204"/>
      <c r="K185" s="204"/>
      <c r="L185" s="209"/>
      <c r="M185" s="210"/>
      <c r="N185" s="211"/>
      <c r="O185" s="211"/>
      <c r="P185" s="211"/>
      <c r="Q185" s="211"/>
      <c r="R185" s="211"/>
      <c r="S185" s="211"/>
      <c r="T185" s="212"/>
      <c r="AT185" s="213" t="s">
        <v>181</v>
      </c>
      <c r="AU185" s="213" t="s">
        <v>84</v>
      </c>
      <c r="AV185" s="14" t="s">
        <v>177</v>
      </c>
      <c r="AW185" s="14" t="s">
        <v>35</v>
      </c>
      <c r="AX185" s="14" t="s">
        <v>82</v>
      </c>
      <c r="AY185" s="213" t="s">
        <v>170</v>
      </c>
    </row>
    <row r="186" spans="1:65" s="2" customFormat="1" ht="16.5" customHeight="1" x14ac:dyDescent="0.2">
      <c r="A186" s="35"/>
      <c r="B186" s="36"/>
      <c r="C186" s="174" t="s">
        <v>302</v>
      </c>
      <c r="D186" s="174" t="s">
        <v>172</v>
      </c>
      <c r="E186" s="175" t="s">
        <v>303</v>
      </c>
      <c r="F186" s="176" t="s">
        <v>304</v>
      </c>
      <c r="G186" s="177" t="s">
        <v>248</v>
      </c>
      <c r="H186" s="178">
        <v>19.431999999999999</v>
      </c>
      <c r="I186" s="179"/>
      <c r="J186" s="180">
        <f>ROUND(I186*H186,2)</f>
        <v>0</v>
      </c>
      <c r="K186" s="176" t="s">
        <v>176</v>
      </c>
      <c r="L186" s="40"/>
      <c r="M186" s="181" t="s">
        <v>19</v>
      </c>
      <c r="N186" s="182" t="s">
        <v>45</v>
      </c>
      <c r="O186" s="65"/>
      <c r="P186" s="183">
        <f>O186*H186</f>
        <v>0</v>
      </c>
      <c r="Q186" s="183">
        <v>2.47E-3</v>
      </c>
      <c r="R186" s="183">
        <f>Q186*H186</f>
        <v>4.7997039999999998E-2</v>
      </c>
      <c r="S186" s="183">
        <v>0</v>
      </c>
      <c r="T186" s="184">
        <f>S186*H186</f>
        <v>0</v>
      </c>
      <c r="U186" s="35"/>
      <c r="V186" s="35"/>
      <c r="W186" s="35"/>
      <c r="X186" s="35"/>
      <c r="Y186" s="35"/>
      <c r="Z186" s="35"/>
      <c r="AA186" s="35"/>
      <c r="AB186" s="35"/>
      <c r="AC186" s="35"/>
      <c r="AD186" s="35"/>
      <c r="AE186" s="35"/>
      <c r="AR186" s="185" t="s">
        <v>177</v>
      </c>
      <c r="AT186" s="185" t="s">
        <v>172</v>
      </c>
      <c r="AU186" s="185" t="s">
        <v>84</v>
      </c>
      <c r="AY186" s="18" t="s">
        <v>170</v>
      </c>
      <c r="BE186" s="186">
        <f>IF(N186="základní",J186,0)</f>
        <v>0</v>
      </c>
      <c r="BF186" s="186">
        <f>IF(N186="snížená",J186,0)</f>
        <v>0</v>
      </c>
      <c r="BG186" s="186">
        <f>IF(N186="zákl. přenesená",J186,0)</f>
        <v>0</v>
      </c>
      <c r="BH186" s="186">
        <f>IF(N186="sníž. přenesená",J186,0)</f>
        <v>0</v>
      </c>
      <c r="BI186" s="186">
        <f>IF(N186="nulová",J186,0)</f>
        <v>0</v>
      </c>
      <c r="BJ186" s="18" t="s">
        <v>82</v>
      </c>
      <c r="BK186" s="186">
        <f>ROUND(I186*H186,2)</f>
        <v>0</v>
      </c>
      <c r="BL186" s="18" t="s">
        <v>177</v>
      </c>
      <c r="BM186" s="185" t="s">
        <v>3166</v>
      </c>
    </row>
    <row r="187" spans="1:65" s="2" customFormat="1" ht="39" x14ac:dyDescent="0.2">
      <c r="A187" s="35"/>
      <c r="B187" s="36"/>
      <c r="C187" s="37"/>
      <c r="D187" s="187" t="s">
        <v>179</v>
      </c>
      <c r="E187" s="37"/>
      <c r="F187" s="188" t="s">
        <v>306</v>
      </c>
      <c r="G187" s="37"/>
      <c r="H187" s="37"/>
      <c r="I187" s="189"/>
      <c r="J187" s="37"/>
      <c r="K187" s="37"/>
      <c r="L187" s="40"/>
      <c r="M187" s="190"/>
      <c r="N187" s="191"/>
      <c r="O187" s="65"/>
      <c r="P187" s="65"/>
      <c r="Q187" s="65"/>
      <c r="R187" s="65"/>
      <c r="S187" s="65"/>
      <c r="T187" s="66"/>
      <c r="U187" s="35"/>
      <c r="V187" s="35"/>
      <c r="W187" s="35"/>
      <c r="X187" s="35"/>
      <c r="Y187" s="35"/>
      <c r="Z187" s="35"/>
      <c r="AA187" s="35"/>
      <c r="AB187" s="35"/>
      <c r="AC187" s="35"/>
      <c r="AD187" s="35"/>
      <c r="AE187" s="35"/>
      <c r="AT187" s="18" t="s">
        <v>179</v>
      </c>
      <c r="AU187" s="18" t="s">
        <v>84</v>
      </c>
    </row>
    <row r="188" spans="1:65" s="13" customFormat="1" x14ac:dyDescent="0.2">
      <c r="B188" s="192"/>
      <c r="C188" s="193"/>
      <c r="D188" s="187" t="s">
        <v>181</v>
      </c>
      <c r="E188" s="194" t="s">
        <v>19</v>
      </c>
      <c r="F188" s="195" t="s">
        <v>3167</v>
      </c>
      <c r="G188" s="193"/>
      <c r="H188" s="196">
        <v>4.71</v>
      </c>
      <c r="I188" s="197"/>
      <c r="J188" s="193"/>
      <c r="K188" s="193"/>
      <c r="L188" s="198"/>
      <c r="M188" s="199"/>
      <c r="N188" s="200"/>
      <c r="O188" s="200"/>
      <c r="P188" s="200"/>
      <c r="Q188" s="200"/>
      <c r="R188" s="200"/>
      <c r="S188" s="200"/>
      <c r="T188" s="201"/>
      <c r="AT188" s="202" t="s">
        <v>181</v>
      </c>
      <c r="AU188" s="202" t="s">
        <v>84</v>
      </c>
      <c r="AV188" s="13" t="s">
        <v>84</v>
      </c>
      <c r="AW188" s="13" t="s">
        <v>35</v>
      </c>
      <c r="AX188" s="13" t="s">
        <v>74</v>
      </c>
      <c r="AY188" s="202" t="s">
        <v>170</v>
      </c>
    </row>
    <row r="189" spans="1:65" s="13" customFormat="1" x14ac:dyDescent="0.2">
      <c r="B189" s="192"/>
      <c r="C189" s="193"/>
      <c r="D189" s="187" t="s">
        <v>181</v>
      </c>
      <c r="E189" s="194" t="s">
        <v>19</v>
      </c>
      <c r="F189" s="195" t="s">
        <v>3168</v>
      </c>
      <c r="G189" s="193"/>
      <c r="H189" s="196">
        <v>2.7709999999999999</v>
      </c>
      <c r="I189" s="197"/>
      <c r="J189" s="193"/>
      <c r="K189" s="193"/>
      <c r="L189" s="198"/>
      <c r="M189" s="199"/>
      <c r="N189" s="200"/>
      <c r="O189" s="200"/>
      <c r="P189" s="200"/>
      <c r="Q189" s="200"/>
      <c r="R189" s="200"/>
      <c r="S189" s="200"/>
      <c r="T189" s="201"/>
      <c r="AT189" s="202" t="s">
        <v>181</v>
      </c>
      <c r="AU189" s="202" t="s">
        <v>84</v>
      </c>
      <c r="AV189" s="13" t="s">
        <v>84</v>
      </c>
      <c r="AW189" s="13" t="s">
        <v>35</v>
      </c>
      <c r="AX189" s="13" t="s">
        <v>74</v>
      </c>
      <c r="AY189" s="202" t="s">
        <v>170</v>
      </c>
    </row>
    <row r="190" spans="1:65" s="13" customFormat="1" x14ac:dyDescent="0.2">
      <c r="B190" s="192"/>
      <c r="C190" s="193"/>
      <c r="D190" s="187" t="s">
        <v>181</v>
      </c>
      <c r="E190" s="194" t="s">
        <v>19</v>
      </c>
      <c r="F190" s="195" t="s">
        <v>3169</v>
      </c>
      <c r="G190" s="193"/>
      <c r="H190" s="196">
        <v>7.43</v>
      </c>
      <c r="I190" s="197"/>
      <c r="J190" s="193"/>
      <c r="K190" s="193"/>
      <c r="L190" s="198"/>
      <c r="M190" s="199"/>
      <c r="N190" s="200"/>
      <c r="O190" s="200"/>
      <c r="P190" s="200"/>
      <c r="Q190" s="200"/>
      <c r="R190" s="200"/>
      <c r="S190" s="200"/>
      <c r="T190" s="201"/>
      <c r="AT190" s="202" t="s">
        <v>181</v>
      </c>
      <c r="AU190" s="202" t="s">
        <v>84</v>
      </c>
      <c r="AV190" s="13" t="s">
        <v>84</v>
      </c>
      <c r="AW190" s="13" t="s">
        <v>35</v>
      </c>
      <c r="AX190" s="13" t="s">
        <v>74</v>
      </c>
      <c r="AY190" s="202" t="s">
        <v>170</v>
      </c>
    </row>
    <row r="191" spans="1:65" s="13" customFormat="1" x14ac:dyDescent="0.2">
      <c r="B191" s="192"/>
      <c r="C191" s="193"/>
      <c r="D191" s="187" t="s">
        <v>181</v>
      </c>
      <c r="E191" s="194" t="s">
        <v>19</v>
      </c>
      <c r="F191" s="195" t="s">
        <v>3170</v>
      </c>
      <c r="G191" s="193"/>
      <c r="H191" s="196">
        <v>1.0269999999999999</v>
      </c>
      <c r="I191" s="197"/>
      <c r="J191" s="193"/>
      <c r="K191" s="193"/>
      <c r="L191" s="198"/>
      <c r="M191" s="199"/>
      <c r="N191" s="200"/>
      <c r="O191" s="200"/>
      <c r="P191" s="200"/>
      <c r="Q191" s="200"/>
      <c r="R191" s="200"/>
      <c r="S191" s="200"/>
      <c r="T191" s="201"/>
      <c r="AT191" s="202" t="s">
        <v>181</v>
      </c>
      <c r="AU191" s="202" t="s">
        <v>84</v>
      </c>
      <c r="AV191" s="13" t="s">
        <v>84</v>
      </c>
      <c r="AW191" s="13" t="s">
        <v>35</v>
      </c>
      <c r="AX191" s="13" t="s">
        <v>74</v>
      </c>
      <c r="AY191" s="202" t="s">
        <v>170</v>
      </c>
    </row>
    <row r="192" spans="1:65" s="13" customFormat="1" x14ac:dyDescent="0.2">
      <c r="B192" s="192"/>
      <c r="C192" s="193"/>
      <c r="D192" s="187" t="s">
        <v>181</v>
      </c>
      <c r="E192" s="194" t="s">
        <v>19</v>
      </c>
      <c r="F192" s="195" t="s">
        <v>3171</v>
      </c>
      <c r="G192" s="193"/>
      <c r="H192" s="196">
        <v>3.4940000000000002</v>
      </c>
      <c r="I192" s="197"/>
      <c r="J192" s="193"/>
      <c r="K192" s="193"/>
      <c r="L192" s="198"/>
      <c r="M192" s="199"/>
      <c r="N192" s="200"/>
      <c r="O192" s="200"/>
      <c r="P192" s="200"/>
      <c r="Q192" s="200"/>
      <c r="R192" s="200"/>
      <c r="S192" s="200"/>
      <c r="T192" s="201"/>
      <c r="AT192" s="202" t="s">
        <v>181</v>
      </c>
      <c r="AU192" s="202" t="s">
        <v>84</v>
      </c>
      <c r="AV192" s="13" t="s">
        <v>84</v>
      </c>
      <c r="AW192" s="13" t="s">
        <v>35</v>
      </c>
      <c r="AX192" s="13" t="s">
        <v>74</v>
      </c>
      <c r="AY192" s="202" t="s">
        <v>170</v>
      </c>
    </row>
    <row r="193" spans="1:65" s="2" customFormat="1" ht="16.5" customHeight="1" x14ac:dyDescent="0.2">
      <c r="A193" s="35"/>
      <c r="B193" s="36"/>
      <c r="C193" s="174" t="s">
        <v>319</v>
      </c>
      <c r="D193" s="174" t="s">
        <v>172</v>
      </c>
      <c r="E193" s="175" t="s">
        <v>320</v>
      </c>
      <c r="F193" s="176" t="s">
        <v>321</v>
      </c>
      <c r="G193" s="177" t="s">
        <v>248</v>
      </c>
      <c r="H193" s="178">
        <v>19.431999999999999</v>
      </c>
      <c r="I193" s="179"/>
      <c r="J193" s="180">
        <f>ROUND(I193*H193,2)</f>
        <v>0</v>
      </c>
      <c r="K193" s="176" t="s">
        <v>176</v>
      </c>
      <c r="L193" s="40"/>
      <c r="M193" s="181" t="s">
        <v>19</v>
      </c>
      <c r="N193" s="182" t="s">
        <v>45</v>
      </c>
      <c r="O193" s="65"/>
      <c r="P193" s="183">
        <f>O193*H193</f>
        <v>0</v>
      </c>
      <c r="Q193" s="183">
        <v>0</v>
      </c>
      <c r="R193" s="183">
        <f>Q193*H193</f>
        <v>0</v>
      </c>
      <c r="S193" s="183">
        <v>0</v>
      </c>
      <c r="T193" s="184">
        <f>S193*H193</f>
        <v>0</v>
      </c>
      <c r="U193" s="35"/>
      <c r="V193" s="35"/>
      <c r="W193" s="35"/>
      <c r="X193" s="35"/>
      <c r="Y193" s="35"/>
      <c r="Z193" s="35"/>
      <c r="AA193" s="35"/>
      <c r="AB193" s="35"/>
      <c r="AC193" s="35"/>
      <c r="AD193" s="35"/>
      <c r="AE193" s="35"/>
      <c r="AR193" s="185" t="s">
        <v>177</v>
      </c>
      <c r="AT193" s="185" t="s">
        <v>172</v>
      </c>
      <c r="AU193" s="185" t="s">
        <v>84</v>
      </c>
      <c r="AY193" s="18" t="s">
        <v>170</v>
      </c>
      <c r="BE193" s="186">
        <f>IF(N193="základní",J193,0)</f>
        <v>0</v>
      </c>
      <c r="BF193" s="186">
        <f>IF(N193="snížená",J193,0)</f>
        <v>0</v>
      </c>
      <c r="BG193" s="186">
        <f>IF(N193="zákl. přenesená",J193,0)</f>
        <v>0</v>
      </c>
      <c r="BH193" s="186">
        <f>IF(N193="sníž. přenesená",J193,0)</f>
        <v>0</v>
      </c>
      <c r="BI193" s="186">
        <f>IF(N193="nulová",J193,0)</f>
        <v>0</v>
      </c>
      <c r="BJ193" s="18" t="s">
        <v>82</v>
      </c>
      <c r="BK193" s="186">
        <f>ROUND(I193*H193,2)</f>
        <v>0</v>
      </c>
      <c r="BL193" s="18" t="s">
        <v>177</v>
      </c>
      <c r="BM193" s="185" t="s">
        <v>3172</v>
      </c>
    </row>
    <row r="194" spans="1:65" s="2" customFormat="1" ht="39" x14ac:dyDescent="0.2">
      <c r="A194" s="35"/>
      <c r="B194" s="36"/>
      <c r="C194" s="37"/>
      <c r="D194" s="187" t="s">
        <v>179</v>
      </c>
      <c r="E194" s="37"/>
      <c r="F194" s="188" t="s">
        <v>306</v>
      </c>
      <c r="G194" s="37"/>
      <c r="H194" s="37"/>
      <c r="I194" s="189"/>
      <c r="J194" s="37"/>
      <c r="K194" s="37"/>
      <c r="L194" s="40"/>
      <c r="M194" s="190"/>
      <c r="N194" s="191"/>
      <c r="O194" s="65"/>
      <c r="P194" s="65"/>
      <c r="Q194" s="65"/>
      <c r="R194" s="65"/>
      <c r="S194" s="65"/>
      <c r="T194" s="66"/>
      <c r="U194" s="35"/>
      <c r="V194" s="35"/>
      <c r="W194" s="35"/>
      <c r="X194" s="35"/>
      <c r="Y194" s="35"/>
      <c r="Z194" s="35"/>
      <c r="AA194" s="35"/>
      <c r="AB194" s="35"/>
      <c r="AC194" s="35"/>
      <c r="AD194" s="35"/>
      <c r="AE194" s="35"/>
      <c r="AT194" s="18" t="s">
        <v>179</v>
      </c>
      <c r="AU194" s="18" t="s">
        <v>84</v>
      </c>
    </row>
    <row r="195" spans="1:65" s="2" customFormat="1" ht="16.5" customHeight="1" x14ac:dyDescent="0.2">
      <c r="A195" s="35"/>
      <c r="B195" s="36"/>
      <c r="C195" s="174" t="s">
        <v>323</v>
      </c>
      <c r="D195" s="174" t="s">
        <v>172</v>
      </c>
      <c r="E195" s="175" t="s">
        <v>324</v>
      </c>
      <c r="F195" s="176" t="s">
        <v>325</v>
      </c>
      <c r="G195" s="177" t="s">
        <v>242</v>
      </c>
      <c r="H195" s="178">
        <v>7.585</v>
      </c>
      <c r="I195" s="179"/>
      <c r="J195" s="180">
        <f>ROUND(I195*H195,2)</f>
        <v>0</v>
      </c>
      <c r="K195" s="176" t="s">
        <v>176</v>
      </c>
      <c r="L195" s="40"/>
      <c r="M195" s="181" t="s">
        <v>19</v>
      </c>
      <c r="N195" s="182" t="s">
        <v>45</v>
      </c>
      <c r="O195" s="65"/>
      <c r="P195" s="183">
        <f>O195*H195</f>
        <v>0</v>
      </c>
      <c r="Q195" s="183">
        <v>1.0606199999999999</v>
      </c>
      <c r="R195" s="183">
        <f>Q195*H195</f>
        <v>8.0448027</v>
      </c>
      <c r="S195" s="183">
        <v>0</v>
      </c>
      <c r="T195" s="184">
        <f>S195*H195</f>
        <v>0</v>
      </c>
      <c r="U195" s="35"/>
      <c r="V195" s="35"/>
      <c r="W195" s="35"/>
      <c r="X195" s="35"/>
      <c r="Y195" s="35"/>
      <c r="Z195" s="35"/>
      <c r="AA195" s="35"/>
      <c r="AB195" s="35"/>
      <c r="AC195" s="35"/>
      <c r="AD195" s="35"/>
      <c r="AE195" s="35"/>
      <c r="AR195" s="185" t="s">
        <v>177</v>
      </c>
      <c r="AT195" s="185" t="s">
        <v>172</v>
      </c>
      <c r="AU195" s="185" t="s">
        <v>84</v>
      </c>
      <c r="AY195" s="18" t="s">
        <v>170</v>
      </c>
      <c r="BE195" s="186">
        <f>IF(N195="základní",J195,0)</f>
        <v>0</v>
      </c>
      <c r="BF195" s="186">
        <f>IF(N195="snížená",J195,0)</f>
        <v>0</v>
      </c>
      <c r="BG195" s="186">
        <f>IF(N195="zákl. přenesená",J195,0)</f>
        <v>0</v>
      </c>
      <c r="BH195" s="186">
        <f>IF(N195="sníž. přenesená",J195,0)</f>
        <v>0</v>
      </c>
      <c r="BI195" s="186">
        <f>IF(N195="nulová",J195,0)</f>
        <v>0</v>
      </c>
      <c r="BJ195" s="18" t="s">
        <v>82</v>
      </c>
      <c r="BK195" s="186">
        <f>ROUND(I195*H195,2)</f>
        <v>0</v>
      </c>
      <c r="BL195" s="18" t="s">
        <v>177</v>
      </c>
      <c r="BM195" s="185" t="s">
        <v>3173</v>
      </c>
    </row>
    <row r="196" spans="1:65" s="2" customFormat="1" ht="29.25" x14ac:dyDescent="0.2">
      <c r="A196" s="35"/>
      <c r="B196" s="36"/>
      <c r="C196" s="37"/>
      <c r="D196" s="187" t="s">
        <v>179</v>
      </c>
      <c r="E196" s="37"/>
      <c r="F196" s="188" t="s">
        <v>327</v>
      </c>
      <c r="G196" s="37"/>
      <c r="H196" s="37"/>
      <c r="I196" s="189"/>
      <c r="J196" s="37"/>
      <c r="K196" s="37"/>
      <c r="L196" s="40"/>
      <c r="M196" s="190"/>
      <c r="N196" s="191"/>
      <c r="O196" s="65"/>
      <c r="P196" s="65"/>
      <c r="Q196" s="65"/>
      <c r="R196" s="65"/>
      <c r="S196" s="65"/>
      <c r="T196" s="66"/>
      <c r="U196" s="35"/>
      <c r="V196" s="35"/>
      <c r="W196" s="35"/>
      <c r="X196" s="35"/>
      <c r="Y196" s="35"/>
      <c r="Z196" s="35"/>
      <c r="AA196" s="35"/>
      <c r="AB196" s="35"/>
      <c r="AC196" s="35"/>
      <c r="AD196" s="35"/>
      <c r="AE196" s="35"/>
      <c r="AT196" s="18" t="s">
        <v>179</v>
      </c>
      <c r="AU196" s="18" t="s">
        <v>84</v>
      </c>
    </row>
    <row r="197" spans="1:65" s="13" customFormat="1" x14ac:dyDescent="0.2">
      <c r="B197" s="192"/>
      <c r="C197" s="193"/>
      <c r="D197" s="187" t="s">
        <v>181</v>
      </c>
      <c r="E197" s="194" t="s">
        <v>19</v>
      </c>
      <c r="F197" s="195" t="s">
        <v>3174</v>
      </c>
      <c r="G197" s="193"/>
      <c r="H197" s="196">
        <v>7.585</v>
      </c>
      <c r="I197" s="197"/>
      <c r="J197" s="193"/>
      <c r="K197" s="193"/>
      <c r="L197" s="198"/>
      <c r="M197" s="199"/>
      <c r="N197" s="200"/>
      <c r="O197" s="200"/>
      <c r="P197" s="200"/>
      <c r="Q197" s="200"/>
      <c r="R197" s="200"/>
      <c r="S197" s="200"/>
      <c r="T197" s="201"/>
      <c r="AT197" s="202" t="s">
        <v>181</v>
      </c>
      <c r="AU197" s="202" t="s">
        <v>84</v>
      </c>
      <c r="AV197" s="13" t="s">
        <v>84</v>
      </c>
      <c r="AW197" s="13" t="s">
        <v>35</v>
      </c>
      <c r="AX197" s="13" t="s">
        <v>74</v>
      </c>
      <c r="AY197" s="202" t="s">
        <v>170</v>
      </c>
    </row>
    <row r="198" spans="1:65" s="2" customFormat="1" ht="16.5" customHeight="1" x14ac:dyDescent="0.2">
      <c r="A198" s="35"/>
      <c r="B198" s="36"/>
      <c r="C198" s="174" t="s">
        <v>7</v>
      </c>
      <c r="D198" s="174" t="s">
        <v>172</v>
      </c>
      <c r="E198" s="175" t="s">
        <v>329</v>
      </c>
      <c r="F198" s="176" t="s">
        <v>330</v>
      </c>
      <c r="G198" s="177" t="s">
        <v>242</v>
      </c>
      <c r="H198" s="178">
        <v>0.34599999999999997</v>
      </c>
      <c r="I198" s="179"/>
      <c r="J198" s="180">
        <f>ROUND(I198*H198,2)</f>
        <v>0</v>
      </c>
      <c r="K198" s="176" t="s">
        <v>176</v>
      </c>
      <c r="L198" s="40"/>
      <c r="M198" s="181" t="s">
        <v>19</v>
      </c>
      <c r="N198" s="182" t="s">
        <v>45</v>
      </c>
      <c r="O198" s="65"/>
      <c r="P198" s="183">
        <f>O198*H198</f>
        <v>0</v>
      </c>
      <c r="Q198" s="183">
        <v>1.06277</v>
      </c>
      <c r="R198" s="183">
        <f>Q198*H198</f>
        <v>0.36771841999999999</v>
      </c>
      <c r="S198" s="183">
        <v>0</v>
      </c>
      <c r="T198" s="184">
        <f>S198*H198</f>
        <v>0</v>
      </c>
      <c r="U198" s="35"/>
      <c r="V198" s="35"/>
      <c r="W198" s="35"/>
      <c r="X198" s="35"/>
      <c r="Y198" s="35"/>
      <c r="Z198" s="35"/>
      <c r="AA198" s="35"/>
      <c r="AB198" s="35"/>
      <c r="AC198" s="35"/>
      <c r="AD198" s="35"/>
      <c r="AE198" s="35"/>
      <c r="AR198" s="185" t="s">
        <v>177</v>
      </c>
      <c r="AT198" s="185" t="s">
        <v>172</v>
      </c>
      <c r="AU198" s="185" t="s">
        <v>84</v>
      </c>
      <c r="AY198" s="18" t="s">
        <v>170</v>
      </c>
      <c r="BE198" s="186">
        <f>IF(N198="základní",J198,0)</f>
        <v>0</v>
      </c>
      <c r="BF198" s="186">
        <f>IF(N198="snížená",J198,0)</f>
        <v>0</v>
      </c>
      <c r="BG198" s="186">
        <f>IF(N198="zákl. přenesená",J198,0)</f>
        <v>0</v>
      </c>
      <c r="BH198" s="186">
        <f>IF(N198="sníž. přenesená",J198,0)</f>
        <v>0</v>
      </c>
      <c r="BI198" s="186">
        <f>IF(N198="nulová",J198,0)</f>
        <v>0</v>
      </c>
      <c r="BJ198" s="18" t="s">
        <v>82</v>
      </c>
      <c r="BK198" s="186">
        <f>ROUND(I198*H198,2)</f>
        <v>0</v>
      </c>
      <c r="BL198" s="18" t="s">
        <v>177</v>
      </c>
      <c r="BM198" s="185" t="s">
        <v>3175</v>
      </c>
    </row>
    <row r="199" spans="1:65" s="2" customFormat="1" ht="29.25" x14ac:dyDescent="0.2">
      <c r="A199" s="35"/>
      <c r="B199" s="36"/>
      <c r="C199" s="37"/>
      <c r="D199" s="187" t="s">
        <v>179</v>
      </c>
      <c r="E199" s="37"/>
      <c r="F199" s="188" t="s">
        <v>327</v>
      </c>
      <c r="G199" s="37"/>
      <c r="H199" s="37"/>
      <c r="I199" s="189"/>
      <c r="J199" s="37"/>
      <c r="K199" s="37"/>
      <c r="L199" s="40"/>
      <c r="M199" s="190"/>
      <c r="N199" s="191"/>
      <c r="O199" s="65"/>
      <c r="P199" s="65"/>
      <c r="Q199" s="65"/>
      <c r="R199" s="65"/>
      <c r="S199" s="65"/>
      <c r="T199" s="66"/>
      <c r="U199" s="35"/>
      <c r="V199" s="35"/>
      <c r="W199" s="35"/>
      <c r="X199" s="35"/>
      <c r="Y199" s="35"/>
      <c r="Z199" s="35"/>
      <c r="AA199" s="35"/>
      <c r="AB199" s="35"/>
      <c r="AC199" s="35"/>
      <c r="AD199" s="35"/>
      <c r="AE199" s="35"/>
      <c r="AT199" s="18" t="s">
        <v>179</v>
      </c>
      <c r="AU199" s="18" t="s">
        <v>84</v>
      </c>
    </row>
    <row r="200" spans="1:65" s="13" customFormat="1" x14ac:dyDescent="0.2">
      <c r="B200" s="192"/>
      <c r="C200" s="193"/>
      <c r="D200" s="187" t="s">
        <v>181</v>
      </c>
      <c r="E200" s="194" t="s">
        <v>19</v>
      </c>
      <c r="F200" s="195" t="s">
        <v>3176</v>
      </c>
      <c r="G200" s="193"/>
      <c r="H200" s="196">
        <v>0.34599999999999997</v>
      </c>
      <c r="I200" s="197"/>
      <c r="J200" s="193"/>
      <c r="K200" s="193"/>
      <c r="L200" s="198"/>
      <c r="M200" s="199"/>
      <c r="N200" s="200"/>
      <c r="O200" s="200"/>
      <c r="P200" s="200"/>
      <c r="Q200" s="200"/>
      <c r="R200" s="200"/>
      <c r="S200" s="200"/>
      <c r="T200" s="201"/>
      <c r="AT200" s="202" t="s">
        <v>181</v>
      </c>
      <c r="AU200" s="202" t="s">
        <v>84</v>
      </c>
      <c r="AV200" s="13" t="s">
        <v>84</v>
      </c>
      <c r="AW200" s="13" t="s">
        <v>35</v>
      </c>
      <c r="AX200" s="13" t="s">
        <v>74</v>
      </c>
      <c r="AY200" s="202" t="s">
        <v>170</v>
      </c>
    </row>
    <row r="201" spans="1:65" s="2" customFormat="1" ht="16.5" customHeight="1" x14ac:dyDescent="0.2">
      <c r="A201" s="35"/>
      <c r="B201" s="36"/>
      <c r="C201" s="214" t="s">
        <v>334</v>
      </c>
      <c r="D201" s="214" t="s">
        <v>239</v>
      </c>
      <c r="E201" s="215" t="s">
        <v>335</v>
      </c>
      <c r="F201" s="216" t="s">
        <v>3177</v>
      </c>
      <c r="G201" s="217" t="s">
        <v>272</v>
      </c>
      <c r="H201" s="218">
        <v>94.932000000000002</v>
      </c>
      <c r="I201" s="219"/>
      <c r="J201" s="220">
        <f>ROUND(I201*H201,2)</f>
        <v>0</v>
      </c>
      <c r="K201" s="216" t="s">
        <v>19</v>
      </c>
      <c r="L201" s="221"/>
      <c r="M201" s="222" t="s">
        <v>19</v>
      </c>
      <c r="N201" s="223" t="s">
        <v>45</v>
      </c>
      <c r="O201" s="65"/>
      <c r="P201" s="183">
        <f>O201*H201</f>
        <v>0</v>
      </c>
      <c r="Q201" s="183">
        <v>0</v>
      </c>
      <c r="R201" s="183">
        <f>Q201*H201</f>
        <v>0</v>
      </c>
      <c r="S201" s="183">
        <v>0</v>
      </c>
      <c r="T201" s="184">
        <f>S201*H201</f>
        <v>0</v>
      </c>
      <c r="U201" s="35"/>
      <c r="V201" s="35"/>
      <c r="W201" s="35"/>
      <c r="X201" s="35"/>
      <c r="Y201" s="35"/>
      <c r="Z201" s="35"/>
      <c r="AA201" s="35"/>
      <c r="AB201" s="35"/>
      <c r="AC201" s="35"/>
      <c r="AD201" s="35"/>
      <c r="AE201" s="35"/>
      <c r="AR201" s="185" t="s">
        <v>227</v>
      </c>
      <c r="AT201" s="185" t="s">
        <v>239</v>
      </c>
      <c r="AU201" s="185" t="s">
        <v>84</v>
      </c>
      <c r="AY201" s="18" t="s">
        <v>170</v>
      </c>
      <c r="BE201" s="186">
        <f>IF(N201="základní",J201,0)</f>
        <v>0</v>
      </c>
      <c r="BF201" s="186">
        <f>IF(N201="snížená",J201,0)</f>
        <v>0</v>
      </c>
      <c r="BG201" s="186">
        <f>IF(N201="zákl. přenesená",J201,0)</f>
        <v>0</v>
      </c>
      <c r="BH201" s="186">
        <f>IF(N201="sníž. přenesená",J201,0)</f>
        <v>0</v>
      </c>
      <c r="BI201" s="186">
        <f>IF(N201="nulová",J201,0)</f>
        <v>0</v>
      </c>
      <c r="BJ201" s="18" t="s">
        <v>82</v>
      </c>
      <c r="BK201" s="186">
        <f>ROUND(I201*H201,2)</f>
        <v>0</v>
      </c>
      <c r="BL201" s="18" t="s">
        <v>177</v>
      </c>
      <c r="BM201" s="185" t="s">
        <v>3178</v>
      </c>
    </row>
    <row r="202" spans="1:65" s="13" customFormat="1" x14ac:dyDescent="0.2">
      <c r="B202" s="192"/>
      <c r="C202" s="193"/>
      <c r="D202" s="187" t="s">
        <v>181</v>
      </c>
      <c r="E202" s="194" t="s">
        <v>19</v>
      </c>
      <c r="F202" s="195" t="s">
        <v>3179</v>
      </c>
      <c r="G202" s="193"/>
      <c r="H202" s="196">
        <v>94.932000000000002</v>
      </c>
      <c r="I202" s="197"/>
      <c r="J202" s="193"/>
      <c r="K202" s="193"/>
      <c r="L202" s="198"/>
      <c r="M202" s="199"/>
      <c r="N202" s="200"/>
      <c r="O202" s="200"/>
      <c r="P202" s="200"/>
      <c r="Q202" s="200"/>
      <c r="R202" s="200"/>
      <c r="S202" s="200"/>
      <c r="T202" s="201"/>
      <c r="AT202" s="202" t="s">
        <v>181</v>
      </c>
      <c r="AU202" s="202" t="s">
        <v>84</v>
      </c>
      <c r="AV202" s="13" t="s">
        <v>84</v>
      </c>
      <c r="AW202" s="13" t="s">
        <v>35</v>
      </c>
      <c r="AX202" s="13" t="s">
        <v>74</v>
      </c>
      <c r="AY202" s="202" t="s">
        <v>170</v>
      </c>
    </row>
    <row r="203" spans="1:65" s="2" customFormat="1" ht="21.75" customHeight="1" x14ac:dyDescent="0.2">
      <c r="A203" s="35"/>
      <c r="B203" s="36"/>
      <c r="C203" s="174" t="s">
        <v>339</v>
      </c>
      <c r="D203" s="174" t="s">
        <v>172</v>
      </c>
      <c r="E203" s="175" t="s">
        <v>340</v>
      </c>
      <c r="F203" s="176" t="s">
        <v>341</v>
      </c>
      <c r="G203" s="177" t="s">
        <v>175</v>
      </c>
      <c r="H203" s="178">
        <v>78.962999999999994</v>
      </c>
      <c r="I203" s="179"/>
      <c r="J203" s="180">
        <f>ROUND(I203*H203,2)</f>
        <v>0</v>
      </c>
      <c r="K203" s="176" t="s">
        <v>176</v>
      </c>
      <c r="L203" s="40"/>
      <c r="M203" s="181" t="s">
        <v>19</v>
      </c>
      <c r="N203" s="182" t="s">
        <v>45</v>
      </c>
      <c r="O203" s="65"/>
      <c r="P203" s="183">
        <f>O203*H203</f>
        <v>0</v>
      </c>
      <c r="Q203" s="183">
        <v>2.45329</v>
      </c>
      <c r="R203" s="183">
        <f>Q203*H203</f>
        <v>193.71913826999997</v>
      </c>
      <c r="S203" s="183">
        <v>0</v>
      </c>
      <c r="T203" s="184">
        <f>S203*H203</f>
        <v>0</v>
      </c>
      <c r="U203" s="35"/>
      <c r="V203" s="35"/>
      <c r="W203" s="35"/>
      <c r="X203" s="35"/>
      <c r="Y203" s="35"/>
      <c r="Z203" s="35"/>
      <c r="AA203" s="35"/>
      <c r="AB203" s="35"/>
      <c r="AC203" s="35"/>
      <c r="AD203" s="35"/>
      <c r="AE203" s="35"/>
      <c r="AR203" s="185" t="s">
        <v>177</v>
      </c>
      <c r="AT203" s="185" t="s">
        <v>172</v>
      </c>
      <c r="AU203" s="185" t="s">
        <v>84</v>
      </c>
      <c r="AY203" s="18" t="s">
        <v>170</v>
      </c>
      <c r="BE203" s="186">
        <f>IF(N203="základní",J203,0)</f>
        <v>0</v>
      </c>
      <c r="BF203" s="186">
        <f>IF(N203="snížená",J203,0)</f>
        <v>0</v>
      </c>
      <c r="BG203" s="186">
        <f>IF(N203="zákl. přenesená",J203,0)</f>
        <v>0</v>
      </c>
      <c r="BH203" s="186">
        <f>IF(N203="sníž. přenesená",J203,0)</f>
        <v>0</v>
      </c>
      <c r="BI203" s="186">
        <f>IF(N203="nulová",J203,0)</f>
        <v>0</v>
      </c>
      <c r="BJ203" s="18" t="s">
        <v>82</v>
      </c>
      <c r="BK203" s="186">
        <f>ROUND(I203*H203,2)</f>
        <v>0</v>
      </c>
      <c r="BL203" s="18" t="s">
        <v>177</v>
      </c>
      <c r="BM203" s="185" t="s">
        <v>3180</v>
      </c>
    </row>
    <row r="204" spans="1:65" s="2" customFormat="1" ht="87.75" x14ac:dyDescent="0.2">
      <c r="A204" s="35"/>
      <c r="B204" s="36"/>
      <c r="C204" s="37"/>
      <c r="D204" s="187" t="s">
        <v>179</v>
      </c>
      <c r="E204" s="37"/>
      <c r="F204" s="188" t="s">
        <v>289</v>
      </c>
      <c r="G204" s="37"/>
      <c r="H204" s="37"/>
      <c r="I204" s="189"/>
      <c r="J204" s="37"/>
      <c r="K204" s="37"/>
      <c r="L204" s="40"/>
      <c r="M204" s="190"/>
      <c r="N204" s="191"/>
      <c r="O204" s="65"/>
      <c r="P204" s="65"/>
      <c r="Q204" s="65"/>
      <c r="R204" s="65"/>
      <c r="S204" s="65"/>
      <c r="T204" s="66"/>
      <c r="U204" s="35"/>
      <c r="V204" s="35"/>
      <c r="W204" s="35"/>
      <c r="X204" s="35"/>
      <c r="Y204" s="35"/>
      <c r="Z204" s="35"/>
      <c r="AA204" s="35"/>
      <c r="AB204" s="35"/>
      <c r="AC204" s="35"/>
      <c r="AD204" s="35"/>
      <c r="AE204" s="35"/>
      <c r="AT204" s="18" t="s">
        <v>179</v>
      </c>
      <c r="AU204" s="18" t="s">
        <v>84</v>
      </c>
    </row>
    <row r="205" spans="1:65" s="13" customFormat="1" x14ac:dyDescent="0.2">
      <c r="B205" s="192"/>
      <c r="C205" s="193"/>
      <c r="D205" s="187" t="s">
        <v>181</v>
      </c>
      <c r="E205" s="194" t="s">
        <v>19</v>
      </c>
      <c r="F205" s="195" t="s">
        <v>3181</v>
      </c>
      <c r="G205" s="193"/>
      <c r="H205" s="196">
        <v>41.939</v>
      </c>
      <c r="I205" s="197"/>
      <c r="J205" s="193"/>
      <c r="K205" s="193"/>
      <c r="L205" s="198"/>
      <c r="M205" s="199"/>
      <c r="N205" s="200"/>
      <c r="O205" s="200"/>
      <c r="P205" s="200"/>
      <c r="Q205" s="200"/>
      <c r="R205" s="200"/>
      <c r="S205" s="200"/>
      <c r="T205" s="201"/>
      <c r="AT205" s="202" t="s">
        <v>181</v>
      </c>
      <c r="AU205" s="202" t="s">
        <v>84</v>
      </c>
      <c r="AV205" s="13" t="s">
        <v>84</v>
      </c>
      <c r="AW205" s="13" t="s">
        <v>35</v>
      </c>
      <c r="AX205" s="13" t="s">
        <v>74</v>
      </c>
      <c r="AY205" s="202" t="s">
        <v>170</v>
      </c>
    </row>
    <row r="206" spans="1:65" s="13" customFormat="1" x14ac:dyDescent="0.2">
      <c r="B206" s="192"/>
      <c r="C206" s="193"/>
      <c r="D206" s="187" t="s">
        <v>181</v>
      </c>
      <c r="E206" s="194" t="s">
        <v>19</v>
      </c>
      <c r="F206" s="195" t="s">
        <v>3182</v>
      </c>
      <c r="G206" s="193"/>
      <c r="H206" s="196">
        <v>13.073</v>
      </c>
      <c r="I206" s="197"/>
      <c r="J206" s="193"/>
      <c r="K206" s="193"/>
      <c r="L206" s="198"/>
      <c r="M206" s="199"/>
      <c r="N206" s="200"/>
      <c r="O206" s="200"/>
      <c r="P206" s="200"/>
      <c r="Q206" s="200"/>
      <c r="R206" s="200"/>
      <c r="S206" s="200"/>
      <c r="T206" s="201"/>
      <c r="AT206" s="202" t="s">
        <v>181</v>
      </c>
      <c r="AU206" s="202" t="s">
        <v>84</v>
      </c>
      <c r="AV206" s="13" t="s">
        <v>84</v>
      </c>
      <c r="AW206" s="13" t="s">
        <v>35</v>
      </c>
      <c r="AX206" s="13" t="s">
        <v>74</v>
      </c>
      <c r="AY206" s="202" t="s">
        <v>170</v>
      </c>
    </row>
    <row r="207" spans="1:65" s="13" customFormat="1" x14ac:dyDescent="0.2">
      <c r="B207" s="192"/>
      <c r="C207" s="193"/>
      <c r="D207" s="187" t="s">
        <v>181</v>
      </c>
      <c r="E207" s="194" t="s">
        <v>19</v>
      </c>
      <c r="F207" s="195" t="s">
        <v>3183</v>
      </c>
      <c r="G207" s="193"/>
      <c r="H207" s="196">
        <v>8.718</v>
      </c>
      <c r="I207" s="197"/>
      <c r="J207" s="193"/>
      <c r="K207" s="193"/>
      <c r="L207" s="198"/>
      <c r="M207" s="199"/>
      <c r="N207" s="200"/>
      <c r="O207" s="200"/>
      <c r="P207" s="200"/>
      <c r="Q207" s="200"/>
      <c r="R207" s="200"/>
      <c r="S207" s="200"/>
      <c r="T207" s="201"/>
      <c r="AT207" s="202" t="s">
        <v>181</v>
      </c>
      <c r="AU207" s="202" t="s">
        <v>84</v>
      </c>
      <c r="AV207" s="13" t="s">
        <v>84</v>
      </c>
      <c r="AW207" s="13" t="s">
        <v>35</v>
      </c>
      <c r="AX207" s="13" t="s">
        <v>74</v>
      </c>
      <c r="AY207" s="202" t="s">
        <v>170</v>
      </c>
    </row>
    <row r="208" spans="1:65" s="13" customFormat="1" x14ac:dyDescent="0.2">
      <c r="B208" s="192"/>
      <c r="C208" s="193"/>
      <c r="D208" s="187" t="s">
        <v>181</v>
      </c>
      <c r="E208" s="194" t="s">
        <v>19</v>
      </c>
      <c r="F208" s="195" t="s">
        <v>3184</v>
      </c>
      <c r="G208" s="193"/>
      <c r="H208" s="196">
        <v>2.5310000000000001</v>
      </c>
      <c r="I208" s="197"/>
      <c r="J208" s="193"/>
      <c r="K208" s="193"/>
      <c r="L208" s="198"/>
      <c r="M208" s="199"/>
      <c r="N208" s="200"/>
      <c r="O208" s="200"/>
      <c r="P208" s="200"/>
      <c r="Q208" s="200"/>
      <c r="R208" s="200"/>
      <c r="S208" s="200"/>
      <c r="T208" s="201"/>
      <c r="AT208" s="202" t="s">
        <v>181</v>
      </c>
      <c r="AU208" s="202" t="s">
        <v>84</v>
      </c>
      <c r="AV208" s="13" t="s">
        <v>84</v>
      </c>
      <c r="AW208" s="13" t="s">
        <v>35</v>
      </c>
      <c r="AX208" s="13" t="s">
        <v>74</v>
      </c>
      <c r="AY208" s="202" t="s">
        <v>170</v>
      </c>
    </row>
    <row r="209" spans="1:65" s="13" customFormat="1" x14ac:dyDescent="0.2">
      <c r="B209" s="192"/>
      <c r="C209" s="193"/>
      <c r="D209" s="187" t="s">
        <v>181</v>
      </c>
      <c r="E209" s="194" t="s">
        <v>19</v>
      </c>
      <c r="F209" s="195" t="s">
        <v>3185</v>
      </c>
      <c r="G209" s="193"/>
      <c r="H209" s="196">
        <v>1.5229999999999999</v>
      </c>
      <c r="I209" s="197"/>
      <c r="J209" s="193"/>
      <c r="K209" s="193"/>
      <c r="L209" s="198"/>
      <c r="M209" s="199"/>
      <c r="N209" s="200"/>
      <c r="O209" s="200"/>
      <c r="P209" s="200"/>
      <c r="Q209" s="200"/>
      <c r="R209" s="200"/>
      <c r="S209" s="200"/>
      <c r="T209" s="201"/>
      <c r="AT209" s="202" t="s">
        <v>181</v>
      </c>
      <c r="AU209" s="202" t="s">
        <v>84</v>
      </c>
      <c r="AV209" s="13" t="s">
        <v>84</v>
      </c>
      <c r="AW209" s="13" t="s">
        <v>35</v>
      </c>
      <c r="AX209" s="13" t="s">
        <v>74</v>
      </c>
      <c r="AY209" s="202" t="s">
        <v>170</v>
      </c>
    </row>
    <row r="210" spans="1:65" s="13" customFormat="1" x14ac:dyDescent="0.2">
      <c r="B210" s="192"/>
      <c r="C210" s="193"/>
      <c r="D210" s="187" t="s">
        <v>181</v>
      </c>
      <c r="E210" s="194" t="s">
        <v>19</v>
      </c>
      <c r="F210" s="195" t="s">
        <v>3186</v>
      </c>
      <c r="G210" s="193"/>
      <c r="H210" s="196">
        <v>2.1419999999999999</v>
      </c>
      <c r="I210" s="197"/>
      <c r="J210" s="193"/>
      <c r="K210" s="193"/>
      <c r="L210" s="198"/>
      <c r="M210" s="199"/>
      <c r="N210" s="200"/>
      <c r="O210" s="200"/>
      <c r="P210" s="200"/>
      <c r="Q210" s="200"/>
      <c r="R210" s="200"/>
      <c r="S210" s="200"/>
      <c r="T210" s="201"/>
      <c r="AT210" s="202" t="s">
        <v>181</v>
      </c>
      <c r="AU210" s="202" t="s">
        <v>84</v>
      </c>
      <c r="AV210" s="13" t="s">
        <v>84</v>
      </c>
      <c r="AW210" s="13" t="s">
        <v>35</v>
      </c>
      <c r="AX210" s="13" t="s">
        <v>74</v>
      </c>
      <c r="AY210" s="202" t="s">
        <v>170</v>
      </c>
    </row>
    <row r="211" spans="1:65" s="13" customFormat="1" x14ac:dyDescent="0.2">
      <c r="B211" s="192"/>
      <c r="C211" s="193"/>
      <c r="D211" s="187" t="s">
        <v>181</v>
      </c>
      <c r="E211" s="194" t="s">
        <v>19</v>
      </c>
      <c r="F211" s="195" t="s">
        <v>3187</v>
      </c>
      <c r="G211" s="193"/>
      <c r="H211" s="196">
        <v>9.0370000000000008</v>
      </c>
      <c r="I211" s="197"/>
      <c r="J211" s="193"/>
      <c r="K211" s="193"/>
      <c r="L211" s="198"/>
      <c r="M211" s="199"/>
      <c r="N211" s="200"/>
      <c r="O211" s="200"/>
      <c r="P211" s="200"/>
      <c r="Q211" s="200"/>
      <c r="R211" s="200"/>
      <c r="S211" s="200"/>
      <c r="T211" s="201"/>
      <c r="AT211" s="202" t="s">
        <v>181</v>
      </c>
      <c r="AU211" s="202" t="s">
        <v>84</v>
      </c>
      <c r="AV211" s="13" t="s">
        <v>84</v>
      </c>
      <c r="AW211" s="13" t="s">
        <v>35</v>
      </c>
      <c r="AX211" s="13" t="s">
        <v>74</v>
      </c>
      <c r="AY211" s="202" t="s">
        <v>170</v>
      </c>
    </row>
    <row r="212" spans="1:65" s="14" customFormat="1" x14ac:dyDescent="0.2">
      <c r="B212" s="203"/>
      <c r="C212" s="204"/>
      <c r="D212" s="187" t="s">
        <v>181</v>
      </c>
      <c r="E212" s="205" t="s">
        <v>19</v>
      </c>
      <c r="F212" s="206" t="s">
        <v>185</v>
      </c>
      <c r="G212" s="204"/>
      <c r="H212" s="207">
        <v>78.962999999999994</v>
      </c>
      <c r="I212" s="208"/>
      <c r="J212" s="204"/>
      <c r="K212" s="204"/>
      <c r="L212" s="209"/>
      <c r="M212" s="210"/>
      <c r="N212" s="211"/>
      <c r="O212" s="211"/>
      <c r="P212" s="211"/>
      <c r="Q212" s="211"/>
      <c r="R212" s="211"/>
      <c r="S212" s="211"/>
      <c r="T212" s="212"/>
      <c r="AT212" s="213" t="s">
        <v>181</v>
      </c>
      <c r="AU212" s="213" t="s">
        <v>84</v>
      </c>
      <c r="AV212" s="14" t="s">
        <v>177</v>
      </c>
      <c r="AW212" s="14" t="s">
        <v>35</v>
      </c>
      <c r="AX212" s="14" t="s">
        <v>82</v>
      </c>
      <c r="AY212" s="213" t="s">
        <v>170</v>
      </c>
    </row>
    <row r="213" spans="1:65" s="2" customFormat="1" ht="16.5" customHeight="1" x14ac:dyDescent="0.2">
      <c r="A213" s="35"/>
      <c r="B213" s="36"/>
      <c r="C213" s="174" t="s">
        <v>359</v>
      </c>
      <c r="D213" s="174" t="s">
        <v>172</v>
      </c>
      <c r="E213" s="175" t="s">
        <v>360</v>
      </c>
      <c r="F213" s="176" t="s">
        <v>361</v>
      </c>
      <c r="G213" s="177" t="s">
        <v>248</v>
      </c>
      <c r="H213" s="178">
        <v>193.066</v>
      </c>
      <c r="I213" s="179"/>
      <c r="J213" s="180">
        <f>ROUND(I213*H213,2)</f>
        <v>0</v>
      </c>
      <c r="K213" s="176" t="s">
        <v>176</v>
      </c>
      <c r="L213" s="40"/>
      <c r="M213" s="181" t="s">
        <v>19</v>
      </c>
      <c r="N213" s="182" t="s">
        <v>45</v>
      </c>
      <c r="O213" s="65"/>
      <c r="P213" s="183">
        <f>O213*H213</f>
        <v>0</v>
      </c>
      <c r="Q213" s="183">
        <v>2.6900000000000001E-3</v>
      </c>
      <c r="R213" s="183">
        <f>Q213*H213</f>
        <v>0.51934754000000005</v>
      </c>
      <c r="S213" s="183">
        <v>0</v>
      </c>
      <c r="T213" s="184">
        <f>S213*H213</f>
        <v>0</v>
      </c>
      <c r="U213" s="35"/>
      <c r="V213" s="35"/>
      <c r="W213" s="35"/>
      <c r="X213" s="35"/>
      <c r="Y213" s="35"/>
      <c r="Z213" s="35"/>
      <c r="AA213" s="35"/>
      <c r="AB213" s="35"/>
      <c r="AC213" s="35"/>
      <c r="AD213" s="35"/>
      <c r="AE213" s="35"/>
      <c r="AR213" s="185" t="s">
        <v>177</v>
      </c>
      <c r="AT213" s="185" t="s">
        <v>172</v>
      </c>
      <c r="AU213" s="185" t="s">
        <v>84</v>
      </c>
      <c r="AY213" s="18" t="s">
        <v>170</v>
      </c>
      <c r="BE213" s="186">
        <f>IF(N213="základní",J213,0)</f>
        <v>0</v>
      </c>
      <c r="BF213" s="186">
        <f>IF(N213="snížená",J213,0)</f>
        <v>0</v>
      </c>
      <c r="BG213" s="186">
        <f>IF(N213="zákl. přenesená",J213,0)</f>
        <v>0</v>
      </c>
      <c r="BH213" s="186">
        <f>IF(N213="sníž. přenesená",J213,0)</f>
        <v>0</v>
      </c>
      <c r="BI213" s="186">
        <f>IF(N213="nulová",J213,0)</f>
        <v>0</v>
      </c>
      <c r="BJ213" s="18" t="s">
        <v>82</v>
      </c>
      <c r="BK213" s="186">
        <f>ROUND(I213*H213,2)</f>
        <v>0</v>
      </c>
      <c r="BL213" s="18" t="s">
        <v>177</v>
      </c>
      <c r="BM213" s="185" t="s">
        <v>3188</v>
      </c>
    </row>
    <row r="214" spans="1:65" s="2" customFormat="1" ht="39" x14ac:dyDescent="0.2">
      <c r="A214" s="35"/>
      <c r="B214" s="36"/>
      <c r="C214" s="37"/>
      <c r="D214" s="187" t="s">
        <v>179</v>
      </c>
      <c r="E214" s="37"/>
      <c r="F214" s="188" t="s">
        <v>306</v>
      </c>
      <c r="G214" s="37"/>
      <c r="H214" s="37"/>
      <c r="I214" s="189"/>
      <c r="J214" s="37"/>
      <c r="K214" s="37"/>
      <c r="L214" s="40"/>
      <c r="M214" s="190"/>
      <c r="N214" s="191"/>
      <c r="O214" s="65"/>
      <c r="P214" s="65"/>
      <c r="Q214" s="65"/>
      <c r="R214" s="65"/>
      <c r="S214" s="65"/>
      <c r="T214" s="66"/>
      <c r="U214" s="35"/>
      <c r="V214" s="35"/>
      <c r="W214" s="35"/>
      <c r="X214" s="35"/>
      <c r="Y214" s="35"/>
      <c r="Z214" s="35"/>
      <c r="AA214" s="35"/>
      <c r="AB214" s="35"/>
      <c r="AC214" s="35"/>
      <c r="AD214" s="35"/>
      <c r="AE214" s="35"/>
      <c r="AT214" s="18" t="s">
        <v>179</v>
      </c>
      <c r="AU214" s="18" t="s">
        <v>84</v>
      </c>
    </row>
    <row r="215" spans="1:65" s="13" customFormat="1" x14ac:dyDescent="0.2">
      <c r="B215" s="192"/>
      <c r="C215" s="193"/>
      <c r="D215" s="187" t="s">
        <v>181</v>
      </c>
      <c r="E215" s="194" t="s">
        <v>19</v>
      </c>
      <c r="F215" s="195" t="s">
        <v>3189</v>
      </c>
      <c r="G215" s="193"/>
      <c r="H215" s="196">
        <v>104.848</v>
      </c>
      <c r="I215" s="197"/>
      <c r="J215" s="193"/>
      <c r="K215" s="193"/>
      <c r="L215" s="198"/>
      <c r="M215" s="199"/>
      <c r="N215" s="200"/>
      <c r="O215" s="200"/>
      <c r="P215" s="200"/>
      <c r="Q215" s="200"/>
      <c r="R215" s="200"/>
      <c r="S215" s="200"/>
      <c r="T215" s="201"/>
      <c r="AT215" s="202" t="s">
        <v>181</v>
      </c>
      <c r="AU215" s="202" t="s">
        <v>84</v>
      </c>
      <c r="AV215" s="13" t="s">
        <v>84</v>
      </c>
      <c r="AW215" s="13" t="s">
        <v>35</v>
      </c>
      <c r="AX215" s="13" t="s">
        <v>74</v>
      </c>
      <c r="AY215" s="202" t="s">
        <v>170</v>
      </c>
    </row>
    <row r="216" spans="1:65" s="13" customFormat="1" x14ac:dyDescent="0.2">
      <c r="B216" s="192"/>
      <c r="C216" s="193"/>
      <c r="D216" s="187" t="s">
        <v>181</v>
      </c>
      <c r="E216" s="194" t="s">
        <v>19</v>
      </c>
      <c r="F216" s="195" t="s">
        <v>3190</v>
      </c>
      <c r="G216" s="193"/>
      <c r="H216" s="196">
        <v>32.682000000000002</v>
      </c>
      <c r="I216" s="197"/>
      <c r="J216" s="193"/>
      <c r="K216" s="193"/>
      <c r="L216" s="198"/>
      <c r="M216" s="199"/>
      <c r="N216" s="200"/>
      <c r="O216" s="200"/>
      <c r="P216" s="200"/>
      <c r="Q216" s="200"/>
      <c r="R216" s="200"/>
      <c r="S216" s="200"/>
      <c r="T216" s="201"/>
      <c r="AT216" s="202" t="s">
        <v>181</v>
      </c>
      <c r="AU216" s="202" t="s">
        <v>84</v>
      </c>
      <c r="AV216" s="13" t="s">
        <v>84</v>
      </c>
      <c r="AW216" s="13" t="s">
        <v>35</v>
      </c>
      <c r="AX216" s="13" t="s">
        <v>74</v>
      </c>
      <c r="AY216" s="202" t="s">
        <v>170</v>
      </c>
    </row>
    <row r="217" spans="1:65" s="13" customFormat="1" x14ac:dyDescent="0.2">
      <c r="B217" s="192"/>
      <c r="C217" s="193"/>
      <c r="D217" s="187" t="s">
        <v>181</v>
      </c>
      <c r="E217" s="194" t="s">
        <v>19</v>
      </c>
      <c r="F217" s="195" t="s">
        <v>3191</v>
      </c>
      <c r="G217" s="193"/>
      <c r="H217" s="196">
        <v>21.795000000000002</v>
      </c>
      <c r="I217" s="197"/>
      <c r="J217" s="193"/>
      <c r="K217" s="193"/>
      <c r="L217" s="198"/>
      <c r="M217" s="199"/>
      <c r="N217" s="200"/>
      <c r="O217" s="200"/>
      <c r="P217" s="200"/>
      <c r="Q217" s="200"/>
      <c r="R217" s="200"/>
      <c r="S217" s="200"/>
      <c r="T217" s="201"/>
      <c r="AT217" s="202" t="s">
        <v>181</v>
      </c>
      <c r="AU217" s="202" t="s">
        <v>84</v>
      </c>
      <c r="AV217" s="13" t="s">
        <v>84</v>
      </c>
      <c r="AW217" s="13" t="s">
        <v>35</v>
      </c>
      <c r="AX217" s="13" t="s">
        <v>74</v>
      </c>
      <c r="AY217" s="202" t="s">
        <v>170</v>
      </c>
    </row>
    <row r="218" spans="1:65" s="13" customFormat="1" x14ac:dyDescent="0.2">
      <c r="B218" s="192"/>
      <c r="C218" s="193"/>
      <c r="D218" s="187" t="s">
        <v>181</v>
      </c>
      <c r="E218" s="194" t="s">
        <v>19</v>
      </c>
      <c r="F218" s="195" t="s">
        <v>3192</v>
      </c>
      <c r="G218" s="193"/>
      <c r="H218" s="196">
        <v>3.6160000000000001</v>
      </c>
      <c r="I218" s="197"/>
      <c r="J218" s="193"/>
      <c r="K218" s="193"/>
      <c r="L218" s="198"/>
      <c r="M218" s="199"/>
      <c r="N218" s="200"/>
      <c r="O218" s="200"/>
      <c r="P218" s="200"/>
      <c r="Q218" s="200"/>
      <c r="R218" s="200"/>
      <c r="S218" s="200"/>
      <c r="T218" s="201"/>
      <c r="AT218" s="202" t="s">
        <v>181</v>
      </c>
      <c r="AU218" s="202" t="s">
        <v>84</v>
      </c>
      <c r="AV218" s="13" t="s">
        <v>84</v>
      </c>
      <c r="AW218" s="13" t="s">
        <v>35</v>
      </c>
      <c r="AX218" s="13" t="s">
        <v>74</v>
      </c>
      <c r="AY218" s="202" t="s">
        <v>170</v>
      </c>
    </row>
    <row r="219" spans="1:65" s="13" customFormat="1" x14ac:dyDescent="0.2">
      <c r="B219" s="192"/>
      <c r="C219" s="193"/>
      <c r="D219" s="187" t="s">
        <v>181</v>
      </c>
      <c r="E219" s="194" t="s">
        <v>19</v>
      </c>
      <c r="F219" s="195" t="s">
        <v>3193</v>
      </c>
      <c r="G219" s="193"/>
      <c r="H219" s="196">
        <v>2.1760000000000002</v>
      </c>
      <c r="I219" s="197"/>
      <c r="J219" s="193"/>
      <c r="K219" s="193"/>
      <c r="L219" s="198"/>
      <c r="M219" s="199"/>
      <c r="N219" s="200"/>
      <c r="O219" s="200"/>
      <c r="P219" s="200"/>
      <c r="Q219" s="200"/>
      <c r="R219" s="200"/>
      <c r="S219" s="200"/>
      <c r="T219" s="201"/>
      <c r="AT219" s="202" t="s">
        <v>181</v>
      </c>
      <c r="AU219" s="202" t="s">
        <v>84</v>
      </c>
      <c r="AV219" s="13" t="s">
        <v>84</v>
      </c>
      <c r="AW219" s="13" t="s">
        <v>35</v>
      </c>
      <c r="AX219" s="13" t="s">
        <v>74</v>
      </c>
      <c r="AY219" s="202" t="s">
        <v>170</v>
      </c>
    </row>
    <row r="220" spans="1:65" s="13" customFormat="1" x14ac:dyDescent="0.2">
      <c r="B220" s="192"/>
      <c r="C220" s="193"/>
      <c r="D220" s="187" t="s">
        <v>181</v>
      </c>
      <c r="E220" s="194" t="s">
        <v>19</v>
      </c>
      <c r="F220" s="195" t="s">
        <v>3194</v>
      </c>
      <c r="G220" s="193"/>
      <c r="H220" s="196">
        <v>5.3550000000000004</v>
      </c>
      <c r="I220" s="197"/>
      <c r="J220" s="193"/>
      <c r="K220" s="193"/>
      <c r="L220" s="198"/>
      <c r="M220" s="199"/>
      <c r="N220" s="200"/>
      <c r="O220" s="200"/>
      <c r="P220" s="200"/>
      <c r="Q220" s="200"/>
      <c r="R220" s="200"/>
      <c r="S220" s="200"/>
      <c r="T220" s="201"/>
      <c r="AT220" s="202" t="s">
        <v>181</v>
      </c>
      <c r="AU220" s="202" t="s">
        <v>84</v>
      </c>
      <c r="AV220" s="13" t="s">
        <v>84</v>
      </c>
      <c r="AW220" s="13" t="s">
        <v>35</v>
      </c>
      <c r="AX220" s="13" t="s">
        <v>74</v>
      </c>
      <c r="AY220" s="202" t="s">
        <v>170</v>
      </c>
    </row>
    <row r="221" spans="1:65" s="13" customFormat="1" x14ac:dyDescent="0.2">
      <c r="B221" s="192"/>
      <c r="C221" s="193"/>
      <c r="D221" s="187" t="s">
        <v>181</v>
      </c>
      <c r="E221" s="194" t="s">
        <v>19</v>
      </c>
      <c r="F221" s="195" t="s">
        <v>3195</v>
      </c>
      <c r="G221" s="193"/>
      <c r="H221" s="196">
        <v>22.594000000000001</v>
      </c>
      <c r="I221" s="197"/>
      <c r="J221" s="193"/>
      <c r="K221" s="193"/>
      <c r="L221" s="198"/>
      <c r="M221" s="199"/>
      <c r="N221" s="200"/>
      <c r="O221" s="200"/>
      <c r="P221" s="200"/>
      <c r="Q221" s="200"/>
      <c r="R221" s="200"/>
      <c r="S221" s="200"/>
      <c r="T221" s="201"/>
      <c r="AT221" s="202" t="s">
        <v>181</v>
      </c>
      <c r="AU221" s="202" t="s">
        <v>84</v>
      </c>
      <c r="AV221" s="13" t="s">
        <v>84</v>
      </c>
      <c r="AW221" s="13" t="s">
        <v>35</v>
      </c>
      <c r="AX221" s="13" t="s">
        <v>74</v>
      </c>
      <c r="AY221" s="202" t="s">
        <v>170</v>
      </c>
    </row>
    <row r="222" spans="1:65" s="2" customFormat="1" ht="16.5" customHeight="1" x14ac:dyDescent="0.2">
      <c r="A222" s="35"/>
      <c r="B222" s="36"/>
      <c r="C222" s="174" t="s">
        <v>379</v>
      </c>
      <c r="D222" s="174" t="s">
        <v>172</v>
      </c>
      <c r="E222" s="175" t="s">
        <v>380</v>
      </c>
      <c r="F222" s="176" t="s">
        <v>381</v>
      </c>
      <c r="G222" s="177" t="s">
        <v>248</v>
      </c>
      <c r="H222" s="178">
        <v>193.066</v>
      </c>
      <c r="I222" s="179"/>
      <c r="J222" s="180">
        <f>ROUND(I222*H222,2)</f>
        <v>0</v>
      </c>
      <c r="K222" s="176" t="s">
        <v>176</v>
      </c>
      <c r="L222" s="40"/>
      <c r="M222" s="181" t="s">
        <v>19</v>
      </c>
      <c r="N222" s="182" t="s">
        <v>45</v>
      </c>
      <c r="O222" s="65"/>
      <c r="P222" s="183">
        <f>O222*H222</f>
        <v>0</v>
      </c>
      <c r="Q222" s="183">
        <v>0</v>
      </c>
      <c r="R222" s="183">
        <f>Q222*H222</f>
        <v>0</v>
      </c>
      <c r="S222" s="183">
        <v>0</v>
      </c>
      <c r="T222" s="184">
        <f>S222*H222</f>
        <v>0</v>
      </c>
      <c r="U222" s="35"/>
      <c r="V222" s="35"/>
      <c r="W222" s="35"/>
      <c r="X222" s="35"/>
      <c r="Y222" s="35"/>
      <c r="Z222" s="35"/>
      <c r="AA222" s="35"/>
      <c r="AB222" s="35"/>
      <c r="AC222" s="35"/>
      <c r="AD222" s="35"/>
      <c r="AE222" s="35"/>
      <c r="AR222" s="185" t="s">
        <v>177</v>
      </c>
      <c r="AT222" s="185" t="s">
        <v>172</v>
      </c>
      <c r="AU222" s="185" t="s">
        <v>84</v>
      </c>
      <c r="AY222" s="18" t="s">
        <v>170</v>
      </c>
      <c r="BE222" s="186">
        <f>IF(N222="základní",J222,0)</f>
        <v>0</v>
      </c>
      <c r="BF222" s="186">
        <f>IF(N222="snížená",J222,0)</f>
        <v>0</v>
      </c>
      <c r="BG222" s="186">
        <f>IF(N222="zákl. přenesená",J222,0)</f>
        <v>0</v>
      </c>
      <c r="BH222" s="186">
        <f>IF(N222="sníž. přenesená",J222,0)</f>
        <v>0</v>
      </c>
      <c r="BI222" s="186">
        <f>IF(N222="nulová",J222,0)</f>
        <v>0</v>
      </c>
      <c r="BJ222" s="18" t="s">
        <v>82</v>
      </c>
      <c r="BK222" s="186">
        <f>ROUND(I222*H222,2)</f>
        <v>0</v>
      </c>
      <c r="BL222" s="18" t="s">
        <v>177</v>
      </c>
      <c r="BM222" s="185" t="s">
        <v>3196</v>
      </c>
    </row>
    <row r="223" spans="1:65" s="2" customFormat="1" ht="39" x14ac:dyDescent="0.2">
      <c r="A223" s="35"/>
      <c r="B223" s="36"/>
      <c r="C223" s="37"/>
      <c r="D223" s="187" t="s">
        <v>179</v>
      </c>
      <c r="E223" s="37"/>
      <c r="F223" s="188" t="s">
        <v>306</v>
      </c>
      <c r="G223" s="37"/>
      <c r="H223" s="37"/>
      <c r="I223" s="189"/>
      <c r="J223" s="37"/>
      <c r="K223" s="37"/>
      <c r="L223" s="40"/>
      <c r="M223" s="190"/>
      <c r="N223" s="191"/>
      <c r="O223" s="65"/>
      <c r="P223" s="65"/>
      <c r="Q223" s="65"/>
      <c r="R223" s="65"/>
      <c r="S223" s="65"/>
      <c r="T223" s="66"/>
      <c r="U223" s="35"/>
      <c r="V223" s="35"/>
      <c r="W223" s="35"/>
      <c r="X223" s="35"/>
      <c r="Y223" s="35"/>
      <c r="Z223" s="35"/>
      <c r="AA223" s="35"/>
      <c r="AB223" s="35"/>
      <c r="AC223" s="35"/>
      <c r="AD223" s="35"/>
      <c r="AE223" s="35"/>
      <c r="AT223" s="18" t="s">
        <v>179</v>
      </c>
      <c r="AU223" s="18" t="s">
        <v>84</v>
      </c>
    </row>
    <row r="224" spans="1:65" s="2" customFormat="1" ht="16.5" customHeight="1" x14ac:dyDescent="0.2">
      <c r="A224" s="35"/>
      <c r="B224" s="36"/>
      <c r="C224" s="174" t="s">
        <v>383</v>
      </c>
      <c r="D224" s="174" t="s">
        <v>172</v>
      </c>
      <c r="E224" s="175" t="s">
        <v>384</v>
      </c>
      <c r="F224" s="176" t="s">
        <v>385</v>
      </c>
      <c r="G224" s="177" t="s">
        <v>242</v>
      </c>
      <c r="H224" s="178">
        <v>13.423999999999999</v>
      </c>
      <c r="I224" s="179"/>
      <c r="J224" s="180">
        <f>ROUND(I224*H224,2)</f>
        <v>0</v>
      </c>
      <c r="K224" s="176" t="s">
        <v>176</v>
      </c>
      <c r="L224" s="40"/>
      <c r="M224" s="181" t="s">
        <v>19</v>
      </c>
      <c r="N224" s="182" t="s">
        <v>45</v>
      </c>
      <c r="O224" s="65"/>
      <c r="P224" s="183">
        <f>O224*H224</f>
        <v>0</v>
      </c>
      <c r="Q224" s="183">
        <v>1.0606199999999999</v>
      </c>
      <c r="R224" s="183">
        <f>Q224*H224</f>
        <v>14.237762879999998</v>
      </c>
      <c r="S224" s="183">
        <v>0</v>
      </c>
      <c r="T224" s="184">
        <f>S224*H224</f>
        <v>0</v>
      </c>
      <c r="U224" s="35"/>
      <c r="V224" s="35"/>
      <c r="W224" s="35"/>
      <c r="X224" s="35"/>
      <c r="Y224" s="35"/>
      <c r="Z224" s="35"/>
      <c r="AA224" s="35"/>
      <c r="AB224" s="35"/>
      <c r="AC224" s="35"/>
      <c r="AD224" s="35"/>
      <c r="AE224" s="35"/>
      <c r="AR224" s="185" t="s">
        <v>177</v>
      </c>
      <c r="AT224" s="185" t="s">
        <v>172</v>
      </c>
      <c r="AU224" s="185" t="s">
        <v>84</v>
      </c>
      <c r="AY224" s="18" t="s">
        <v>170</v>
      </c>
      <c r="BE224" s="186">
        <f>IF(N224="základní",J224,0)</f>
        <v>0</v>
      </c>
      <c r="BF224" s="186">
        <f>IF(N224="snížená",J224,0)</f>
        <v>0</v>
      </c>
      <c r="BG224" s="186">
        <f>IF(N224="zákl. přenesená",J224,0)</f>
        <v>0</v>
      </c>
      <c r="BH224" s="186">
        <f>IF(N224="sníž. přenesená",J224,0)</f>
        <v>0</v>
      </c>
      <c r="BI224" s="186">
        <f>IF(N224="nulová",J224,0)</f>
        <v>0</v>
      </c>
      <c r="BJ224" s="18" t="s">
        <v>82</v>
      </c>
      <c r="BK224" s="186">
        <f>ROUND(I224*H224,2)</f>
        <v>0</v>
      </c>
      <c r="BL224" s="18" t="s">
        <v>177</v>
      </c>
      <c r="BM224" s="185" t="s">
        <v>3197</v>
      </c>
    </row>
    <row r="225" spans="1:65" s="2" customFormat="1" ht="29.25" x14ac:dyDescent="0.2">
      <c r="A225" s="35"/>
      <c r="B225" s="36"/>
      <c r="C225" s="37"/>
      <c r="D225" s="187" t="s">
        <v>179</v>
      </c>
      <c r="E225" s="37"/>
      <c r="F225" s="188" t="s">
        <v>327</v>
      </c>
      <c r="G225" s="37"/>
      <c r="H225" s="37"/>
      <c r="I225" s="189"/>
      <c r="J225" s="37"/>
      <c r="K225" s="37"/>
      <c r="L225" s="40"/>
      <c r="M225" s="190"/>
      <c r="N225" s="191"/>
      <c r="O225" s="65"/>
      <c r="P225" s="65"/>
      <c r="Q225" s="65"/>
      <c r="R225" s="65"/>
      <c r="S225" s="65"/>
      <c r="T225" s="66"/>
      <c r="U225" s="35"/>
      <c r="V225" s="35"/>
      <c r="W225" s="35"/>
      <c r="X225" s="35"/>
      <c r="Y225" s="35"/>
      <c r="Z225" s="35"/>
      <c r="AA225" s="35"/>
      <c r="AB225" s="35"/>
      <c r="AC225" s="35"/>
      <c r="AD225" s="35"/>
      <c r="AE225" s="35"/>
      <c r="AT225" s="18" t="s">
        <v>179</v>
      </c>
      <c r="AU225" s="18" t="s">
        <v>84</v>
      </c>
    </row>
    <row r="226" spans="1:65" s="13" customFormat="1" x14ac:dyDescent="0.2">
      <c r="B226" s="192"/>
      <c r="C226" s="193"/>
      <c r="D226" s="187" t="s">
        <v>181</v>
      </c>
      <c r="E226" s="194" t="s">
        <v>19</v>
      </c>
      <c r="F226" s="195" t="s">
        <v>3198</v>
      </c>
      <c r="G226" s="193"/>
      <c r="H226" s="196">
        <v>13.423999999999999</v>
      </c>
      <c r="I226" s="197"/>
      <c r="J226" s="193"/>
      <c r="K226" s="193"/>
      <c r="L226" s="198"/>
      <c r="M226" s="199"/>
      <c r="N226" s="200"/>
      <c r="O226" s="200"/>
      <c r="P226" s="200"/>
      <c r="Q226" s="200"/>
      <c r="R226" s="200"/>
      <c r="S226" s="200"/>
      <c r="T226" s="201"/>
      <c r="AT226" s="202" t="s">
        <v>181</v>
      </c>
      <c r="AU226" s="202" t="s">
        <v>84</v>
      </c>
      <c r="AV226" s="13" t="s">
        <v>84</v>
      </c>
      <c r="AW226" s="13" t="s">
        <v>35</v>
      </c>
      <c r="AX226" s="13" t="s">
        <v>74</v>
      </c>
      <c r="AY226" s="202" t="s">
        <v>170</v>
      </c>
    </row>
    <row r="227" spans="1:65" s="2" customFormat="1" ht="21.75" customHeight="1" x14ac:dyDescent="0.2">
      <c r="A227" s="35"/>
      <c r="B227" s="36"/>
      <c r="C227" s="174" t="s">
        <v>389</v>
      </c>
      <c r="D227" s="174" t="s">
        <v>172</v>
      </c>
      <c r="E227" s="175" t="s">
        <v>3199</v>
      </c>
      <c r="F227" s="176" t="s">
        <v>3200</v>
      </c>
      <c r="G227" s="177" t="s">
        <v>175</v>
      </c>
      <c r="H227" s="178">
        <v>5.4</v>
      </c>
      <c r="I227" s="179"/>
      <c r="J227" s="180">
        <f>ROUND(I227*H227,2)</f>
        <v>0</v>
      </c>
      <c r="K227" s="176" t="s">
        <v>176</v>
      </c>
      <c r="L227" s="40"/>
      <c r="M227" s="181" t="s">
        <v>19</v>
      </c>
      <c r="N227" s="182" t="s">
        <v>45</v>
      </c>
      <c r="O227" s="65"/>
      <c r="P227" s="183">
        <f>O227*H227</f>
        <v>0</v>
      </c>
      <c r="Q227" s="183">
        <v>2.45329</v>
      </c>
      <c r="R227" s="183">
        <f>Q227*H227</f>
        <v>13.247766</v>
      </c>
      <c r="S227" s="183">
        <v>0</v>
      </c>
      <c r="T227" s="184">
        <f>S227*H227</f>
        <v>0</v>
      </c>
      <c r="U227" s="35"/>
      <c r="V227" s="35"/>
      <c r="W227" s="35"/>
      <c r="X227" s="35"/>
      <c r="Y227" s="35"/>
      <c r="Z227" s="35"/>
      <c r="AA227" s="35"/>
      <c r="AB227" s="35"/>
      <c r="AC227" s="35"/>
      <c r="AD227" s="35"/>
      <c r="AE227" s="35"/>
      <c r="AR227" s="185" t="s">
        <v>177</v>
      </c>
      <c r="AT227" s="185" t="s">
        <v>172</v>
      </c>
      <c r="AU227" s="185" t="s">
        <v>84</v>
      </c>
      <c r="AY227" s="18" t="s">
        <v>170</v>
      </c>
      <c r="BE227" s="186">
        <f>IF(N227="základní",J227,0)</f>
        <v>0</v>
      </c>
      <c r="BF227" s="186">
        <f>IF(N227="snížená",J227,0)</f>
        <v>0</v>
      </c>
      <c r="BG227" s="186">
        <f>IF(N227="zákl. přenesená",J227,0)</f>
        <v>0</v>
      </c>
      <c r="BH227" s="186">
        <f>IF(N227="sníž. přenesená",J227,0)</f>
        <v>0</v>
      </c>
      <c r="BI227" s="186">
        <f>IF(N227="nulová",J227,0)</f>
        <v>0</v>
      </c>
      <c r="BJ227" s="18" t="s">
        <v>82</v>
      </c>
      <c r="BK227" s="186">
        <f>ROUND(I227*H227,2)</f>
        <v>0</v>
      </c>
      <c r="BL227" s="18" t="s">
        <v>177</v>
      </c>
      <c r="BM227" s="185" t="s">
        <v>3201</v>
      </c>
    </row>
    <row r="228" spans="1:65" s="2" customFormat="1" ht="87.75" x14ac:dyDescent="0.2">
      <c r="A228" s="35"/>
      <c r="B228" s="36"/>
      <c r="C228" s="37"/>
      <c r="D228" s="187" t="s">
        <v>179</v>
      </c>
      <c r="E228" s="37"/>
      <c r="F228" s="188" t="s">
        <v>289</v>
      </c>
      <c r="G228" s="37"/>
      <c r="H228" s="37"/>
      <c r="I228" s="189"/>
      <c r="J228" s="37"/>
      <c r="K228" s="37"/>
      <c r="L228" s="40"/>
      <c r="M228" s="190"/>
      <c r="N228" s="191"/>
      <c r="O228" s="65"/>
      <c r="P228" s="65"/>
      <c r="Q228" s="65"/>
      <c r="R228" s="65"/>
      <c r="S228" s="65"/>
      <c r="T228" s="66"/>
      <c r="U228" s="35"/>
      <c r="V228" s="35"/>
      <c r="W228" s="35"/>
      <c r="X228" s="35"/>
      <c r="Y228" s="35"/>
      <c r="Z228" s="35"/>
      <c r="AA228" s="35"/>
      <c r="AB228" s="35"/>
      <c r="AC228" s="35"/>
      <c r="AD228" s="35"/>
      <c r="AE228" s="35"/>
      <c r="AT228" s="18" t="s">
        <v>179</v>
      </c>
      <c r="AU228" s="18" t="s">
        <v>84</v>
      </c>
    </row>
    <row r="229" spans="1:65" s="13" customFormat="1" x14ac:dyDescent="0.2">
      <c r="B229" s="192"/>
      <c r="C229" s="193"/>
      <c r="D229" s="187" t="s">
        <v>181</v>
      </c>
      <c r="E229" s="194" t="s">
        <v>19</v>
      </c>
      <c r="F229" s="195" t="s">
        <v>3202</v>
      </c>
      <c r="G229" s="193"/>
      <c r="H229" s="196">
        <v>5.4</v>
      </c>
      <c r="I229" s="197"/>
      <c r="J229" s="193"/>
      <c r="K229" s="193"/>
      <c r="L229" s="198"/>
      <c r="M229" s="199"/>
      <c r="N229" s="200"/>
      <c r="O229" s="200"/>
      <c r="P229" s="200"/>
      <c r="Q229" s="200"/>
      <c r="R229" s="200"/>
      <c r="S229" s="200"/>
      <c r="T229" s="201"/>
      <c r="AT229" s="202" t="s">
        <v>181</v>
      </c>
      <c r="AU229" s="202" t="s">
        <v>84</v>
      </c>
      <c r="AV229" s="13" t="s">
        <v>84</v>
      </c>
      <c r="AW229" s="13" t="s">
        <v>35</v>
      </c>
      <c r="AX229" s="13" t="s">
        <v>82</v>
      </c>
      <c r="AY229" s="202" t="s">
        <v>170</v>
      </c>
    </row>
    <row r="230" spans="1:65" s="2" customFormat="1" ht="16.5" customHeight="1" x14ac:dyDescent="0.2">
      <c r="A230" s="35"/>
      <c r="B230" s="36"/>
      <c r="C230" s="174" t="s">
        <v>399</v>
      </c>
      <c r="D230" s="174" t="s">
        <v>172</v>
      </c>
      <c r="E230" s="175" t="s">
        <v>3203</v>
      </c>
      <c r="F230" s="176" t="s">
        <v>3204</v>
      </c>
      <c r="G230" s="177" t="s">
        <v>248</v>
      </c>
      <c r="H230" s="178">
        <v>14.4</v>
      </c>
      <c r="I230" s="179"/>
      <c r="J230" s="180">
        <f>ROUND(I230*H230,2)</f>
        <v>0</v>
      </c>
      <c r="K230" s="176" t="s">
        <v>176</v>
      </c>
      <c r="L230" s="40"/>
      <c r="M230" s="181" t="s">
        <v>19</v>
      </c>
      <c r="N230" s="182" t="s">
        <v>45</v>
      </c>
      <c r="O230" s="65"/>
      <c r="P230" s="183">
        <f>O230*H230</f>
        <v>0</v>
      </c>
      <c r="Q230" s="183">
        <v>2.64E-3</v>
      </c>
      <c r="R230" s="183">
        <f>Q230*H230</f>
        <v>3.8016000000000001E-2</v>
      </c>
      <c r="S230" s="183">
        <v>0</v>
      </c>
      <c r="T230" s="184">
        <f>S230*H230</f>
        <v>0</v>
      </c>
      <c r="U230" s="35"/>
      <c r="V230" s="35"/>
      <c r="W230" s="35"/>
      <c r="X230" s="35"/>
      <c r="Y230" s="35"/>
      <c r="Z230" s="35"/>
      <c r="AA230" s="35"/>
      <c r="AB230" s="35"/>
      <c r="AC230" s="35"/>
      <c r="AD230" s="35"/>
      <c r="AE230" s="35"/>
      <c r="AR230" s="185" t="s">
        <v>177</v>
      </c>
      <c r="AT230" s="185" t="s">
        <v>172</v>
      </c>
      <c r="AU230" s="185" t="s">
        <v>84</v>
      </c>
      <c r="AY230" s="18" t="s">
        <v>170</v>
      </c>
      <c r="BE230" s="186">
        <f>IF(N230="základní",J230,0)</f>
        <v>0</v>
      </c>
      <c r="BF230" s="186">
        <f>IF(N230="snížená",J230,0)</f>
        <v>0</v>
      </c>
      <c r="BG230" s="186">
        <f>IF(N230="zákl. přenesená",J230,0)</f>
        <v>0</v>
      </c>
      <c r="BH230" s="186">
        <f>IF(N230="sníž. přenesená",J230,0)</f>
        <v>0</v>
      </c>
      <c r="BI230" s="186">
        <f>IF(N230="nulová",J230,0)</f>
        <v>0</v>
      </c>
      <c r="BJ230" s="18" t="s">
        <v>82</v>
      </c>
      <c r="BK230" s="186">
        <f>ROUND(I230*H230,2)</f>
        <v>0</v>
      </c>
      <c r="BL230" s="18" t="s">
        <v>177</v>
      </c>
      <c r="BM230" s="185" t="s">
        <v>3205</v>
      </c>
    </row>
    <row r="231" spans="1:65" s="2" customFormat="1" ht="39" x14ac:dyDescent="0.2">
      <c r="A231" s="35"/>
      <c r="B231" s="36"/>
      <c r="C231" s="37"/>
      <c r="D231" s="187" t="s">
        <v>179</v>
      </c>
      <c r="E231" s="37"/>
      <c r="F231" s="188" t="s">
        <v>306</v>
      </c>
      <c r="G231" s="37"/>
      <c r="H231" s="37"/>
      <c r="I231" s="189"/>
      <c r="J231" s="37"/>
      <c r="K231" s="37"/>
      <c r="L231" s="40"/>
      <c r="M231" s="190"/>
      <c r="N231" s="191"/>
      <c r="O231" s="65"/>
      <c r="P231" s="65"/>
      <c r="Q231" s="65"/>
      <c r="R231" s="65"/>
      <c r="S231" s="65"/>
      <c r="T231" s="66"/>
      <c r="U231" s="35"/>
      <c r="V231" s="35"/>
      <c r="W231" s="35"/>
      <c r="X231" s="35"/>
      <c r="Y231" s="35"/>
      <c r="Z231" s="35"/>
      <c r="AA231" s="35"/>
      <c r="AB231" s="35"/>
      <c r="AC231" s="35"/>
      <c r="AD231" s="35"/>
      <c r="AE231" s="35"/>
      <c r="AT231" s="18" t="s">
        <v>179</v>
      </c>
      <c r="AU231" s="18" t="s">
        <v>84</v>
      </c>
    </row>
    <row r="232" spans="1:65" s="13" customFormat="1" x14ac:dyDescent="0.2">
      <c r="B232" s="192"/>
      <c r="C232" s="193"/>
      <c r="D232" s="187" t="s">
        <v>181</v>
      </c>
      <c r="E232" s="194" t="s">
        <v>19</v>
      </c>
      <c r="F232" s="195" t="s">
        <v>3206</v>
      </c>
      <c r="G232" s="193"/>
      <c r="H232" s="196">
        <v>14.4</v>
      </c>
      <c r="I232" s="197"/>
      <c r="J232" s="193"/>
      <c r="K232" s="193"/>
      <c r="L232" s="198"/>
      <c r="M232" s="199"/>
      <c r="N232" s="200"/>
      <c r="O232" s="200"/>
      <c r="P232" s="200"/>
      <c r="Q232" s="200"/>
      <c r="R232" s="200"/>
      <c r="S232" s="200"/>
      <c r="T232" s="201"/>
      <c r="AT232" s="202" t="s">
        <v>181</v>
      </c>
      <c r="AU232" s="202" t="s">
        <v>84</v>
      </c>
      <c r="AV232" s="13" t="s">
        <v>84</v>
      </c>
      <c r="AW232" s="13" t="s">
        <v>35</v>
      </c>
      <c r="AX232" s="13" t="s">
        <v>74</v>
      </c>
      <c r="AY232" s="202" t="s">
        <v>170</v>
      </c>
    </row>
    <row r="233" spans="1:65" s="2" customFormat="1" ht="16.5" customHeight="1" x14ac:dyDescent="0.2">
      <c r="A233" s="35"/>
      <c r="B233" s="36"/>
      <c r="C233" s="174" t="s">
        <v>408</v>
      </c>
      <c r="D233" s="174" t="s">
        <v>172</v>
      </c>
      <c r="E233" s="175" t="s">
        <v>3207</v>
      </c>
      <c r="F233" s="176" t="s">
        <v>3208</v>
      </c>
      <c r="G233" s="177" t="s">
        <v>248</v>
      </c>
      <c r="H233" s="178">
        <v>14.4</v>
      </c>
      <c r="I233" s="179"/>
      <c r="J233" s="180">
        <f>ROUND(I233*H233,2)</f>
        <v>0</v>
      </c>
      <c r="K233" s="176" t="s">
        <v>176</v>
      </c>
      <c r="L233" s="40"/>
      <c r="M233" s="181" t="s">
        <v>19</v>
      </c>
      <c r="N233" s="182" t="s">
        <v>45</v>
      </c>
      <c r="O233" s="65"/>
      <c r="P233" s="183">
        <f>O233*H233</f>
        <v>0</v>
      </c>
      <c r="Q233" s="183">
        <v>0</v>
      </c>
      <c r="R233" s="183">
        <f>Q233*H233</f>
        <v>0</v>
      </c>
      <c r="S233" s="183">
        <v>0</v>
      </c>
      <c r="T233" s="184">
        <f>S233*H233</f>
        <v>0</v>
      </c>
      <c r="U233" s="35"/>
      <c r="V233" s="35"/>
      <c r="W233" s="35"/>
      <c r="X233" s="35"/>
      <c r="Y233" s="35"/>
      <c r="Z233" s="35"/>
      <c r="AA233" s="35"/>
      <c r="AB233" s="35"/>
      <c r="AC233" s="35"/>
      <c r="AD233" s="35"/>
      <c r="AE233" s="35"/>
      <c r="AR233" s="185" t="s">
        <v>177</v>
      </c>
      <c r="AT233" s="185" t="s">
        <v>172</v>
      </c>
      <c r="AU233" s="185" t="s">
        <v>84</v>
      </c>
      <c r="AY233" s="18" t="s">
        <v>170</v>
      </c>
      <c r="BE233" s="186">
        <f>IF(N233="základní",J233,0)</f>
        <v>0</v>
      </c>
      <c r="BF233" s="186">
        <f>IF(N233="snížená",J233,0)</f>
        <v>0</v>
      </c>
      <c r="BG233" s="186">
        <f>IF(N233="zákl. přenesená",J233,0)</f>
        <v>0</v>
      </c>
      <c r="BH233" s="186">
        <f>IF(N233="sníž. přenesená",J233,0)</f>
        <v>0</v>
      </c>
      <c r="BI233" s="186">
        <f>IF(N233="nulová",J233,0)</f>
        <v>0</v>
      </c>
      <c r="BJ233" s="18" t="s">
        <v>82</v>
      </c>
      <c r="BK233" s="186">
        <f>ROUND(I233*H233,2)</f>
        <v>0</v>
      </c>
      <c r="BL233" s="18" t="s">
        <v>177</v>
      </c>
      <c r="BM233" s="185" t="s">
        <v>3209</v>
      </c>
    </row>
    <row r="234" spans="1:65" s="2" customFormat="1" ht="39" x14ac:dyDescent="0.2">
      <c r="A234" s="35"/>
      <c r="B234" s="36"/>
      <c r="C234" s="37"/>
      <c r="D234" s="187" t="s">
        <v>179</v>
      </c>
      <c r="E234" s="37"/>
      <c r="F234" s="188" t="s">
        <v>306</v>
      </c>
      <c r="G234" s="37"/>
      <c r="H234" s="37"/>
      <c r="I234" s="189"/>
      <c r="J234" s="37"/>
      <c r="K234" s="37"/>
      <c r="L234" s="40"/>
      <c r="M234" s="190"/>
      <c r="N234" s="191"/>
      <c r="O234" s="65"/>
      <c r="P234" s="65"/>
      <c r="Q234" s="65"/>
      <c r="R234" s="65"/>
      <c r="S234" s="65"/>
      <c r="T234" s="66"/>
      <c r="U234" s="35"/>
      <c r="V234" s="35"/>
      <c r="W234" s="35"/>
      <c r="X234" s="35"/>
      <c r="Y234" s="35"/>
      <c r="Z234" s="35"/>
      <c r="AA234" s="35"/>
      <c r="AB234" s="35"/>
      <c r="AC234" s="35"/>
      <c r="AD234" s="35"/>
      <c r="AE234" s="35"/>
      <c r="AT234" s="18" t="s">
        <v>179</v>
      </c>
      <c r="AU234" s="18" t="s">
        <v>84</v>
      </c>
    </row>
    <row r="235" spans="1:65" s="2" customFormat="1" ht="16.5" customHeight="1" x14ac:dyDescent="0.2">
      <c r="A235" s="35"/>
      <c r="B235" s="36"/>
      <c r="C235" s="174" t="s">
        <v>416</v>
      </c>
      <c r="D235" s="174" t="s">
        <v>172</v>
      </c>
      <c r="E235" s="175" t="s">
        <v>3210</v>
      </c>
      <c r="F235" s="176" t="s">
        <v>3211</v>
      </c>
      <c r="G235" s="177" t="s">
        <v>242</v>
      </c>
      <c r="H235" s="178">
        <v>1.08</v>
      </c>
      <c r="I235" s="179"/>
      <c r="J235" s="180">
        <f>ROUND(I235*H235,2)</f>
        <v>0</v>
      </c>
      <c r="K235" s="176" t="s">
        <v>176</v>
      </c>
      <c r="L235" s="40"/>
      <c r="M235" s="181" t="s">
        <v>19</v>
      </c>
      <c r="N235" s="182" t="s">
        <v>45</v>
      </c>
      <c r="O235" s="65"/>
      <c r="P235" s="183">
        <f>O235*H235</f>
        <v>0</v>
      </c>
      <c r="Q235" s="183">
        <v>1.0606199999999999</v>
      </c>
      <c r="R235" s="183">
        <f>Q235*H235</f>
        <v>1.1454696</v>
      </c>
      <c r="S235" s="183">
        <v>0</v>
      </c>
      <c r="T235" s="184">
        <f>S235*H235</f>
        <v>0</v>
      </c>
      <c r="U235" s="35"/>
      <c r="V235" s="35"/>
      <c r="W235" s="35"/>
      <c r="X235" s="35"/>
      <c r="Y235" s="35"/>
      <c r="Z235" s="35"/>
      <c r="AA235" s="35"/>
      <c r="AB235" s="35"/>
      <c r="AC235" s="35"/>
      <c r="AD235" s="35"/>
      <c r="AE235" s="35"/>
      <c r="AR235" s="185" t="s">
        <v>177</v>
      </c>
      <c r="AT235" s="185" t="s">
        <v>172</v>
      </c>
      <c r="AU235" s="185" t="s">
        <v>84</v>
      </c>
      <c r="AY235" s="18" t="s">
        <v>170</v>
      </c>
      <c r="BE235" s="186">
        <f>IF(N235="základní",J235,0)</f>
        <v>0</v>
      </c>
      <c r="BF235" s="186">
        <f>IF(N235="snížená",J235,0)</f>
        <v>0</v>
      </c>
      <c r="BG235" s="186">
        <f>IF(N235="zákl. přenesená",J235,0)</f>
        <v>0</v>
      </c>
      <c r="BH235" s="186">
        <f>IF(N235="sníž. přenesená",J235,0)</f>
        <v>0</v>
      </c>
      <c r="BI235" s="186">
        <f>IF(N235="nulová",J235,0)</f>
        <v>0</v>
      </c>
      <c r="BJ235" s="18" t="s">
        <v>82</v>
      </c>
      <c r="BK235" s="186">
        <f>ROUND(I235*H235,2)</f>
        <v>0</v>
      </c>
      <c r="BL235" s="18" t="s">
        <v>177</v>
      </c>
      <c r="BM235" s="185" t="s">
        <v>3212</v>
      </c>
    </row>
    <row r="236" spans="1:65" s="2" customFormat="1" ht="29.25" x14ac:dyDescent="0.2">
      <c r="A236" s="35"/>
      <c r="B236" s="36"/>
      <c r="C236" s="37"/>
      <c r="D236" s="187" t="s">
        <v>179</v>
      </c>
      <c r="E236" s="37"/>
      <c r="F236" s="188" t="s">
        <v>327</v>
      </c>
      <c r="G236" s="37"/>
      <c r="H236" s="37"/>
      <c r="I236" s="189"/>
      <c r="J236" s="37"/>
      <c r="K236" s="37"/>
      <c r="L236" s="40"/>
      <c r="M236" s="190"/>
      <c r="N236" s="191"/>
      <c r="O236" s="65"/>
      <c r="P236" s="65"/>
      <c r="Q236" s="65"/>
      <c r="R236" s="65"/>
      <c r="S236" s="65"/>
      <c r="T236" s="66"/>
      <c r="U236" s="35"/>
      <c r="V236" s="35"/>
      <c r="W236" s="35"/>
      <c r="X236" s="35"/>
      <c r="Y236" s="35"/>
      <c r="Z236" s="35"/>
      <c r="AA236" s="35"/>
      <c r="AB236" s="35"/>
      <c r="AC236" s="35"/>
      <c r="AD236" s="35"/>
      <c r="AE236" s="35"/>
      <c r="AT236" s="18" t="s">
        <v>179</v>
      </c>
      <c r="AU236" s="18" t="s">
        <v>84</v>
      </c>
    </row>
    <row r="237" spans="1:65" s="13" customFormat="1" x14ac:dyDescent="0.2">
      <c r="B237" s="192"/>
      <c r="C237" s="193"/>
      <c r="D237" s="187" t="s">
        <v>181</v>
      </c>
      <c r="E237" s="194" t="s">
        <v>19</v>
      </c>
      <c r="F237" s="195" t="s">
        <v>3213</v>
      </c>
      <c r="G237" s="193"/>
      <c r="H237" s="196">
        <v>1.08</v>
      </c>
      <c r="I237" s="197"/>
      <c r="J237" s="193"/>
      <c r="K237" s="193"/>
      <c r="L237" s="198"/>
      <c r="M237" s="199"/>
      <c r="N237" s="200"/>
      <c r="O237" s="200"/>
      <c r="P237" s="200"/>
      <c r="Q237" s="200"/>
      <c r="R237" s="200"/>
      <c r="S237" s="200"/>
      <c r="T237" s="201"/>
      <c r="AT237" s="202" t="s">
        <v>181</v>
      </c>
      <c r="AU237" s="202" t="s">
        <v>84</v>
      </c>
      <c r="AV237" s="13" t="s">
        <v>84</v>
      </c>
      <c r="AW237" s="13" t="s">
        <v>35</v>
      </c>
      <c r="AX237" s="13" t="s">
        <v>74</v>
      </c>
      <c r="AY237" s="202" t="s">
        <v>170</v>
      </c>
    </row>
    <row r="238" spans="1:65" s="12" customFormat="1" ht="22.9" customHeight="1" x14ac:dyDescent="0.2">
      <c r="B238" s="158"/>
      <c r="C238" s="159"/>
      <c r="D238" s="160" t="s">
        <v>73</v>
      </c>
      <c r="E238" s="172" t="s">
        <v>195</v>
      </c>
      <c r="F238" s="172" t="s">
        <v>388</v>
      </c>
      <c r="G238" s="159"/>
      <c r="H238" s="159"/>
      <c r="I238" s="162"/>
      <c r="J238" s="173">
        <f>BK238</f>
        <v>0</v>
      </c>
      <c r="K238" s="159"/>
      <c r="L238" s="164"/>
      <c r="M238" s="165"/>
      <c r="N238" s="166"/>
      <c r="O238" s="166"/>
      <c r="P238" s="167">
        <f>SUM(P239:P300)</f>
        <v>0</v>
      </c>
      <c r="Q238" s="166"/>
      <c r="R238" s="167">
        <f>SUM(R239:R300)</f>
        <v>201.68064481999997</v>
      </c>
      <c r="S238" s="166"/>
      <c r="T238" s="168">
        <f>SUM(T239:T300)</f>
        <v>0</v>
      </c>
      <c r="AR238" s="169" t="s">
        <v>82</v>
      </c>
      <c r="AT238" s="170" t="s">
        <v>73</v>
      </c>
      <c r="AU238" s="170" t="s">
        <v>82</v>
      </c>
      <c r="AY238" s="169" t="s">
        <v>170</v>
      </c>
      <c r="BK238" s="171">
        <f>SUM(BK239:BK300)</f>
        <v>0</v>
      </c>
    </row>
    <row r="239" spans="1:65" s="2" customFormat="1" ht="24" x14ac:dyDescent="0.2">
      <c r="A239" s="35"/>
      <c r="B239" s="36"/>
      <c r="C239" s="174" t="s">
        <v>422</v>
      </c>
      <c r="D239" s="174" t="s">
        <v>172</v>
      </c>
      <c r="E239" s="175" t="s">
        <v>390</v>
      </c>
      <c r="F239" s="176" t="s">
        <v>391</v>
      </c>
      <c r="G239" s="177" t="s">
        <v>248</v>
      </c>
      <c r="H239" s="178">
        <v>195.70400000000001</v>
      </c>
      <c r="I239" s="179"/>
      <c r="J239" s="180">
        <f>ROUND(I239*H239,2)</f>
        <v>0</v>
      </c>
      <c r="K239" s="176" t="s">
        <v>176</v>
      </c>
      <c r="L239" s="40"/>
      <c r="M239" s="181" t="s">
        <v>19</v>
      </c>
      <c r="N239" s="182" t="s">
        <v>45</v>
      </c>
      <c r="O239" s="65"/>
      <c r="P239" s="183">
        <f>O239*H239</f>
        <v>0</v>
      </c>
      <c r="Q239" s="183">
        <v>0.25933</v>
      </c>
      <c r="R239" s="183">
        <f>Q239*H239</f>
        <v>50.751918320000001</v>
      </c>
      <c r="S239" s="183">
        <v>0</v>
      </c>
      <c r="T239" s="184">
        <f>S239*H239</f>
        <v>0</v>
      </c>
      <c r="U239" s="35"/>
      <c r="V239" s="35"/>
      <c r="W239" s="35"/>
      <c r="X239" s="35"/>
      <c r="Y239" s="35"/>
      <c r="Z239" s="35"/>
      <c r="AA239" s="35"/>
      <c r="AB239" s="35"/>
      <c r="AC239" s="35"/>
      <c r="AD239" s="35"/>
      <c r="AE239" s="35"/>
      <c r="AR239" s="185" t="s">
        <v>177</v>
      </c>
      <c r="AT239" s="185" t="s">
        <v>172</v>
      </c>
      <c r="AU239" s="185" t="s">
        <v>84</v>
      </c>
      <c r="AY239" s="18" t="s">
        <v>170</v>
      </c>
      <c r="BE239" s="186">
        <f>IF(N239="základní",J239,0)</f>
        <v>0</v>
      </c>
      <c r="BF239" s="186">
        <f>IF(N239="snížená",J239,0)</f>
        <v>0</v>
      </c>
      <c r="BG239" s="186">
        <f>IF(N239="zákl. přenesená",J239,0)</f>
        <v>0</v>
      </c>
      <c r="BH239" s="186">
        <f>IF(N239="sníž. přenesená",J239,0)</f>
        <v>0</v>
      </c>
      <c r="BI239" s="186">
        <f>IF(N239="nulová",J239,0)</f>
        <v>0</v>
      </c>
      <c r="BJ239" s="18" t="s">
        <v>82</v>
      </c>
      <c r="BK239" s="186">
        <f>ROUND(I239*H239,2)</f>
        <v>0</v>
      </c>
      <c r="BL239" s="18" t="s">
        <v>177</v>
      </c>
      <c r="BM239" s="185" t="s">
        <v>3214</v>
      </c>
    </row>
    <row r="240" spans="1:65" s="2" customFormat="1" ht="146.25" x14ac:dyDescent="0.2">
      <c r="A240" s="35"/>
      <c r="B240" s="36"/>
      <c r="C240" s="37"/>
      <c r="D240" s="187" t="s">
        <v>179</v>
      </c>
      <c r="E240" s="37"/>
      <c r="F240" s="188" t="s">
        <v>394</v>
      </c>
      <c r="G240" s="37"/>
      <c r="H240" s="37"/>
      <c r="I240" s="189"/>
      <c r="J240" s="37"/>
      <c r="K240" s="37"/>
      <c r="L240" s="40"/>
      <c r="M240" s="190"/>
      <c r="N240" s="191"/>
      <c r="O240" s="65"/>
      <c r="P240" s="65"/>
      <c r="Q240" s="65"/>
      <c r="R240" s="65"/>
      <c r="S240" s="65"/>
      <c r="T240" s="66"/>
      <c r="U240" s="35"/>
      <c r="V240" s="35"/>
      <c r="W240" s="35"/>
      <c r="X240" s="35"/>
      <c r="Y240" s="35"/>
      <c r="Z240" s="35"/>
      <c r="AA240" s="35"/>
      <c r="AB240" s="35"/>
      <c r="AC240" s="35"/>
      <c r="AD240" s="35"/>
      <c r="AE240" s="35"/>
      <c r="AT240" s="18" t="s">
        <v>179</v>
      </c>
      <c r="AU240" s="18" t="s">
        <v>84</v>
      </c>
    </row>
    <row r="241" spans="1:65" s="13" customFormat="1" x14ac:dyDescent="0.2">
      <c r="B241" s="192"/>
      <c r="C241" s="193"/>
      <c r="D241" s="187" t="s">
        <v>181</v>
      </c>
      <c r="E241" s="194" t="s">
        <v>19</v>
      </c>
      <c r="F241" s="195" t="s">
        <v>3215</v>
      </c>
      <c r="G241" s="193"/>
      <c r="H241" s="196">
        <v>101.258</v>
      </c>
      <c r="I241" s="197"/>
      <c r="J241" s="193"/>
      <c r="K241" s="193"/>
      <c r="L241" s="198"/>
      <c r="M241" s="199"/>
      <c r="N241" s="200"/>
      <c r="O241" s="200"/>
      <c r="P241" s="200"/>
      <c r="Q241" s="200"/>
      <c r="R241" s="200"/>
      <c r="S241" s="200"/>
      <c r="T241" s="201"/>
      <c r="AT241" s="202" t="s">
        <v>181</v>
      </c>
      <c r="AU241" s="202" t="s">
        <v>84</v>
      </c>
      <c r="AV241" s="13" t="s">
        <v>84</v>
      </c>
      <c r="AW241" s="13" t="s">
        <v>35</v>
      </c>
      <c r="AX241" s="13" t="s">
        <v>74</v>
      </c>
      <c r="AY241" s="202" t="s">
        <v>170</v>
      </c>
    </row>
    <row r="242" spans="1:65" s="13" customFormat="1" x14ac:dyDescent="0.2">
      <c r="B242" s="192"/>
      <c r="C242" s="193"/>
      <c r="D242" s="187" t="s">
        <v>181</v>
      </c>
      <c r="E242" s="194" t="s">
        <v>19</v>
      </c>
      <c r="F242" s="195" t="s">
        <v>3216</v>
      </c>
      <c r="G242" s="193"/>
      <c r="H242" s="196">
        <v>74.507999999999996</v>
      </c>
      <c r="I242" s="197"/>
      <c r="J242" s="193"/>
      <c r="K242" s="193"/>
      <c r="L242" s="198"/>
      <c r="M242" s="199"/>
      <c r="N242" s="200"/>
      <c r="O242" s="200"/>
      <c r="P242" s="200"/>
      <c r="Q242" s="200"/>
      <c r="R242" s="200"/>
      <c r="S242" s="200"/>
      <c r="T242" s="201"/>
      <c r="AT242" s="202" t="s">
        <v>181</v>
      </c>
      <c r="AU242" s="202" t="s">
        <v>84</v>
      </c>
      <c r="AV242" s="13" t="s">
        <v>84</v>
      </c>
      <c r="AW242" s="13" t="s">
        <v>35</v>
      </c>
      <c r="AX242" s="13" t="s">
        <v>74</v>
      </c>
      <c r="AY242" s="202" t="s">
        <v>170</v>
      </c>
    </row>
    <row r="243" spans="1:65" s="13" customFormat="1" x14ac:dyDescent="0.2">
      <c r="B243" s="192"/>
      <c r="C243" s="193"/>
      <c r="D243" s="187" t="s">
        <v>181</v>
      </c>
      <c r="E243" s="194" t="s">
        <v>19</v>
      </c>
      <c r="F243" s="195" t="s">
        <v>3217</v>
      </c>
      <c r="G243" s="193"/>
      <c r="H243" s="196">
        <v>19.937999999999999</v>
      </c>
      <c r="I243" s="197"/>
      <c r="J243" s="193"/>
      <c r="K243" s="193"/>
      <c r="L243" s="198"/>
      <c r="M243" s="199"/>
      <c r="N243" s="200"/>
      <c r="O243" s="200"/>
      <c r="P243" s="200"/>
      <c r="Q243" s="200"/>
      <c r="R243" s="200"/>
      <c r="S243" s="200"/>
      <c r="T243" s="201"/>
      <c r="AT243" s="202" t="s">
        <v>181</v>
      </c>
      <c r="AU243" s="202" t="s">
        <v>84</v>
      </c>
      <c r="AV243" s="13" t="s">
        <v>84</v>
      </c>
      <c r="AW243" s="13" t="s">
        <v>35</v>
      </c>
      <c r="AX243" s="13" t="s">
        <v>74</v>
      </c>
      <c r="AY243" s="202" t="s">
        <v>170</v>
      </c>
    </row>
    <row r="244" spans="1:65" s="14" customFormat="1" x14ac:dyDescent="0.2">
      <c r="B244" s="203"/>
      <c r="C244" s="204"/>
      <c r="D244" s="187" t="s">
        <v>181</v>
      </c>
      <c r="E244" s="205" t="s">
        <v>19</v>
      </c>
      <c r="F244" s="206" t="s">
        <v>185</v>
      </c>
      <c r="G244" s="204"/>
      <c r="H244" s="207">
        <v>195.70400000000001</v>
      </c>
      <c r="I244" s="208"/>
      <c r="J244" s="204"/>
      <c r="K244" s="204"/>
      <c r="L244" s="209"/>
      <c r="M244" s="210"/>
      <c r="N244" s="211"/>
      <c r="O244" s="211"/>
      <c r="P244" s="211"/>
      <c r="Q244" s="211"/>
      <c r="R244" s="211"/>
      <c r="S244" s="211"/>
      <c r="T244" s="212"/>
      <c r="AT244" s="213" t="s">
        <v>181</v>
      </c>
      <c r="AU244" s="213" t="s">
        <v>84</v>
      </c>
      <c r="AV244" s="14" t="s">
        <v>177</v>
      </c>
      <c r="AW244" s="14" t="s">
        <v>35</v>
      </c>
      <c r="AX244" s="14" t="s">
        <v>82</v>
      </c>
      <c r="AY244" s="213" t="s">
        <v>170</v>
      </c>
    </row>
    <row r="245" spans="1:65" s="2" customFormat="1" ht="24" x14ac:dyDescent="0.2">
      <c r="A245" s="35"/>
      <c r="B245" s="36"/>
      <c r="C245" s="174" t="s">
        <v>426</v>
      </c>
      <c r="D245" s="174" t="s">
        <v>172</v>
      </c>
      <c r="E245" s="175" t="s">
        <v>400</v>
      </c>
      <c r="F245" s="176" t="s">
        <v>401</v>
      </c>
      <c r="G245" s="177" t="s">
        <v>248</v>
      </c>
      <c r="H245" s="178">
        <v>376.68700000000001</v>
      </c>
      <c r="I245" s="179"/>
      <c r="J245" s="180">
        <f>ROUND(I245*H245,2)</f>
        <v>0</v>
      </c>
      <c r="K245" s="176" t="s">
        <v>176</v>
      </c>
      <c r="L245" s="40"/>
      <c r="M245" s="181" t="s">
        <v>19</v>
      </c>
      <c r="N245" s="182" t="s">
        <v>45</v>
      </c>
      <c r="O245" s="65"/>
      <c r="P245" s="183">
        <f>O245*H245</f>
        <v>0</v>
      </c>
      <c r="Q245" s="183">
        <v>0.28722999999999999</v>
      </c>
      <c r="R245" s="183">
        <f>Q245*H245</f>
        <v>108.19580701</v>
      </c>
      <c r="S245" s="183">
        <v>0</v>
      </c>
      <c r="T245" s="184">
        <f>S245*H245</f>
        <v>0</v>
      </c>
      <c r="U245" s="35"/>
      <c r="V245" s="35"/>
      <c r="W245" s="35"/>
      <c r="X245" s="35"/>
      <c r="Y245" s="35"/>
      <c r="Z245" s="35"/>
      <c r="AA245" s="35"/>
      <c r="AB245" s="35"/>
      <c r="AC245" s="35"/>
      <c r="AD245" s="35"/>
      <c r="AE245" s="35"/>
      <c r="AR245" s="185" t="s">
        <v>177</v>
      </c>
      <c r="AT245" s="185" t="s">
        <v>172</v>
      </c>
      <c r="AU245" s="185" t="s">
        <v>84</v>
      </c>
      <c r="AY245" s="18" t="s">
        <v>170</v>
      </c>
      <c r="BE245" s="186">
        <f>IF(N245="základní",J245,0)</f>
        <v>0</v>
      </c>
      <c r="BF245" s="186">
        <f>IF(N245="snížená",J245,0)</f>
        <v>0</v>
      </c>
      <c r="BG245" s="186">
        <f>IF(N245="zákl. přenesená",J245,0)</f>
        <v>0</v>
      </c>
      <c r="BH245" s="186">
        <f>IF(N245="sníž. přenesená",J245,0)</f>
        <v>0</v>
      </c>
      <c r="BI245" s="186">
        <f>IF(N245="nulová",J245,0)</f>
        <v>0</v>
      </c>
      <c r="BJ245" s="18" t="s">
        <v>82</v>
      </c>
      <c r="BK245" s="186">
        <f>ROUND(I245*H245,2)</f>
        <v>0</v>
      </c>
      <c r="BL245" s="18" t="s">
        <v>177</v>
      </c>
      <c r="BM245" s="185" t="s">
        <v>3218</v>
      </c>
    </row>
    <row r="246" spans="1:65" s="2" customFormat="1" ht="146.25" x14ac:dyDescent="0.2">
      <c r="A246" s="35"/>
      <c r="B246" s="36"/>
      <c r="C246" s="37"/>
      <c r="D246" s="187" t="s">
        <v>179</v>
      </c>
      <c r="E246" s="37"/>
      <c r="F246" s="188" t="s">
        <v>394</v>
      </c>
      <c r="G246" s="37"/>
      <c r="H246" s="37"/>
      <c r="I246" s="189"/>
      <c r="J246" s="37"/>
      <c r="K246" s="37"/>
      <c r="L246" s="40"/>
      <c r="M246" s="190"/>
      <c r="N246" s="191"/>
      <c r="O246" s="65"/>
      <c r="P246" s="65"/>
      <c r="Q246" s="65"/>
      <c r="R246" s="65"/>
      <c r="S246" s="65"/>
      <c r="T246" s="66"/>
      <c r="U246" s="35"/>
      <c r="V246" s="35"/>
      <c r="W246" s="35"/>
      <c r="X246" s="35"/>
      <c r="Y246" s="35"/>
      <c r="Z246" s="35"/>
      <c r="AA246" s="35"/>
      <c r="AB246" s="35"/>
      <c r="AC246" s="35"/>
      <c r="AD246" s="35"/>
      <c r="AE246" s="35"/>
      <c r="AT246" s="18" t="s">
        <v>179</v>
      </c>
      <c r="AU246" s="18" t="s">
        <v>84</v>
      </c>
    </row>
    <row r="247" spans="1:65" s="13" customFormat="1" x14ac:dyDescent="0.2">
      <c r="B247" s="192"/>
      <c r="C247" s="193"/>
      <c r="D247" s="187" t="s">
        <v>181</v>
      </c>
      <c r="E247" s="194" t="s">
        <v>19</v>
      </c>
      <c r="F247" s="195" t="s">
        <v>3219</v>
      </c>
      <c r="G247" s="193"/>
      <c r="H247" s="196">
        <v>96.691999999999993</v>
      </c>
      <c r="I247" s="197"/>
      <c r="J247" s="193"/>
      <c r="K247" s="193"/>
      <c r="L247" s="198"/>
      <c r="M247" s="199"/>
      <c r="N247" s="200"/>
      <c r="O247" s="200"/>
      <c r="P247" s="200"/>
      <c r="Q247" s="200"/>
      <c r="R247" s="200"/>
      <c r="S247" s="200"/>
      <c r="T247" s="201"/>
      <c r="AT247" s="202" t="s">
        <v>181</v>
      </c>
      <c r="AU247" s="202" t="s">
        <v>84</v>
      </c>
      <c r="AV247" s="13" t="s">
        <v>84</v>
      </c>
      <c r="AW247" s="13" t="s">
        <v>35</v>
      </c>
      <c r="AX247" s="13" t="s">
        <v>74</v>
      </c>
      <c r="AY247" s="202" t="s">
        <v>170</v>
      </c>
    </row>
    <row r="248" spans="1:65" s="13" customFormat="1" ht="22.5" x14ac:dyDescent="0.2">
      <c r="B248" s="192"/>
      <c r="C248" s="193"/>
      <c r="D248" s="187" t="s">
        <v>181</v>
      </c>
      <c r="E248" s="194" t="s">
        <v>19</v>
      </c>
      <c r="F248" s="195" t="s">
        <v>3220</v>
      </c>
      <c r="G248" s="193"/>
      <c r="H248" s="196">
        <v>158.93</v>
      </c>
      <c r="I248" s="197"/>
      <c r="J248" s="193"/>
      <c r="K248" s="193"/>
      <c r="L248" s="198"/>
      <c r="M248" s="199"/>
      <c r="N248" s="200"/>
      <c r="O248" s="200"/>
      <c r="P248" s="200"/>
      <c r="Q248" s="200"/>
      <c r="R248" s="200"/>
      <c r="S248" s="200"/>
      <c r="T248" s="201"/>
      <c r="AT248" s="202" t="s">
        <v>181</v>
      </c>
      <c r="AU248" s="202" t="s">
        <v>84</v>
      </c>
      <c r="AV248" s="13" t="s">
        <v>84</v>
      </c>
      <c r="AW248" s="13" t="s">
        <v>35</v>
      </c>
      <c r="AX248" s="13" t="s">
        <v>74</v>
      </c>
      <c r="AY248" s="202" t="s">
        <v>170</v>
      </c>
    </row>
    <row r="249" spans="1:65" s="13" customFormat="1" x14ac:dyDescent="0.2">
      <c r="B249" s="192"/>
      <c r="C249" s="193"/>
      <c r="D249" s="187" t="s">
        <v>181</v>
      </c>
      <c r="E249" s="194" t="s">
        <v>19</v>
      </c>
      <c r="F249" s="195" t="s">
        <v>3221</v>
      </c>
      <c r="G249" s="193"/>
      <c r="H249" s="196">
        <v>76.959000000000003</v>
      </c>
      <c r="I249" s="197"/>
      <c r="J249" s="193"/>
      <c r="K249" s="193"/>
      <c r="L249" s="198"/>
      <c r="M249" s="199"/>
      <c r="N249" s="200"/>
      <c r="O249" s="200"/>
      <c r="P249" s="200"/>
      <c r="Q249" s="200"/>
      <c r="R249" s="200"/>
      <c r="S249" s="200"/>
      <c r="T249" s="201"/>
      <c r="AT249" s="202" t="s">
        <v>181</v>
      </c>
      <c r="AU249" s="202" t="s">
        <v>84</v>
      </c>
      <c r="AV249" s="13" t="s">
        <v>84</v>
      </c>
      <c r="AW249" s="13" t="s">
        <v>35</v>
      </c>
      <c r="AX249" s="13" t="s">
        <v>74</v>
      </c>
      <c r="AY249" s="202" t="s">
        <v>170</v>
      </c>
    </row>
    <row r="250" spans="1:65" s="13" customFormat="1" x14ac:dyDescent="0.2">
      <c r="B250" s="192"/>
      <c r="C250" s="193"/>
      <c r="D250" s="187" t="s">
        <v>181</v>
      </c>
      <c r="E250" s="194" t="s">
        <v>19</v>
      </c>
      <c r="F250" s="195" t="s">
        <v>3222</v>
      </c>
      <c r="G250" s="193"/>
      <c r="H250" s="196">
        <v>44.106000000000002</v>
      </c>
      <c r="I250" s="197"/>
      <c r="J250" s="193"/>
      <c r="K250" s="193"/>
      <c r="L250" s="198"/>
      <c r="M250" s="199"/>
      <c r="N250" s="200"/>
      <c r="O250" s="200"/>
      <c r="P250" s="200"/>
      <c r="Q250" s="200"/>
      <c r="R250" s="200"/>
      <c r="S250" s="200"/>
      <c r="T250" s="201"/>
      <c r="AT250" s="202" t="s">
        <v>181</v>
      </c>
      <c r="AU250" s="202" t="s">
        <v>84</v>
      </c>
      <c r="AV250" s="13" t="s">
        <v>84</v>
      </c>
      <c r="AW250" s="13" t="s">
        <v>35</v>
      </c>
      <c r="AX250" s="13" t="s">
        <v>74</v>
      </c>
      <c r="AY250" s="202" t="s">
        <v>170</v>
      </c>
    </row>
    <row r="251" spans="1:65" s="14" customFormat="1" x14ac:dyDescent="0.2">
      <c r="B251" s="203"/>
      <c r="C251" s="204"/>
      <c r="D251" s="187" t="s">
        <v>181</v>
      </c>
      <c r="E251" s="205" t="s">
        <v>19</v>
      </c>
      <c r="F251" s="206" t="s">
        <v>185</v>
      </c>
      <c r="G251" s="204"/>
      <c r="H251" s="207">
        <v>376.68700000000001</v>
      </c>
      <c r="I251" s="208"/>
      <c r="J251" s="204"/>
      <c r="K251" s="204"/>
      <c r="L251" s="209"/>
      <c r="M251" s="210"/>
      <c r="N251" s="211"/>
      <c r="O251" s="211"/>
      <c r="P251" s="211"/>
      <c r="Q251" s="211"/>
      <c r="R251" s="211"/>
      <c r="S251" s="211"/>
      <c r="T251" s="212"/>
      <c r="AT251" s="213" t="s">
        <v>181</v>
      </c>
      <c r="AU251" s="213" t="s">
        <v>84</v>
      </c>
      <c r="AV251" s="14" t="s">
        <v>177</v>
      </c>
      <c r="AW251" s="14" t="s">
        <v>35</v>
      </c>
      <c r="AX251" s="14" t="s">
        <v>82</v>
      </c>
      <c r="AY251" s="213" t="s">
        <v>170</v>
      </c>
    </row>
    <row r="252" spans="1:65" s="2" customFormat="1" ht="21.75" customHeight="1" x14ac:dyDescent="0.2">
      <c r="A252" s="35"/>
      <c r="B252" s="36"/>
      <c r="C252" s="174" t="s">
        <v>431</v>
      </c>
      <c r="D252" s="174" t="s">
        <v>172</v>
      </c>
      <c r="E252" s="175" t="s">
        <v>437</v>
      </c>
      <c r="F252" s="176" t="s">
        <v>438</v>
      </c>
      <c r="G252" s="177" t="s">
        <v>439</v>
      </c>
      <c r="H252" s="178">
        <v>4</v>
      </c>
      <c r="I252" s="179"/>
      <c r="J252" s="180">
        <f>ROUND(I252*H252,2)</f>
        <v>0</v>
      </c>
      <c r="K252" s="176" t="s">
        <v>176</v>
      </c>
      <c r="L252" s="40"/>
      <c r="M252" s="181" t="s">
        <v>19</v>
      </c>
      <c r="N252" s="182" t="s">
        <v>45</v>
      </c>
      <c r="O252" s="65"/>
      <c r="P252" s="183">
        <f>O252*H252</f>
        <v>0</v>
      </c>
      <c r="Q252" s="183">
        <v>1.7940000000000001E-2</v>
      </c>
      <c r="R252" s="183">
        <f>Q252*H252</f>
        <v>7.1760000000000004E-2</v>
      </c>
      <c r="S252" s="183">
        <v>0</v>
      </c>
      <c r="T252" s="184">
        <f>S252*H252</f>
        <v>0</v>
      </c>
      <c r="U252" s="35"/>
      <c r="V252" s="35"/>
      <c r="W252" s="35"/>
      <c r="X252" s="35"/>
      <c r="Y252" s="35"/>
      <c r="Z252" s="35"/>
      <c r="AA252" s="35"/>
      <c r="AB252" s="35"/>
      <c r="AC252" s="35"/>
      <c r="AD252" s="35"/>
      <c r="AE252" s="35"/>
      <c r="AR252" s="185" t="s">
        <v>177</v>
      </c>
      <c r="AT252" s="185" t="s">
        <v>172</v>
      </c>
      <c r="AU252" s="185" t="s">
        <v>84</v>
      </c>
      <c r="AY252" s="18" t="s">
        <v>170</v>
      </c>
      <c r="BE252" s="186">
        <f>IF(N252="základní",J252,0)</f>
        <v>0</v>
      </c>
      <c r="BF252" s="186">
        <f>IF(N252="snížená",J252,0)</f>
        <v>0</v>
      </c>
      <c r="BG252" s="186">
        <f>IF(N252="zákl. přenesená",J252,0)</f>
        <v>0</v>
      </c>
      <c r="BH252" s="186">
        <f>IF(N252="sníž. přenesená",J252,0)</f>
        <v>0</v>
      </c>
      <c r="BI252" s="186">
        <f>IF(N252="nulová",J252,0)</f>
        <v>0</v>
      </c>
      <c r="BJ252" s="18" t="s">
        <v>82</v>
      </c>
      <c r="BK252" s="186">
        <f>ROUND(I252*H252,2)</f>
        <v>0</v>
      </c>
      <c r="BL252" s="18" t="s">
        <v>177</v>
      </c>
      <c r="BM252" s="185" t="s">
        <v>3223</v>
      </c>
    </row>
    <row r="253" spans="1:65" s="2" customFormat="1" ht="341.25" x14ac:dyDescent="0.2">
      <c r="A253" s="35"/>
      <c r="B253" s="36"/>
      <c r="C253" s="37"/>
      <c r="D253" s="187" t="s">
        <v>179</v>
      </c>
      <c r="E253" s="37"/>
      <c r="F253" s="188" t="s">
        <v>441</v>
      </c>
      <c r="G253" s="37"/>
      <c r="H253" s="37"/>
      <c r="I253" s="189"/>
      <c r="J253" s="37"/>
      <c r="K253" s="37"/>
      <c r="L253" s="40"/>
      <c r="M253" s="190"/>
      <c r="N253" s="191"/>
      <c r="O253" s="65"/>
      <c r="P253" s="65"/>
      <c r="Q253" s="65"/>
      <c r="R253" s="65"/>
      <c r="S253" s="65"/>
      <c r="T253" s="66"/>
      <c r="U253" s="35"/>
      <c r="V253" s="35"/>
      <c r="W253" s="35"/>
      <c r="X253" s="35"/>
      <c r="Y253" s="35"/>
      <c r="Z253" s="35"/>
      <c r="AA253" s="35"/>
      <c r="AB253" s="35"/>
      <c r="AC253" s="35"/>
      <c r="AD253" s="35"/>
      <c r="AE253" s="35"/>
      <c r="AT253" s="18" t="s">
        <v>179</v>
      </c>
      <c r="AU253" s="18" t="s">
        <v>84</v>
      </c>
    </row>
    <row r="254" spans="1:65" s="13" customFormat="1" x14ac:dyDescent="0.2">
      <c r="B254" s="192"/>
      <c r="C254" s="193"/>
      <c r="D254" s="187" t="s">
        <v>181</v>
      </c>
      <c r="E254" s="194" t="s">
        <v>19</v>
      </c>
      <c r="F254" s="195" t="s">
        <v>442</v>
      </c>
      <c r="G254" s="193"/>
      <c r="H254" s="196">
        <v>2</v>
      </c>
      <c r="I254" s="197"/>
      <c r="J254" s="193"/>
      <c r="K254" s="193"/>
      <c r="L254" s="198"/>
      <c r="M254" s="199"/>
      <c r="N254" s="200"/>
      <c r="O254" s="200"/>
      <c r="P254" s="200"/>
      <c r="Q254" s="200"/>
      <c r="R254" s="200"/>
      <c r="S254" s="200"/>
      <c r="T254" s="201"/>
      <c r="AT254" s="202" t="s">
        <v>181</v>
      </c>
      <c r="AU254" s="202" t="s">
        <v>84</v>
      </c>
      <c r="AV254" s="13" t="s">
        <v>84</v>
      </c>
      <c r="AW254" s="13" t="s">
        <v>35</v>
      </c>
      <c r="AX254" s="13" t="s">
        <v>74</v>
      </c>
      <c r="AY254" s="202" t="s">
        <v>170</v>
      </c>
    </row>
    <row r="255" spans="1:65" s="13" customFormat="1" x14ac:dyDescent="0.2">
      <c r="B255" s="192"/>
      <c r="C255" s="193"/>
      <c r="D255" s="187" t="s">
        <v>181</v>
      </c>
      <c r="E255" s="194" t="s">
        <v>19</v>
      </c>
      <c r="F255" s="195" t="s">
        <v>443</v>
      </c>
      <c r="G255" s="193"/>
      <c r="H255" s="196">
        <v>2</v>
      </c>
      <c r="I255" s="197"/>
      <c r="J255" s="193"/>
      <c r="K255" s="193"/>
      <c r="L255" s="198"/>
      <c r="M255" s="199"/>
      <c r="N255" s="200"/>
      <c r="O255" s="200"/>
      <c r="P255" s="200"/>
      <c r="Q255" s="200"/>
      <c r="R255" s="200"/>
      <c r="S255" s="200"/>
      <c r="T255" s="201"/>
      <c r="AT255" s="202" t="s">
        <v>181</v>
      </c>
      <c r="AU255" s="202" t="s">
        <v>84</v>
      </c>
      <c r="AV255" s="13" t="s">
        <v>84</v>
      </c>
      <c r="AW255" s="13" t="s">
        <v>35</v>
      </c>
      <c r="AX255" s="13" t="s">
        <v>74</v>
      </c>
      <c r="AY255" s="202" t="s">
        <v>170</v>
      </c>
    </row>
    <row r="256" spans="1:65" s="14" customFormat="1" x14ac:dyDescent="0.2">
      <c r="B256" s="203"/>
      <c r="C256" s="204"/>
      <c r="D256" s="187" t="s">
        <v>181</v>
      </c>
      <c r="E256" s="205" t="s">
        <v>19</v>
      </c>
      <c r="F256" s="206" t="s">
        <v>185</v>
      </c>
      <c r="G256" s="204"/>
      <c r="H256" s="207">
        <v>4</v>
      </c>
      <c r="I256" s="208"/>
      <c r="J256" s="204"/>
      <c r="K256" s="204"/>
      <c r="L256" s="209"/>
      <c r="M256" s="210"/>
      <c r="N256" s="211"/>
      <c r="O256" s="211"/>
      <c r="P256" s="211"/>
      <c r="Q256" s="211"/>
      <c r="R256" s="211"/>
      <c r="S256" s="211"/>
      <c r="T256" s="212"/>
      <c r="AT256" s="213" t="s">
        <v>181</v>
      </c>
      <c r="AU256" s="213" t="s">
        <v>84</v>
      </c>
      <c r="AV256" s="14" t="s">
        <v>177</v>
      </c>
      <c r="AW256" s="14" t="s">
        <v>35</v>
      </c>
      <c r="AX256" s="14" t="s">
        <v>82</v>
      </c>
      <c r="AY256" s="213" t="s">
        <v>170</v>
      </c>
    </row>
    <row r="257" spans="1:65" s="2" customFormat="1" ht="21.75" customHeight="1" x14ac:dyDescent="0.2">
      <c r="A257" s="35"/>
      <c r="B257" s="36"/>
      <c r="C257" s="174" t="s">
        <v>436</v>
      </c>
      <c r="D257" s="174" t="s">
        <v>172</v>
      </c>
      <c r="E257" s="175" t="s">
        <v>445</v>
      </c>
      <c r="F257" s="176" t="s">
        <v>446</v>
      </c>
      <c r="G257" s="177" t="s">
        <v>439</v>
      </c>
      <c r="H257" s="178">
        <v>6</v>
      </c>
      <c r="I257" s="179"/>
      <c r="J257" s="180">
        <f>ROUND(I257*H257,2)</f>
        <v>0</v>
      </c>
      <c r="K257" s="176" t="s">
        <v>176</v>
      </c>
      <c r="L257" s="40"/>
      <c r="M257" s="181" t="s">
        <v>19</v>
      </c>
      <c r="N257" s="182" t="s">
        <v>45</v>
      </c>
      <c r="O257" s="65"/>
      <c r="P257" s="183">
        <f>O257*H257</f>
        <v>0</v>
      </c>
      <c r="Q257" s="183">
        <v>3.6549999999999999E-2</v>
      </c>
      <c r="R257" s="183">
        <f>Q257*H257</f>
        <v>0.21929999999999999</v>
      </c>
      <c r="S257" s="183">
        <v>0</v>
      </c>
      <c r="T257" s="184">
        <f>S257*H257</f>
        <v>0</v>
      </c>
      <c r="U257" s="35"/>
      <c r="V257" s="35"/>
      <c r="W257" s="35"/>
      <c r="X257" s="35"/>
      <c r="Y257" s="35"/>
      <c r="Z257" s="35"/>
      <c r="AA257" s="35"/>
      <c r="AB257" s="35"/>
      <c r="AC257" s="35"/>
      <c r="AD257" s="35"/>
      <c r="AE257" s="35"/>
      <c r="AR257" s="185" t="s">
        <v>177</v>
      </c>
      <c r="AT257" s="185" t="s">
        <v>172</v>
      </c>
      <c r="AU257" s="185" t="s">
        <v>84</v>
      </c>
      <c r="AY257" s="18" t="s">
        <v>170</v>
      </c>
      <c r="BE257" s="186">
        <f>IF(N257="základní",J257,0)</f>
        <v>0</v>
      </c>
      <c r="BF257" s="186">
        <f>IF(N257="snížená",J257,0)</f>
        <v>0</v>
      </c>
      <c r="BG257" s="186">
        <f>IF(N257="zákl. přenesená",J257,0)</f>
        <v>0</v>
      </c>
      <c r="BH257" s="186">
        <f>IF(N257="sníž. přenesená",J257,0)</f>
        <v>0</v>
      </c>
      <c r="BI257" s="186">
        <f>IF(N257="nulová",J257,0)</f>
        <v>0</v>
      </c>
      <c r="BJ257" s="18" t="s">
        <v>82</v>
      </c>
      <c r="BK257" s="186">
        <f>ROUND(I257*H257,2)</f>
        <v>0</v>
      </c>
      <c r="BL257" s="18" t="s">
        <v>177</v>
      </c>
      <c r="BM257" s="185" t="s">
        <v>3224</v>
      </c>
    </row>
    <row r="258" spans="1:65" s="2" customFormat="1" ht="341.25" x14ac:dyDescent="0.2">
      <c r="A258" s="35"/>
      <c r="B258" s="36"/>
      <c r="C258" s="37"/>
      <c r="D258" s="187" t="s">
        <v>179</v>
      </c>
      <c r="E258" s="37"/>
      <c r="F258" s="188" t="s">
        <v>441</v>
      </c>
      <c r="G258" s="37"/>
      <c r="H258" s="37"/>
      <c r="I258" s="189"/>
      <c r="J258" s="37"/>
      <c r="K258" s="37"/>
      <c r="L258" s="40"/>
      <c r="M258" s="190"/>
      <c r="N258" s="191"/>
      <c r="O258" s="65"/>
      <c r="P258" s="65"/>
      <c r="Q258" s="65"/>
      <c r="R258" s="65"/>
      <c r="S258" s="65"/>
      <c r="T258" s="66"/>
      <c r="U258" s="35"/>
      <c r="V258" s="35"/>
      <c r="W258" s="35"/>
      <c r="X258" s="35"/>
      <c r="Y258" s="35"/>
      <c r="Z258" s="35"/>
      <c r="AA258" s="35"/>
      <c r="AB258" s="35"/>
      <c r="AC258" s="35"/>
      <c r="AD258" s="35"/>
      <c r="AE258" s="35"/>
      <c r="AT258" s="18" t="s">
        <v>179</v>
      </c>
      <c r="AU258" s="18" t="s">
        <v>84</v>
      </c>
    </row>
    <row r="259" spans="1:65" s="13" customFormat="1" x14ac:dyDescent="0.2">
      <c r="B259" s="192"/>
      <c r="C259" s="193"/>
      <c r="D259" s="187" t="s">
        <v>181</v>
      </c>
      <c r="E259" s="194" t="s">
        <v>19</v>
      </c>
      <c r="F259" s="195" t="s">
        <v>442</v>
      </c>
      <c r="G259" s="193"/>
      <c r="H259" s="196">
        <v>2</v>
      </c>
      <c r="I259" s="197"/>
      <c r="J259" s="193"/>
      <c r="K259" s="193"/>
      <c r="L259" s="198"/>
      <c r="M259" s="199"/>
      <c r="N259" s="200"/>
      <c r="O259" s="200"/>
      <c r="P259" s="200"/>
      <c r="Q259" s="200"/>
      <c r="R259" s="200"/>
      <c r="S259" s="200"/>
      <c r="T259" s="201"/>
      <c r="AT259" s="202" t="s">
        <v>181</v>
      </c>
      <c r="AU259" s="202" t="s">
        <v>84</v>
      </c>
      <c r="AV259" s="13" t="s">
        <v>84</v>
      </c>
      <c r="AW259" s="13" t="s">
        <v>35</v>
      </c>
      <c r="AX259" s="13" t="s">
        <v>74</v>
      </c>
      <c r="AY259" s="202" t="s">
        <v>170</v>
      </c>
    </row>
    <row r="260" spans="1:65" s="13" customFormat="1" x14ac:dyDescent="0.2">
      <c r="B260" s="192"/>
      <c r="C260" s="193"/>
      <c r="D260" s="187" t="s">
        <v>181</v>
      </c>
      <c r="E260" s="194" t="s">
        <v>19</v>
      </c>
      <c r="F260" s="195" t="s">
        <v>3225</v>
      </c>
      <c r="G260" s="193"/>
      <c r="H260" s="196">
        <v>4</v>
      </c>
      <c r="I260" s="197"/>
      <c r="J260" s="193"/>
      <c r="K260" s="193"/>
      <c r="L260" s="198"/>
      <c r="M260" s="199"/>
      <c r="N260" s="200"/>
      <c r="O260" s="200"/>
      <c r="P260" s="200"/>
      <c r="Q260" s="200"/>
      <c r="R260" s="200"/>
      <c r="S260" s="200"/>
      <c r="T260" s="201"/>
      <c r="AT260" s="202" t="s">
        <v>181</v>
      </c>
      <c r="AU260" s="202" t="s">
        <v>84</v>
      </c>
      <c r="AV260" s="13" t="s">
        <v>84</v>
      </c>
      <c r="AW260" s="13" t="s">
        <v>35</v>
      </c>
      <c r="AX260" s="13" t="s">
        <v>74</v>
      </c>
      <c r="AY260" s="202" t="s">
        <v>170</v>
      </c>
    </row>
    <row r="261" spans="1:65" s="14" customFormat="1" x14ac:dyDescent="0.2">
      <c r="B261" s="203"/>
      <c r="C261" s="204"/>
      <c r="D261" s="187" t="s">
        <v>181</v>
      </c>
      <c r="E261" s="205" t="s">
        <v>19</v>
      </c>
      <c r="F261" s="206" t="s">
        <v>185</v>
      </c>
      <c r="G261" s="204"/>
      <c r="H261" s="207">
        <v>6</v>
      </c>
      <c r="I261" s="208"/>
      <c r="J261" s="204"/>
      <c r="K261" s="204"/>
      <c r="L261" s="209"/>
      <c r="M261" s="210"/>
      <c r="N261" s="211"/>
      <c r="O261" s="211"/>
      <c r="P261" s="211"/>
      <c r="Q261" s="211"/>
      <c r="R261" s="211"/>
      <c r="S261" s="211"/>
      <c r="T261" s="212"/>
      <c r="AT261" s="213" t="s">
        <v>181</v>
      </c>
      <c r="AU261" s="213" t="s">
        <v>84</v>
      </c>
      <c r="AV261" s="14" t="s">
        <v>177</v>
      </c>
      <c r="AW261" s="14" t="s">
        <v>35</v>
      </c>
      <c r="AX261" s="14" t="s">
        <v>82</v>
      </c>
      <c r="AY261" s="213" t="s">
        <v>170</v>
      </c>
    </row>
    <row r="262" spans="1:65" s="2" customFormat="1" ht="21.75" customHeight="1" x14ac:dyDescent="0.2">
      <c r="A262" s="35"/>
      <c r="B262" s="36"/>
      <c r="C262" s="174" t="s">
        <v>444</v>
      </c>
      <c r="D262" s="174" t="s">
        <v>172</v>
      </c>
      <c r="E262" s="175" t="s">
        <v>451</v>
      </c>
      <c r="F262" s="176" t="s">
        <v>452</v>
      </c>
      <c r="G262" s="177" t="s">
        <v>439</v>
      </c>
      <c r="H262" s="178">
        <v>48</v>
      </c>
      <c r="I262" s="179"/>
      <c r="J262" s="180">
        <f>ROUND(I262*H262,2)</f>
        <v>0</v>
      </c>
      <c r="K262" s="176" t="s">
        <v>176</v>
      </c>
      <c r="L262" s="40"/>
      <c r="M262" s="181" t="s">
        <v>19</v>
      </c>
      <c r="N262" s="182" t="s">
        <v>45</v>
      </c>
      <c r="O262" s="65"/>
      <c r="P262" s="183">
        <f>O262*H262</f>
        <v>0</v>
      </c>
      <c r="Q262" s="183">
        <v>4.555E-2</v>
      </c>
      <c r="R262" s="183">
        <f>Q262*H262</f>
        <v>2.1863999999999999</v>
      </c>
      <c r="S262" s="183">
        <v>0</v>
      </c>
      <c r="T262" s="184">
        <f>S262*H262</f>
        <v>0</v>
      </c>
      <c r="U262" s="35"/>
      <c r="V262" s="35"/>
      <c r="W262" s="35"/>
      <c r="X262" s="35"/>
      <c r="Y262" s="35"/>
      <c r="Z262" s="35"/>
      <c r="AA262" s="35"/>
      <c r="AB262" s="35"/>
      <c r="AC262" s="35"/>
      <c r="AD262" s="35"/>
      <c r="AE262" s="35"/>
      <c r="AR262" s="185" t="s">
        <v>177</v>
      </c>
      <c r="AT262" s="185" t="s">
        <v>172</v>
      </c>
      <c r="AU262" s="185" t="s">
        <v>84</v>
      </c>
      <c r="AY262" s="18" t="s">
        <v>170</v>
      </c>
      <c r="BE262" s="186">
        <f>IF(N262="základní",J262,0)</f>
        <v>0</v>
      </c>
      <c r="BF262" s="186">
        <f>IF(N262="snížená",J262,0)</f>
        <v>0</v>
      </c>
      <c r="BG262" s="186">
        <f>IF(N262="zákl. přenesená",J262,0)</f>
        <v>0</v>
      </c>
      <c r="BH262" s="186">
        <f>IF(N262="sníž. přenesená",J262,0)</f>
        <v>0</v>
      </c>
      <c r="BI262" s="186">
        <f>IF(N262="nulová",J262,0)</f>
        <v>0</v>
      </c>
      <c r="BJ262" s="18" t="s">
        <v>82</v>
      </c>
      <c r="BK262" s="186">
        <f>ROUND(I262*H262,2)</f>
        <v>0</v>
      </c>
      <c r="BL262" s="18" t="s">
        <v>177</v>
      </c>
      <c r="BM262" s="185" t="s">
        <v>3226</v>
      </c>
    </row>
    <row r="263" spans="1:65" s="2" customFormat="1" ht="341.25" x14ac:dyDescent="0.2">
      <c r="A263" s="35"/>
      <c r="B263" s="36"/>
      <c r="C263" s="37"/>
      <c r="D263" s="187" t="s">
        <v>179</v>
      </c>
      <c r="E263" s="37"/>
      <c r="F263" s="188" t="s">
        <v>441</v>
      </c>
      <c r="G263" s="37"/>
      <c r="H263" s="37"/>
      <c r="I263" s="189"/>
      <c r="J263" s="37"/>
      <c r="K263" s="37"/>
      <c r="L263" s="40"/>
      <c r="M263" s="190"/>
      <c r="N263" s="191"/>
      <c r="O263" s="65"/>
      <c r="P263" s="65"/>
      <c r="Q263" s="65"/>
      <c r="R263" s="65"/>
      <c r="S263" s="65"/>
      <c r="T263" s="66"/>
      <c r="U263" s="35"/>
      <c r="V263" s="35"/>
      <c r="W263" s="35"/>
      <c r="X263" s="35"/>
      <c r="Y263" s="35"/>
      <c r="Z263" s="35"/>
      <c r="AA263" s="35"/>
      <c r="AB263" s="35"/>
      <c r="AC263" s="35"/>
      <c r="AD263" s="35"/>
      <c r="AE263" s="35"/>
      <c r="AT263" s="18" t="s">
        <v>179</v>
      </c>
      <c r="AU263" s="18" t="s">
        <v>84</v>
      </c>
    </row>
    <row r="264" spans="1:65" s="13" customFormat="1" x14ac:dyDescent="0.2">
      <c r="B264" s="192"/>
      <c r="C264" s="193"/>
      <c r="D264" s="187" t="s">
        <v>181</v>
      </c>
      <c r="E264" s="194" t="s">
        <v>19</v>
      </c>
      <c r="F264" s="195" t="s">
        <v>3227</v>
      </c>
      <c r="G264" s="193"/>
      <c r="H264" s="196">
        <v>29</v>
      </c>
      <c r="I264" s="197"/>
      <c r="J264" s="193"/>
      <c r="K264" s="193"/>
      <c r="L264" s="198"/>
      <c r="M264" s="199"/>
      <c r="N264" s="200"/>
      <c r="O264" s="200"/>
      <c r="P264" s="200"/>
      <c r="Q264" s="200"/>
      <c r="R264" s="200"/>
      <c r="S264" s="200"/>
      <c r="T264" s="201"/>
      <c r="AT264" s="202" t="s">
        <v>181</v>
      </c>
      <c r="AU264" s="202" t="s">
        <v>84</v>
      </c>
      <c r="AV264" s="13" t="s">
        <v>84</v>
      </c>
      <c r="AW264" s="13" t="s">
        <v>35</v>
      </c>
      <c r="AX264" s="13" t="s">
        <v>74</v>
      </c>
      <c r="AY264" s="202" t="s">
        <v>170</v>
      </c>
    </row>
    <row r="265" spans="1:65" s="13" customFormat="1" x14ac:dyDescent="0.2">
      <c r="B265" s="192"/>
      <c r="C265" s="193"/>
      <c r="D265" s="187" t="s">
        <v>181</v>
      </c>
      <c r="E265" s="194" t="s">
        <v>19</v>
      </c>
      <c r="F265" s="195" t="s">
        <v>3228</v>
      </c>
      <c r="G265" s="193"/>
      <c r="H265" s="196">
        <v>19</v>
      </c>
      <c r="I265" s="197"/>
      <c r="J265" s="193"/>
      <c r="K265" s="193"/>
      <c r="L265" s="198"/>
      <c r="M265" s="199"/>
      <c r="N265" s="200"/>
      <c r="O265" s="200"/>
      <c r="P265" s="200"/>
      <c r="Q265" s="200"/>
      <c r="R265" s="200"/>
      <c r="S265" s="200"/>
      <c r="T265" s="201"/>
      <c r="AT265" s="202" t="s">
        <v>181</v>
      </c>
      <c r="AU265" s="202" t="s">
        <v>84</v>
      </c>
      <c r="AV265" s="13" t="s">
        <v>84</v>
      </c>
      <c r="AW265" s="13" t="s">
        <v>35</v>
      </c>
      <c r="AX265" s="13" t="s">
        <v>74</v>
      </c>
      <c r="AY265" s="202" t="s">
        <v>170</v>
      </c>
    </row>
    <row r="266" spans="1:65" s="14" customFormat="1" x14ac:dyDescent="0.2">
      <c r="B266" s="203"/>
      <c r="C266" s="204"/>
      <c r="D266" s="187" t="s">
        <v>181</v>
      </c>
      <c r="E266" s="205" t="s">
        <v>19</v>
      </c>
      <c r="F266" s="206" t="s">
        <v>185</v>
      </c>
      <c r="G266" s="204"/>
      <c r="H266" s="207">
        <v>48</v>
      </c>
      <c r="I266" s="208"/>
      <c r="J266" s="204"/>
      <c r="K266" s="204"/>
      <c r="L266" s="209"/>
      <c r="M266" s="210"/>
      <c r="N266" s="211"/>
      <c r="O266" s="211"/>
      <c r="P266" s="211"/>
      <c r="Q266" s="211"/>
      <c r="R266" s="211"/>
      <c r="S266" s="211"/>
      <c r="T266" s="212"/>
      <c r="AT266" s="213" t="s">
        <v>181</v>
      </c>
      <c r="AU266" s="213" t="s">
        <v>84</v>
      </c>
      <c r="AV266" s="14" t="s">
        <v>177</v>
      </c>
      <c r="AW266" s="14" t="s">
        <v>35</v>
      </c>
      <c r="AX266" s="14" t="s">
        <v>82</v>
      </c>
      <c r="AY266" s="213" t="s">
        <v>170</v>
      </c>
    </row>
    <row r="267" spans="1:65" s="2" customFormat="1" ht="21.75" customHeight="1" x14ac:dyDescent="0.2">
      <c r="A267" s="35"/>
      <c r="B267" s="36"/>
      <c r="C267" s="174" t="s">
        <v>450</v>
      </c>
      <c r="D267" s="174" t="s">
        <v>172</v>
      </c>
      <c r="E267" s="175" t="s">
        <v>462</v>
      </c>
      <c r="F267" s="176" t="s">
        <v>463</v>
      </c>
      <c r="G267" s="177" t="s">
        <v>439</v>
      </c>
      <c r="H267" s="178">
        <v>3</v>
      </c>
      <c r="I267" s="179"/>
      <c r="J267" s="180">
        <f>ROUND(I267*H267,2)</f>
        <v>0</v>
      </c>
      <c r="K267" s="176" t="s">
        <v>176</v>
      </c>
      <c r="L267" s="40"/>
      <c r="M267" s="181" t="s">
        <v>19</v>
      </c>
      <c r="N267" s="182" t="s">
        <v>45</v>
      </c>
      <c r="O267" s="65"/>
      <c r="P267" s="183">
        <f>O267*H267</f>
        <v>0</v>
      </c>
      <c r="Q267" s="183">
        <v>0.10005</v>
      </c>
      <c r="R267" s="183">
        <f>Q267*H267</f>
        <v>0.30015000000000003</v>
      </c>
      <c r="S267" s="183">
        <v>0</v>
      </c>
      <c r="T267" s="184">
        <f>S267*H267</f>
        <v>0</v>
      </c>
      <c r="U267" s="35"/>
      <c r="V267" s="35"/>
      <c r="W267" s="35"/>
      <c r="X267" s="35"/>
      <c r="Y267" s="35"/>
      <c r="Z267" s="35"/>
      <c r="AA267" s="35"/>
      <c r="AB267" s="35"/>
      <c r="AC267" s="35"/>
      <c r="AD267" s="35"/>
      <c r="AE267" s="35"/>
      <c r="AR267" s="185" t="s">
        <v>177</v>
      </c>
      <c r="AT267" s="185" t="s">
        <v>172</v>
      </c>
      <c r="AU267" s="185" t="s">
        <v>84</v>
      </c>
      <c r="AY267" s="18" t="s">
        <v>170</v>
      </c>
      <c r="BE267" s="186">
        <f>IF(N267="základní",J267,0)</f>
        <v>0</v>
      </c>
      <c r="BF267" s="186">
        <f>IF(N267="snížená",J267,0)</f>
        <v>0</v>
      </c>
      <c r="BG267" s="186">
        <f>IF(N267="zákl. přenesená",J267,0)</f>
        <v>0</v>
      </c>
      <c r="BH267" s="186">
        <f>IF(N267="sníž. přenesená",J267,0)</f>
        <v>0</v>
      </c>
      <c r="BI267" s="186">
        <f>IF(N267="nulová",J267,0)</f>
        <v>0</v>
      </c>
      <c r="BJ267" s="18" t="s">
        <v>82</v>
      </c>
      <c r="BK267" s="186">
        <f>ROUND(I267*H267,2)</f>
        <v>0</v>
      </c>
      <c r="BL267" s="18" t="s">
        <v>177</v>
      </c>
      <c r="BM267" s="185" t="s">
        <v>3229</v>
      </c>
    </row>
    <row r="268" spans="1:65" s="2" customFormat="1" ht="341.25" x14ac:dyDescent="0.2">
      <c r="A268" s="35"/>
      <c r="B268" s="36"/>
      <c r="C268" s="37"/>
      <c r="D268" s="187" t="s">
        <v>179</v>
      </c>
      <c r="E268" s="37"/>
      <c r="F268" s="188" t="s">
        <v>441</v>
      </c>
      <c r="G268" s="37"/>
      <c r="H268" s="37"/>
      <c r="I268" s="189"/>
      <c r="J268" s="37"/>
      <c r="K268" s="37"/>
      <c r="L268" s="40"/>
      <c r="M268" s="190"/>
      <c r="N268" s="191"/>
      <c r="O268" s="65"/>
      <c r="P268" s="65"/>
      <c r="Q268" s="65"/>
      <c r="R268" s="65"/>
      <c r="S268" s="65"/>
      <c r="T268" s="66"/>
      <c r="U268" s="35"/>
      <c r="V268" s="35"/>
      <c r="W268" s="35"/>
      <c r="X268" s="35"/>
      <c r="Y268" s="35"/>
      <c r="Z268" s="35"/>
      <c r="AA268" s="35"/>
      <c r="AB268" s="35"/>
      <c r="AC268" s="35"/>
      <c r="AD268" s="35"/>
      <c r="AE268" s="35"/>
      <c r="AT268" s="18" t="s">
        <v>179</v>
      </c>
      <c r="AU268" s="18" t="s">
        <v>84</v>
      </c>
    </row>
    <row r="269" spans="1:65" s="13" customFormat="1" x14ac:dyDescent="0.2">
      <c r="B269" s="192"/>
      <c r="C269" s="193"/>
      <c r="D269" s="187" t="s">
        <v>181</v>
      </c>
      <c r="E269" s="194" t="s">
        <v>19</v>
      </c>
      <c r="F269" s="195" t="s">
        <v>3230</v>
      </c>
      <c r="G269" s="193"/>
      <c r="H269" s="196">
        <v>3</v>
      </c>
      <c r="I269" s="197"/>
      <c r="J269" s="193"/>
      <c r="K269" s="193"/>
      <c r="L269" s="198"/>
      <c r="M269" s="199"/>
      <c r="N269" s="200"/>
      <c r="O269" s="200"/>
      <c r="P269" s="200"/>
      <c r="Q269" s="200"/>
      <c r="R269" s="200"/>
      <c r="S269" s="200"/>
      <c r="T269" s="201"/>
      <c r="AT269" s="202" t="s">
        <v>181</v>
      </c>
      <c r="AU269" s="202" t="s">
        <v>84</v>
      </c>
      <c r="AV269" s="13" t="s">
        <v>84</v>
      </c>
      <c r="AW269" s="13" t="s">
        <v>35</v>
      </c>
      <c r="AX269" s="13" t="s">
        <v>82</v>
      </c>
      <c r="AY269" s="202" t="s">
        <v>170</v>
      </c>
    </row>
    <row r="270" spans="1:65" s="2" customFormat="1" ht="24" x14ac:dyDescent="0.2">
      <c r="A270" s="35"/>
      <c r="B270" s="36"/>
      <c r="C270" s="174" t="s">
        <v>456</v>
      </c>
      <c r="D270" s="174" t="s">
        <v>172</v>
      </c>
      <c r="E270" s="175" t="s">
        <v>3231</v>
      </c>
      <c r="F270" s="176" t="s">
        <v>3232</v>
      </c>
      <c r="G270" s="177" t="s">
        <v>175</v>
      </c>
      <c r="H270" s="178">
        <v>6.9279999999999999</v>
      </c>
      <c r="I270" s="179"/>
      <c r="J270" s="180">
        <f>ROUND(I270*H270,2)</f>
        <v>0</v>
      </c>
      <c r="K270" s="176" t="s">
        <v>176</v>
      </c>
      <c r="L270" s="40"/>
      <c r="M270" s="181" t="s">
        <v>19</v>
      </c>
      <c r="N270" s="182" t="s">
        <v>45</v>
      </c>
      <c r="O270" s="65"/>
      <c r="P270" s="183">
        <f>O270*H270</f>
        <v>0</v>
      </c>
      <c r="Q270" s="183">
        <v>2.45329</v>
      </c>
      <c r="R270" s="183">
        <f>Q270*H270</f>
        <v>16.99639312</v>
      </c>
      <c r="S270" s="183">
        <v>0</v>
      </c>
      <c r="T270" s="184">
        <f>S270*H270</f>
        <v>0</v>
      </c>
      <c r="U270" s="35"/>
      <c r="V270" s="35"/>
      <c r="W270" s="35"/>
      <c r="X270" s="35"/>
      <c r="Y270" s="35"/>
      <c r="Z270" s="35"/>
      <c r="AA270" s="35"/>
      <c r="AB270" s="35"/>
      <c r="AC270" s="35"/>
      <c r="AD270" s="35"/>
      <c r="AE270" s="35"/>
      <c r="AR270" s="185" t="s">
        <v>177</v>
      </c>
      <c r="AT270" s="185" t="s">
        <v>172</v>
      </c>
      <c r="AU270" s="185" t="s">
        <v>84</v>
      </c>
      <c r="AY270" s="18" t="s">
        <v>170</v>
      </c>
      <c r="BE270" s="186">
        <f>IF(N270="základní",J270,0)</f>
        <v>0</v>
      </c>
      <c r="BF270" s="186">
        <f>IF(N270="snížená",J270,0)</f>
        <v>0</v>
      </c>
      <c r="BG270" s="186">
        <f>IF(N270="zákl. přenesená",J270,0)</f>
        <v>0</v>
      </c>
      <c r="BH270" s="186">
        <f>IF(N270="sníž. přenesená",J270,0)</f>
        <v>0</v>
      </c>
      <c r="BI270" s="186">
        <f>IF(N270="nulová",J270,0)</f>
        <v>0</v>
      </c>
      <c r="BJ270" s="18" t="s">
        <v>82</v>
      </c>
      <c r="BK270" s="186">
        <f>ROUND(I270*H270,2)</f>
        <v>0</v>
      </c>
      <c r="BL270" s="18" t="s">
        <v>177</v>
      </c>
      <c r="BM270" s="185" t="s">
        <v>3233</v>
      </c>
    </row>
    <row r="271" spans="1:65" s="2" customFormat="1" ht="39" x14ac:dyDescent="0.2">
      <c r="A271" s="35"/>
      <c r="B271" s="36"/>
      <c r="C271" s="37"/>
      <c r="D271" s="187" t="s">
        <v>179</v>
      </c>
      <c r="E271" s="37"/>
      <c r="F271" s="188" t="s">
        <v>470</v>
      </c>
      <c r="G271" s="37"/>
      <c r="H271" s="37"/>
      <c r="I271" s="189"/>
      <c r="J271" s="37"/>
      <c r="K271" s="37"/>
      <c r="L271" s="40"/>
      <c r="M271" s="190"/>
      <c r="N271" s="191"/>
      <c r="O271" s="65"/>
      <c r="P271" s="65"/>
      <c r="Q271" s="65"/>
      <c r="R271" s="65"/>
      <c r="S271" s="65"/>
      <c r="T271" s="66"/>
      <c r="U271" s="35"/>
      <c r="V271" s="35"/>
      <c r="W271" s="35"/>
      <c r="X271" s="35"/>
      <c r="Y271" s="35"/>
      <c r="Z271" s="35"/>
      <c r="AA271" s="35"/>
      <c r="AB271" s="35"/>
      <c r="AC271" s="35"/>
      <c r="AD271" s="35"/>
      <c r="AE271" s="35"/>
      <c r="AT271" s="18" t="s">
        <v>179</v>
      </c>
      <c r="AU271" s="18" t="s">
        <v>84</v>
      </c>
    </row>
    <row r="272" spans="1:65" s="13" customFormat="1" x14ac:dyDescent="0.2">
      <c r="B272" s="192"/>
      <c r="C272" s="193"/>
      <c r="D272" s="187" t="s">
        <v>181</v>
      </c>
      <c r="E272" s="194" t="s">
        <v>19</v>
      </c>
      <c r="F272" s="195" t="s">
        <v>3234</v>
      </c>
      <c r="G272" s="193"/>
      <c r="H272" s="196">
        <v>5.2939999999999996</v>
      </c>
      <c r="I272" s="197"/>
      <c r="J272" s="193"/>
      <c r="K272" s="193"/>
      <c r="L272" s="198"/>
      <c r="M272" s="199"/>
      <c r="N272" s="200"/>
      <c r="O272" s="200"/>
      <c r="P272" s="200"/>
      <c r="Q272" s="200"/>
      <c r="R272" s="200"/>
      <c r="S272" s="200"/>
      <c r="T272" s="201"/>
      <c r="AT272" s="202" t="s">
        <v>181</v>
      </c>
      <c r="AU272" s="202" t="s">
        <v>84</v>
      </c>
      <c r="AV272" s="13" t="s">
        <v>84</v>
      </c>
      <c r="AW272" s="13" t="s">
        <v>35</v>
      </c>
      <c r="AX272" s="13" t="s">
        <v>74</v>
      </c>
      <c r="AY272" s="202" t="s">
        <v>170</v>
      </c>
    </row>
    <row r="273" spans="1:65" s="13" customFormat="1" x14ac:dyDescent="0.2">
      <c r="B273" s="192"/>
      <c r="C273" s="193"/>
      <c r="D273" s="187" t="s">
        <v>181</v>
      </c>
      <c r="E273" s="194" t="s">
        <v>19</v>
      </c>
      <c r="F273" s="195" t="s">
        <v>3235</v>
      </c>
      <c r="G273" s="193"/>
      <c r="H273" s="196">
        <v>1.6339999999999999</v>
      </c>
      <c r="I273" s="197"/>
      <c r="J273" s="193"/>
      <c r="K273" s="193"/>
      <c r="L273" s="198"/>
      <c r="M273" s="199"/>
      <c r="N273" s="200"/>
      <c r="O273" s="200"/>
      <c r="P273" s="200"/>
      <c r="Q273" s="200"/>
      <c r="R273" s="200"/>
      <c r="S273" s="200"/>
      <c r="T273" s="201"/>
      <c r="AT273" s="202" t="s">
        <v>181</v>
      </c>
      <c r="AU273" s="202" t="s">
        <v>84</v>
      </c>
      <c r="AV273" s="13" t="s">
        <v>84</v>
      </c>
      <c r="AW273" s="13" t="s">
        <v>35</v>
      </c>
      <c r="AX273" s="13" t="s">
        <v>74</v>
      </c>
      <c r="AY273" s="202" t="s">
        <v>170</v>
      </c>
    </row>
    <row r="274" spans="1:65" s="2" customFormat="1" ht="24" x14ac:dyDescent="0.2">
      <c r="A274" s="35"/>
      <c r="B274" s="36"/>
      <c r="C274" s="174" t="s">
        <v>461</v>
      </c>
      <c r="D274" s="174" t="s">
        <v>172</v>
      </c>
      <c r="E274" s="175" t="s">
        <v>3236</v>
      </c>
      <c r="F274" s="176" t="s">
        <v>3237</v>
      </c>
      <c r="G274" s="177" t="s">
        <v>248</v>
      </c>
      <c r="H274" s="178">
        <v>29.04</v>
      </c>
      <c r="I274" s="179"/>
      <c r="J274" s="180">
        <f>ROUND(I274*H274,2)</f>
        <v>0</v>
      </c>
      <c r="K274" s="176" t="s">
        <v>176</v>
      </c>
      <c r="L274" s="40"/>
      <c r="M274" s="181" t="s">
        <v>19</v>
      </c>
      <c r="N274" s="182" t="s">
        <v>45</v>
      </c>
      <c r="O274" s="65"/>
      <c r="P274" s="183">
        <f>O274*H274</f>
        <v>0</v>
      </c>
      <c r="Q274" s="183">
        <v>2.2799999999999999E-3</v>
      </c>
      <c r="R274" s="183">
        <f>Q274*H274</f>
        <v>6.6211199999999998E-2</v>
      </c>
      <c r="S274" s="183">
        <v>0</v>
      </c>
      <c r="T274" s="184">
        <f>S274*H274</f>
        <v>0</v>
      </c>
      <c r="U274" s="35"/>
      <c r="V274" s="35"/>
      <c r="W274" s="35"/>
      <c r="X274" s="35"/>
      <c r="Y274" s="35"/>
      <c r="Z274" s="35"/>
      <c r="AA274" s="35"/>
      <c r="AB274" s="35"/>
      <c r="AC274" s="35"/>
      <c r="AD274" s="35"/>
      <c r="AE274" s="35"/>
      <c r="AR274" s="185" t="s">
        <v>177</v>
      </c>
      <c r="AT274" s="185" t="s">
        <v>172</v>
      </c>
      <c r="AU274" s="185" t="s">
        <v>84</v>
      </c>
      <c r="AY274" s="18" t="s">
        <v>170</v>
      </c>
      <c r="BE274" s="186">
        <f>IF(N274="základní",J274,0)</f>
        <v>0</v>
      </c>
      <c r="BF274" s="186">
        <f>IF(N274="snížená",J274,0)</f>
        <v>0</v>
      </c>
      <c r="BG274" s="186">
        <f>IF(N274="zákl. přenesená",J274,0)</f>
        <v>0</v>
      </c>
      <c r="BH274" s="186">
        <f>IF(N274="sníž. přenesená",J274,0)</f>
        <v>0</v>
      </c>
      <c r="BI274" s="186">
        <f>IF(N274="nulová",J274,0)</f>
        <v>0</v>
      </c>
      <c r="BJ274" s="18" t="s">
        <v>82</v>
      </c>
      <c r="BK274" s="186">
        <f>ROUND(I274*H274,2)</f>
        <v>0</v>
      </c>
      <c r="BL274" s="18" t="s">
        <v>177</v>
      </c>
      <c r="BM274" s="185" t="s">
        <v>3238</v>
      </c>
    </row>
    <row r="275" spans="1:65" s="2" customFormat="1" ht="68.25" x14ac:dyDescent="0.2">
      <c r="A275" s="35"/>
      <c r="B275" s="36"/>
      <c r="C275" s="37"/>
      <c r="D275" s="187" t="s">
        <v>179</v>
      </c>
      <c r="E275" s="37"/>
      <c r="F275" s="188" t="s">
        <v>477</v>
      </c>
      <c r="G275" s="37"/>
      <c r="H275" s="37"/>
      <c r="I275" s="189"/>
      <c r="J275" s="37"/>
      <c r="K275" s="37"/>
      <c r="L275" s="40"/>
      <c r="M275" s="190"/>
      <c r="N275" s="191"/>
      <c r="O275" s="65"/>
      <c r="P275" s="65"/>
      <c r="Q275" s="65"/>
      <c r="R275" s="65"/>
      <c r="S275" s="65"/>
      <c r="T275" s="66"/>
      <c r="U275" s="35"/>
      <c r="V275" s="35"/>
      <c r="W275" s="35"/>
      <c r="X275" s="35"/>
      <c r="Y275" s="35"/>
      <c r="Z275" s="35"/>
      <c r="AA275" s="35"/>
      <c r="AB275" s="35"/>
      <c r="AC275" s="35"/>
      <c r="AD275" s="35"/>
      <c r="AE275" s="35"/>
      <c r="AT275" s="18" t="s">
        <v>179</v>
      </c>
      <c r="AU275" s="18" t="s">
        <v>84</v>
      </c>
    </row>
    <row r="276" spans="1:65" s="13" customFormat="1" x14ac:dyDescent="0.2">
      <c r="B276" s="192"/>
      <c r="C276" s="193"/>
      <c r="D276" s="187" t="s">
        <v>181</v>
      </c>
      <c r="E276" s="194" t="s">
        <v>19</v>
      </c>
      <c r="F276" s="195" t="s">
        <v>3239</v>
      </c>
      <c r="G276" s="193"/>
      <c r="H276" s="196">
        <v>29.04</v>
      </c>
      <c r="I276" s="197"/>
      <c r="J276" s="193"/>
      <c r="K276" s="193"/>
      <c r="L276" s="198"/>
      <c r="M276" s="199"/>
      <c r="N276" s="200"/>
      <c r="O276" s="200"/>
      <c r="P276" s="200"/>
      <c r="Q276" s="200"/>
      <c r="R276" s="200"/>
      <c r="S276" s="200"/>
      <c r="T276" s="201"/>
      <c r="AT276" s="202" t="s">
        <v>181</v>
      </c>
      <c r="AU276" s="202" t="s">
        <v>84</v>
      </c>
      <c r="AV276" s="13" t="s">
        <v>84</v>
      </c>
      <c r="AW276" s="13" t="s">
        <v>35</v>
      </c>
      <c r="AX276" s="13" t="s">
        <v>74</v>
      </c>
      <c r="AY276" s="202" t="s">
        <v>170</v>
      </c>
    </row>
    <row r="277" spans="1:65" s="2" customFormat="1" ht="24" x14ac:dyDescent="0.2">
      <c r="A277" s="35"/>
      <c r="B277" s="36"/>
      <c r="C277" s="174" t="s">
        <v>466</v>
      </c>
      <c r="D277" s="174" t="s">
        <v>172</v>
      </c>
      <c r="E277" s="175" t="s">
        <v>3240</v>
      </c>
      <c r="F277" s="176" t="s">
        <v>3241</v>
      </c>
      <c r="G277" s="177" t="s">
        <v>248</v>
      </c>
      <c r="H277" s="178">
        <v>29.04</v>
      </c>
      <c r="I277" s="179"/>
      <c r="J277" s="180">
        <f>ROUND(I277*H277,2)</f>
        <v>0</v>
      </c>
      <c r="K277" s="176" t="s">
        <v>176</v>
      </c>
      <c r="L277" s="40"/>
      <c r="M277" s="181" t="s">
        <v>19</v>
      </c>
      <c r="N277" s="182" t="s">
        <v>45</v>
      </c>
      <c r="O277" s="65"/>
      <c r="P277" s="183">
        <f>O277*H277</f>
        <v>0</v>
      </c>
      <c r="Q277" s="183">
        <v>0</v>
      </c>
      <c r="R277" s="183">
        <f>Q277*H277</f>
        <v>0</v>
      </c>
      <c r="S277" s="183">
        <v>0</v>
      </c>
      <c r="T277" s="184">
        <f>S277*H277</f>
        <v>0</v>
      </c>
      <c r="U277" s="35"/>
      <c r="V277" s="35"/>
      <c r="W277" s="35"/>
      <c r="X277" s="35"/>
      <c r="Y277" s="35"/>
      <c r="Z277" s="35"/>
      <c r="AA277" s="35"/>
      <c r="AB277" s="35"/>
      <c r="AC277" s="35"/>
      <c r="AD277" s="35"/>
      <c r="AE277" s="35"/>
      <c r="AR277" s="185" t="s">
        <v>177</v>
      </c>
      <c r="AT277" s="185" t="s">
        <v>172</v>
      </c>
      <c r="AU277" s="185" t="s">
        <v>84</v>
      </c>
      <c r="AY277" s="18" t="s">
        <v>170</v>
      </c>
      <c r="BE277" s="186">
        <f>IF(N277="základní",J277,0)</f>
        <v>0</v>
      </c>
      <c r="BF277" s="186">
        <f>IF(N277="snížená",J277,0)</f>
        <v>0</v>
      </c>
      <c r="BG277" s="186">
        <f>IF(N277="zákl. přenesená",J277,0)</f>
        <v>0</v>
      </c>
      <c r="BH277" s="186">
        <f>IF(N277="sníž. přenesená",J277,0)</f>
        <v>0</v>
      </c>
      <c r="BI277" s="186">
        <f>IF(N277="nulová",J277,0)</f>
        <v>0</v>
      </c>
      <c r="BJ277" s="18" t="s">
        <v>82</v>
      </c>
      <c r="BK277" s="186">
        <f>ROUND(I277*H277,2)</f>
        <v>0</v>
      </c>
      <c r="BL277" s="18" t="s">
        <v>177</v>
      </c>
      <c r="BM277" s="185" t="s">
        <v>3242</v>
      </c>
    </row>
    <row r="278" spans="1:65" s="2" customFormat="1" ht="68.25" x14ac:dyDescent="0.2">
      <c r="A278" s="35"/>
      <c r="B278" s="36"/>
      <c r="C278" s="37"/>
      <c r="D278" s="187" t="s">
        <v>179</v>
      </c>
      <c r="E278" s="37"/>
      <c r="F278" s="188" t="s">
        <v>477</v>
      </c>
      <c r="G278" s="37"/>
      <c r="H278" s="37"/>
      <c r="I278" s="189"/>
      <c r="J278" s="37"/>
      <c r="K278" s="37"/>
      <c r="L278" s="40"/>
      <c r="M278" s="190"/>
      <c r="N278" s="191"/>
      <c r="O278" s="65"/>
      <c r="P278" s="65"/>
      <c r="Q278" s="65"/>
      <c r="R278" s="65"/>
      <c r="S278" s="65"/>
      <c r="T278" s="66"/>
      <c r="U278" s="35"/>
      <c r="V278" s="35"/>
      <c r="W278" s="35"/>
      <c r="X278" s="35"/>
      <c r="Y278" s="35"/>
      <c r="Z278" s="35"/>
      <c r="AA278" s="35"/>
      <c r="AB278" s="35"/>
      <c r="AC278" s="35"/>
      <c r="AD278" s="35"/>
      <c r="AE278" s="35"/>
      <c r="AT278" s="18" t="s">
        <v>179</v>
      </c>
      <c r="AU278" s="18" t="s">
        <v>84</v>
      </c>
    </row>
    <row r="279" spans="1:65" s="2" customFormat="1" ht="24" x14ac:dyDescent="0.2">
      <c r="A279" s="35"/>
      <c r="B279" s="36"/>
      <c r="C279" s="174" t="s">
        <v>473</v>
      </c>
      <c r="D279" s="174" t="s">
        <v>172</v>
      </c>
      <c r="E279" s="175" t="s">
        <v>3243</v>
      </c>
      <c r="F279" s="176" t="s">
        <v>3244</v>
      </c>
      <c r="G279" s="177" t="s">
        <v>248</v>
      </c>
      <c r="H279" s="178">
        <v>51.424999999999997</v>
      </c>
      <c r="I279" s="179"/>
      <c r="J279" s="180">
        <f>ROUND(I279*H279,2)</f>
        <v>0</v>
      </c>
      <c r="K279" s="176" t="s">
        <v>176</v>
      </c>
      <c r="L279" s="40"/>
      <c r="M279" s="181" t="s">
        <v>19</v>
      </c>
      <c r="N279" s="182" t="s">
        <v>45</v>
      </c>
      <c r="O279" s="65"/>
      <c r="P279" s="183">
        <f>O279*H279</f>
        <v>0</v>
      </c>
      <c r="Q279" s="183">
        <v>2.1299999999999999E-3</v>
      </c>
      <c r="R279" s="183">
        <f>Q279*H279</f>
        <v>0.10953524999999999</v>
      </c>
      <c r="S279" s="183">
        <v>0</v>
      </c>
      <c r="T279" s="184">
        <f>S279*H279</f>
        <v>0</v>
      </c>
      <c r="U279" s="35"/>
      <c r="V279" s="35"/>
      <c r="W279" s="35"/>
      <c r="X279" s="35"/>
      <c r="Y279" s="35"/>
      <c r="Z279" s="35"/>
      <c r="AA279" s="35"/>
      <c r="AB279" s="35"/>
      <c r="AC279" s="35"/>
      <c r="AD279" s="35"/>
      <c r="AE279" s="35"/>
      <c r="AR279" s="185" t="s">
        <v>177</v>
      </c>
      <c r="AT279" s="185" t="s">
        <v>172</v>
      </c>
      <c r="AU279" s="185" t="s">
        <v>84</v>
      </c>
      <c r="AY279" s="18" t="s">
        <v>170</v>
      </c>
      <c r="BE279" s="186">
        <f>IF(N279="základní",J279,0)</f>
        <v>0</v>
      </c>
      <c r="BF279" s="186">
        <f>IF(N279="snížená",J279,0)</f>
        <v>0</v>
      </c>
      <c r="BG279" s="186">
        <f>IF(N279="zákl. přenesená",J279,0)</f>
        <v>0</v>
      </c>
      <c r="BH279" s="186">
        <f>IF(N279="sníž. přenesená",J279,0)</f>
        <v>0</v>
      </c>
      <c r="BI279" s="186">
        <f>IF(N279="nulová",J279,0)</f>
        <v>0</v>
      </c>
      <c r="BJ279" s="18" t="s">
        <v>82</v>
      </c>
      <c r="BK279" s="186">
        <f>ROUND(I279*H279,2)</f>
        <v>0</v>
      </c>
      <c r="BL279" s="18" t="s">
        <v>177</v>
      </c>
      <c r="BM279" s="185" t="s">
        <v>3245</v>
      </c>
    </row>
    <row r="280" spans="1:65" s="2" customFormat="1" ht="68.25" x14ac:dyDescent="0.2">
      <c r="A280" s="35"/>
      <c r="B280" s="36"/>
      <c r="C280" s="37"/>
      <c r="D280" s="187" t="s">
        <v>179</v>
      </c>
      <c r="E280" s="37"/>
      <c r="F280" s="188" t="s">
        <v>477</v>
      </c>
      <c r="G280" s="37"/>
      <c r="H280" s="37"/>
      <c r="I280" s="189"/>
      <c r="J280" s="37"/>
      <c r="K280" s="37"/>
      <c r="L280" s="40"/>
      <c r="M280" s="190"/>
      <c r="N280" s="191"/>
      <c r="O280" s="65"/>
      <c r="P280" s="65"/>
      <c r="Q280" s="65"/>
      <c r="R280" s="65"/>
      <c r="S280" s="65"/>
      <c r="T280" s="66"/>
      <c r="U280" s="35"/>
      <c r="V280" s="35"/>
      <c r="W280" s="35"/>
      <c r="X280" s="35"/>
      <c r="Y280" s="35"/>
      <c r="Z280" s="35"/>
      <c r="AA280" s="35"/>
      <c r="AB280" s="35"/>
      <c r="AC280" s="35"/>
      <c r="AD280" s="35"/>
      <c r="AE280" s="35"/>
      <c r="AT280" s="18" t="s">
        <v>179</v>
      </c>
      <c r="AU280" s="18" t="s">
        <v>84</v>
      </c>
    </row>
    <row r="281" spans="1:65" s="13" customFormat="1" x14ac:dyDescent="0.2">
      <c r="B281" s="192"/>
      <c r="C281" s="193"/>
      <c r="D281" s="187" t="s">
        <v>181</v>
      </c>
      <c r="E281" s="194" t="s">
        <v>19</v>
      </c>
      <c r="F281" s="195" t="s">
        <v>3246</v>
      </c>
      <c r="G281" s="193"/>
      <c r="H281" s="196">
        <v>51.424999999999997</v>
      </c>
      <c r="I281" s="197"/>
      <c r="J281" s="193"/>
      <c r="K281" s="193"/>
      <c r="L281" s="198"/>
      <c r="M281" s="199"/>
      <c r="N281" s="200"/>
      <c r="O281" s="200"/>
      <c r="P281" s="200"/>
      <c r="Q281" s="200"/>
      <c r="R281" s="200"/>
      <c r="S281" s="200"/>
      <c r="T281" s="201"/>
      <c r="AT281" s="202" t="s">
        <v>181</v>
      </c>
      <c r="AU281" s="202" t="s">
        <v>84</v>
      </c>
      <c r="AV281" s="13" t="s">
        <v>84</v>
      </c>
      <c r="AW281" s="13" t="s">
        <v>35</v>
      </c>
      <c r="AX281" s="13" t="s">
        <v>74</v>
      </c>
      <c r="AY281" s="202" t="s">
        <v>170</v>
      </c>
    </row>
    <row r="282" spans="1:65" s="2" customFormat="1" ht="24" x14ac:dyDescent="0.2">
      <c r="A282" s="35"/>
      <c r="B282" s="36"/>
      <c r="C282" s="174" t="s">
        <v>480</v>
      </c>
      <c r="D282" s="174" t="s">
        <v>172</v>
      </c>
      <c r="E282" s="175" t="s">
        <v>3247</v>
      </c>
      <c r="F282" s="176" t="s">
        <v>3248</v>
      </c>
      <c r="G282" s="177" t="s">
        <v>248</v>
      </c>
      <c r="H282" s="178">
        <v>51.424999999999997</v>
      </c>
      <c r="I282" s="179"/>
      <c r="J282" s="180">
        <f>ROUND(I282*H282,2)</f>
        <v>0</v>
      </c>
      <c r="K282" s="176" t="s">
        <v>176</v>
      </c>
      <c r="L282" s="40"/>
      <c r="M282" s="181" t="s">
        <v>19</v>
      </c>
      <c r="N282" s="182" t="s">
        <v>45</v>
      </c>
      <c r="O282" s="65"/>
      <c r="P282" s="183">
        <f>O282*H282</f>
        <v>0</v>
      </c>
      <c r="Q282" s="183">
        <v>0</v>
      </c>
      <c r="R282" s="183">
        <f>Q282*H282</f>
        <v>0</v>
      </c>
      <c r="S282" s="183">
        <v>0</v>
      </c>
      <c r="T282" s="184">
        <f>S282*H282</f>
        <v>0</v>
      </c>
      <c r="U282" s="35"/>
      <c r="V282" s="35"/>
      <c r="W282" s="35"/>
      <c r="X282" s="35"/>
      <c r="Y282" s="35"/>
      <c r="Z282" s="35"/>
      <c r="AA282" s="35"/>
      <c r="AB282" s="35"/>
      <c r="AC282" s="35"/>
      <c r="AD282" s="35"/>
      <c r="AE282" s="35"/>
      <c r="AR282" s="185" t="s">
        <v>177</v>
      </c>
      <c r="AT282" s="185" t="s">
        <v>172</v>
      </c>
      <c r="AU282" s="185" t="s">
        <v>84</v>
      </c>
      <c r="AY282" s="18" t="s">
        <v>170</v>
      </c>
      <c r="BE282" s="186">
        <f>IF(N282="základní",J282,0)</f>
        <v>0</v>
      </c>
      <c r="BF282" s="186">
        <f>IF(N282="snížená",J282,0)</f>
        <v>0</v>
      </c>
      <c r="BG282" s="186">
        <f>IF(N282="zákl. přenesená",J282,0)</f>
        <v>0</v>
      </c>
      <c r="BH282" s="186">
        <f>IF(N282="sníž. přenesená",J282,0)</f>
        <v>0</v>
      </c>
      <c r="BI282" s="186">
        <f>IF(N282="nulová",J282,0)</f>
        <v>0</v>
      </c>
      <c r="BJ282" s="18" t="s">
        <v>82</v>
      </c>
      <c r="BK282" s="186">
        <f>ROUND(I282*H282,2)</f>
        <v>0</v>
      </c>
      <c r="BL282" s="18" t="s">
        <v>177</v>
      </c>
      <c r="BM282" s="185" t="s">
        <v>3249</v>
      </c>
    </row>
    <row r="283" spans="1:65" s="2" customFormat="1" ht="68.25" x14ac:dyDescent="0.2">
      <c r="A283" s="35"/>
      <c r="B283" s="36"/>
      <c r="C283" s="37"/>
      <c r="D283" s="187" t="s">
        <v>179</v>
      </c>
      <c r="E283" s="37"/>
      <c r="F283" s="188" t="s">
        <v>477</v>
      </c>
      <c r="G283" s="37"/>
      <c r="H283" s="37"/>
      <c r="I283" s="189"/>
      <c r="J283" s="37"/>
      <c r="K283" s="37"/>
      <c r="L283" s="40"/>
      <c r="M283" s="190"/>
      <c r="N283" s="191"/>
      <c r="O283" s="65"/>
      <c r="P283" s="65"/>
      <c r="Q283" s="65"/>
      <c r="R283" s="65"/>
      <c r="S283" s="65"/>
      <c r="T283" s="66"/>
      <c r="U283" s="35"/>
      <c r="V283" s="35"/>
      <c r="W283" s="35"/>
      <c r="X283" s="35"/>
      <c r="Y283" s="35"/>
      <c r="Z283" s="35"/>
      <c r="AA283" s="35"/>
      <c r="AB283" s="35"/>
      <c r="AC283" s="35"/>
      <c r="AD283" s="35"/>
      <c r="AE283" s="35"/>
      <c r="AT283" s="18" t="s">
        <v>179</v>
      </c>
      <c r="AU283" s="18" t="s">
        <v>84</v>
      </c>
    </row>
    <row r="284" spans="1:65" s="2" customFormat="1" ht="24" x14ac:dyDescent="0.2">
      <c r="A284" s="35"/>
      <c r="B284" s="36"/>
      <c r="C284" s="174" t="s">
        <v>484</v>
      </c>
      <c r="D284" s="174" t="s">
        <v>172</v>
      </c>
      <c r="E284" s="175" t="s">
        <v>3250</v>
      </c>
      <c r="F284" s="176" t="s">
        <v>3251</v>
      </c>
      <c r="G284" s="177" t="s">
        <v>248</v>
      </c>
      <c r="H284" s="178">
        <v>80.465000000000003</v>
      </c>
      <c r="I284" s="179"/>
      <c r="J284" s="180">
        <f>ROUND(I284*H284,2)</f>
        <v>0</v>
      </c>
      <c r="K284" s="176" t="s">
        <v>176</v>
      </c>
      <c r="L284" s="40"/>
      <c r="M284" s="181" t="s">
        <v>19</v>
      </c>
      <c r="N284" s="182" t="s">
        <v>45</v>
      </c>
      <c r="O284" s="65"/>
      <c r="P284" s="183">
        <f>O284*H284</f>
        <v>0</v>
      </c>
      <c r="Q284" s="183">
        <v>2.7000000000000001E-3</v>
      </c>
      <c r="R284" s="183">
        <f>Q284*H284</f>
        <v>0.21725550000000002</v>
      </c>
      <c r="S284" s="183">
        <v>0</v>
      </c>
      <c r="T284" s="184">
        <f>S284*H284</f>
        <v>0</v>
      </c>
      <c r="U284" s="35"/>
      <c r="V284" s="35"/>
      <c r="W284" s="35"/>
      <c r="X284" s="35"/>
      <c r="Y284" s="35"/>
      <c r="Z284" s="35"/>
      <c r="AA284" s="35"/>
      <c r="AB284" s="35"/>
      <c r="AC284" s="35"/>
      <c r="AD284" s="35"/>
      <c r="AE284" s="35"/>
      <c r="AR284" s="185" t="s">
        <v>177</v>
      </c>
      <c r="AT284" s="185" t="s">
        <v>172</v>
      </c>
      <c r="AU284" s="185" t="s">
        <v>84</v>
      </c>
      <c r="AY284" s="18" t="s">
        <v>170</v>
      </c>
      <c r="BE284" s="186">
        <f>IF(N284="základní",J284,0)</f>
        <v>0</v>
      </c>
      <c r="BF284" s="186">
        <f>IF(N284="snížená",J284,0)</f>
        <v>0</v>
      </c>
      <c r="BG284" s="186">
        <f>IF(N284="zákl. přenesená",J284,0)</f>
        <v>0</v>
      </c>
      <c r="BH284" s="186">
        <f>IF(N284="sníž. přenesená",J284,0)</f>
        <v>0</v>
      </c>
      <c r="BI284" s="186">
        <f>IF(N284="nulová",J284,0)</f>
        <v>0</v>
      </c>
      <c r="BJ284" s="18" t="s">
        <v>82</v>
      </c>
      <c r="BK284" s="186">
        <f>ROUND(I284*H284,2)</f>
        <v>0</v>
      </c>
      <c r="BL284" s="18" t="s">
        <v>177</v>
      </c>
      <c r="BM284" s="185" t="s">
        <v>3252</v>
      </c>
    </row>
    <row r="285" spans="1:65" s="2" customFormat="1" ht="68.25" x14ac:dyDescent="0.2">
      <c r="A285" s="35"/>
      <c r="B285" s="36"/>
      <c r="C285" s="37"/>
      <c r="D285" s="187" t="s">
        <v>179</v>
      </c>
      <c r="E285" s="37"/>
      <c r="F285" s="188" t="s">
        <v>477</v>
      </c>
      <c r="G285" s="37"/>
      <c r="H285" s="37"/>
      <c r="I285" s="189"/>
      <c r="J285" s="37"/>
      <c r="K285" s="37"/>
      <c r="L285" s="40"/>
      <c r="M285" s="190"/>
      <c r="N285" s="191"/>
      <c r="O285" s="65"/>
      <c r="P285" s="65"/>
      <c r="Q285" s="65"/>
      <c r="R285" s="65"/>
      <c r="S285" s="65"/>
      <c r="T285" s="66"/>
      <c r="U285" s="35"/>
      <c r="V285" s="35"/>
      <c r="W285" s="35"/>
      <c r="X285" s="35"/>
      <c r="Y285" s="35"/>
      <c r="Z285" s="35"/>
      <c r="AA285" s="35"/>
      <c r="AB285" s="35"/>
      <c r="AC285" s="35"/>
      <c r="AD285" s="35"/>
      <c r="AE285" s="35"/>
      <c r="AT285" s="18" t="s">
        <v>179</v>
      </c>
      <c r="AU285" s="18" t="s">
        <v>84</v>
      </c>
    </row>
    <row r="286" spans="1:65" s="13" customFormat="1" x14ac:dyDescent="0.2">
      <c r="B286" s="192"/>
      <c r="C286" s="193"/>
      <c r="D286" s="187" t="s">
        <v>181</v>
      </c>
      <c r="E286" s="194" t="s">
        <v>19</v>
      </c>
      <c r="F286" s="195" t="s">
        <v>3239</v>
      </c>
      <c r="G286" s="193"/>
      <c r="H286" s="196">
        <v>29.04</v>
      </c>
      <c r="I286" s="197"/>
      <c r="J286" s="193"/>
      <c r="K286" s="193"/>
      <c r="L286" s="198"/>
      <c r="M286" s="199"/>
      <c r="N286" s="200"/>
      <c r="O286" s="200"/>
      <c r="P286" s="200"/>
      <c r="Q286" s="200"/>
      <c r="R286" s="200"/>
      <c r="S286" s="200"/>
      <c r="T286" s="201"/>
      <c r="AT286" s="202" t="s">
        <v>181</v>
      </c>
      <c r="AU286" s="202" t="s">
        <v>84</v>
      </c>
      <c r="AV286" s="13" t="s">
        <v>84</v>
      </c>
      <c r="AW286" s="13" t="s">
        <v>35</v>
      </c>
      <c r="AX286" s="13" t="s">
        <v>74</v>
      </c>
      <c r="AY286" s="202" t="s">
        <v>170</v>
      </c>
    </row>
    <row r="287" spans="1:65" s="13" customFormat="1" x14ac:dyDescent="0.2">
      <c r="B287" s="192"/>
      <c r="C287" s="193"/>
      <c r="D287" s="187" t="s">
        <v>181</v>
      </c>
      <c r="E287" s="194" t="s">
        <v>19</v>
      </c>
      <c r="F287" s="195" t="s">
        <v>3246</v>
      </c>
      <c r="G287" s="193"/>
      <c r="H287" s="196">
        <v>51.424999999999997</v>
      </c>
      <c r="I287" s="197"/>
      <c r="J287" s="193"/>
      <c r="K287" s="193"/>
      <c r="L287" s="198"/>
      <c r="M287" s="199"/>
      <c r="N287" s="200"/>
      <c r="O287" s="200"/>
      <c r="P287" s="200"/>
      <c r="Q287" s="200"/>
      <c r="R287" s="200"/>
      <c r="S287" s="200"/>
      <c r="T287" s="201"/>
      <c r="AT287" s="202" t="s">
        <v>181</v>
      </c>
      <c r="AU287" s="202" t="s">
        <v>84</v>
      </c>
      <c r="AV287" s="13" t="s">
        <v>84</v>
      </c>
      <c r="AW287" s="13" t="s">
        <v>35</v>
      </c>
      <c r="AX287" s="13" t="s">
        <v>74</v>
      </c>
      <c r="AY287" s="202" t="s">
        <v>170</v>
      </c>
    </row>
    <row r="288" spans="1:65" s="2" customFormat="1" ht="24" x14ac:dyDescent="0.2">
      <c r="A288" s="35"/>
      <c r="B288" s="36"/>
      <c r="C288" s="174" t="s">
        <v>489</v>
      </c>
      <c r="D288" s="174" t="s">
        <v>172</v>
      </c>
      <c r="E288" s="175" t="s">
        <v>485</v>
      </c>
      <c r="F288" s="176" t="s">
        <v>486</v>
      </c>
      <c r="G288" s="177" t="s">
        <v>242</v>
      </c>
      <c r="H288" s="178">
        <v>1.524</v>
      </c>
      <c r="I288" s="179"/>
      <c r="J288" s="180">
        <f>ROUND(I288*H288,2)</f>
        <v>0</v>
      </c>
      <c r="K288" s="176" t="s">
        <v>176</v>
      </c>
      <c r="L288" s="40"/>
      <c r="M288" s="181" t="s">
        <v>19</v>
      </c>
      <c r="N288" s="182" t="s">
        <v>45</v>
      </c>
      <c r="O288" s="65"/>
      <c r="P288" s="183">
        <f>O288*H288</f>
        <v>0</v>
      </c>
      <c r="Q288" s="183">
        <v>1.05237</v>
      </c>
      <c r="R288" s="183">
        <f>Q288*H288</f>
        <v>1.6038118800000001</v>
      </c>
      <c r="S288" s="183">
        <v>0</v>
      </c>
      <c r="T288" s="184">
        <f>S288*H288</f>
        <v>0</v>
      </c>
      <c r="U288" s="35"/>
      <c r="V288" s="35"/>
      <c r="W288" s="35"/>
      <c r="X288" s="35"/>
      <c r="Y288" s="35"/>
      <c r="Z288" s="35"/>
      <c r="AA288" s="35"/>
      <c r="AB288" s="35"/>
      <c r="AC288" s="35"/>
      <c r="AD288" s="35"/>
      <c r="AE288" s="35"/>
      <c r="AR288" s="185" t="s">
        <v>177</v>
      </c>
      <c r="AT288" s="185" t="s">
        <v>172</v>
      </c>
      <c r="AU288" s="185" t="s">
        <v>84</v>
      </c>
      <c r="AY288" s="18" t="s">
        <v>170</v>
      </c>
      <c r="BE288" s="186">
        <f>IF(N288="základní",J288,0)</f>
        <v>0</v>
      </c>
      <c r="BF288" s="186">
        <f>IF(N288="snížená",J288,0)</f>
        <v>0</v>
      </c>
      <c r="BG288" s="186">
        <f>IF(N288="zákl. přenesená",J288,0)</f>
        <v>0</v>
      </c>
      <c r="BH288" s="186">
        <f>IF(N288="sníž. přenesená",J288,0)</f>
        <v>0</v>
      </c>
      <c r="BI288" s="186">
        <f>IF(N288="nulová",J288,0)</f>
        <v>0</v>
      </c>
      <c r="BJ288" s="18" t="s">
        <v>82</v>
      </c>
      <c r="BK288" s="186">
        <f>ROUND(I288*H288,2)</f>
        <v>0</v>
      </c>
      <c r="BL288" s="18" t="s">
        <v>177</v>
      </c>
      <c r="BM288" s="185" t="s">
        <v>3253</v>
      </c>
    </row>
    <row r="289" spans="1:65" s="13" customFormat="1" x14ac:dyDescent="0.2">
      <c r="B289" s="192"/>
      <c r="C289" s="193"/>
      <c r="D289" s="187" t="s">
        <v>181</v>
      </c>
      <c r="E289" s="194" t="s">
        <v>19</v>
      </c>
      <c r="F289" s="195" t="s">
        <v>3254</v>
      </c>
      <c r="G289" s="193"/>
      <c r="H289" s="196">
        <v>1.524</v>
      </c>
      <c r="I289" s="197"/>
      <c r="J289" s="193"/>
      <c r="K289" s="193"/>
      <c r="L289" s="198"/>
      <c r="M289" s="199"/>
      <c r="N289" s="200"/>
      <c r="O289" s="200"/>
      <c r="P289" s="200"/>
      <c r="Q289" s="200"/>
      <c r="R289" s="200"/>
      <c r="S289" s="200"/>
      <c r="T289" s="201"/>
      <c r="AT289" s="202" t="s">
        <v>181</v>
      </c>
      <c r="AU289" s="202" t="s">
        <v>84</v>
      </c>
      <c r="AV289" s="13" t="s">
        <v>84</v>
      </c>
      <c r="AW289" s="13" t="s">
        <v>35</v>
      </c>
      <c r="AX289" s="13" t="s">
        <v>74</v>
      </c>
      <c r="AY289" s="202" t="s">
        <v>170</v>
      </c>
    </row>
    <row r="290" spans="1:65" s="2" customFormat="1" ht="24" x14ac:dyDescent="0.2">
      <c r="A290" s="35"/>
      <c r="B290" s="36"/>
      <c r="C290" s="174" t="s">
        <v>496</v>
      </c>
      <c r="D290" s="174" t="s">
        <v>172</v>
      </c>
      <c r="E290" s="175" t="s">
        <v>490</v>
      </c>
      <c r="F290" s="176" t="s">
        <v>491</v>
      </c>
      <c r="G290" s="177" t="s">
        <v>248</v>
      </c>
      <c r="H290" s="178">
        <v>118.94799999999999</v>
      </c>
      <c r="I290" s="179"/>
      <c r="J290" s="180">
        <f>ROUND(I290*H290,2)</f>
        <v>0</v>
      </c>
      <c r="K290" s="176" t="s">
        <v>176</v>
      </c>
      <c r="L290" s="40"/>
      <c r="M290" s="181" t="s">
        <v>19</v>
      </c>
      <c r="N290" s="182" t="s">
        <v>45</v>
      </c>
      <c r="O290" s="65"/>
      <c r="P290" s="183">
        <f>O290*H290</f>
        <v>0</v>
      </c>
      <c r="Q290" s="183">
        <v>6.8430000000000005E-2</v>
      </c>
      <c r="R290" s="183">
        <f>Q290*H290</f>
        <v>8.13961164</v>
      </c>
      <c r="S290" s="183">
        <v>0</v>
      </c>
      <c r="T290" s="184">
        <f>S290*H290</f>
        <v>0</v>
      </c>
      <c r="U290" s="35"/>
      <c r="V290" s="35"/>
      <c r="W290" s="35"/>
      <c r="X290" s="35"/>
      <c r="Y290" s="35"/>
      <c r="Z290" s="35"/>
      <c r="AA290" s="35"/>
      <c r="AB290" s="35"/>
      <c r="AC290" s="35"/>
      <c r="AD290" s="35"/>
      <c r="AE290" s="35"/>
      <c r="AR290" s="185" t="s">
        <v>177</v>
      </c>
      <c r="AT290" s="185" t="s">
        <v>172</v>
      </c>
      <c r="AU290" s="185" t="s">
        <v>84</v>
      </c>
      <c r="AY290" s="18" t="s">
        <v>170</v>
      </c>
      <c r="BE290" s="186">
        <f>IF(N290="základní",J290,0)</f>
        <v>0</v>
      </c>
      <c r="BF290" s="186">
        <f>IF(N290="snížená",J290,0)</f>
        <v>0</v>
      </c>
      <c r="BG290" s="186">
        <f>IF(N290="zákl. přenesená",J290,0)</f>
        <v>0</v>
      </c>
      <c r="BH290" s="186">
        <f>IF(N290="sníž. přenesená",J290,0)</f>
        <v>0</v>
      </c>
      <c r="BI290" s="186">
        <f>IF(N290="nulová",J290,0)</f>
        <v>0</v>
      </c>
      <c r="BJ290" s="18" t="s">
        <v>82</v>
      </c>
      <c r="BK290" s="186">
        <f>ROUND(I290*H290,2)</f>
        <v>0</v>
      </c>
      <c r="BL290" s="18" t="s">
        <v>177</v>
      </c>
      <c r="BM290" s="185" t="s">
        <v>3255</v>
      </c>
    </row>
    <row r="291" spans="1:65" s="2" customFormat="1" ht="29.25" x14ac:dyDescent="0.2">
      <c r="A291" s="35"/>
      <c r="B291" s="36"/>
      <c r="C291" s="37"/>
      <c r="D291" s="187" t="s">
        <v>179</v>
      </c>
      <c r="E291" s="37"/>
      <c r="F291" s="188" t="s">
        <v>493</v>
      </c>
      <c r="G291" s="37"/>
      <c r="H291" s="37"/>
      <c r="I291" s="189"/>
      <c r="J291" s="37"/>
      <c r="K291" s="37"/>
      <c r="L291" s="40"/>
      <c r="M291" s="190"/>
      <c r="N291" s="191"/>
      <c r="O291" s="65"/>
      <c r="P291" s="65"/>
      <c r="Q291" s="65"/>
      <c r="R291" s="65"/>
      <c r="S291" s="65"/>
      <c r="T291" s="66"/>
      <c r="U291" s="35"/>
      <c r="V291" s="35"/>
      <c r="W291" s="35"/>
      <c r="X291" s="35"/>
      <c r="Y291" s="35"/>
      <c r="Z291" s="35"/>
      <c r="AA291" s="35"/>
      <c r="AB291" s="35"/>
      <c r="AC291" s="35"/>
      <c r="AD291" s="35"/>
      <c r="AE291" s="35"/>
      <c r="AT291" s="18" t="s">
        <v>179</v>
      </c>
      <c r="AU291" s="18" t="s">
        <v>84</v>
      </c>
    </row>
    <row r="292" spans="1:65" s="13" customFormat="1" x14ac:dyDescent="0.2">
      <c r="B292" s="192"/>
      <c r="C292" s="193"/>
      <c r="D292" s="187" t="s">
        <v>181</v>
      </c>
      <c r="E292" s="194" t="s">
        <v>19</v>
      </c>
      <c r="F292" s="195" t="s">
        <v>3256</v>
      </c>
      <c r="G292" s="193"/>
      <c r="H292" s="196">
        <v>55.575000000000003</v>
      </c>
      <c r="I292" s="197"/>
      <c r="J292" s="193"/>
      <c r="K292" s="193"/>
      <c r="L292" s="198"/>
      <c r="M292" s="199"/>
      <c r="N292" s="200"/>
      <c r="O292" s="200"/>
      <c r="P292" s="200"/>
      <c r="Q292" s="200"/>
      <c r="R292" s="200"/>
      <c r="S292" s="200"/>
      <c r="T292" s="201"/>
      <c r="AT292" s="202" t="s">
        <v>181</v>
      </c>
      <c r="AU292" s="202" t="s">
        <v>84</v>
      </c>
      <c r="AV292" s="13" t="s">
        <v>84</v>
      </c>
      <c r="AW292" s="13" t="s">
        <v>35</v>
      </c>
      <c r="AX292" s="13" t="s">
        <v>74</v>
      </c>
      <c r="AY292" s="202" t="s">
        <v>170</v>
      </c>
    </row>
    <row r="293" spans="1:65" s="13" customFormat="1" x14ac:dyDescent="0.2">
      <c r="B293" s="192"/>
      <c r="C293" s="193"/>
      <c r="D293" s="187" t="s">
        <v>181</v>
      </c>
      <c r="E293" s="194" t="s">
        <v>19</v>
      </c>
      <c r="F293" s="195" t="s">
        <v>3257</v>
      </c>
      <c r="G293" s="193"/>
      <c r="H293" s="196">
        <v>63.372999999999998</v>
      </c>
      <c r="I293" s="197"/>
      <c r="J293" s="193"/>
      <c r="K293" s="193"/>
      <c r="L293" s="198"/>
      <c r="M293" s="199"/>
      <c r="N293" s="200"/>
      <c r="O293" s="200"/>
      <c r="P293" s="200"/>
      <c r="Q293" s="200"/>
      <c r="R293" s="200"/>
      <c r="S293" s="200"/>
      <c r="T293" s="201"/>
      <c r="AT293" s="202" t="s">
        <v>181</v>
      </c>
      <c r="AU293" s="202" t="s">
        <v>84</v>
      </c>
      <c r="AV293" s="13" t="s">
        <v>84</v>
      </c>
      <c r="AW293" s="13" t="s">
        <v>35</v>
      </c>
      <c r="AX293" s="13" t="s">
        <v>74</v>
      </c>
      <c r="AY293" s="202" t="s">
        <v>170</v>
      </c>
    </row>
    <row r="294" spans="1:65" s="14" customFormat="1" x14ac:dyDescent="0.2">
      <c r="B294" s="203"/>
      <c r="C294" s="204"/>
      <c r="D294" s="187" t="s">
        <v>181</v>
      </c>
      <c r="E294" s="205" t="s">
        <v>19</v>
      </c>
      <c r="F294" s="206" t="s">
        <v>185</v>
      </c>
      <c r="G294" s="204"/>
      <c r="H294" s="207">
        <v>118.94799999999999</v>
      </c>
      <c r="I294" s="208"/>
      <c r="J294" s="204"/>
      <c r="K294" s="204"/>
      <c r="L294" s="209"/>
      <c r="M294" s="210"/>
      <c r="N294" s="211"/>
      <c r="O294" s="211"/>
      <c r="P294" s="211"/>
      <c r="Q294" s="211"/>
      <c r="R294" s="211"/>
      <c r="S294" s="211"/>
      <c r="T294" s="212"/>
      <c r="AT294" s="213" t="s">
        <v>181</v>
      </c>
      <c r="AU294" s="213" t="s">
        <v>84</v>
      </c>
      <c r="AV294" s="14" t="s">
        <v>177</v>
      </c>
      <c r="AW294" s="14" t="s">
        <v>35</v>
      </c>
      <c r="AX294" s="14" t="s">
        <v>82</v>
      </c>
      <c r="AY294" s="213" t="s">
        <v>170</v>
      </c>
    </row>
    <row r="295" spans="1:65" s="2" customFormat="1" ht="24" x14ac:dyDescent="0.2">
      <c r="A295" s="35"/>
      <c r="B295" s="36"/>
      <c r="C295" s="174" t="s">
        <v>503</v>
      </c>
      <c r="D295" s="174" t="s">
        <v>172</v>
      </c>
      <c r="E295" s="175" t="s">
        <v>497</v>
      </c>
      <c r="F295" s="176" t="s">
        <v>498</v>
      </c>
      <c r="G295" s="177" t="s">
        <v>248</v>
      </c>
      <c r="H295" s="178">
        <v>122.762</v>
      </c>
      <c r="I295" s="179"/>
      <c r="J295" s="180">
        <f>ROUND(I295*H295,2)</f>
        <v>0</v>
      </c>
      <c r="K295" s="176" t="s">
        <v>176</v>
      </c>
      <c r="L295" s="40"/>
      <c r="M295" s="181" t="s">
        <v>19</v>
      </c>
      <c r="N295" s="182" t="s">
        <v>45</v>
      </c>
      <c r="O295" s="65"/>
      <c r="P295" s="183">
        <f>O295*H295</f>
        <v>0</v>
      </c>
      <c r="Q295" s="183">
        <v>0.10445</v>
      </c>
      <c r="R295" s="183">
        <f>Q295*H295</f>
        <v>12.8224909</v>
      </c>
      <c r="S295" s="183">
        <v>0</v>
      </c>
      <c r="T295" s="184">
        <f>S295*H295</f>
        <v>0</v>
      </c>
      <c r="U295" s="35"/>
      <c r="V295" s="35"/>
      <c r="W295" s="35"/>
      <c r="X295" s="35"/>
      <c r="Y295" s="35"/>
      <c r="Z295" s="35"/>
      <c r="AA295" s="35"/>
      <c r="AB295" s="35"/>
      <c r="AC295" s="35"/>
      <c r="AD295" s="35"/>
      <c r="AE295" s="35"/>
      <c r="AR295" s="185" t="s">
        <v>177</v>
      </c>
      <c r="AT295" s="185" t="s">
        <v>172</v>
      </c>
      <c r="AU295" s="185" t="s">
        <v>84</v>
      </c>
      <c r="AY295" s="18" t="s">
        <v>170</v>
      </c>
      <c r="BE295" s="186">
        <f>IF(N295="základní",J295,0)</f>
        <v>0</v>
      </c>
      <c r="BF295" s="186">
        <f>IF(N295="snížená",J295,0)</f>
        <v>0</v>
      </c>
      <c r="BG295" s="186">
        <f>IF(N295="zákl. přenesená",J295,0)</f>
        <v>0</v>
      </c>
      <c r="BH295" s="186">
        <f>IF(N295="sníž. přenesená",J295,0)</f>
        <v>0</v>
      </c>
      <c r="BI295" s="186">
        <f>IF(N295="nulová",J295,0)</f>
        <v>0</v>
      </c>
      <c r="BJ295" s="18" t="s">
        <v>82</v>
      </c>
      <c r="BK295" s="186">
        <f>ROUND(I295*H295,2)</f>
        <v>0</v>
      </c>
      <c r="BL295" s="18" t="s">
        <v>177</v>
      </c>
      <c r="BM295" s="185" t="s">
        <v>3258</v>
      </c>
    </row>
    <row r="296" spans="1:65" s="2" customFormat="1" ht="29.25" x14ac:dyDescent="0.2">
      <c r="A296" s="35"/>
      <c r="B296" s="36"/>
      <c r="C296" s="37"/>
      <c r="D296" s="187" t="s">
        <v>179</v>
      </c>
      <c r="E296" s="37"/>
      <c r="F296" s="188" t="s">
        <v>493</v>
      </c>
      <c r="G296" s="37"/>
      <c r="H296" s="37"/>
      <c r="I296" s="189"/>
      <c r="J296" s="37"/>
      <c r="K296" s="37"/>
      <c r="L296" s="40"/>
      <c r="M296" s="190"/>
      <c r="N296" s="191"/>
      <c r="O296" s="65"/>
      <c r="P296" s="65"/>
      <c r="Q296" s="65"/>
      <c r="R296" s="65"/>
      <c r="S296" s="65"/>
      <c r="T296" s="66"/>
      <c r="U296" s="35"/>
      <c r="V296" s="35"/>
      <c r="W296" s="35"/>
      <c r="X296" s="35"/>
      <c r="Y296" s="35"/>
      <c r="Z296" s="35"/>
      <c r="AA296" s="35"/>
      <c r="AB296" s="35"/>
      <c r="AC296" s="35"/>
      <c r="AD296" s="35"/>
      <c r="AE296" s="35"/>
      <c r="AT296" s="18" t="s">
        <v>179</v>
      </c>
      <c r="AU296" s="18" t="s">
        <v>84</v>
      </c>
    </row>
    <row r="297" spans="1:65" s="13" customFormat="1" x14ac:dyDescent="0.2">
      <c r="B297" s="192"/>
      <c r="C297" s="193"/>
      <c r="D297" s="187" t="s">
        <v>181</v>
      </c>
      <c r="E297" s="194" t="s">
        <v>19</v>
      </c>
      <c r="F297" s="195" t="s">
        <v>3259</v>
      </c>
      <c r="G297" s="193"/>
      <c r="H297" s="196">
        <v>50.613</v>
      </c>
      <c r="I297" s="197"/>
      <c r="J297" s="193"/>
      <c r="K297" s="193"/>
      <c r="L297" s="198"/>
      <c r="M297" s="199"/>
      <c r="N297" s="200"/>
      <c r="O297" s="200"/>
      <c r="P297" s="200"/>
      <c r="Q297" s="200"/>
      <c r="R297" s="200"/>
      <c r="S297" s="200"/>
      <c r="T297" s="201"/>
      <c r="AT297" s="202" t="s">
        <v>181</v>
      </c>
      <c r="AU297" s="202" t="s">
        <v>84</v>
      </c>
      <c r="AV297" s="13" t="s">
        <v>84</v>
      </c>
      <c r="AW297" s="13" t="s">
        <v>35</v>
      </c>
      <c r="AX297" s="13" t="s">
        <v>74</v>
      </c>
      <c r="AY297" s="202" t="s">
        <v>170</v>
      </c>
    </row>
    <row r="298" spans="1:65" s="13" customFormat="1" x14ac:dyDescent="0.2">
      <c r="B298" s="192"/>
      <c r="C298" s="193"/>
      <c r="D298" s="187" t="s">
        <v>181</v>
      </c>
      <c r="E298" s="194" t="s">
        <v>19</v>
      </c>
      <c r="F298" s="195" t="s">
        <v>3260</v>
      </c>
      <c r="G298" s="193"/>
      <c r="H298" s="196">
        <v>66.001999999999995</v>
      </c>
      <c r="I298" s="197"/>
      <c r="J298" s="193"/>
      <c r="K298" s="193"/>
      <c r="L298" s="198"/>
      <c r="M298" s="199"/>
      <c r="N298" s="200"/>
      <c r="O298" s="200"/>
      <c r="P298" s="200"/>
      <c r="Q298" s="200"/>
      <c r="R298" s="200"/>
      <c r="S298" s="200"/>
      <c r="T298" s="201"/>
      <c r="AT298" s="202" t="s">
        <v>181</v>
      </c>
      <c r="AU298" s="202" t="s">
        <v>84</v>
      </c>
      <c r="AV298" s="13" t="s">
        <v>84</v>
      </c>
      <c r="AW298" s="13" t="s">
        <v>35</v>
      </c>
      <c r="AX298" s="13" t="s">
        <v>74</v>
      </c>
      <c r="AY298" s="202" t="s">
        <v>170</v>
      </c>
    </row>
    <row r="299" spans="1:65" s="13" customFormat="1" x14ac:dyDescent="0.2">
      <c r="B299" s="192"/>
      <c r="C299" s="193"/>
      <c r="D299" s="187" t="s">
        <v>181</v>
      </c>
      <c r="E299" s="194" t="s">
        <v>19</v>
      </c>
      <c r="F299" s="195" t="s">
        <v>3261</v>
      </c>
      <c r="G299" s="193"/>
      <c r="H299" s="196">
        <v>6.1470000000000002</v>
      </c>
      <c r="I299" s="197"/>
      <c r="J299" s="193"/>
      <c r="K299" s="193"/>
      <c r="L299" s="198"/>
      <c r="M299" s="199"/>
      <c r="N299" s="200"/>
      <c r="O299" s="200"/>
      <c r="P299" s="200"/>
      <c r="Q299" s="200"/>
      <c r="R299" s="200"/>
      <c r="S299" s="200"/>
      <c r="T299" s="201"/>
      <c r="AT299" s="202" t="s">
        <v>181</v>
      </c>
      <c r="AU299" s="202" t="s">
        <v>84</v>
      </c>
      <c r="AV299" s="13" t="s">
        <v>84</v>
      </c>
      <c r="AW299" s="13" t="s">
        <v>35</v>
      </c>
      <c r="AX299" s="13" t="s">
        <v>74</v>
      </c>
      <c r="AY299" s="202" t="s">
        <v>170</v>
      </c>
    </row>
    <row r="300" spans="1:65" s="14" customFormat="1" x14ac:dyDescent="0.2">
      <c r="B300" s="203"/>
      <c r="C300" s="204"/>
      <c r="D300" s="187" t="s">
        <v>181</v>
      </c>
      <c r="E300" s="205" t="s">
        <v>19</v>
      </c>
      <c r="F300" s="206" t="s">
        <v>185</v>
      </c>
      <c r="G300" s="204"/>
      <c r="H300" s="207">
        <v>122.762</v>
      </c>
      <c r="I300" s="208"/>
      <c r="J300" s="204"/>
      <c r="K300" s="204"/>
      <c r="L300" s="209"/>
      <c r="M300" s="210"/>
      <c r="N300" s="211"/>
      <c r="O300" s="211"/>
      <c r="P300" s="211"/>
      <c r="Q300" s="211"/>
      <c r="R300" s="211"/>
      <c r="S300" s="211"/>
      <c r="T300" s="212"/>
      <c r="AT300" s="213" t="s">
        <v>181</v>
      </c>
      <c r="AU300" s="213" t="s">
        <v>84</v>
      </c>
      <c r="AV300" s="14" t="s">
        <v>177</v>
      </c>
      <c r="AW300" s="14" t="s">
        <v>35</v>
      </c>
      <c r="AX300" s="14" t="s">
        <v>82</v>
      </c>
      <c r="AY300" s="213" t="s">
        <v>170</v>
      </c>
    </row>
    <row r="301" spans="1:65" s="12" customFormat="1" ht="22.9" customHeight="1" x14ac:dyDescent="0.2">
      <c r="B301" s="158"/>
      <c r="C301" s="159"/>
      <c r="D301" s="160" t="s">
        <v>73</v>
      </c>
      <c r="E301" s="172" t="s">
        <v>177</v>
      </c>
      <c r="F301" s="172" t="s">
        <v>502</v>
      </c>
      <c r="G301" s="159"/>
      <c r="H301" s="159"/>
      <c r="I301" s="162"/>
      <c r="J301" s="173">
        <f>BK301</f>
        <v>0</v>
      </c>
      <c r="K301" s="159"/>
      <c r="L301" s="164"/>
      <c r="M301" s="165"/>
      <c r="N301" s="166"/>
      <c r="O301" s="166"/>
      <c r="P301" s="167">
        <f>SUM(P302:P420)</f>
        <v>0</v>
      </c>
      <c r="Q301" s="166"/>
      <c r="R301" s="167">
        <f>SUM(R302:R420)</f>
        <v>180.19015676000001</v>
      </c>
      <c r="S301" s="166"/>
      <c r="T301" s="168">
        <f>SUM(T302:T420)</f>
        <v>0</v>
      </c>
      <c r="AR301" s="169" t="s">
        <v>82</v>
      </c>
      <c r="AT301" s="170" t="s">
        <v>73</v>
      </c>
      <c r="AU301" s="170" t="s">
        <v>82</v>
      </c>
      <c r="AY301" s="169" t="s">
        <v>170</v>
      </c>
      <c r="BK301" s="171">
        <f>SUM(BK302:BK420)</f>
        <v>0</v>
      </c>
    </row>
    <row r="302" spans="1:65" s="2" customFormat="1" ht="24" x14ac:dyDescent="0.2">
      <c r="A302" s="35"/>
      <c r="B302" s="36"/>
      <c r="C302" s="174" t="s">
        <v>507</v>
      </c>
      <c r="D302" s="174" t="s">
        <v>172</v>
      </c>
      <c r="E302" s="175" t="s">
        <v>504</v>
      </c>
      <c r="F302" s="176" t="s">
        <v>505</v>
      </c>
      <c r="G302" s="177" t="s">
        <v>439</v>
      </c>
      <c r="H302" s="178">
        <v>3</v>
      </c>
      <c r="I302" s="179"/>
      <c r="J302" s="180">
        <f>ROUND(I302*H302,2)</f>
        <v>0</v>
      </c>
      <c r="K302" s="176" t="s">
        <v>176</v>
      </c>
      <c r="L302" s="40"/>
      <c r="M302" s="181" t="s">
        <v>19</v>
      </c>
      <c r="N302" s="182" t="s">
        <v>45</v>
      </c>
      <c r="O302" s="65"/>
      <c r="P302" s="183">
        <f>O302*H302</f>
        <v>0</v>
      </c>
      <c r="Q302" s="183">
        <v>0.18459</v>
      </c>
      <c r="R302" s="183">
        <f>Q302*H302</f>
        <v>0.55376999999999998</v>
      </c>
      <c r="S302" s="183">
        <v>0</v>
      </c>
      <c r="T302" s="184">
        <f>S302*H302</f>
        <v>0</v>
      </c>
      <c r="U302" s="35"/>
      <c r="V302" s="35"/>
      <c r="W302" s="35"/>
      <c r="X302" s="35"/>
      <c r="Y302" s="35"/>
      <c r="Z302" s="35"/>
      <c r="AA302" s="35"/>
      <c r="AB302" s="35"/>
      <c r="AC302" s="35"/>
      <c r="AD302" s="35"/>
      <c r="AE302" s="35"/>
      <c r="AR302" s="185" t="s">
        <v>177</v>
      </c>
      <c r="AT302" s="185" t="s">
        <v>172</v>
      </c>
      <c r="AU302" s="185" t="s">
        <v>84</v>
      </c>
      <c r="AY302" s="18" t="s">
        <v>170</v>
      </c>
      <c r="BE302" s="186">
        <f>IF(N302="základní",J302,0)</f>
        <v>0</v>
      </c>
      <c r="BF302" s="186">
        <f>IF(N302="snížená",J302,0)</f>
        <v>0</v>
      </c>
      <c r="BG302" s="186">
        <f>IF(N302="zákl. přenesená",J302,0)</f>
        <v>0</v>
      </c>
      <c r="BH302" s="186">
        <f>IF(N302="sníž. přenesená",J302,0)</f>
        <v>0</v>
      </c>
      <c r="BI302" s="186">
        <f>IF(N302="nulová",J302,0)</f>
        <v>0</v>
      </c>
      <c r="BJ302" s="18" t="s">
        <v>82</v>
      </c>
      <c r="BK302" s="186">
        <f>ROUND(I302*H302,2)</f>
        <v>0</v>
      </c>
      <c r="BL302" s="18" t="s">
        <v>177</v>
      </c>
      <c r="BM302" s="185" t="s">
        <v>3262</v>
      </c>
    </row>
    <row r="303" spans="1:65" s="2" customFormat="1" ht="21.75" customHeight="1" x14ac:dyDescent="0.2">
      <c r="A303" s="35"/>
      <c r="B303" s="36"/>
      <c r="C303" s="214" t="s">
        <v>511</v>
      </c>
      <c r="D303" s="214" t="s">
        <v>239</v>
      </c>
      <c r="E303" s="215" t="s">
        <v>3263</v>
      </c>
      <c r="F303" s="216" t="s">
        <v>3264</v>
      </c>
      <c r="G303" s="217" t="s">
        <v>439</v>
      </c>
      <c r="H303" s="218">
        <v>3</v>
      </c>
      <c r="I303" s="219"/>
      <c r="J303" s="220">
        <f>ROUND(I303*H303,2)</f>
        <v>0</v>
      </c>
      <c r="K303" s="216" t="s">
        <v>19</v>
      </c>
      <c r="L303" s="221"/>
      <c r="M303" s="222" t="s">
        <v>19</v>
      </c>
      <c r="N303" s="223" t="s">
        <v>45</v>
      </c>
      <c r="O303" s="65"/>
      <c r="P303" s="183">
        <f>O303*H303</f>
        <v>0</v>
      </c>
      <c r="Q303" s="183">
        <v>0</v>
      </c>
      <c r="R303" s="183">
        <f>Q303*H303</f>
        <v>0</v>
      </c>
      <c r="S303" s="183">
        <v>0</v>
      </c>
      <c r="T303" s="184">
        <f>S303*H303</f>
        <v>0</v>
      </c>
      <c r="U303" s="35"/>
      <c r="V303" s="35"/>
      <c r="W303" s="35"/>
      <c r="X303" s="35"/>
      <c r="Y303" s="35"/>
      <c r="Z303" s="35"/>
      <c r="AA303" s="35"/>
      <c r="AB303" s="35"/>
      <c r="AC303" s="35"/>
      <c r="AD303" s="35"/>
      <c r="AE303" s="35"/>
      <c r="AR303" s="185" t="s">
        <v>227</v>
      </c>
      <c r="AT303" s="185" t="s">
        <v>239</v>
      </c>
      <c r="AU303" s="185" t="s">
        <v>84</v>
      </c>
      <c r="AY303" s="18" t="s">
        <v>170</v>
      </c>
      <c r="BE303" s="186">
        <f>IF(N303="základní",J303,0)</f>
        <v>0</v>
      </c>
      <c r="BF303" s="186">
        <f>IF(N303="snížená",J303,0)</f>
        <v>0</v>
      </c>
      <c r="BG303" s="186">
        <f>IF(N303="zákl. přenesená",J303,0)</f>
        <v>0</v>
      </c>
      <c r="BH303" s="186">
        <f>IF(N303="sníž. přenesená",J303,0)</f>
        <v>0</v>
      </c>
      <c r="BI303" s="186">
        <f>IF(N303="nulová",J303,0)</f>
        <v>0</v>
      </c>
      <c r="BJ303" s="18" t="s">
        <v>82</v>
      </c>
      <c r="BK303" s="186">
        <f>ROUND(I303*H303,2)</f>
        <v>0</v>
      </c>
      <c r="BL303" s="18" t="s">
        <v>177</v>
      </c>
      <c r="BM303" s="185" t="s">
        <v>3265</v>
      </c>
    </row>
    <row r="304" spans="1:65" s="13" customFormat="1" x14ac:dyDescent="0.2">
      <c r="B304" s="192"/>
      <c r="C304" s="193"/>
      <c r="D304" s="187" t="s">
        <v>181</v>
      </c>
      <c r="E304" s="194" t="s">
        <v>19</v>
      </c>
      <c r="F304" s="195" t="s">
        <v>3266</v>
      </c>
      <c r="G304" s="193"/>
      <c r="H304" s="196">
        <v>3</v>
      </c>
      <c r="I304" s="197"/>
      <c r="J304" s="193"/>
      <c r="K304" s="193"/>
      <c r="L304" s="198"/>
      <c r="M304" s="199"/>
      <c r="N304" s="200"/>
      <c r="O304" s="200"/>
      <c r="P304" s="200"/>
      <c r="Q304" s="200"/>
      <c r="R304" s="200"/>
      <c r="S304" s="200"/>
      <c r="T304" s="201"/>
      <c r="AT304" s="202" t="s">
        <v>181</v>
      </c>
      <c r="AU304" s="202" t="s">
        <v>84</v>
      </c>
      <c r="AV304" s="13" t="s">
        <v>84</v>
      </c>
      <c r="AW304" s="13" t="s">
        <v>35</v>
      </c>
      <c r="AX304" s="13" t="s">
        <v>74</v>
      </c>
      <c r="AY304" s="202" t="s">
        <v>170</v>
      </c>
    </row>
    <row r="305" spans="1:65" s="2" customFormat="1" ht="24" x14ac:dyDescent="0.2">
      <c r="A305" s="35"/>
      <c r="B305" s="36"/>
      <c r="C305" s="174" t="s">
        <v>515</v>
      </c>
      <c r="D305" s="174" t="s">
        <v>172</v>
      </c>
      <c r="E305" s="175" t="s">
        <v>512</v>
      </c>
      <c r="F305" s="176" t="s">
        <v>513</v>
      </c>
      <c r="G305" s="177" t="s">
        <v>439</v>
      </c>
      <c r="H305" s="178">
        <v>79</v>
      </c>
      <c r="I305" s="179"/>
      <c r="J305" s="180">
        <f>ROUND(I305*H305,2)</f>
        <v>0</v>
      </c>
      <c r="K305" s="176" t="s">
        <v>176</v>
      </c>
      <c r="L305" s="40"/>
      <c r="M305" s="181" t="s">
        <v>19</v>
      </c>
      <c r="N305" s="182" t="s">
        <v>45</v>
      </c>
      <c r="O305" s="65"/>
      <c r="P305" s="183">
        <f>O305*H305</f>
        <v>0</v>
      </c>
      <c r="Q305" s="183">
        <v>0.25574999999999998</v>
      </c>
      <c r="R305" s="183">
        <f>Q305*H305</f>
        <v>20.204249999999998</v>
      </c>
      <c r="S305" s="183">
        <v>0</v>
      </c>
      <c r="T305" s="184">
        <f>S305*H305</f>
        <v>0</v>
      </c>
      <c r="U305" s="35"/>
      <c r="V305" s="35"/>
      <c r="W305" s="35"/>
      <c r="X305" s="35"/>
      <c r="Y305" s="35"/>
      <c r="Z305" s="35"/>
      <c r="AA305" s="35"/>
      <c r="AB305" s="35"/>
      <c r="AC305" s="35"/>
      <c r="AD305" s="35"/>
      <c r="AE305" s="35"/>
      <c r="AR305" s="185" t="s">
        <v>177</v>
      </c>
      <c r="AT305" s="185" t="s">
        <v>172</v>
      </c>
      <c r="AU305" s="185" t="s">
        <v>84</v>
      </c>
      <c r="AY305" s="18" t="s">
        <v>170</v>
      </c>
      <c r="BE305" s="186">
        <f>IF(N305="základní",J305,0)</f>
        <v>0</v>
      </c>
      <c r="BF305" s="186">
        <f>IF(N305="snížená",J305,0)</f>
        <v>0</v>
      </c>
      <c r="BG305" s="186">
        <f>IF(N305="zákl. přenesená",J305,0)</f>
        <v>0</v>
      </c>
      <c r="BH305" s="186">
        <f>IF(N305="sníž. přenesená",J305,0)</f>
        <v>0</v>
      </c>
      <c r="BI305" s="186">
        <f>IF(N305="nulová",J305,0)</f>
        <v>0</v>
      </c>
      <c r="BJ305" s="18" t="s">
        <v>82</v>
      </c>
      <c r="BK305" s="186">
        <f>ROUND(I305*H305,2)</f>
        <v>0</v>
      </c>
      <c r="BL305" s="18" t="s">
        <v>177</v>
      </c>
      <c r="BM305" s="185" t="s">
        <v>3267</v>
      </c>
    </row>
    <row r="306" spans="1:65" s="13" customFormat="1" x14ac:dyDescent="0.2">
      <c r="B306" s="192"/>
      <c r="C306" s="193"/>
      <c r="D306" s="187" t="s">
        <v>181</v>
      </c>
      <c r="E306" s="194" t="s">
        <v>19</v>
      </c>
      <c r="F306" s="195" t="s">
        <v>3268</v>
      </c>
      <c r="G306" s="193"/>
      <c r="H306" s="196">
        <v>79</v>
      </c>
      <c r="I306" s="197"/>
      <c r="J306" s="193"/>
      <c r="K306" s="193"/>
      <c r="L306" s="198"/>
      <c r="M306" s="199"/>
      <c r="N306" s="200"/>
      <c r="O306" s="200"/>
      <c r="P306" s="200"/>
      <c r="Q306" s="200"/>
      <c r="R306" s="200"/>
      <c r="S306" s="200"/>
      <c r="T306" s="201"/>
      <c r="AT306" s="202" t="s">
        <v>181</v>
      </c>
      <c r="AU306" s="202" t="s">
        <v>84</v>
      </c>
      <c r="AV306" s="13" t="s">
        <v>84</v>
      </c>
      <c r="AW306" s="13" t="s">
        <v>35</v>
      </c>
      <c r="AX306" s="13" t="s">
        <v>82</v>
      </c>
      <c r="AY306" s="202" t="s">
        <v>170</v>
      </c>
    </row>
    <row r="307" spans="1:65" s="2" customFormat="1" ht="21.75" customHeight="1" x14ac:dyDescent="0.2">
      <c r="A307" s="35"/>
      <c r="B307" s="36"/>
      <c r="C307" s="214" t="s">
        <v>519</v>
      </c>
      <c r="D307" s="214" t="s">
        <v>239</v>
      </c>
      <c r="E307" s="215" t="s">
        <v>3269</v>
      </c>
      <c r="F307" s="216" t="s">
        <v>3270</v>
      </c>
      <c r="G307" s="217" t="s">
        <v>439</v>
      </c>
      <c r="H307" s="218">
        <v>32</v>
      </c>
      <c r="I307" s="219"/>
      <c r="J307" s="220">
        <f>ROUND(I307*H307,2)</f>
        <v>0</v>
      </c>
      <c r="K307" s="216" t="s">
        <v>19</v>
      </c>
      <c r="L307" s="221"/>
      <c r="M307" s="222" t="s">
        <v>19</v>
      </c>
      <c r="N307" s="223" t="s">
        <v>45</v>
      </c>
      <c r="O307" s="65"/>
      <c r="P307" s="183">
        <f>O307*H307</f>
        <v>0</v>
      </c>
      <c r="Q307" s="183">
        <v>0</v>
      </c>
      <c r="R307" s="183">
        <f>Q307*H307</f>
        <v>0</v>
      </c>
      <c r="S307" s="183">
        <v>0</v>
      </c>
      <c r="T307" s="184">
        <f>S307*H307</f>
        <v>0</v>
      </c>
      <c r="U307" s="35"/>
      <c r="V307" s="35"/>
      <c r="W307" s="35"/>
      <c r="X307" s="35"/>
      <c r="Y307" s="35"/>
      <c r="Z307" s="35"/>
      <c r="AA307" s="35"/>
      <c r="AB307" s="35"/>
      <c r="AC307" s="35"/>
      <c r="AD307" s="35"/>
      <c r="AE307" s="35"/>
      <c r="AR307" s="185" t="s">
        <v>227</v>
      </c>
      <c r="AT307" s="185" t="s">
        <v>239</v>
      </c>
      <c r="AU307" s="185" t="s">
        <v>84</v>
      </c>
      <c r="AY307" s="18" t="s">
        <v>170</v>
      </c>
      <c r="BE307" s="186">
        <f>IF(N307="základní",J307,0)</f>
        <v>0</v>
      </c>
      <c r="BF307" s="186">
        <f>IF(N307="snížená",J307,0)</f>
        <v>0</v>
      </c>
      <c r="BG307" s="186">
        <f>IF(N307="zákl. přenesená",J307,0)</f>
        <v>0</v>
      </c>
      <c r="BH307" s="186">
        <f>IF(N307="sníž. přenesená",J307,0)</f>
        <v>0</v>
      </c>
      <c r="BI307" s="186">
        <f>IF(N307="nulová",J307,0)</f>
        <v>0</v>
      </c>
      <c r="BJ307" s="18" t="s">
        <v>82</v>
      </c>
      <c r="BK307" s="186">
        <f>ROUND(I307*H307,2)</f>
        <v>0</v>
      </c>
      <c r="BL307" s="18" t="s">
        <v>177</v>
      </c>
      <c r="BM307" s="185" t="s">
        <v>3271</v>
      </c>
    </row>
    <row r="308" spans="1:65" s="13" customFormat="1" x14ac:dyDescent="0.2">
      <c r="B308" s="192"/>
      <c r="C308" s="193"/>
      <c r="D308" s="187" t="s">
        <v>181</v>
      </c>
      <c r="E308" s="194" t="s">
        <v>19</v>
      </c>
      <c r="F308" s="195" t="s">
        <v>3272</v>
      </c>
      <c r="G308" s="193"/>
      <c r="H308" s="196">
        <v>32</v>
      </c>
      <c r="I308" s="197"/>
      <c r="J308" s="193"/>
      <c r="K308" s="193"/>
      <c r="L308" s="198"/>
      <c r="M308" s="199"/>
      <c r="N308" s="200"/>
      <c r="O308" s="200"/>
      <c r="P308" s="200"/>
      <c r="Q308" s="200"/>
      <c r="R308" s="200"/>
      <c r="S308" s="200"/>
      <c r="T308" s="201"/>
      <c r="AT308" s="202" t="s">
        <v>181</v>
      </c>
      <c r="AU308" s="202" t="s">
        <v>84</v>
      </c>
      <c r="AV308" s="13" t="s">
        <v>84</v>
      </c>
      <c r="AW308" s="13" t="s">
        <v>35</v>
      </c>
      <c r="AX308" s="13" t="s">
        <v>82</v>
      </c>
      <c r="AY308" s="202" t="s">
        <v>170</v>
      </c>
    </row>
    <row r="309" spans="1:65" s="2" customFormat="1" ht="21.75" customHeight="1" x14ac:dyDescent="0.2">
      <c r="A309" s="35"/>
      <c r="B309" s="36"/>
      <c r="C309" s="214" t="s">
        <v>523</v>
      </c>
      <c r="D309" s="214" t="s">
        <v>239</v>
      </c>
      <c r="E309" s="215" t="s">
        <v>3273</v>
      </c>
      <c r="F309" s="216" t="s">
        <v>3274</v>
      </c>
      <c r="G309" s="217" t="s">
        <v>439</v>
      </c>
      <c r="H309" s="218">
        <v>43</v>
      </c>
      <c r="I309" s="219"/>
      <c r="J309" s="220">
        <f>ROUND(I309*H309,2)</f>
        <v>0</v>
      </c>
      <c r="K309" s="216" t="s">
        <v>19</v>
      </c>
      <c r="L309" s="221"/>
      <c r="M309" s="222" t="s">
        <v>19</v>
      </c>
      <c r="N309" s="223" t="s">
        <v>45</v>
      </c>
      <c r="O309" s="65"/>
      <c r="P309" s="183">
        <f>O309*H309</f>
        <v>0</v>
      </c>
      <c r="Q309" s="183">
        <v>0</v>
      </c>
      <c r="R309" s="183">
        <f>Q309*H309</f>
        <v>0</v>
      </c>
      <c r="S309" s="183">
        <v>0</v>
      </c>
      <c r="T309" s="184">
        <f>S309*H309</f>
        <v>0</v>
      </c>
      <c r="U309" s="35"/>
      <c r="V309" s="35"/>
      <c r="W309" s="35"/>
      <c r="X309" s="35"/>
      <c r="Y309" s="35"/>
      <c r="Z309" s="35"/>
      <c r="AA309" s="35"/>
      <c r="AB309" s="35"/>
      <c r="AC309" s="35"/>
      <c r="AD309" s="35"/>
      <c r="AE309" s="35"/>
      <c r="AR309" s="185" t="s">
        <v>227</v>
      </c>
      <c r="AT309" s="185" t="s">
        <v>239</v>
      </c>
      <c r="AU309" s="185" t="s">
        <v>84</v>
      </c>
      <c r="AY309" s="18" t="s">
        <v>170</v>
      </c>
      <c r="BE309" s="186">
        <f>IF(N309="základní",J309,0)</f>
        <v>0</v>
      </c>
      <c r="BF309" s="186">
        <f>IF(N309="snížená",J309,0)</f>
        <v>0</v>
      </c>
      <c r="BG309" s="186">
        <f>IF(N309="zákl. přenesená",J309,0)</f>
        <v>0</v>
      </c>
      <c r="BH309" s="186">
        <f>IF(N309="sníž. přenesená",J309,0)</f>
        <v>0</v>
      </c>
      <c r="BI309" s="186">
        <f>IF(N309="nulová",J309,0)</f>
        <v>0</v>
      </c>
      <c r="BJ309" s="18" t="s">
        <v>82</v>
      </c>
      <c r="BK309" s="186">
        <f>ROUND(I309*H309,2)</f>
        <v>0</v>
      </c>
      <c r="BL309" s="18" t="s">
        <v>177</v>
      </c>
      <c r="BM309" s="185" t="s">
        <v>3275</v>
      </c>
    </row>
    <row r="310" spans="1:65" s="13" customFormat="1" x14ac:dyDescent="0.2">
      <c r="B310" s="192"/>
      <c r="C310" s="193"/>
      <c r="D310" s="187" t="s">
        <v>181</v>
      </c>
      <c r="E310" s="194" t="s">
        <v>19</v>
      </c>
      <c r="F310" s="195" t="s">
        <v>3276</v>
      </c>
      <c r="G310" s="193"/>
      <c r="H310" s="196">
        <v>43</v>
      </c>
      <c r="I310" s="197"/>
      <c r="J310" s="193"/>
      <c r="K310" s="193"/>
      <c r="L310" s="198"/>
      <c r="M310" s="199"/>
      <c r="N310" s="200"/>
      <c r="O310" s="200"/>
      <c r="P310" s="200"/>
      <c r="Q310" s="200"/>
      <c r="R310" s="200"/>
      <c r="S310" s="200"/>
      <c r="T310" s="201"/>
      <c r="AT310" s="202" t="s">
        <v>181</v>
      </c>
      <c r="AU310" s="202" t="s">
        <v>84</v>
      </c>
      <c r="AV310" s="13" t="s">
        <v>84</v>
      </c>
      <c r="AW310" s="13" t="s">
        <v>35</v>
      </c>
      <c r="AX310" s="13" t="s">
        <v>82</v>
      </c>
      <c r="AY310" s="202" t="s">
        <v>170</v>
      </c>
    </row>
    <row r="311" spans="1:65" s="2" customFormat="1" ht="21.75" customHeight="1" x14ac:dyDescent="0.2">
      <c r="A311" s="35"/>
      <c r="B311" s="36"/>
      <c r="C311" s="214" t="s">
        <v>527</v>
      </c>
      <c r="D311" s="214" t="s">
        <v>239</v>
      </c>
      <c r="E311" s="215" t="s">
        <v>3277</v>
      </c>
      <c r="F311" s="216" t="s">
        <v>3278</v>
      </c>
      <c r="G311" s="217" t="s">
        <v>439</v>
      </c>
      <c r="H311" s="218">
        <v>4</v>
      </c>
      <c r="I311" s="219"/>
      <c r="J311" s="220">
        <f>ROUND(I311*H311,2)</f>
        <v>0</v>
      </c>
      <c r="K311" s="216" t="s">
        <v>19</v>
      </c>
      <c r="L311" s="221"/>
      <c r="M311" s="222" t="s">
        <v>19</v>
      </c>
      <c r="N311" s="223" t="s">
        <v>45</v>
      </c>
      <c r="O311" s="65"/>
      <c r="P311" s="183">
        <f>O311*H311</f>
        <v>0</v>
      </c>
      <c r="Q311" s="183">
        <v>0</v>
      </c>
      <c r="R311" s="183">
        <f>Q311*H311</f>
        <v>0</v>
      </c>
      <c r="S311" s="183">
        <v>0</v>
      </c>
      <c r="T311" s="184">
        <f>S311*H311</f>
        <v>0</v>
      </c>
      <c r="U311" s="35"/>
      <c r="V311" s="35"/>
      <c r="W311" s="35"/>
      <c r="X311" s="35"/>
      <c r="Y311" s="35"/>
      <c r="Z311" s="35"/>
      <c r="AA311" s="35"/>
      <c r="AB311" s="35"/>
      <c r="AC311" s="35"/>
      <c r="AD311" s="35"/>
      <c r="AE311" s="35"/>
      <c r="AR311" s="185" t="s">
        <v>227</v>
      </c>
      <c r="AT311" s="185" t="s">
        <v>239</v>
      </c>
      <c r="AU311" s="185" t="s">
        <v>84</v>
      </c>
      <c r="AY311" s="18" t="s">
        <v>170</v>
      </c>
      <c r="BE311" s="186">
        <f>IF(N311="základní",J311,0)</f>
        <v>0</v>
      </c>
      <c r="BF311" s="186">
        <f>IF(N311="snížená",J311,0)</f>
        <v>0</v>
      </c>
      <c r="BG311" s="186">
        <f>IF(N311="zákl. přenesená",J311,0)</f>
        <v>0</v>
      </c>
      <c r="BH311" s="186">
        <f>IF(N311="sníž. přenesená",J311,0)</f>
        <v>0</v>
      </c>
      <c r="BI311" s="186">
        <f>IF(N311="nulová",J311,0)</f>
        <v>0</v>
      </c>
      <c r="BJ311" s="18" t="s">
        <v>82</v>
      </c>
      <c r="BK311" s="186">
        <f>ROUND(I311*H311,2)</f>
        <v>0</v>
      </c>
      <c r="BL311" s="18" t="s">
        <v>177</v>
      </c>
      <c r="BM311" s="185" t="s">
        <v>3279</v>
      </c>
    </row>
    <row r="312" spans="1:65" s="13" customFormat="1" x14ac:dyDescent="0.2">
      <c r="B312" s="192"/>
      <c r="C312" s="193"/>
      <c r="D312" s="187" t="s">
        <v>181</v>
      </c>
      <c r="E312" s="194" t="s">
        <v>19</v>
      </c>
      <c r="F312" s="195" t="s">
        <v>3280</v>
      </c>
      <c r="G312" s="193"/>
      <c r="H312" s="196">
        <v>4</v>
      </c>
      <c r="I312" s="197"/>
      <c r="J312" s="193"/>
      <c r="K312" s="193"/>
      <c r="L312" s="198"/>
      <c r="M312" s="199"/>
      <c r="N312" s="200"/>
      <c r="O312" s="200"/>
      <c r="P312" s="200"/>
      <c r="Q312" s="200"/>
      <c r="R312" s="200"/>
      <c r="S312" s="200"/>
      <c r="T312" s="201"/>
      <c r="AT312" s="202" t="s">
        <v>181</v>
      </c>
      <c r="AU312" s="202" t="s">
        <v>84</v>
      </c>
      <c r="AV312" s="13" t="s">
        <v>84</v>
      </c>
      <c r="AW312" s="13" t="s">
        <v>35</v>
      </c>
      <c r="AX312" s="13" t="s">
        <v>82</v>
      </c>
      <c r="AY312" s="202" t="s">
        <v>170</v>
      </c>
    </row>
    <row r="313" spans="1:65" s="2" customFormat="1" ht="24" x14ac:dyDescent="0.2">
      <c r="A313" s="35"/>
      <c r="B313" s="36"/>
      <c r="C313" s="174" t="s">
        <v>534</v>
      </c>
      <c r="D313" s="174" t="s">
        <v>172</v>
      </c>
      <c r="E313" s="175" t="s">
        <v>528</v>
      </c>
      <c r="F313" s="176" t="s">
        <v>529</v>
      </c>
      <c r="G313" s="177" t="s">
        <v>175</v>
      </c>
      <c r="H313" s="178">
        <v>19.609000000000002</v>
      </c>
      <c r="I313" s="179"/>
      <c r="J313" s="180">
        <f>ROUND(I313*H313,2)</f>
        <v>0</v>
      </c>
      <c r="K313" s="176" t="s">
        <v>176</v>
      </c>
      <c r="L313" s="40"/>
      <c r="M313" s="181" t="s">
        <v>19</v>
      </c>
      <c r="N313" s="182" t="s">
        <v>45</v>
      </c>
      <c r="O313" s="65"/>
      <c r="P313" s="183">
        <f>O313*H313</f>
        <v>0</v>
      </c>
      <c r="Q313" s="183">
        <v>2.45343</v>
      </c>
      <c r="R313" s="183">
        <f>Q313*H313</f>
        <v>48.109308870000007</v>
      </c>
      <c r="S313" s="183">
        <v>0</v>
      </c>
      <c r="T313" s="184">
        <f>S313*H313</f>
        <v>0</v>
      </c>
      <c r="U313" s="35"/>
      <c r="V313" s="35"/>
      <c r="W313" s="35"/>
      <c r="X313" s="35"/>
      <c r="Y313" s="35"/>
      <c r="Z313" s="35"/>
      <c r="AA313" s="35"/>
      <c r="AB313" s="35"/>
      <c r="AC313" s="35"/>
      <c r="AD313" s="35"/>
      <c r="AE313" s="35"/>
      <c r="AR313" s="185" t="s">
        <v>177</v>
      </c>
      <c r="AT313" s="185" t="s">
        <v>172</v>
      </c>
      <c r="AU313" s="185" t="s">
        <v>84</v>
      </c>
      <c r="AY313" s="18" t="s">
        <v>170</v>
      </c>
      <c r="BE313" s="186">
        <f>IF(N313="základní",J313,0)</f>
        <v>0</v>
      </c>
      <c r="BF313" s="186">
        <f>IF(N313="snížená",J313,0)</f>
        <v>0</v>
      </c>
      <c r="BG313" s="186">
        <f>IF(N313="zákl. přenesená",J313,0)</f>
        <v>0</v>
      </c>
      <c r="BH313" s="186">
        <f>IF(N313="sníž. přenesená",J313,0)</f>
        <v>0</v>
      </c>
      <c r="BI313" s="186">
        <f>IF(N313="nulová",J313,0)</f>
        <v>0</v>
      </c>
      <c r="BJ313" s="18" t="s">
        <v>82</v>
      </c>
      <c r="BK313" s="186">
        <f>ROUND(I313*H313,2)</f>
        <v>0</v>
      </c>
      <c r="BL313" s="18" t="s">
        <v>177</v>
      </c>
      <c r="BM313" s="185" t="s">
        <v>3281</v>
      </c>
    </row>
    <row r="314" spans="1:65" s="2" customFormat="1" ht="39" x14ac:dyDescent="0.2">
      <c r="A314" s="35"/>
      <c r="B314" s="36"/>
      <c r="C314" s="37"/>
      <c r="D314" s="187" t="s">
        <v>179</v>
      </c>
      <c r="E314" s="37"/>
      <c r="F314" s="188" t="s">
        <v>531</v>
      </c>
      <c r="G314" s="37"/>
      <c r="H314" s="37"/>
      <c r="I314" s="189"/>
      <c r="J314" s="37"/>
      <c r="K314" s="37"/>
      <c r="L314" s="40"/>
      <c r="M314" s="190"/>
      <c r="N314" s="191"/>
      <c r="O314" s="65"/>
      <c r="P314" s="65"/>
      <c r="Q314" s="65"/>
      <c r="R314" s="65"/>
      <c r="S314" s="65"/>
      <c r="T314" s="66"/>
      <c r="U314" s="35"/>
      <c r="V314" s="35"/>
      <c r="W314" s="35"/>
      <c r="X314" s="35"/>
      <c r="Y314" s="35"/>
      <c r="Z314" s="35"/>
      <c r="AA314" s="35"/>
      <c r="AB314" s="35"/>
      <c r="AC314" s="35"/>
      <c r="AD314" s="35"/>
      <c r="AE314" s="35"/>
      <c r="AT314" s="18" t="s">
        <v>179</v>
      </c>
      <c r="AU314" s="18" t="s">
        <v>84</v>
      </c>
    </row>
    <row r="315" spans="1:65" s="13" customFormat="1" x14ac:dyDescent="0.2">
      <c r="B315" s="192"/>
      <c r="C315" s="193"/>
      <c r="D315" s="187" t="s">
        <v>181</v>
      </c>
      <c r="E315" s="194" t="s">
        <v>19</v>
      </c>
      <c r="F315" s="195" t="s">
        <v>3282</v>
      </c>
      <c r="G315" s="193"/>
      <c r="H315" s="196">
        <v>3.0529999999999999</v>
      </c>
      <c r="I315" s="197"/>
      <c r="J315" s="193"/>
      <c r="K315" s="193"/>
      <c r="L315" s="198"/>
      <c r="M315" s="199"/>
      <c r="N315" s="200"/>
      <c r="O315" s="200"/>
      <c r="P315" s="200"/>
      <c r="Q315" s="200"/>
      <c r="R315" s="200"/>
      <c r="S315" s="200"/>
      <c r="T315" s="201"/>
      <c r="AT315" s="202" t="s">
        <v>181</v>
      </c>
      <c r="AU315" s="202" t="s">
        <v>84</v>
      </c>
      <c r="AV315" s="13" t="s">
        <v>84</v>
      </c>
      <c r="AW315" s="13" t="s">
        <v>35</v>
      </c>
      <c r="AX315" s="13" t="s">
        <v>74</v>
      </c>
      <c r="AY315" s="202" t="s">
        <v>170</v>
      </c>
    </row>
    <row r="316" spans="1:65" s="13" customFormat="1" x14ac:dyDescent="0.2">
      <c r="B316" s="192"/>
      <c r="C316" s="193"/>
      <c r="D316" s="187" t="s">
        <v>181</v>
      </c>
      <c r="E316" s="194" t="s">
        <v>19</v>
      </c>
      <c r="F316" s="195" t="s">
        <v>3283</v>
      </c>
      <c r="G316" s="193"/>
      <c r="H316" s="196">
        <v>2.1080000000000001</v>
      </c>
      <c r="I316" s="197"/>
      <c r="J316" s="193"/>
      <c r="K316" s="193"/>
      <c r="L316" s="198"/>
      <c r="M316" s="199"/>
      <c r="N316" s="200"/>
      <c r="O316" s="200"/>
      <c r="P316" s="200"/>
      <c r="Q316" s="200"/>
      <c r="R316" s="200"/>
      <c r="S316" s="200"/>
      <c r="T316" s="201"/>
      <c r="AT316" s="202" t="s">
        <v>181</v>
      </c>
      <c r="AU316" s="202" t="s">
        <v>84</v>
      </c>
      <c r="AV316" s="13" t="s">
        <v>84</v>
      </c>
      <c r="AW316" s="13" t="s">
        <v>35</v>
      </c>
      <c r="AX316" s="13" t="s">
        <v>74</v>
      </c>
      <c r="AY316" s="202" t="s">
        <v>170</v>
      </c>
    </row>
    <row r="317" spans="1:65" s="13" customFormat="1" x14ac:dyDescent="0.2">
      <c r="B317" s="192"/>
      <c r="C317" s="193"/>
      <c r="D317" s="187" t="s">
        <v>181</v>
      </c>
      <c r="E317" s="194" t="s">
        <v>19</v>
      </c>
      <c r="F317" s="195" t="s">
        <v>3284</v>
      </c>
      <c r="G317" s="193"/>
      <c r="H317" s="196">
        <v>1.0840000000000001</v>
      </c>
      <c r="I317" s="197"/>
      <c r="J317" s="193"/>
      <c r="K317" s="193"/>
      <c r="L317" s="198"/>
      <c r="M317" s="199"/>
      <c r="N317" s="200"/>
      <c r="O317" s="200"/>
      <c r="P317" s="200"/>
      <c r="Q317" s="200"/>
      <c r="R317" s="200"/>
      <c r="S317" s="200"/>
      <c r="T317" s="201"/>
      <c r="AT317" s="202" t="s">
        <v>181</v>
      </c>
      <c r="AU317" s="202" t="s">
        <v>84</v>
      </c>
      <c r="AV317" s="13" t="s">
        <v>84</v>
      </c>
      <c r="AW317" s="13" t="s">
        <v>35</v>
      </c>
      <c r="AX317" s="13" t="s">
        <v>74</v>
      </c>
      <c r="AY317" s="202" t="s">
        <v>170</v>
      </c>
    </row>
    <row r="318" spans="1:65" s="13" customFormat="1" x14ac:dyDescent="0.2">
      <c r="B318" s="192"/>
      <c r="C318" s="193"/>
      <c r="D318" s="187" t="s">
        <v>181</v>
      </c>
      <c r="E318" s="194" t="s">
        <v>19</v>
      </c>
      <c r="F318" s="195" t="s">
        <v>3285</v>
      </c>
      <c r="G318" s="193"/>
      <c r="H318" s="196">
        <v>0.36699999999999999</v>
      </c>
      <c r="I318" s="197"/>
      <c r="J318" s="193"/>
      <c r="K318" s="193"/>
      <c r="L318" s="198"/>
      <c r="M318" s="199"/>
      <c r="N318" s="200"/>
      <c r="O318" s="200"/>
      <c r="P318" s="200"/>
      <c r="Q318" s="200"/>
      <c r="R318" s="200"/>
      <c r="S318" s="200"/>
      <c r="T318" s="201"/>
      <c r="AT318" s="202" t="s">
        <v>181</v>
      </c>
      <c r="AU318" s="202" t="s">
        <v>84</v>
      </c>
      <c r="AV318" s="13" t="s">
        <v>84</v>
      </c>
      <c r="AW318" s="13" t="s">
        <v>35</v>
      </c>
      <c r="AX318" s="13" t="s">
        <v>74</v>
      </c>
      <c r="AY318" s="202" t="s">
        <v>170</v>
      </c>
    </row>
    <row r="319" spans="1:65" s="13" customFormat="1" x14ac:dyDescent="0.2">
      <c r="B319" s="192"/>
      <c r="C319" s="193"/>
      <c r="D319" s="187" t="s">
        <v>181</v>
      </c>
      <c r="E319" s="194" t="s">
        <v>19</v>
      </c>
      <c r="F319" s="195" t="s">
        <v>3286</v>
      </c>
      <c r="G319" s="193"/>
      <c r="H319" s="196">
        <v>0.44</v>
      </c>
      <c r="I319" s="197"/>
      <c r="J319" s="193"/>
      <c r="K319" s="193"/>
      <c r="L319" s="198"/>
      <c r="M319" s="199"/>
      <c r="N319" s="200"/>
      <c r="O319" s="200"/>
      <c r="P319" s="200"/>
      <c r="Q319" s="200"/>
      <c r="R319" s="200"/>
      <c r="S319" s="200"/>
      <c r="T319" s="201"/>
      <c r="AT319" s="202" t="s">
        <v>181</v>
      </c>
      <c r="AU319" s="202" t="s">
        <v>84</v>
      </c>
      <c r="AV319" s="13" t="s">
        <v>84</v>
      </c>
      <c r="AW319" s="13" t="s">
        <v>35</v>
      </c>
      <c r="AX319" s="13" t="s">
        <v>74</v>
      </c>
      <c r="AY319" s="202" t="s">
        <v>170</v>
      </c>
    </row>
    <row r="320" spans="1:65" s="13" customFormat="1" x14ac:dyDescent="0.2">
      <c r="B320" s="192"/>
      <c r="C320" s="193"/>
      <c r="D320" s="187" t="s">
        <v>181</v>
      </c>
      <c r="E320" s="194" t="s">
        <v>19</v>
      </c>
      <c r="F320" s="195" t="s">
        <v>3287</v>
      </c>
      <c r="G320" s="193"/>
      <c r="H320" s="196">
        <v>0.89500000000000002</v>
      </c>
      <c r="I320" s="197"/>
      <c r="J320" s="193"/>
      <c r="K320" s="193"/>
      <c r="L320" s="198"/>
      <c r="M320" s="199"/>
      <c r="N320" s="200"/>
      <c r="O320" s="200"/>
      <c r="P320" s="200"/>
      <c r="Q320" s="200"/>
      <c r="R320" s="200"/>
      <c r="S320" s="200"/>
      <c r="T320" s="201"/>
      <c r="AT320" s="202" t="s">
        <v>181</v>
      </c>
      <c r="AU320" s="202" t="s">
        <v>84</v>
      </c>
      <c r="AV320" s="13" t="s">
        <v>84</v>
      </c>
      <c r="AW320" s="13" t="s">
        <v>35</v>
      </c>
      <c r="AX320" s="13" t="s">
        <v>74</v>
      </c>
      <c r="AY320" s="202" t="s">
        <v>170</v>
      </c>
    </row>
    <row r="321" spans="1:65" s="13" customFormat="1" x14ac:dyDescent="0.2">
      <c r="B321" s="192"/>
      <c r="C321" s="193"/>
      <c r="D321" s="187" t="s">
        <v>181</v>
      </c>
      <c r="E321" s="194" t="s">
        <v>19</v>
      </c>
      <c r="F321" s="195" t="s">
        <v>3288</v>
      </c>
      <c r="G321" s="193"/>
      <c r="H321" s="196">
        <v>4.8330000000000002</v>
      </c>
      <c r="I321" s="197"/>
      <c r="J321" s="193"/>
      <c r="K321" s="193"/>
      <c r="L321" s="198"/>
      <c r="M321" s="199"/>
      <c r="N321" s="200"/>
      <c r="O321" s="200"/>
      <c r="P321" s="200"/>
      <c r="Q321" s="200"/>
      <c r="R321" s="200"/>
      <c r="S321" s="200"/>
      <c r="T321" s="201"/>
      <c r="AT321" s="202" t="s">
        <v>181</v>
      </c>
      <c r="AU321" s="202" t="s">
        <v>84</v>
      </c>
      <c r="AV321" s="13" t="s">
        <v>84</v>
      </c>
      <c r="AW321" s="13" t="s">
        <v>35</v>
      </c>
      <c r="AX321" s="13" t="s">
        <v>74</v>
      </c>
      <c r="AY321" s="202" t="s">
        <v>170</v>
      </c>
    </row>
    <row r="322" spans="1:65" s="13" customFormat="1" x14ac:dyDescent="0.2">
      <c r="B322" s="192"/>
      <c r="C322" s="193"/>
      <c r="D322" s="187" t="s">
        <v>181</v>
      </c>
      <c r="E322" s="194" t="s">
        <v>19</v>
      </c>
      <c r="F322" s="195" t="s">
        <v>3289</v>
      </c>
      <c r="G322" s="193"/>
      <c r="H322" s="196">
        <v>1.5580000000000001</v>
      </c>
      <c r="I322" s="197"/>
      <c r="J322" s="193"/>
      <c r="K322" s="193"/>
      <c r="L322" s="198"/>
      <c r="M322" s="199"/>
      <c r="N322" s="200"/>
      <c r="O322" s="200"/>
      <c r="P322" s="200"/>
      <c r="Q322" s="200"/>
      <c r="R322" s="200"/>
      <c r="S322" s="200"/>
      <c r="T322" s="201"/>
      <c r="AT322" s="202" t="s">
        <v>181</v>
      </c>
      <c r="AU322" s="202" t="s">
        <v>84</v>
      </c>
      <c r="AV322" s="13" t="s">
        <v>84</v>
      </c>
      <c r="AW322" s="13" t="s">
        <v>35</v>
      </c>
      <c r="AX322" s="13" t="s">
        <v>74</v>
      </c>
      <c r="AY322" s="202" t="s">
        <v>170</v>
      </c>
    </row>
    <row r="323" spans="1:65" s="13" customFormat="1" x14ac:dyDescent="0.2">
      <c r="B323" s="192"/>
      <c r="C323" s="193"/>
      <c r="D323" s="187" t="s">
        <v>181</v>
      </c>
      <c r="E323" s="194" t="s">
        <v>19</v>
      </c>
      <c r="F323" s="195" t="s">
        <v>3290</v>
      </c>
      <c r="G323" s="193"/>
      <c r="H323" s="196">
        <v>2.2709999999999999</v>
      </c>
      <c r="I323" s="197"/>
      <c r="J323" s="193"/>
      <c r="K323" s="193"/>
      <c r="L323" s="198"/>
      <c r="M323" s="199"/>
      <c r="N323" s="200"/>
      <c r="O323" s="200"/>
      <c r="P323" s="200"/>
      <c r="Q323" s="200"/>
      <c r="R323" s="200"/>
      <c r="S323" s="200"/>
      <c r="T323" s="201"/>
      <c r="AT323" s="202" t="s">
        <v>181</v>
      </c>
      <c r="AU323" s="202" t="s">
        <v>84</v>
      </c>
      <c r="AV323" s="13" t="s">
        <v>84</v>
      </c>
      <c r="AW323" s="13" t="s">
        <v>35</v>
      </c>
      <c r="AX323" s="13" t="s">
        <v>74</v>
      </c>
      <c r="AY323" s="202" t="s">
        <v>170</v>
      </c>
    </row>
    <row r="324" spans="1:65" s="13" customFormat="1" x14ac:dyDescent="0.2">
      <c r="B324" s="192"/>
      <c r="C324" s="193"/>
      <c r="D324" s="187" t="s">
        <v>181</v>
      </c>
      <c r="E324" s="194" t="s">
        <v>19</v>
      </c>
      <c r="F324" s="195" t="s">
        <v>3291</v>
      </c>
      <c r="G324" s="193"/>
      <c r="H324" s="196">
        <v>0.36699999999999999</v>
      </c>
      <c r="I324" s="197"/>
      <c r="J324" s="193"/>
      <c r="K324" s="193"/>
      <c r="L324" s="198"/>
      <c r="M324" s="199"/>
      <c r="N324" s="200"/>
      <c r="O324" s="200"/>
      <c r="P324" s="200"/>
      <c r="Q324" s="200"/>
      <c r="R324" s="200"/>
      <c r="S324" s="200"/>
      <c r="T324" s="201"/>
      <c r="AT324" s="202" t="s">
        <v>181</v>
      </c>
      <c r="AU324" s="202" t="s">
        <v>84</v>
      </c>
      <c r="AV324" s="13" t="s">
        <v>84</v>
      </c>
      <c r="AW324" s="13" t="s">
        <v>35</v>
      </c>
      <c r="AX324" s="13" t="s">
        <v>74</v>
      </c>
      <c r="AY324" s="202" t="s">
        <v>170</v>
      </c>
    </row>
    <row r="325" spans="1:65" s="13" customFormat="1" x14ac:dyDescent="0.2">
      <c r="B325" s="192"/>
      <c r="C325" s="193"/>
      <c r="D325" s="187" t="s">
        <v>181</v>
      </c>
      <c r="E325" s="194" t="s">
        <v>19</v>
      </c>
      <c r="F325" s="195" t="s">
        <v>3292</v>
      </c>
      <c r="G325" s="193"/>
      <c r="H325" s="196">
        <v>1.823</v>
      </c>
      <c r="I325" s="197"/>
      <c r="J325" s="193"/>
      <c r="K325" s="193"/>
      <c r="L325" s="198"/>
      <c r="M325" s="199"/>
      <c r="N325" s="200"/>
      <c r="O325" s="200"/>
      <c r="P325" s="200"/>
      <c r="Q325" s="200"/>
      <c r="R325" s="200"/>
      <c r="S325" s="200"/>
      <c r="T325" s="201"/>
      <c r="AT325" s="202" t="s">
        <v>181</v>
      </c>
      <c r="AU325" s="202" t="s">
        <v>84</v>
      </c>
      <c r="AV325" s="13" t="s">
        <v>84</v>
      </c>
      <c r="AW325" s="13" t="s">
        <v>35</v>
      </c>
      <c r="AX325" s="13" t="s">
        <v>74</v>
      </c>
      <c r="AY325" s="202" t="s">
        <v>170</v>
      </c>
    </row>
    <row r="326" spans="1:65" s="13" customFormat="1" x14ac:dyDescent="0.2">
      <c r="B326" s="192"/>
      <c r="C326" s="193"/>
      <c r="D326" s="187" t="s">
        <v>181</v>
      </c>
      <c r="E326" s="194" t="s">
        <v>19</v>
      </c>
      <c r="F326" s="195" t="s">
        <v>3293</v>
      </c>
      <c r="G326" s="193"/>
      <c r="H326" s="196">
        <v>0.81</v>
      </c>
      <c r="I326" s="197"/>
      <c r="J326" s="193"/>
      <c r="K326" s="193"/>
      <c r="L326" s="198"/>
      <c r="M326" s="199"/>
      <c r="N326" s="200"/>
      <c r="O326" s="200"/>
      <c r="P326" s="200"/>
      <c r="Q326" s="200"/>
      <c r="R326" s="200"/>
      <c r="S326" s="200"/>
      <c r="T326" s="201"/>
      <c r="AT326" s="202" t="s">
        <v>181</v>
      </c>
      <c r="AU326" s="202" t="s">
        <v>84</v>
      </c>
      <c r="AV326" s="13" t="s">
        <v>84</v>
      </c>
      <c r="AW326" s="13" t="s">
        <v>35</v>
      </c>
      <c r="AX326" s="13" t="s">
        <v>74</v>
      </c>
      <c r="AY326" s="202" t="s">
        <v>170</v>
      </c>
    </row>
    <row r="327" spans="1:65" s="14" customFormat="1" x14ac:dyDescent="0.2">
      <c r="B327" s="203"/>
      <c r="C327" s="204"/>
      <c r="D327" s="187" t="s">
        <v>181</v>
      </c>
      <c r="E327" s="205" t="s">
        <v>19</v>
      </c>
      <c r="F327" s="206" t="s">
        <v>185</v>
      </c>
      <c r="G327" s="204"/>
      <c r="H327" s="207">
        <v>19.609000000000002</v>
      </c>
      <c r="I327" s="208"/>
      <c r="J327" s="204"/>
      <c r="K327" s="204"/>
      <c r="L327" s="209"/>
      <c r="M327" s="210"/>
      <c r="N327" s="211"/>
      <c r="O327" s="211"/>
      <c r="P327" s="211"/>
      <c r="Q327" s="211"/>
      <c r="R327" s="211"/>
      <c r="S327" s="211"/>
      <c r="T327" s="212"/>
      <c r="AT327" s="213" t="s">
        <v>181</v>
      </c>
      <c r="AU327" s="213" t="s">
        <v>84</v>
      </c>
      <c r="AV327" s="14" t="s">
        <v>177</v>
      </c>
      <c r="AW327" s="14" t="s">
        <v>35</v>
      </c>
      <c r="AX327" s="14" t="s">
        <v>82</v>
      </c>
      <c r="AY327" s="213" t="s">
        <v>170</v>
      </c>
    </row>
    <row r="328" spans="1:65" s="2" customFormat="1" ht="21.75" customHeight="1" x14ac:dyDescent="0.2">
      <c r="A328" s="35"/>
      <c r="B328" s="36"/>
      <c r="C328" s="174" t="s">
        <v>539</v>
      </c>
      <c r="D328" s="174" t="s">
        <v>172</v>
      </c>
      <c r="E328" s="175" t="s">
        <v>540</v>
      </c>
      <c r="F328" s="176" t="s">
        <v>541</v>
      </c>
      <c r="G328" s="177" t="s">
        <v>248</v>
      </c>
      <c r="H328" s="178">
        <v>50.524999999999999</v>
      </c>
      <c r="I328" s="179"/>
      <c r="J328" s="180">
        <f>ROUND(I328*H328,2)</f>
        <v>0</v>
      </c>
      <c r="K328" s="176" t="s">
        <v>176</v>
      </c>
      <c r="L328" s="40"/>
      <c r="M328" s="181" t="s">
        <v>19</v>
      </c>
      <c r="N328" s="182" t="s">
        <v>45</v>
      </c>
      <c r="O328" s="65"/>
      <c r="P328" s="183">
        <f>O328*H328</f>
        <v>0</v>
      </c>
      <c r="Q328" s="183">
        <v>5.3299999999999997E-3</v>
      </c>
      <c r="R328" s="183">
        <f>Q328*H328</f>
        <v>0.26929824999999996</v>
      </c>
      <c r="S328" s="183">
        <v>0</v>
      </c>
      <c r="T328" s="184">
        <f>S328*H328</f>
        <v>0</v>
      </c>
      <c r="U328" s="35"/>
      <c r="V328" s="35"/>
      <c r="W328" s="35"/>
      <c r="X328" s="35"/>
      <c r="Y328" s="35"/>
      <c r="Z328" s="35"/>
      <c r="AA328" s="35"/>
      <c r="AB328" s="35"/>
      <c r="AC328" s="35"/>
      <c r="AD328" s="35"/>
      <c r="AE328" s="35"/>
      <c r="AR328" s="185" t="s">
        <v>177</v>
      </c>
      <c r="AT328" s="185" t="s">
        <v>172</v>
      </c>
      <c r="AU328" s="185" t="s">
        <v>84</v>
      </c>
      <c r="AY328" s="18" t="s">
        <v>170</v>
      </c>
      <c r="BE328" s="186">
        <f>IF(N328="základní",J328,0)</f>
        <v>0</v>
      </c>
      <c r="BF328" s="186">
        <f>IF(N328="snížená",J328,0)</f>
        <v>0</v>
      </c>
      <c r="BG328" s="186">
        <f>IF(N328="zákl. přenesená",J328,0)</f>
        <v>0</v>
      </c>
      <c r="BH328" s="186">
        <f>IF(N328="sníž. přenesená",J328,0)</f>
        <v>0</v>
      </c>
      <c r="BI328" s="186">
        <f>IF(N328="nulová",J328,0)</f>
        <v>0</v>
      </c>
      <c r="BJ328" s="18" t="s">
        <v>82</v>
      </c>
      <c r="BK328" s="186">
        <f>ROUND(I328*H328,2)</f>
        <v>0</v>
      </c>
      <c r="BL328" s="18" t="s">
        <v>177</v>
      </c>
      <c r="BM328" s="185" t="s">
        <v>3294</v>
      </c>
    </row>
    <row r="329" spans="1:65" s="2" customFormat="1" ht="146.25" x14ac:dyDescent="0.2">
      <c r="A329" s="35"/>
      <c r="B329" s="36"/>
      <c r="C329" s="37"/>
      <c r="D329" s="187" t="s">
        <v>179</v>
      </c>
      <c r="E329" s="37"/>
      <c r="F329" s="188" t="s">
        <v>543</v>
      </c>
      <c r="G329" s="37"/>
      <c r="H329" s="37"/>
      <c r="I329" s="189"/>
      <c r="J329" s="37"/>
      <c r="K329" s="37"/>
      <c r="L329" s="40"/>
      <c r="M329" s="190"/>
      <c r="N329" s="191"/>
      <c r="O329" s="65"/>
      <c r="P329" s="65"/>
      <c r="Q329" s="65"/>
      <c r="R329" s="65"/>
      <c r="S329" s="65"/>
      <c r="T329" s="66"/>
      <c r="U329" s="35"/>
      <c r="V329" s="35"/>
      <c r="W329" s="35"/>
      <c r="X329" s="35"/>
      <c r="Y329" s="35"/>
      <c r="Z329" s="35"/>
      <c r="AA329" s="35"/>
      <c r="AB329" s="35"/>
      <c r="AC329" s="35"/>
      <c r="AD329" s="35"/>
      <c r="AE329" s="35"/>
      <c r="AT329" s="18" t="s">
        <v>179</v>
      </c>
      <c r="AU329" s="18" t="s">
        <v>84</v>
      </c>
    </row>
    <row r="330" spans="1:65" s="13" customFormat="1" x14ac:dyDescent="0.2">
      <c r="B330" s="192"/>
      <c r="C330" s="193"/>
      <c r="D330" s="187" t="s">
        <v>181</v>
      </c>
      <c r="E330" s="194" t="s">
        <v>19</v>
      </c>
      <c r="F330" s="195" t="s">
        <v>3295</v>
      </c>
      <c r="G330" s="193"/>
      <c r="H330" s="196">
        <v>13.569000000000001</v>
      </c>
      <c r="I330" s="197"/>
      <c r="J330" s="193"/>
      <c r="K330" s="193"/>
      <c r="L330" s="198"/>
      <c r="M330" s="199"/>
      <c r="N330" s="200"/>
      <c r="O330" s="200"/>
      <c r="P330" s="200"/>
      <c r="Q330" s="200"/>
      <c r="R330" s="200"/>
      <c r="S330" s="200"/>
      <c r="T330" s="201"/>
      <c r="AT330" s="202" t="s">
        <v>181</v>
      </c>
      <c r="AU330" s="202" t="s">
        <v>84</v>
      </c>
      <c r="AV330" s="13" t="s">
        <v>84</v>
      </c>
      <c r="AW330" s="13" t="s">
        <v>35</v>
      </c>
      <c r="AX330" s="13" t="s">
        <v>74</v>
      </c>
      <c r="AY330" s="202" t="s">
        <v>170</v>
      </c>
    </row>
    <row r="331" spans="1:65" s="13" customFormat="1" x14ac:dyDescent="0.2">
      <c r="B331" s="192"/>
      <c r="C331" s="193"/>
      <c r="D331" s="187" t="s">
        <v>181</v>
      </c>
      <c r="E331" s="194" t="s">
        <v>19</v>
      </c>
      <c r="F331" s="195" t="s">
        <v>3296</v>
      </c>
      <c r="G331" s="193"/>
      <c r="H331" s="196">
        <v>21.478999999999999</v>
      </c>
      <c r="I331" s="197"/>
      <c r="J331" s="193"/>
      <c r="K331" s="193"/>
      <c r="L331" s="198"/>
      <c r="M331" s="199"/>
      <c r="N331" s="200"/>
      <c r="O331" s="200"/>
      <c r="P331" s="200"/>
      <c r="Q331" s="200"/>
      <c r="R331" s="200"/>
      <c r="S331" s="200"/>
      <c r="T331" s="201"/>
      <c r="AT331" s="202" t="s">
        <v>181</v>
      </c>
      <c r="AU331" s="202" t="s">
        <v>84</v>
      </c>
      <c r="AV331" s="13" t="s">
        <v>84</v>
      </c>
      <c r="AW331" s="13" t="s">
        <v>35</v>
      </c>
      <c r="AX331" s="13" t="s">
        <v>74</v>
      </c>
      <c r="AY331" s="202" t="s">
        <v>170</v>
      </c>
    </row>
    <row r="332" spans="1:65" s="13" customFormat="1" x14ac:dyDescent="0.2">
      <c r="B332" s="192"/>
      <c r="C332" s="193"/>
      <c r="D332" s="187" t="s">
        <v>181</v>
      </c>
      <c r="E332" s="194" t="s">
        <v>19</v>
      </c>
      <c r="F332" s="195" t="s">
        <v>3297</v>
      </c>
      <c r="G332" s="193"/>
      <c r="H332" s="196">
        <v>1.7589999999999999</v>
      </c>
      <c r="I332" s="197"/>
      <c r="J332" s="193"/>
      <c r="K332" s="193"/>
      <c r="L332" s="198"/>
      <c r="M332" s="199"/>
      <c r="N332" s="200"/>
      <c r="O332" s="200"/>
      <c r="P332" s="200"/>
      <c r="Q332" s="200"/>
      <c r="R332" s="200"/>
      <c r="S332" s="200"/>
      <c r="T332" s="201"/>
      <c r="AT332" s="202" t="s">
        <v>181</v>
      </c>
      <c r="AU332" s="202" t="s">
        <v>84</v>
      </c>
      <c r="AV332" s="13" t="s">
        <v>84</v>
      </c>
      <c r="AW332" s="13" t="s">
        <v>35</v>
      </c>
      <c r="AX332" s="13" t="s">
        <v>74</v>
      </c>
      <c r="AY332" s="202" t="s">
        <v>170</v>
      </c>
    </row>
    <row r="333" spans="1:65" s="13" customFormat="1" x14ac:dyDescent="0.2">
      <c r="B333" s="192"/>
      <c r="C333" s="193"/>
      <c r="D333" s="187" t="s">
        <v>181</v>
      </c>
      <c r="E333" s="194" t="s">
        <v>19</v>
      </c>
      <c r="F333" s="195" t="s">
        <v>3298</v>
      </c>
      <c r="G333" s="193"/>
      <c r="H333" s="196">
        <v>3.5910000000000002</v>
      </c>
      <c r="I333" s="197"/>
      <c r="J333" s="193"/>
      <c r="K333" s="193"/>
      <c r="L333" s="198"/>
      <c r="M333" s="199"/>
      <c r="N333" s="200"/>
      <c r="O333" s="200"/>
      <c r="P333" s="200"/>
      <c r="Q333" s="200"/>
      <c r="R333" s="200"/>
      <c r="S333" s="200"/>
      <c r="T333" s="201"/>
      <c r="AT333" s="202" t="s">
        <v>181</v>
      </c>
      <c r="AU333" s="202" t="s">
        <v>84</v>
      </c>
      <c r="AV333" s="13" t="s">
        <v>84</v>
      </c>
      <c r="AW333" s="13" t="s">
        <v>35</v>
      </c>
      <c r="AX333" s="13" t="s">
        <v>74</v>
      </c>
      <c r="AY333" s="202" t="s">
        <v>170</v>
      </c>
    </row>
    <row r="334" spans="1:65" s="13" customFormat="1" x14ac:dyDescent="0.2">
      <c r="B334" s="192"/>
      <c r="C334" s="193"/>
      <c r="D334" s="187" t="s">
        <v>181</v>
      </c>
      <c r="E334" s="194" t="s">
        <v>19</v>
      </c>
      <c r="F334" s="195" t="s">
        <v>3299</v>
      </c>
      <c r="G334" s="193"/>
      <c r="H334" s="196">
        <v>6.11</v>
      </c>
      <c r="I334" s="197"/>
      <c r="J334" s="193"/>
      <c r="K334" s="193"/>
      <c r="L334" s="198"/>
      <c r="M334" s="199"/>
      <c r="N334" s="200"/>
      <c r="O334" s="200"/>
      <c r="P334" s="200"/>
      <c r="Q334" s="200"/>
      <c r="R334" s="200"/>
      <c r="S334" s="200"/>
      <c r="T334" s="201"/>
      <c r="AT334" s="202" t="s">
        <v>181</v>
      </c>
      <c r="AU334" s="202" t="s">
        <v>84</v>
      </c>
      <c r="AV334" s="13" t="s">
        <v>84</v>
      </c>
      <c r="AW334" s="13" t="s">
        <v>35</v>
      </c>
      <c r="AX334" s="13" t="s">
        <v>74</v>
      </c>
      <c r="AY334" s="202" t="s">
        <v>170</v>
      </c>
    </row>
    <row r="335" spans="1:65" s="13" customFormat="1" x14ac:dyDescent="0.2">
      <c r="B335" s="192"/>
      <c r="C335" s="193"/>
      <c r="D335" s="187" t="s">
        <v>181</v>
      </c>
      <c r="E335" s="194" t="s">
        <v>19</v>
      </c>
      <c r="F335" s="195" t="s">
        <v>3300</v>
      </c>
      <c r="G335" s="193"/>
      <c r="H335" s="196">
        <v>4.0170000000000003</v>
      </c>
      <c r="I335" s="197"/>
      <c r="J335" s="193"/>
      <c r="K335" s="193"/>
      <c r="L335" s="198"/>
      <c r="M335" s="199"/>
      <c r="N335" s="200"/>
      <c r="O335" s="200"/>
      <c r="P335" s="200"/>
      <c r="Q335" s="200"/>
      <c r="R335" s="200"/>
      <c r="S335" s="200"/>
      <c r="T335" s="201"/>
      <c r="AT335" s="202" t="s">
        <v>181</v>
      </c>
      <c r="AU335" s="202" t="s">
        <v>84</v>
      </c>
      <c r="AV335" s="13" t="s">
        <v>84</v>
      </c>
      <c r="AW335" s="13" t="s">
        <v>35</v>
      </c>
      <c r="AX335" s="13" t="s">
        <v>74</v>
      </c>
      <c r="AY335" s="202" t="s">
        <v>170</v>
      </c>
    </row>
    <row r="336" spans="1:65" s="14" customFormat="1" x14ac:dyDescent="0.2">
      <c r="B336" s="203"/>
      <c r="C336" s="204"/>
      <c r="D336" s="187" t="s">
        <v>181</v>
      </c>
      <c r="E336" s="205" t="s">
        <v>19</v>
      </c>
      <c r="F336" s="206" t="s">
        <v>185</v>
      </c>
      <c r="G336" s="204"/>
      <c r="H336" s="207">
        <v>50.524999999999999</v>
      </c>
      <c r="I336" s="208"/>
      <c r="J336" s="204"/>
      <c r="K336" s="204"/>
      <c r="L336" s="209"/>
      <c r="M336" s="210"/>
      <c r="N336" s="211"/>
      <c r="O336" s="211"/>
      <c r="P336" s="211"/>
      <c r="Q336" s="211"/>
      <c r="R336" s="211"/>
      <c r="S336" s="211"/>
      <c r="T336" s="212"/>
      <c r="AT336" s="213" t="s">
        <v>181</v>
      </c>
      <c r="AU336" s="213" t="s">
        <v>84</v>
      </c>
      <c r="AV336" s="14" t="s">
        <v>177</v>
      </c>
      <c r="AW336" s="14" t="s">
        <v>35</v>
      </c>
      <c r="AX336" s="14" t="s">
        <v>82</v>
      </c>
      <c r="AY336" s="213" t="s">
        <v>170</v>
      </c>
    </row>
    <row r="337" spans="1:65" s="2" customFormat="1" ht="24" x14ac:dyDescent="0.2">
      <c r="A337" s="35"/>
      <c r="B337" s="36"/>
      <c r="C337" s="174" t="s">
        <v>547</v>
      </c>
      <c r="D337" s="174" t="s">
        <v>172</v>
      </c>
      <c r="E337" s="175" t="s">
        <v>548</v>
      </c>
      <c r="F337" s="176" t="s">
        <v>549</v>
      </c>
      <c r="G337" s="177" t="s">
        <v>248</v>
      </c>
      <c r="H337" s="178">
        <v>50.524999999999999</v>
      </c>
      <c r="I337" s="179"/>
      <c r="J337" s="180">
        <f>ROUND(I337*H337,2)</f>
        <v>0</v>
      </c>
      <c r="K337" s="176" t="s">
        <v>176</v>
      </c>
      <c r="L337" s="40"/>
      <c r="M337" s="181" t="s">
        <v>19</v>
      </c>
      <c r="N337" s="182" t="s">
        <v>45</v>
      </c>
      <c r="O337" s="65"/>
      <c r="P337" s="183">
        <f>O337*H337</f>
        <v>0</v>
      </c>
      <c r="Q337" s="183">
        <v>0</v>
      </c>
      <c r="R337" s="183">
        <f>Q337*H337</f>
        <v>0</v>
      </c>
      <c r="S337" s="183">
        <v>0</v>
      </c>
      <c r="T337" s="184">
        <f>S337*H337</f>
        <v>0</v>
      </c>
      <c r="U337" s="35"/>
      <c r="V337" s="35"/>
      <c r="W337" s="35"/>
      <c r="X337" s="35"/>
      <c r="Y337" s="35"/>
      <c r="Z337" s="35"/>
      <c r="AA337" s="35"/>
      <c r="AB337" s="35"/>
      <c r="AC337" s="35"/>
      <c r="AD337" s="35"/>
      <c r="AE337" s="35"/>
      <c r="AR337" s="185" t="s">
        <v>177</v>
      </c>
      <c r="AT337" s="185" t="s">
        <v>172</v>
      </c>
      <c r="AU337" s="185" t="s">
        <v>84</v>
      </c>
      <c r="AY337" s="18" t="s">
        <v>170</v>
      </c>
      <c r="BE337" s="186">
        <f>IF(N337="základní",J337,0)</f>
        <v>0</v>
      </c>
      <c r="BF337" s="186">
        <f>IF(N337="snížená",J337,0)</f>
        <v>0</v>
      </c>
      <c r="BG337" s="186">
        <f>IF(N337="zákl. přenesená",J337,0)</f>
        <v>0</v>
      </c>
      <c r="BH337" s="186">
        <f>IF(N337="sníž. přenesená",J337,0)</f>
        <v>0</v>
      </c>
      <c r="BI337" s="186">
        <f>IF(N337="nulová",J337,0)</f>
        <v>0</v>
      </c>
      <c r="BJ337" s="18" t="s">
        <v>82</v>
      </c>
      <c r="BK337" s="186">
        <f>ROUND(I337*H337,2)</f>
        <v>0</v>
      </c>
      <c r="BL337" s="18" t="s">
        <v>177</v>
      </c>
      <c r="BM337" s="185" t="s">
        <v>3301</v>
      </c>
    </row>
    <row r="338" spans="1:65" s="2" customFormat="1" ht="146.25" x14ac:dyDescent="0.2">
      <c r="A338" s="35"/>
      <c r="B338" s="36"/>
      <c r="C338" s="37"/>
      <c r="D338" s="187" t="s">
        <v>179</v>
      </c>
      <c r="E338" s="37"/>
      <c r="F338" s="188" t="s">
        <v>543</v>
      </c>
      <c r="G338" s="37"/>
      <c r="H338" s="37"/>
      <c r="I338" s="189"/>
      <c r="J338" s="37"/>
      <c r="K338" s="37"/>
      <c r="L338" s="40"/>
      <c r="M338" s="190"/>
      <c r="N338" s="191"/>
      <c r="O338" s="65"/>
      <c r="P338" s="65"/>
      <c r="Q338" s="65"/>
      <c r="R338" s="65"/>
      <c r="S338" s="65"/>
      <c r="T338" s="66"/>
      <c r="U338" s="35"/>
      <c r="V338" s="35"/>
      <c r="W338" s="35"/>
      <c r="X338" s="35"/>
      <c r="Y338" s="35"/>
      <c r="Z338" s="35"/>
      <c r="AA338" s="35"/>
      <c r="AB338" s="35"/>
      <c r="AC338" s="35"/>
      <c r="AD338" s="35"/>
      <c r="AE338" s="35"/>
      <c r="AT338" s="18" t="s">
        <v>179</v>
      </c>
      <c r="AU338" s="18" t="s">
        <v>84</v>
      </c>
    </row>
    <row r="339" spans="1:65" s="2" customFormat="1" ht="24" x14ac:dyDescent="0.2">
      <c r="A339" s="35"/>
      <c r="B339" s="36"/>
      <c r="C339" s="174" t="s">
        <v>551</v>
      </c>
      <c r="D339" s="174" t="s">
        <v>172</v>
      </c>
      <c r="E339" s="175" t="s">
        <v>552</v>
      </c>
      <c r="F339" s="176" t="s">
        <v>553</v>
      </c>
      <c r="G339" s="177" t="s">
        <v>248</v>
      </c>
      <c r="H339" s="178">
        <v>15.477</v>
      </c>
      <c r="I339" s="179"/>
      <c r="J339" s="180">
        <f>ROUND(I339*H339,2)</f>
        <v>0</v>
      </c>
      <c r="K339" s="176" t="s">
        <v>176</v>
      </c>
      <c r="L339" s="40"/>
      <c r="M339" s="181" t="s">
        <v>19</v>
      </c>
      <c r="N339" s="182" t="s">
        <v>45</v>
      </c>
      <c r="O339" s="65"/>
      <c r="P339" s="183">
        <f>O339*H339</f>
        <v>0</v>
      </c>
      <c r="Q339" s="183">
        <v>8.8000000000000003E-4</v>
      </c>
      <c r="R339" s="183">
        <f>Q339*H339</f>
        <v>1.3619760000000002E-2</v>
      </c>
      <c r="S339" s="183">
        <v>0</v>
      </c>
      <c r="T339" s="184">
        <f>S339*H339</f>
        <v>0</v>
      </c>
      <c r="U339" s="35"/>
      <c r="V339" s="35"/>
      <c r="W339" s="35"/>
      <c r="X339" s="35"/>
      <c r="Y339" s="35"/>
      <c r="Z339" s="35"/>
      <c r="AA339" s="35"/>
      <c r="AB339" s="35"/>
      <c r="AC339" s="35"/>
      <c r="AD339" s="35"/>
      <c r="AE339" s="35"/>
      <c r="AR339" s="185" t="s">
        <v>177</v>
      </c>
      <c r="AT339" s="185" t="s">
        <v>172</v>
      </c>
      <c r="AU339" s="185" t="s">
        <v>84</v>
      </c>
      <c r="AY339" s="18" t="s">
        <v>170</v>
      </c>
      <c r="BE339" s="186">
        <f>IF(N339="základní",J339,0)</f>
        <v>0</v>
      </c>
      <c r="BF339" s="186">
        <f>IF(N339="snížená",J339,0)</f>
        <v>0</v>
      </c>
      <c r="BG339" s="186">
        <f>IF(N339="zákl. přenesená",J339,0)</f>
        <v>0</v>
      </c>
      <c r="BH339" s="186">
        <f>IF(N339="sníž. přenesená",J339,0)</f>
        <v>0</v>
      </c>
      <c r="BI339" s="186">
        <f>IF(N339="nulová",J339,0)</f>
        <v>0</v>
      </c>
      <c r="BJ339" s="18" t="s">
        <v>82</v>
      </c>
      <c r="BK339" s="186">
        <f>ROUND(I339*H339,2)</f>
        <v>0</v>
      </c>
      <c r="BL339" s="18" t="s">
        <v>177</v>
      </c>
      <c r="BM339" s="185" t="s">
        <v>3302</v>
      </c>
    </row>
    <row r="340" spans="1:65" s="2" customFormat="1" ht="29.25" x14ac:dyDescent="0.2">
      <c r="A340" s="35"/>
      <c r="B340" s="36"/>
      <c r="C340" s="37"/>
      <c r="D340" s="187" t="s">
        <v>179</v>
      </c>
      <c r="E340" s="37"/>
      <c r="F340" s="188" t="s">
        <v>555</v>
      </c>
      <c r="G340" s="37"/>
      <c r="H340" s="37"/>
      <c r="I340" s="189"/>
      <c r="J340" s="37"/>
      <c r="K340" s="37"/>
      <c r="L340" s="40"/>
      <c r="M340" s="190"/>
      <c r="N340" s="191"/>
      <c r="O340" s="65"/>
      <c r="P340" s="65"/>
      <c r="Q340" s="65"/>
      <c r="R340" s="65"/>
      <c r="S340" s="65"/>
      <c r="T340" s="66"/>
      <c r="U340" s="35"/>
      <c r="V340" s="35"/>
      <c r="W340" s="35"/>
      <c r="X340" s="35"/>
      <c r="Y340" s="35"/>
      <c r="Z340" s="35"/>
      <c r="AA340" s="35"/>
      <c r="AB340" s="35"/>
      <c r="AC340" s="35"/>
      <c r="AD340" s="35"/>
      <c r="AE340" s="35"/>
      <c r="AT340" s="18" t="s">
        <v>179</v>
      </c>
      <c r="AU340" s="18" t="s">
        <v>84</v>
      </c>
    </row>
    <row r="341" spans="1:65" s="13" customFormat="1" x14ac:dyDescent="0.2">
      <c r="B341" s="192"/>
      <c r="C341" s="193"/>
      <c r="D341" s="187" t="s">
        <v>181</v>
      </c>
      <c r="E341" s="194" t="s">
        <v>19</v>
      </c>
      <c r="F341" s="195" t="s">
        <v>3297</v>
      </c>
      <c r="G341" s="193"/>
      <c r="H341" s="196">
        <v>1.7589999999999999</v>
      </c>
      <c r="I341" s="197"/>
      <c r="J341" s="193"/>
      <c r="K341" s="193"/>
      <c r="L341" s="198"/>
      <c r="M341" s="199"/>
      <c r="N341" s="200"/>
      <c r="O341" s="200"/>
      <c r="P341" s="200"/>
      <c r="Q341" s="200"/>
      <c r="R341" s="200"/>
      <c r="S341" s="200"/>
      <c r="T341" s="201"/>
      <c r="AT341" s="202" t="s">
        <v>181</v>
      </c>
      <c r="AU341" s="202" t="s">
        <v>84</v>
      </c>
      <c r="AV341" s="13" t="s">
        <v>84</v>
      </c>
      <c r="AW341" s="13" t="s">
        <v>35</v>
      </c>
      <c r="AX341" s="13" t="s">
        <v>74</v>
      </c>
      <c r="AY341" s="202" t="s">
        <v>170</v>
      </c>
    </row>
    <row r="342" spans="1:65" s="13" customFormat="1" x14ac:dyDescent="0.2">
      <c r="B342" s="192"/>
      <c r="C342" s="193"/>
      <c r="D342" s="187" t="s">
        <v>181</v>
      </c>
      <c r="E342" s="194" t="s">
        <v>19</v>
      </c>
      <c r="F342" s="195" t="s">
        <v>3298</v>
      </c>
      <c r="G342" s="193"/>
      <c r="H342" s="196">
        <v>3.5910000000000002</v>
      </c>
      <c r="I342" s="197"/>
      <c r="J342" s="193"/>
      <c r="K342" s="193"/>
      <c r="L342" s="198"/>
      <c r="M342" s="199"/>
      <c r="N342" s="200"/>
      <c r="O342" s="200"/>
      <c r="P342" s="200"/>
      <c r="Q342" s="200"/>
      <c r="R342" s="200"/>
      <c r="S342" s="200"/>
      <c r="T342" s="201"/>
      <c r="AT342" s="202" t="s">
        <v>181</v>
      </c>
      <c r="AU342" s="202" t="s">
        <v>84</v>
      </c>
      <c r="AV342" s="13" t="s">
        <v>84</v>
      </c>
      <c r="AW342" s="13" t="s">
        <v>35</v>
      </c>
      <c r="AX342" s="13" t="s">
        <v>74</v>
      </c>
      <c r="AY342" s="202" t="s">
        <v>170</v>
      </c>
    </row>
    <row r="343" spans="1:65" s="13" customFormat="1" x14ac:dyDescent="0.2">
      <c r="B343" s="192"/>
      <c r="C343" s="193"/>
      <c r="D343" s="187" t="s">
        <v>181</v>
      </c>
      <c r="E343" s="194" t="s">
        <v>19</v>
      </c>
      <c r="F343" s="195" t="s">
        <v>3299</v>
      </c>
      <c r="G343" s="193"/>
      <c r="H343" s="196">
        <v>6.11</v>
      </c>
      <c r="I343" s="197"/>
      <c r="J343" s="193"/>
      <c r="K343" s="193"/>
      <c r="L343" s="198"/>
      <c r="M343" s="199"/>
      <c r="N343" s="200"/>
      <c r="O343" s="200"/>
      <c r="P343" s="200"/>
      <c r="Q343" s="200"/>
      <c r="R343" s="200"/>
      <c r="S343" s="200"/>
      <c r="T343" s="201"/>
      <c r="AT343" s="202" t="s">
        <v>181</v>
      </c>
      <c r="AU343" s="202" t="s">
        <v>84</v>
      </c>
      <c r="AV343" s="13" t="s">
        <v>84</v>
      </c>
      <c r="AW343" s="13" t="s">
        <v>35</v>
      </c>
      <c r="AX343" s="13" t="s">
        <v>74</v>
      </c>
      <c r="AY343" s="202" t="s">
        <v>170</v>
      </c>
    </row>
    <row r="344" spans="1:65" s="13" customFormat="1" x14ac:dyDescent="0.2">
      <c r="B344" s="192"/>
      <c r="C344" s="193"/>
      <c r="D344" s="187" t="s">
        <v>181</v>
      </c>
      <c r="E344" s="194" t="s">
        <v>19</v>
      </c>
      <c r="F344" s="195" t="s">
        <v>3300</v>
      </c>
      <c r="G344" s="193"/>
      <c r="H344" s="196">
        <v>4.0170000000000003</v>
      </c>
      <c r="I344" s="197"/>
      <c r="J344" s="193"/>
      <c r="K344" s="193"/>
      <c r="L344" s="198"/>
      <c r="M344" s="199"/>
      <c r="N344" s="200"/>
      <c r="O344" s="200"/>
      <c r="P344" s="200"/>
      <c r="Q344" s="200"/>
      <c r="R344" s="200"/>
      <c r="S344" s="200"/>
      <c r="T344" s="201"/>
      <c r="AT344" s="202" t="s">
        <v>181</v>
      </c>
      <c r="AU344" s="202" t="s">
        <v>84</v>
      </c>
      <c r="AV344" s="13" t="s">
        <v>84</v>
      </c>
      <c r="AW344" s="13" t="s">
        <v>35</v>
      </c>
      <c r="AX344" s="13" t="s">
        <v>74</v>
      </c>
      <c r="AY344" s="202" t="s">
        <v>170</v>
      </c>
    </row>
    <row r="345" spans="1:65" s="14" customFormat="1" x14ac:dyDescent="0.2">
      <c r="B345" s="203"/>
      <c r="C345" s="204"/>
      <c r="D345" s="187" t="s">
        <v>181</v>
      </c>
      <c r="E345" s="205" t="s">
        <v>19</v>
      </c>
      <c r="F345" s="206" t="s">
        <v>185</v>
      </c>
      <c r="G345" s="204"/>
      <c r="H345" s="207">
        <v>15.477</v>
      </c>
      <c r="I345" s="208"/>
      <c r="J345" s="204"/>
      <c r="K345" s="204"/>
      <c r="L345" s="209"/>
      <c r="M345" s="210"/>
      <c r="N345" s="211"/>
      <c r="O345" s="211"/>
      <c r="P345" s="211"/>
      <c r="Q345" s="211"/>
      <c r="R345" s="211"/>
      <c r="S345" s="211"/>
      <c r="T345" s="212"/>
      <c r="AT345" s="213" t="s">
        <v>181</v>
      </c>
      <c r="AU345" s="213" t="s">
        <v>84</v>
      </c>
      <c r="AV345" s="14" t="s">
        <v>177</v>
      </c>
      <c r="AW345" s="14" t="s">
        <v>35</v>
      </c>
      <c r="AX345" s="14" t="s">
        <v>82</v>
      </c>
      <c r="AY345" s="213" t="s">
        <v>170</v>
      </c>
    </row>
    <row r="346" spans="1:65" s="2" customFormat="1" ht="24" x14ac:dyDescent="0.2">
      <c r="A346" s="35"/>
      <c r="B346" s="36"/>
      <c r="C346" s="174" t="s">
        <v>558</v>
      </c>
      <c r="D346" s="174" t="s">
        <v>172</v>
      </c>
      <c r="E346" s="175" t="s">
        <v>559</v>
      </c>
      <c r="F346" s="176" t="s">
        <v>560</v>
      </c>
      <c r="G346" s="177" t="s">
        <v>248</v>
      </c>
      <c r="H346" s="178">
        <v>15.477</v>
      </c>
      <c r="I346" s="179"/>
      <c r="J346" s="180">
        <f>ROUND(I346*H346,2)</f>
        <v>0</v>
      </c>
      <c r="K346" s="176" t="s">
        <v>176</v>
      </c>
      <c r="L346" s="40"/>
      <c r="M346" s="181" t="s">
        <v>19</v>
      </c>
      <c r="N346" s="182" t="s">
        <v>45</v>
      </c>
      <c r="O346" s="65"/>
      <c r="P346" s="183">
        <f>O346*H346</f>
        <v>0</v>
      </c>
      <c r="Q346" s="183">
        <v>0</v>
      </c>
      <c r="R346" s="183">
        <f>Q346*H346</f>
        <v>0</v>
      </c>
      <c r="S346" s="183">
        <v>0</v>
      </c>
      <c r="T346" s="184">
        <f>S346*H346</f>
        <v>0</v>
      </c>
      <c r="U346" s="35"/>
      <c r="V346" s="35"/>
      <c r="W346" s="35"/>
      <c r="X346" s="35"/>
      <c r="Y346" s="35"/>
      <c r="Z346" s="35"/>
      <c r="AA346" s="35"/>
      <c r="AB346" s="35"/>
      <c r="AC346" s="35"/>
      <c r="AD346" s="35"/>
      <c r="AE346" s="35"/>
      <c r="AR346" s="185" t="s">
        <v>177</v>
      </c>
      <c r="AT346" s="185" t="s">
        <v>172</v>
      </c>
      <c r="AU346" s="185" t="s">
        <v>84</v>
      </c>
      <c r="AY346" s="18" t="s">
        <v>170</v>
      </c>
      <c r="BE346" s="186">
        <f>IF(N346="základní",J346,0)</f>
        <v>0</v>
      </c>
      <c r="BF346" s="186">
        <f>IF(N346="snížená",J346,0)</f>
        <v>0</v>
      </c>
      <c r="BG346" s="186">
        <f>IF(N346="zákl. přenesená",J346,0)</f>
        <v>0</v>
      </c>
      <c r="BH346" s="186">
        <f>IF(N346="sníž. přenesená",J346,0)</f>
        <v>0</v>
      </c>
      <c r="BI346" s="186">
        <f>IF(N346="nulová",J346,0)</f>
        <v>0</v>
      </c>
      <c r="BJ346" s="18" t="s">
        <v>82</v>
      </c>
      <c r="BK346" s="186">
        <f>ROUND(I346*H346,2)</f>
        <v>0</v>
      </c>
      <c r="BL346" s="18" t="s">
        <v>177</v>
      </c>
      <c r="BM346" s="185" t="s">
        <v>3303</v>
      </c>
    </row>
    <row r="347" spans="1:65" s="2" customFormat="1" ht="29.25" x14ac:dyDescent="0.2">
      <c r="A347" s="35"/>
      <c r="B347" s="36"/>
      <c r="C347" s="37"/>
      <c r="D347" s="187" t="s">
        <v>179</v>
      </c>
      <c r="E347" s="37"/>
      <c r="F347" s="188" t="s">
        <v>555</v>
      </c>
      <c r="G347" s="37"/>
      <c r="H347" s="37"/>
      <c r="I347" s="189"/>
      <c r="J347" s="37"/>
      <c r="K347" s="37"/>
      <c r="L347" s="40"/>
      <c r="M347" s="190"/>
      <c r="N347" s="191"/>
      <c r="O347" s="65"/>
      <c r="P347" s="65"/>
      <c r="Q347" s="65"/>
      <c r="R347" s="65"/>
      <c r="S347" s="65"/>
      <c r="T347" s="66"/>
      <c r="U347" s="35"/>
      <c r="V347" s="35"/>
      <c r="W347" s="35"/>
      <c r="X347" s="35"/>
      <c r="Y347" s="35"/>
      <c r="Z347" s="35"/>
      <c r="AA347" s="35"/>
      <c r="AB347" s="35"/>
      <c r="AC347" s="35"/>
      <c r="AD347" s="35"/>
      <c r="AE347" s="35"/>
      <c r="AT347" s="18" t="s">
        <v>179</v>
      </c>
      <c r="AU347" s="18" t="s">
        <v>84</v>
      </c>
    </row>
    <row r="348" spans="1:65" s="2" customFormat="1" ht="44.25" customHeight="1" x14ac:dyDescent="0.2">
      <c r="A348" s="35"/>
      <c r="B348" s="36"/>
      <c r="C348" s="174" t="s">
        <v>562</v>
      </c>
      <c r="D348" s="174" t="s">
        <v>172</v>
      </c>
      <c r="E348" s="175" t="s">
        <v>563</v>
      </c>
      <c r="F348" s="176" t="s">
        <v>564</v>
      </c>
      <c r="G348" s="177" t="s">
        <v>242</v>
      </c>
      <c r="H348" s="178">
        <v>4.3140000000000001</v>
      </c>
      <c r="I348" s="179"/>
      <c r="J348" s="180">
        <f>ROUND(I348*H348,2)</f>
        <v>0</v>
      </c>
      <c r="K348" s="176" t="s">
        <v>176</v>
      </c>
      <c r="L348" s="40"/>
      <c r="M348" s="181" t="s">
        <v>19</v>
      </c>
      <c r="N348" s="182" t="s">
        <v>45</v>
      </c>
      <c r="O348" s="65"/>
      <c r="P348" s="183">
        <f>O348*H348</f>
        <v>0</v>
      </c>
      <c r="Q348" s="183">
        <v>1.05555</v>
      </c>
      <c r="R348" s="183">
        <f>Q348*H348</f>
        <v>4.5536427000000002</v>
      </c>
      <c r="S348" s="183">
        <v>0</v>
      </c>
      <c r="T348" s="184">
        <f>S348*H348</f>
        <v>0</v>
      </c>
      <c r="U348" s="35"/>
      <c r="V348" s="35"/>
      <c r="W348" s="35"/>
      <c r="X348" s="35"/>
      <c r="Y348" s="35"/>
      <c r="Z348" s="35"/>
      <c r="AA348" s="35"/>
      <c r="AB348" s="35"/>
      <c r="AC348" s="35"/>
      <c r="AD348" s="35"/>
      <c r="AE348" s="35"/>
      <c r="AR348" s="185" t="s">
        <v>177</v>
      </c>
      <c r="AT348" s="185" t="s">
        <v>172</v>
      </c>
      <c r="AU348" s="185" t="s">
        <v>84</v>
      </c>
      <c r="AY348" s="18" t="s">
        <v>170</v>
      </c>
      <c r="BE348" s="186">
        <f>IF(N348="základní",J348,0)</f>
        <v>0</v>
      </c>
      <c r="BF348" s="186">
        <f>IF(N348="snížená",J348,0)</f>
        <v>0</v>
      </c>
      <c r="BG348" s="186">
        <f>IF(N348="zákl. přenesená",J348,0)</f>
        <v>0</v>
      </c>
      <c r="BH348" s="186">
        <f>IF(N348="sníž. přenesená",J348,0)</f>
        <v>0</v>
      </c>
      <c r="BI348" s="186">
        <f>IF(N348="nulová",J348,0)</f>
        <v>0</v>
      </c>
      <c r="BJ348" s="18" t="s">
        <v>82</v>
      </c>
      <c r="BK348" s="186">
        <f>ROUND(I348*H348,2)</f>
        <v>0</v>
      </c>
      <c r="BL348" s="18" t="s">
        <v>177</v>
      </c>
      <c r="BM348" s="185" t="s">
        <v>3304</v>
      </c>
    </row>
    <row r="349" spans="1:65" s="13" customFormat="1" x14ac:dyDescent="0.2">
      <c r="B349" s="192"/>
      <c r="C349" s="193"/>
      <c r="D349" s="187" t="s">
        <v>181</v>
      </c>
      <c r="E349" s="194" t="s">
        <v>19</v>
      </c>
      <c r="F349" s="195" t="s">
        <v>3305</v>
      </c>
      <c r="G349" s="193"/>
      <c r="H349" s="196">
        <v>4.3140000000000001</v>
      </c>
      <c r="I349" s="197"/>
      <c r="J349" s="193"/>
      <c r="K349" s="193"/>
      <c r="L349" s="198"/>
      <c r="M349" s="199"/>
      <c r="N349" s="200"/>
      <c r="O349" s="200"/>
      <c r="P349" s="200"/>
      <c r="Q349" s="200"/>
      <c r="R349" s="200"/>
      <c r="S349" s="200"/>
      <c r="T349" s="201"/>
      <c r="AT349" s="202" t="s">
        <v>181</v>
      </c>
      <c r="AU349" s="202" t="s">
        <v>84</v>
      </c>
      <c r="AV349" s="13" t="s">
        <v>84</v>
      </c>
      <c r="AW349" s="13" t="s">
        <v>35</v>
      </c>
      <c r="AX349" s="13" t="s">
        <v>82</v>
      </c>
      <c r="AY349" s="202" t="s">
        <v>170</v>
      </c>
    </row>
    <row r="350" spans="1:65" s="2" customFormat="1" ht="33" customHeight="1" x14ac:dyDescent="0.2">
      <c r="A350" s="35"/>
      <c r="B350" s="36"/>
      <c r="C350" s="174" t="s">
        <v>567</v>
      </c>
      <c r="D350" s="174" t="s">
        <v>172</v>
      </c>
      <c r="E350" s="175" t="s">
        <v>574</v>
      </c>
      <c r="F350" s="176" t="s">
        <v>575</v>
      </c>
      <c r="G350" s="177" t="s">
        <v>175</v>
      </c>
      <c r="H350" s="178">
        <v>9.3650000000000002</v>
      </c>
      <c r="I350" s="179"/>
      <c r="J350" s="180">
        <f>ROUND(I350*H350,2)</f>
        <v>0</v>
      </c>
      <c r="K350" s="176" t="s">
        <v>176</v>
      </c>
      <c r="L350" s="40"/>
      <c r="M350" s="181" t="s">
        <v>19</v>
      </c>
      <c r="N350" s="182" t="s">
        <v>45</v>
      </c>
      <c r="O350" s="65"/>
      <c r="P350" s="183">
        <f>O350*H350</f>
        <v>0</v>
      </c>
      <c r="Q350" s="183">
        <v>2.45336</v>
      </c>
      <c r="R350" s="183">
        <f>Q350*H350</f>
        <v>22.9757164</v>
      </c>
      <c r="S350" s="183">
        <v>0</v>
      </c>
      <c r="T350" s="184">
        <f>S350*H350</f>
        <v>0</v>
      </c>
      <c r="U350" s="35"/>
      <c r="V350" s="35"/>
      <c r="W350" s="35"/>
      <c r="X350" s="35"/>
      <c r="Y350" s="35"/>
      <c r="Z350" s="35"/>
      <c r="AA350" s="35"/>
      <c r="AB350" s="35"/>
      <c r="AC350" s="35"/>
      <c r="AD350" s="35"/>
      <c r="AE350" s="35"/>
      <c r="AR350" s="185" t="s">
        <v>177</v>
      </c>
      <c r="AT350" s="185" t="s">
        <v>172</v>
      </c>
      <c r="AU350" s="185" t="s">
        <v>84</v>
      </c>
      <c r="AY350" s="18" t="s">
        <v>170</v>
      </c>
      <c r="BE350" s="186">
        <f>IF(N350="základní",J350,0)</f>
        <v>0</v>
      </c>
      <c r="BF350" s="186">
        <f>IF(N350="snížená",J350,0)</f>
        <v>0</v>
      </c>
      <c r="BG350" s="186">
        <f>IF(N350="zákl. přenesená",J350,0)</f>
        <v>0</v>
      </c>
      <c r="BH350" s="186">
        <f>IF(N350="sníž. přenesená",J350,0)</f>
        <v>0</v>
      </c>
      <c r="BI350" s="186">
        <f>IF(N350="nulová",J350,0)</f>
        <v>0</v>
      </c>
      <c r="BJ350" s="18" t="s">
        <v>82</v>
      </c>
      <c r="BK350" s="186">
        <f>ROUND(I350*H350,2)</f>
        <v>0</v>
      </c>
      <c r="BL350" s="18" t="s">
        <v>177</v>
      </c>
      <c r="BM350" s="185" t="s">
        <v>3306</v>
      </c>
    </row>
    <row r="351" spans="1:65" s="2" customFormat="1" ht="39" x14ac:dyDescent="0.2">
      <c r="A351" s="35"/>
      <c r="B351" s="36"/>
      <c r="C351" s="37"/>
      <c r="D351" s="187" t="s">
        <v>179</v>
      </c>
      <c r="E351" s="37"/>
      <c r="F351" s="188" t="s">
        <v>577</v>
      </c>
      <c r="G351" s="37"/>
      <c r="H351" s="37"/>
      <c r="I351" s="189"/>
      <c r="J351" s="37"/>
      <c r="K351" s="37"/>
      <c r="L351" s="40"/>
      <c r="M351" s="190"/>
      <c r="N351" s="191"/>
      <c r="O351" s="65"/>
      <c r="P351" s="65"/>
      <c r="Q351" s="65"/>
      <c r="R351" s="65"/>
      <c r="S351" s="65"/>
      <c r="T351" s="66"/>
      <c r="U351" s="35"/>
      <c r="V351" s="35"/>
      <c r="W351" s="35"/>
      <c r="X351" s="35"/>
      <c r="Y351" s="35"/>
      <c r="Z351" s="35"/>
      <c r="AA351" s="35"/>
      <c r="AB351" s="35"/>
      <c r="AC351" s="35"/>
      <c r="AD351" s="35"/>
      <c r="AE351" s="35"/>
      <c r="AT351" s="18" t="s">
        <v>179</v>
      </c>
      <c r="AU351" s="18" t="s">
        <v>84</v>
      </c>
    </row>
    <row r="352" spans="1:65" s="13" customFormat="1" x14ac:dyDescent="0.2">
      <c r="B352" s="192"/>
      <c r="C352" s="193"/>
      <c r="D352" s="187" t="s">
        <v>181</v>
      </c>
      <c r="E352" s="194" t="s">
        <v>19</v>
      </c>
      <c r="F352" s="195" t="s">
        <v>3307</v>
      </c>
      <c r="G352" s="193"/>
      <c r="H352" s="196">
        <v>6.827</v>
      </c>
      <c r="I352" s="197"/>
      <c r="J352" s="193"/>
      <c r="K352" s="193"/>
      <c r="L352" s="198"/>
      <c r="M352" s="199"/>
      <c r="N352" s="200"/>
      <c r="O352" s="200"/>
      <c r="P352" s="200"/>
      <c r="Q352" s="200"/>
      <c r="R352" s="200"/>
      <c r="S352" s="200"/>
      <c r="T352" s="201"/>
      <c r="AT352" s="202" t="s">
        <v>181</v>
      </c>
      <c r="AU352" s="202" t="s">
        <v>84</v>
      </c>
      <c r="AV352" s="13" t="s">
        <v>84</v>
      </c>
      <c r="AW352" s="13" t="s">
        <v>35</v>
      </c>
      <c r="AX352" s="13" t="s">
        <v>74</v>
      </c>
      <c r="AY352" s="202" t="s">
        <v>170</v>
      </c>
    </row>
    <row r="353" spans="1:65" s="13" customFormat="1" x14ac:dyDescent="0.2">
      <c r="B353" s="192"/>
      <c r="C353" s="193"/>
      <c r="D353" s="187" t="s">
        <v>181</v>
      </c>
      <c r="E353" s="194" t="s">
        <v>19</v>
      </c>
      <c r="F353" s="195" t="s">
        <v>3308</v>
      </c>
      <c r="G353" s="193"/>
      <c r="H353" s="196">
        <v>1.7450000000000001</v>
      </c>
      <c r="I353" s="197"/>
      <c r="J353" s="193"/>
      <c r="K353" s="193"/>
      <c r="L353" s="198"/>
      <c r="M353" s="199"/>
      <c r="N353" s="200"/>
      <c r="O353" s="200"/>
      <c r="P353" s="200"/>
      <c r="Q353" s="200"/>
      <c r="R353" s="200"/>
      <c r="S353" s="200"/>
      <c r="T353" s="201"/>
      <c r="AT353" s="202" t="s">
        <v>181</v>
      </c>
      <c r="AU353" s="202" t="s">
        <v>84</v>
      </c>
      <c r="AV353" s="13" t="s">
        <v>84</v>
      </c>
      <c r="AW353" s="13" t="s">
        <v>35</v>
      </c>
      <c r="AX353" s="13" t="s">
        <v>74</v>
      </c>
      <c r="AY353" s="202" t="s">
        <v>170</v>
      </c>
    </row>
    <row r="354" spans="1:65" s="13" customFormat="1" x14ac:dyDescent="0.2">
      <c r="B354" s="192"/>
      <c r="C354" s="193"/>
      <c r="D354" s="187" t="s">
        <v>181</v>
      </c>
      <c r="E354" s="194" t="s">
        <v>19</v>
      </c>
      <c r="F354" s="195" t="s">
        <v>3309</v>
      </c>
      <c r="G354" s="193"/>
      <c r="H354" s="196">
        <v>0.79300000000000004</v>
      </c>
      <c r="I354" s="197"/>
      <c r="J354" s="193"/>
      <c r="K354" s="193"/>
      <c r="L354" s="198"/>
      <c r="M354" s="199"/>
      <c r="N354" s="200"/>
      <c r="O354" s="200"/>
      <c r="P354" s="200"/>
      <c r="Q354" s="200"/>
      <c r="R354" s="200"/>
      <c r="S354" s="200"/>
      <c r="T354" s="201"/>
      <c r="AT354" s="202" t="s">
        <v>181</v>
      </c>
      <c r="AU354" s="202" t="s">
        <v>84</v>
      </c>
      <c r="AV354" s="13" t="s">
        <v>84</v>
      </c>
      <c r="AW354" s="13" t="s">
        <v>35</v>
      </c>
      <c r="AX354" s="13" t="s">
        <v>74</v>
      </c>
      <c r="AY354" s="202" t="s">
        <v>170</v>
      </c>
    </row>
    <row r="355" spans="1:65" s="14" customFormat="1" x14ac:dyDescent="0.2">
      <c r="B355" s="203"/>
      <c r="C355" s="204"/>
      <c r="D355" s="187" t="s">
        <v>181</v>
      </c>
      <c r="E355" s="205" t="s">
        <v>19</v>
      </c>
      <c r="F355" s="206" t="s">
        <v>185</v>
      </c>
      <c r="G355" s="204"/>
      <c r="H355" s="207">
        <v>9.3650000000000002</v>
      </c>
      <c r="I355" s="208"/>
      <c r="J355" s="204"/>
      <c r="K355" s="204"/>
      <c r="L355" s="209"/>
      <c r="M355" s="210"/>
      <c r="N355" s="211"/>
      <c r="O355" s="211"/>
      <c r="P355" s="211"/>
      <c r="Q355" s="211"/>
      <c r="R355" s="211"/>
      <c r="S355" s="211"/>
      <c r="T355" s="212"/>
      <c r="AT355" s="213" t="s">
        <v>181</v>
      </c>
      <c r="AU355" s="213" t="s">
        <v>84</v>
      </c>
      <c r="AV355" s="14" t="s">
        <v>177</v>
      </c>
      <c r="AW355" s="14" t="s">
        <v>35</v>
      </c>
      <c r="AX355" s="14" t="s">
        <v>82</v>
      </c>
      <c r="AY355" s="213" t="s">
        <v>170</v>
      </c>
    </row>
    <row r="356" spans="1:65" s="2" customFormat="1" ht="24" x14ac:dyDescent="0.2">
      <c r="A356" s="35"/>
      <c r="B356" s="36"/>
      <c r="C356" s="174" t="s">
        <v>573</v>
      </c>
      <c r="D356" s="174" t="s">
        <v>172</v>
      </c>
      <c r="E356" s="175" t="s">
        <v>582</v>
      </c>
      <c r="F356" s="176" t="s">
        <v>583</v>
      </c>
      <c r="G356" s="177" t="s">
        <v>248</v>
      </c>
      <c r="H356" s="178">
        <v>70.820999999999998</v>
      </c>
      <c r="I356" s="179"/>
      <c r="J356" s="180">
        <f>ROUND(I356*H356,2)</f>
        <v>0</v>
      </c>
      <c r="K356" s="176" t="s">
        <v>176</v>
      </c>
      <c r="L356" s="40"/>
      <c r="M356" s="181" t="s">
        <v>19</v>
      </c>
      <c r="N356" s="182" t="s">
        <v>45</v>
      </c>
      <c r="O356" s="65"/>
      <c r="P356" s="183">
        <f>O356*H356</f>
        <v>0</v>
      </c>
      <c r="Q356" s="183">
        <v>4.6499999999999996E-3</v>
      </c>
      <c r="R356" s="183">
        <f>Q356*H356</f>
        <v>0.32931764999999996</v>
      </c>
      <c r="S356" s="183">
        <v>0</v>
      </c>
      <c r="T356" s="184">
        <f>S356*H356</f>
        <v>0</v>
      </c>
      <c r="U356" s="35"/>
      <c r="V356" s="35"/>
      <c r="W356" s="35"/>
      <c r="X356" s="35"/>
      <c r="Y356" s="35"/>
      <c r="Z356" s="35"/>
      <c r="AA356" s="35"/>
      <c r="AB356" s="35"/>
      <c r="AC356" s="35"/>
      <c r="AD356" s="35"/>
      <c r="AE356" s="35"/>
      <c r="AR356" s="185" t="s">
        <v>177</v>
      </c>
      <c r="AT356" s="185" t="s">
        <v>172</v>
      </c>
      <c r="AU356" s="185" t="s">
        <v>84</v>
      </c>
      <c r="AY356" s="18" t="s">
        <v>170</v>
      </c>
      <c r="BE356" s="186">
        <f>IF(N356="základní",J356,0)</f>
        <v>0</v>
      </c>
      <c r="BF356" s="186">
        <f>IF(N356="snížená",J356,0)</f>
        <v>0</v>
      </c>
      <c r="BG356" s="186">
        <f>IF(N356="zákl. přenesená",J356,0)</f>
        <v>0</v>
      </c>
      <c r="BH356" s="186">
        <f>IF(N356="sníž. přenesená",J356,0)</f>
        <v>0</v>
      </c>
      <c r="BI356" s="186">
        <f>IF(N356="nulová",J356,0)</f>
        <v>0</v>
      </c>
      <c r="BJ356" s="18" t="s">
        <v>82</v>
      </c>
      <c r="BK356" s="186">
        <f>ROUND(I356*H356,2)</f>
        <v>0</v>
      </c>
      <c r="BL356" s="18" t="s">
        <v>177</v>
      </c>
      <c r="BM356" s="185" t="s">
        <v>3310</v>
      </c>
    </row>
    <row r="357" spans="1:65" s="2" customFormat="1" ht="97.5" x14ac:dyDescent="0.2">
      <c r="A357" s="35"/>
      <c r="B357" s="36"/>
      <c r="C357" s="37"/>
      <c r="D357" s="187" t="s">
        <v>179</v>
      </c>
      <c r="E357" s="37"/>
      <c r="F357" s="188" t="s">
        <v>585</v>
      </c>
      <c r="G357" s="37"/>
      <c r="H357" s="37"/>
      <c r="I357" s="189"/>
      <c r="J357" s="37"/>
      <c r="K357" s="37"/>
      <c r="L357" s="40"/>
      <c r="M357" s="190"/>
      <c r="N357" s="191"/>
      <c r="O357" s="65"/>
      <c r="P357" s="65"/>
      <c r="Q357" s="65"/>
      <c r="R357" s="65"/>
      <c r="S357" s="65"/>
      <c r="T357" s="66"/>
      <c r="U357" s="35"/>
      <c r="V357" s="35"/>
      <c r="W357" s="35"/>
      <c r="X357" s="35"/>
      <c r="Y357" s="35"/>
      <c r="Z357" s="35"/>
      <c r="AA357" s="35"/>
      <c r="AB357" s="35"/>
      <c r="AC357" s="35"/>
      <c r="AD357" s="35"/>
      <c r="AE357" s="35"/>
      <c r="AT357" s="18" t="s">
        <v>179</v>
      </c>
      <c r="AU357" s="18" t="s">
        <v>84</v>
      </c>
    </row>
    <row r="358" spans="1:65" s="13" customFormat="1" x14ac:dyDescent="0.2">
      <c r="B358" s="192"/>
      <c r="C358" s="193"/>
      <c r="D358" s="187" t="s">
        <v>181</v>
      </c>
      <c r="E358" s="194" t="s">
        <v>19</v>
      </c>
      <c r="F358" s="195" t="s">
        <v>3311</v>
      </c>
      <c r="G358" s="193"/>
      <c r="H358" s="196">
        <v>47.787999999999997</v>
      </c>
      <c r="I358" s="197"/>
      <c r="J358" s="193"/>
      <c r="K358" s="193"/>
      <c r="L358" s="198"/>
      <c r="M358" s="199"/>
      <c r="N358" s="200"/>
      <c r="O358" s="200"/>
      <c r="P358" s="200"/>
      <c r="Q358" s="200"/>
      <c r="R358" s="200"/>
      <c r="S358" s="200"/>
      <c r="T358" s="201"/>
      <c r="AT358" s="202" t="s">
        <v>181</v>
      </c>
      <c r="AU358" s="202" t="s">
        <v>84</v>
      </c>
      <c r="AV358" s="13" t="s">
        <v>84</v>
      </c>
      <c r="AW358" s="13" t="s">
        <v>35</v>
      </c>
      <c r="AX358" s="13" t="s">
        <v>74</v>
      </c>
      <c r="AY358" s="202" t="s">
        <v>170</v>
      </c>
    </row>
    <row r="359" spans="1:65" s="13" customFormat="1" x14ac:dyDescent="0.2">
      <c r="B359" s="192"/>
      <c r="C359" s="193"/>
      <c r="D359" s="187" t="s">
        <v>181</v>
      </c>
      <c r="E359" s="194" t="s">
        <v>19</v>
      </c>
      <c r="F359" s="195" t="s">
        <v>3312</v>
      </c>
      <c r="G359" s="193"/>
      <c r="H359" s="196">
        <v>16.614999999999998</v>
      </c>
      <c r="I359" s="197"/>
      <c r="J359" s="193"/>
      <c r="K359" s="193"/>
      <c r="L359" s="198"/>
      <c r="M359" s="199"/>
      <c r="N359" s="200"/>
      <c r="O359" s="200"/>
      <c r="P359" s="200"/>
      <c r="Q359" s="200"/>
      <c r="R359" s="200"/>
      <c r="S359" s="200"/>
      <c r="T359" s="201"/>
      <c r="AT359" s="202" t="s">
        <v>181</v>
      </c>
      <c r="AU359" s="202" t="s">
        <v>84</v>
      </c>
      <c r="AV359" s="13" t="s">
        <v>84</v>
      </c>
      <c r="AW359" s="13" t="s">
        <v>35</v>
      </c>
      <c r="AX359" s="13" t="s">
        <v>74</v>
      </c>
      <c r="AY359" s="202" t="s">
        <v>170</v>
      </c>
    </row>
    <row r="360" spans="1:65" s="13" customFormat="1" x14ac:dyDescent="0.2">
      <c r="B360" s="192"/>
      <c r="C360" s="193"/>
      <c r="D360" s="187" t="s">
        <v>181</v>
      </c>
      <c r="E360" s="194" t="s">
        <v>19</v>
      </c>
      <c r="F360" s="195" t="s">
        <v>3313</v>
      </c>
      <c r="G360" s="193"/>
      <c r="H360" s="196">
        <v>6.4180000000000001</v>
      </c>
      <c r="I360" s="197"/>
      <c r="J360" s="193"/>
      <c r="K360" s="193"/>
      <c r="L360" s="198"/>
      <c r="M360" s="199"/>
      <c r="N360" s="200"/>
      <c r="O360" s="200"/>
      <c r="P360" s="200"/>
      <c r="Q360" s="200"/>
      <c r="R360" s="200"/>
      <c r="S360" s="200"/>
      <c r="T360" s="201"/>
      <c r="AT360" s="202" t="s">
        <v>181</v>
      </c>
      <c r="AU360" s="202" t="s">
        <v>84</v>
      </c>
      <c r="AV360" s="13" t="s">
        <v>84</v>
      </c>
      <c r="AW360" s="13" t="s">
        <v>35</v>
      </c>
      <c r="AX360" s="13" t="s">
        <v>74</v>
      </c>
      <c r="AY360" s="202" t="s">
        <v>170</v>
      </c>
    </row>
    <row r="361" spans="1:65" s="14" customFormat="1" x14ac:dyDescent="0.2">
      <c r="B361" s="203"/>
      <c r="C361" s="204"/>
      <c r="D361" s="187" t="s">
        <v>181</v>
      </c>
      <c r="E361" s="205" t="s">
        <v>19</v>
      </c>
      <c r="F361" s="206" t="s">
        <v>185</v>
      </c>
      <c r="G361" s="204"/>
      <c r="H361" s="207">
        <v>70.820999999999998</v>
      </c>
      <c r="I361" s="208"/>
      <c r="J361" s="204"/>
      <c r="K361" s="204"/>
      <c r="L361" s="209"/>
      <c r="M361" s="210"/>
      <c r="N361" s="211"/>
      <c r="O361" s="211"/>
      <c r="P361" s="211"/>
      <c r="Q361" s="211"/>
      <c r="R361" s="211"/>
      <c r="S361" s="211"/>
      <c r="T361" s="212"/>
      <c r="AT361" s="213" t="s">
        <v>181</v>
      </c>
      <c r="AU361" s="213" t="s">
        <v>84</v>
      </c>
      <c r="AV361" s="14" t="s">
        <v>177</v>
      </c>
      <c r="AW361" s="14" t="s">
        <v>35</v>
      </c>
      <c r="AX361" s="14" t="s">
        <v>82</v>
      </c>
      <c r="AY361" s="213" t="s">
        <v>170</v>
      </c>
    </row>
    <row r="362" spans="1:65" s="2" customFormat="1" ht="24" x14ac:dyDescent="0.2">
      <c r="A362" s="35"/>
      <c r="B362" s="36"/>
      <c r="C362" s="174" t="s">
        <v>581</v>
      </c>
      <c r="D362" s="174" t="s">
        <v>172</v>
      </c>
      <c r="E362" s="175" t="s">
        <v>590</v>
      </c>
      <c r="F362" s="176" t="s">
        <v>591</v>
      </c>
      <c r="G362" s="177" t="s">
        <v>248</v>
      </c>
      <c r="H362" s="178">
        <v>70.820999999999998</v>
      </c>
      <c r="I362" s="179"/>
      <c r="J362" s="180">
        <f>ROUND(I362*H362,2)</f>
        <v>0</v>
      </c>
      <c r="K362" s="176" t="s">
        <v>176</v>
      </c>
      <c r="L362" s="40"/>
      <c r="M362" s="181" t="s">
        <v>19</v>
      </c>
      <c r="N362" s="182" t="s">
        <v>45</v>
      </c>
      <c r="O362" s="65"/>
      <c r="P362" s="183">
        <f>O362*H362</f>
        <v>0</v>
      </c>
      <c r="Q362" s="183">
        <v>0</v>
      </c>
      <c r="R362" s="183">
        <f>Q362*H362</f>
        <v>0</v>
      </c>
      <c r="S362" s="183">
        <v>0</v>
      </c>
      <c r="T362" s="184">
        <f>S362*H362</f>
        <v>0</v>
      </c>
      <c r="U362" s="35"/>
      <c r="V362" s="35"/>
      <c r="W362" s="35"/>
      <c r="X362" s="35"/>
      <c r="Y362" s="35"/>
      <c r="Z362" s="35"/>
      <c r="AA362" s="35"/>
      <c r="AB362" s="35"/>
      <c r="AC362" s="35"/>
      <c r="AD362" s="35"/>
      <c r="AE362" s="35"/>
      <c r="AR362" s="185" t="s">
        <v>177</v>
      </c>
      <c r="AT362" s="185" t="s">
        <v>172</v>
      </c>
      <c r="AU362" s="185" t="s">
        <v>84</v>
      </c>
      <c r="AY362" s="18" t="s">
        <v>170</v>
      </c>
      <c r="BE362" s="186">
        <f>IF(N362="základní",J362,0)</f>
        <v>0</v>
      </c>
      <c r="BF362" s="186">
        <f>IF(N362="snížená",J362,0)</f>
        <v>0</v>
      </c>
      <c r="BG362" s="186">
        <f>IF(N362="zákl. přenesená",J362,0)</f>
        <v>0</v>
      </c>
      <c r="BH362" s="186">
        <f>IF(N362="sníž. přenesená",J362,0)</f>
        <v>0</v>
      </c>
      <c r="BI362" s="186">
        <f>IF(N362="nulová",J362,0)</f>
        <v>0</v>
      </c>
      <c r="BJ362" s="18" t="s">
        <v>82</v>
      </c>
      <c r="BK362" s="186">
        <f>ROUND(I362*H362,2)</f>
        <v>0</v>
      </c>
      <c r="BL362" s="18" t="s">
        <v>177</v>
      </c>
      <c r="BM362" s="185" t="s">
        <v>3314</v>
      </c>
    </row>
    <row r="363" spans="1:65" s="2" customFormat="1" ht="97.5" x14ac:dyDescent="0.2">
      <c r="A363" s="35"/>
      <c r="B363" s="36"/>
      <c r="C363" s="37"/>
      <c r="D363" s="187" t="s">
        <v>179</v>
      </c>
      <c r="E363" s="37"/>
      <c r="F363" s="188" t="s">
        <v>585</v>
      </c>
      <c r="G363" s="37"/>
      <c r="H363" s="37"/>
      <c r="I363" s="189"/>
      <c r="J363" s="37"/>
      <c r="K363" s="37"/>
      <c r="L363" s="40"/>
      <c r="M363" s="190"/>
      <c r="N363" s="191"/>
      <c r="O363" s="65"/>
      <c r="P363" s="65"/>
      <c r="Q363" s="65"/>
      <c r="R363" s="65"/>
      <c r="S363" s="65"/>
      <c r="T363" s="66"/>
      <c r="U363" s="35"/>
      <c r="V363" s="35"/>
      <c r="W363" s="35"/>
      <c r="X363" s="35"/>
      <c r="Y363" s="35"/>
      <c r="Z363" s="35"/>
      <c r="AA363" s="35"/>
      <c r="AB363" s="35"/>
      <c r="AC363" s="35"/>
      <c r="AD363" s="35"/>
      <c r="AE363" s="35"/>
      <c r="AT363" s="18" t="s">
        <v>179</v>
      </c>
      <c r="AU363" s="18" t="s">
        <v>84</v>
      </c>
    </row>
    <row r="364" spans="1:65" s="2" customFormat="1" ht="16.5" customHeight="1" x14ac:dyDescent="0.2">
      <c r="A364" s="35"/>
      <c r="B364" s="36"/>
      <c r="C364" s="174" t="s">
        <v>589</v>
      </c>
      <c r="D364" s="174" t="s">
        <v>172</v>
      </c>
      <c r="E364" s="175" t="s">
        <v>594</v>
      </c>
      <c r="F364" s="176" t="s">
        <v>595</v>
      </c>
      <c r="G364" s="177" t="s">
        <v>248</v>
      </c>
      <c r="H364" s="178">
        <v>70.820999999999998</v>
      </c>
      <c r="I364" s="179"/>
      <c r="J364" s="180">
        <f>ROUND(I364*H364,2)</f>
        <v>0</v>
      </c>
      <c r="K364" s="176" t="s">
        <v>176</v>
      </c>
      <c r="L364" s="40"/>
      <c r="M364" s="181" t="s">
        <v>19</v>
      </c>
      <c r="N364" s="182" t="s">
        <v>45</v>
      </c>
      <c r="O364" s="65"/>
      <c r="P364" s="183">
        <f>O364*H364</f>
        <v>0</v>
      </c>
      <c r="Q364" s="183">
        <v>3.3999999999999998E-3</v>
      </c>
      <c r="R364" s="183">
        <f>Q364*H364</f>
        <v>0.24079139999999999</v>
      </c>
      <c r="S364" s="183">
        <v>0</v>
      </c>
      <c r="T364" s="184">
        <f>S364*H364</f>
        <v>0</v>
      </c>
      <c r="U364" s="35"/>
      <c r="V364" s="35"/>
      <c r="W364" s="35"/>
      <c r="X364" s="35"/>
      <c r="Y364" s="35"/>
      <c r="Z364" s="35"/>
      <c r="AA364" s="35"/>
      <c r="AB364" s="35"/>
      <c r="AC364" s="35"/>
      <c r="AD364" s="35"/>
      <c r="AE364" s="35"/>
      <c r="AR364" s="185" t="s">
        <v>177</v>
      </c>
      <c r="AT364" s="185" t="s">
        <v>172</v>
      </c>
      <c r="AU364" s="185" t="s">
        <v>84</v>
      </c>
      <c r="AY364" s="18" t="s">
        <v>170</v>
      </c>
      <c r="BE364" s="186">
        <f>IF(N364="základní",J364,0)</f>
        <v>0</v>
      </c>
      <c r="BF364" s="186">
        <f>IF(N364="snížená",J364,0)</f>
        <v>0</v>
      </c>
      <c r="BG364" s="186">
        <f>IF(N364="zákl. přenesená",J364,0)</f>
        <v>0</v>
      </c>
      <c r="BH364" s="186">
        <f>IF(N364="sníž. přenesená",J364,0)</f>
        <v>0</v>
      </c>
      <c r="BI364" s="186">
        <f>IF(N364="nulová",J364,0)</f>
        <v>0</v>
      </c>
      <c r="BJ364" s="18" t="s">
        <v>82</v>
      </c>
      <c r="BK364" s="186">
        <f>ROUND(I364*H364,2)</f>
        <v>0</v>
      </c>
      <c r="BL364" s="18" t="s">
        <v>177</v>
      </c>
      <c r="BM364" s="185" t="s">
        <v>3315</v>
      </c>
    </row>
    <row r="365" spans="1:65" s="2" customFormat="1" ht="97.5" x14ac:dyDescent="0.2">
      <c r="A365" s="35"/>
      <c r="B365" s="36"/>
      <c r="C365" s="37"/>
      <c r="D365" s="187" t="s">
        <v>179</v>
      </c>
      <c r="E365" s="37"/>
      <c r="F365" s="188" t="s">
        <v>585</v>
      </c>
      <c r="G365" s="37"/>
      <c r="H365" s="37"/>
      <c r="I365" s="189"/>
      <c r="J365" s="37"/>
      <c r="K365" s="37"/>
      <c r="L365" s="40"/>
      <c r="M365" s="190"/>
      <c r="N365" s="191"/>
      <c r="O365" s="65"/>
      <c r="P365" s="65"/>
      <c r="Q365" s="65"/>
      <c r="R365" s="65"/>
      <c r="S365" s="65"/>
      <c r="T365" s="66"/>
      <c r="U365" s="35"/>
      <c r="V365" s="35"/>
      <c r="W365" s="35"/>
      <c r="X365" s="35"/>
      <c r="Y365" s="35"/>
      <c r="Z365" s="35"/>
      <c r="AA365" s="35"/>
      <c r="AB365" s="35"/>
      <c r="AC365" s="35"/>
      <c r="AD365" s="35"/>
      <c r="AE365" s="35"/>
      <c r="AT365" s="18" t="s">
        <v>179</v>
      </c>
      <c r="AU365" s="18" t="s">
        <v>84</v>
      </c>
    </row>
    <row r="366" spans="1:65" s="2" customFormat="1" ht="24" x14ac:dyDescent="0.2">
      <c r="A366" s="35"/>
      <c r="B366" s="36"/>
      <c r="C366" s="174" t="s">
        <v>593</v>
      </c>
      <c r="D366" s="174" t="s">
        <v>172</v>
      </c>
      <c r="E366" s="175" t="s">
        <v>3316</v>
      </c>
      <c r="F366" s="176" t="s">
        <v>3317</v>
      </c>
      <c r="G366" s="177" t="s">
        <v>248</v>
      </c>
      <c r="H366" s="178">
        <v>20.904</v>
      </c>
      <c r="I366" s="179"/>
      <c r="J366" s="180">
        <f>ROUND(I366*H366,2)</f>
        <v>0</v>
      </c>
      <c r="K366" s="176" t="s">
        <v>176</v>
      </c>
      <c r="L366" s="40"/>
      <c r="M366" s="181" t="s">
        <v>19</v>
      </c>
      <c r="N366" s="182" t="s">
        <v>45</v>
      </c>
      <c r="O366" s="65"/>
      <c r="P366" s="183">
        <f>O366*H366</f>
        <v>0</v>
      </c>
      <c r="Q366" s="183">
        <v>1.7600000000000001E-3</v>
      </c>
      <c r="R366" s="183">
        <f>Q366*H366</f>
        <v>3.6791040000000004E-2</v>
      </c>
      <c r="S366" s="183">
        <v>0</v>
      </c>
      <c r="T366" s="184">
        <f>S366*H366</f>
        <v>0</v>
      </c>
      <c r="U366" s="35"/>
      <c r="V366" s="35"/>
      <c r="W366" s="35"/>
      <c r="X366" s="35"/>
      <c r="Y366" s="35"/>
      <c r="Z366" s="35"/>
      <c r="AA366" s="35"/>
      <c r="AB366" s="35"/>
      <c r="AC366" s="35"/>
      <c r="AD366" s="35"/>
      <c r="AE366" s="35"/>
      <c r="AR366" s="185" t="s">
        <v>177</v>
      </c>
      <c r="AT366" s="185" t="s">
        <v>172</v>
      </c>
      <c r="AU366" s="185" t="s">
        <v>84</v>
      </c>
      <c r="AY366" s="18" t="s">
        <v>170</v>
      </c>
      <c r="BE366" s="186">
        <f>IF(N366="základní",J366,0)</f>
        <v>0</v>
      </c>
      <c r="BF366" s="186">
        <f>IF(N366="snížená",J366,0)</f>
        <v>0</v>
      </c>
      <c r="BG366" s="186">
        <f>IF(N366="zákl. přenesená",J366,0)</f>
        <v>0</v>
      </c>
      <c r="BH366" s="186">
        <f>IF(N366="sníž. přenesená",J366,0)</f>
        <v>0</v>
      </c>
      <c r="BI366" s="186">
        <f>IF(N366="nulová",J366,0)</f>
        <v>0</v>
      </c>
      <c r="BJ366" s="18" t="s">
        <v>82</v>
      </c>
      <c r="BK366" s="186">
        <f>ROUND(I366*H366,2)</f>
        <v>0</v>
      </c>
      <c r="BL366" s="18" t="s">
        <v>177</v>
      </c>
      <c r="BM366" s="185" t="s">
        <v>3318</v>
      </c>
    </row>
    <row r="367" spans="1:65" s="2" customFormat="1" ht="39" x14ac:dyDescent="0.2">
      <c r="A367" s="35"/>
      <c r="B367" s="36"/>
      <c r="C367" s="37"/>
      <c r="D367" s="187" t="s">
        <v>179</v>
      </c>
      <c r="E367" s="37"/>
      <c r="F367" s="188" t="s">
        <v>602</v>
      </c>
      <c r="G367" s="37"/>
      <c r="H367" s="37"/>
      <c r="I367" s="189"/>
      <c r="J367" s="37"/>
      <c r="K367" s="37"/>
      <c r="L367" s="40"/>
      <c r="M367" s="190"/>
      <c r="N367" s="191"/>
      <c r="O367" s="65"/>
      <c r="P367" s="65"/>
      <c r="Q367" s="65"/>
      <c r="R367" s="65"/>
      <c r="S367" s="65"/>
      <c r="T367" s="66"/>
      <c r="U367" s="35"/>
      <c r="V367" s="35"/>
      <c r="W367" s="35"/>
      <c r="X367" s="35"/>
      <c r="Y367" s="35"/>
      <c r="Z367" s="35"/>
      <c r="AA367" s="35"/>
      <c r="AB367" s="35"/>
      <c r="AC367" s="35"/>
      <c r="AD367" s="35"/>
      <c r="AE367" s="35"/>
      <c r="AT367" s="18" t="s">
        <v>179</v>
      </c>
      <c r="AU367" s="18" t="s">
        <v>84</v>
      </c>
    </row>
    <row r="368" spans="1:65" s="13" customFormat="1" x14ac:dyDescent="0.2">
      <c r="B368" s="192"/>
      <c r="C368" s="193"/>
      <c r="D368" s="187" t="s">
        <v>181</v>
      </c>
      <c r="E368" s="194" t="s">
        <v>19</v>
      </c>
      <c r="F368" s="195" t="s">
        <v>3319</v>
      </c>
      <c r="G368" s="193"/>
      <c r="H368" s="196">
        <v>13.654</v>
      </c>
      <c r="I368" s="197"/>
      <c r="J368" s="193"/>
      <c r="K368" s="193"/>
      <c r="L368" s="198"/>
      <c r="M368" s="199"/>
      <c r="N368" s="200"/>
      <c r="O368" s="200"/>
      <c r="P368" s="200"/>
      <c r="Q368" s="200"/>
      <c r="R368" s="200"/>
      <c r="S368" s="200"/>
      <c r="T368" s="201"/>
      <c r="AT368" s="202" t="s">
        <v>181</v>
      </c>
      <c r="AU368" s="202" t="s">
        <v>84</v>
      </c>
      <c r="AV368" s="13" t="s">
        <v>84</v>
      </c>
      <c r="AW368" s="13" t="s">
        <v>35</v>
      </c>
      <c r="AX368" s="13" t="s">
        <v>74</v>
      </c>
      <c r="AY368" s="202" t="s">
        <v>170</v>
      </c>
    </row>
    <row r="369" spans="1:65" s="13" customFormat="1" x14ac:dyDescent="0.2">
      <c r="B369" s="192"/>
      <c r="C369" s="193"/>
      <c r="D369" s="187" t="s">
        <v>181</v>
      </c>
      <c r="E369" s="194" t="s">
        <v>19</v>
      </c>
      <c r="F369" s="195" t="s">
        <v>3320</v>
      </c>
      <c r="G369" s="193"/>
      <c r="H369" s="196">
        <v>4.9850000000000003</v>
      </c>
      <c r="I369" s="197"/>
      <c r="J369" s="193"/>
      <c r="K369" s="193"/>
      <c r="L369" s="198"/>
      <c r="M369" s="199"/>
      <c r="N369" s="200"/>
      <c r="O369" s="200"/>
      <c r="P369" s="200"/>
      <c r="Q369" s="200"/>
      <c r="R369" s="200"/>
      <c r="S369" s="200"/>
      <c r="T369" s="201"/>
      <c r="AT369" s="202" t="s">
        <v>181</v>
      </c>
      <c r="AU369" s="202" t="s">
        <v>84</v>
      </c>
      <c r="AV369" s="13" t="s">
        <v>84</v>
      </c>
      <c r="AW369" s="13" t="s">
        <v>35</v>
      </c>
      <c r="AX369" s="13" t="s">
        <v>74</v>
      </c>
      <c r="AY369" s="202" t="s">
        <v>170</v>
      </c>
    </row>
    <row r="370" spans="1:65" s="13" customFormat="1" x14ac:dyDescent="0.2">
      <c r="B370" s="192"/>
      <c r="C370" s="193"/>
      <c r="D370" s="187" t="s">
        <v>181</v>
      </c>
      <c r="E370" s="194" t="s">
        <v>19</v>
      </c>
      <c r="F370" s="195" t="s">
        <v>3321</v>
      </c>
      <c r="G370" s="193"/>
      <c r="H370" s="196">
        <v>2.2650000000000001</v>
      </c>
      <c r="I370" s="197"/>
      <c r="J370" s="193"/>
      <c r="K370" s="193"/>
      <c r="L370" s="198"/>
      <c r="M370" s="199"/>
      <c r="N370" s="200"/>
      <c r="O370" s="200"/>
      <c r="P370" s="200"/>
      <c r="Q370" s="200"/>
      <c r="R370" s="200"/>
      <c r="S370" s="200"/>
      <c r="T370" s="201"/>
      <c r="AT370" s="202" t="s">
        <v>181</v>
      </c>
      <c r="AU370" s="202" t="s">
        <v>84</v>
      </c>
      <c r="AV370" s="13" t="s">
        <v>84</v>
      </c>
      <c r="AW370" s="13" t="s">
        <v>35</v>
      </c>
      <c r="AX370" s="13" t="s">
        <v>74</v>
      </c>
      <c r="AY370" s="202" t="s">
        <v>170</v>
      </c>
    </row>
    <row r="371" spans="1:65" s="14" customFormat="1" x14ac:dyDescent="0.2">
      <c r="B371" s="203"/>
      <c r="C371" s="204"/>
      <c r="D371" s="187" t="s">
        <v>181</v>
      </c>
      <c r="E371" s="205" t="s">
        <v>19</v>
      </c>
      <c r="F371" s="206" t="s">
        <v>185</v>
      </c>
      <c r="G371" s="204"/>
      <c r="H371" s="207">
        <v>20.904</v>
      </c>
      <c r="I371" s="208"/>
      <c r="J371" s="204"/>
      <c r="K371" s="204"/>
      <c r="L371" s="209"/>
      <c r="M371" s="210"/>
      <c r="N371" s="211"/>
      <c r="O371" s="211"/>
      <c r="P371" s="211"/>
      <c r="Q371" s="211"/>
      <c r="R371" s="211"/>
      <c r="S371" s="211"/>
      <c r="T371" s="212"/>
      <c r="AT371" s="213" t="s">
        <v>181</v>
      </c>
      <c r="AU371" s="213" t="s">
        <v>84</v>
      </c>
      <c r="AV371" s="14" t="s">
        <v>177</v>
      </c>
      <c r="AW371" s="14" t="s">
        <v>35</v>
      </c>
      <c r="AX371" s="14" t="s">
        <v>82</v>
      </c>
      <c r="AY371" s="213" t="s">
        <v>170</v>
      </c>
    </row>
    <row r="372" spans="1:65" s="2" customFormat="1" ht="24" x14ac:dyDescent="0.2">
      <c r="A372" s="35"/>
      <c r="B372" s="36"/>
      <c r="C372" s="174" t="s">
        <v>598</v>
      </c>
      <c r="D372" s="174" t="s">
        <v>172</v>
      </c>
      <c r="E372" s="175" t="s">
        <v>3322</v>
      </c>
      <c r="F372" s="176" t="s">
        <v>3323</v>
      </c>
      <c r="G372" s="177" t="s">
        <v>248</v>
      </c>
      <c r="H372" s="178">
        <v>20.904</v>
      </c>
      <c r="I372" s="179"/>
      <c r="J372" s="180">
        <f>ROUND(I372*H372,2)</f>
        <v>0</v>
      </c>
      <c r="K372" s="176" t="s">
        <v>176</v>
      </c>
      <c r="L372" s="40"/>
      <c r="M372" s="181" t="s">
        <v>19</v>
      </c>
      <c r="N372" s="182" t="s">
        <v>45</v>
      </c>
      <c r="O372" s="65"/>
      <c r="P372" s="183">
        <f>O372*H372</f>
        <v>0</v>
      </c>
      <c r="Q372" s="183">
        <v>0</v>
      </c>
      <c r="R372" s="183">
        <f>Q372*H372</f>
        <v>0</v>
      </c>
      <c r="S372" s="183">
        <v>0</v>
      </c>
      <c r="T372" s="184">
        <f>S372*H372</f>
        <v>0</v>
      </c>
      <c r="U372" s="35"/>
      <c r="V372" s="35"/>
      <c r="W372" s="35"/>
      <c r="X372" s="35"/>
      <c r="Y372" s="35"/>
      <c r="Z372" s="35"/>
      <c r="AA372" s="35"/>
      <c r="AB372" s="35"/>
      <c r="AC372" s="35"/>
      <c r="AD372" s="35"/>
      <c r="AE372" s="35"/>
      <c r="AR372" s="185" t="s">
        <v>177</v>
      </c>
      <c r="AT372" s="185" t="s">
        <v>172</v>
      </c>
      <c r="AU372" s="185" t="s">
        <v>84</v>
      </c>
      <c r="AY372" s="18" t="s">
        <v>170</v>
      </c>
      <c r="BE372" s="186">
        <f>IF(N372="základní",J372,0)</f>
        <v>0</v>
      </c>
      <c r="BF372" s="186">
        <f>IF(N372="snížená",J372,0)</f>
        <v>0</v>
      </c>
      <c r="BG372" s="186">
        <f>IF(N372="zákl. přenesená",J372,0)</f>
        <v>0</v>
      </c>
      <c r="BH372" s="186">
        <f>IF(N372="sníž. přenesená",J372,0)</f>
        <v>0</v>
      </c>
      <c r="BI372" s="186">
        <f>IF(N372="nulová",J372,0)</f>
        <v>0</v>
      </c>
      <c r="BJ372" s="18" t="s">
        <v>82</v>
      </c>
      <c r="BK372" s="186">
        <f>ROUND(I372*H372,2)</f>
        <v>0</v>
      </c>
      <c r="BL372" s="18" t="s">
        <v>177</v>
      </c>
      <c r="BM372" s="185" t="s">
        <v>3324</v>
      </c>
    </row>
    <row r="373" spans="1:65" s="2" customFormat="1" ht="39" x14ac:dyDescent="0.2">
      <c r="A373" s="35"/>
      <c r="B373" s="36"/>
      <c r="C373" s="37"/>
      <c r="D373" s="187" t="s">
        <v>179</v>
      </c>
      <c r="E373" s="37"/>
      <c r="F373" s="188" t="s">
        <v>602</v>
      </c>
      <c r="G373" s="37"/>
      <c r="H373" s="37"/>
      <c r="I373" s="189"/>
      <c r="J373" s="37"/>
      <c r="K373" s="37"/>
      <c r="L373" s="40"/>
      <c r="M373" s="190"/>
      <c r="N373" s="191"/>
      <c r="O373" s="65"/>
      <c r="P373" s="65"/>
      <c r="Q373" s="65"/>
      <c r="R373" s="65"/>
      <c r="S373" s="65"/>
      <c r="T373" s="66"/>
      <c r="U373" s="35"/>
      <c r="V373" s="35"/>
      <c r="W373" s="35"/>
      <c r="X373" s="35"/>
      <c r="Y373" s="35"/>
      <c r="Z373" s="35"/>
      <c r="AA373" s="35"/>
      <c r="AB373" s="35"/>
      <c r="AC373" s="35"/>
      <c r="AD373" s="35"/>
      <c r="AE373" s="35"/>
      <c r="AT373" s="18" t="s">
        <v>179</v>
      </c>
      <c r="AU373" s="18" t="s">
        <v>84</v>
      </c>
    </row>
    <row r="374" spans="1:65" s="2" customFormat="1" ht="36" x14ac:dyDescent="0.2">
      <c r="A374" s="35"/>
      <c r="B374" s="36"/>
      <c r="C374" s="174" t="s">
        <v>606</v>
      </c>
      <c r="D374" s="174" t="s">
        <v>172</v>
      </c>
      <c r="E374" s="175" t="s">
        <v>611</v>
      </c>
      <c r="F374" s="176" t="s">
        <v>612</v>
      </c>
      <c r="G374" s="177" t="s">
        <v>242</v>
      </c>
      <c r="H374" s="178">
        <v>2.06</v>
      </c>
      <c r="I374" s="179"/>
      <c r="J374" s="180">
        <f>ROUND(I374*H374,2)</f>
        <v>0</v>
      </c>
      <c r="K374" s="176" t="s">
        <v>176</v>
      </c>
      <c r="L374" s="40"/>
      <c r="M374" s="181" t="s">
        <v>19</v>
      </c>
      <c r="N374" s="182" t="s">
        <v>45</v>
      </c>
      <c r="O374" s="65"/>
      <c r="P374" s="183">
        <f>O374*H374</f>
        <v>0</v>
      </c>
      <c r="Q374" s="183">
        <v>1.0551200000000001</v>
      </c>
      <c r="R374" s="183">
        <f>Q374*H374</f>
        <v>2.1735472000000002</v>
      </c>
      <c r="S374" s="183">
        <v>0</v>
      </c>
      <c r="T374" s="184">
        <f>S374*H374</f>
        <v>0</v>
      </c>
      <c r="U374" s="35"/>
      <c r="V374" s="35"/>
      <c r="W374" s="35"/>
      <c r="X374" s="35"/>
      <c r="Y374" s="35"/>
      <c r="Z374" s="35"/>
      <c r="AA374" s="35"/>
      <c r="AB374" s="35"/>
      <c r="AC374" s="35"/>
      <c r="AD374" s="35"/>
      <c r="AE374" s="35"/>
      <c r="AR374" s="185" t="s">
        <v>177</v>
      </c>
      <c r="AT374" s="185" t="s">
        <v>172</v>
      </c>
      <c r="AU374" s="185" t="s">
        <v>84</v>
      </c>
      <c r="AY374" s="18" t="s">
        <v>170</v>
      </c>
      <c r="BE374" s="186">
        <f>IF(N374="základní",J374,0)</f>
        <v>0</v>
      </c>
      <c r="BF374" s="186">
        <f>IF(N374="snížená",J374,0)</f>
        <v>0</v>
      </c>
      <c r="BG374" s="186">
        <f>IF(N374="zákl. přenesená",J374,0)</f>
        <v>0</v>
      </c>
      <c r="BH374" s="186">
        <f>IF(N374="sníž. přenesená",J374,0)</f>
        <v>0</v>
      </c>
      <c r="BI374" s="186">
        <f>IF(N374="nulová",J374,0)</f>
        <v>0</v>
      </c>
      <c r="BJ374" s="18" t="s">
        <v>82</v>
      </c>
      <c r="BK374" s="186">
        <f>ROUND(I374*H374,2)</f>
        <v>0</v>
      </c>
      <c r="BL374" s="18" t="s">
        <v>177</v>
      </c>
      <c r="BM374" s="185" t="s">
        <v>3325</v>
      </c>
    </row>
    <row r="375" spans="1:65" s="13" customFormat="1" x14ac:dyDescent="0.2">
      <c r="B375" s="192"/>
      <c r="C375" s="193"/>
      <c r="D375" s="187" t="s">
        <v>181</v>
      </c>
      <c r="E375" s="194" t="s">
        <v>19</v>
      </c>
      <c r="F375" s="195" t="s">
        <v>3326</v>
      </c>
      <c r="G375" s="193"/>
      <c r="H375" s="196">
        <v>2.06</v>
      </c>
      <c r="I375" s="197"/>
      <c r="J375" s="193"/>
      <c r="K375" s="193"/>
      <c r="L375" s="198"/>
      <c r="M375" s="199"/>
      <c r="N375" s="200"/>
      <c r="O375" s="200"/>
      <c r="P375" s="200"/>
      <c r="Q375" s="200"/>
      <c r="R375" s="200"/>
      <c r="S375" s="200"/>
      <c r="T375" s="201"/>
      <c r="AT375" s="202" t="s">
        <v>181</v>
      </c>
      <c r="AU375" s="202" t="s">
        <v>84</v>
      </c>
      <c r="AV375" s="13" t="s">
        <v>84</v>
      </c>
      <c r="AW375" s="13" t="s">
        <v>35</v>
      </c>
      <c r="AX375" s="13" t="s">
        <v>82</v>
      </c>
      <c r="AY375" s="202" t="s">
        <v>170</v>
      </c>
    </row>
    <row r="376" spans="1:65" s="2" customFormat="1" ht="24" x14ac:dyDescent="0.2">
      <c r="A376" s="35"/>
      <c r="B376" s="36"/>
      <c r="C376" s="174" t="s">
        <v>610</v>
      </c>
      <c r="D376" s="174" t="s">
        <v>172</v>
      </c>
      <c r="E376" s="175" t="s">
        <v>3327</v>
      </c>
      <c r="F376" s="176" t="s">
        <v>3328</v>
      </c>
      <c r="G376" s="177" t="s">
        <v>242</v>
      </c>
      <c r="H376" s="178">
        <v>7.3999999999999996E-2</v>
      </c>
      <c r="I376" s="179"/>
      <c r="J376" s="180">
        <f>ROUND(I376*H376,2)</f>
        <v>0</v>
      </c>
      <c r="K376" s="176" t="s">
        <v>176</v>
      </c>
      <c r="L376" s="40"/>
      <c r="M376" s="181" t="s">
        <v>19</v>
      </c>
      <c r="N376" s="182" t="s">
        <v>45</v>
      </c>
      <c r="O376" s="65"/>
      <c r="P376" s="183">
        <f>O376*H376</f>
        <v>0</v>
      </c>
      <c r="Q376" s="183">
        <v>1.9539999999999998E-2</v>
      </c>
      <c r="R376" s="183">
        <f>Q376*H376</f>
        <v>1.4459599999999998E-3</v>
      </c>
      <c r="S376" s="183">
        <v>0</v>
      </c>
      <c r="T376" s="184">
        <f>S376*H376</f>
        <v>0</v>
      </c>
      <c r="U376" s="35"/>
      <c r="V376" s="35"/>
      <c r="W376" s="35"/>
      <c r="X376" s="35"/>
      <c r="Y376" s="35"/>
      <c r="Z376" s="35"/>
      <c r="AA376" s="35"/>
      <c r="AB376" s="35"/>
      <c r="AC376" s="35"/>
      <c r="AD376" s="35"/>
      <c r="AE376" s="35"/>
      <c r="AR376" s="185" t="s">
        <v>177</v>
      </c>
      <c r="AT376" s="185" t="s">
        <v>172</v>
      </c>
      <c r="AU376" s="185" t="s">
        <v>84</v>
      </c>
      <c r="AY376" s="18" t="s">
        <v>170</v>
      </c>
      <c r="BE376" s="186">
        <f>IF(N376="základní",J376,0)</f>
        <v>0</v>
      </c>
      <c r="BF376" s="186">
        <f>IF(N376="snížená",J376,0)</f>
        <v>0</v>
      </c>
      <c r="BG376" s="186">
        <f>IF(N376="zákl. přenesená",J376,0)</f>
        <v>0</v>
      </c>
      <c r="BH376" s="186">
        <f>IF(N376="sníž. přenesená",J376,0)</f>
        <v>0</v>
      </c>
      <c r="BI376" s="186">
        <f>IF(N376="nulová",J376,0)</f>
        <v>0</v>
      </c>
      <c r="BJ376" s="18" t="s">
        <v>82</v>
      </c>
      <c r="BK376" s="186">
        <f>ROUND(I376*H376,2)</f>
        <v>0</v>
      </c>
      <c r="BL376" s="18" t="s">
        <v>177</v>
      </c>
      <c r="BM376" s="185" t="s">
        <v>3329</v>
      </c>
    </row>
    <row r="377" spans="1:65" s="2" customFormat="1" ht="58.5" x14ac:dyDescent="0.2">
      <c r="A377" s="35"/>
      <c r="B377" s="36"/>
      <c r="C377" s="37"/>
      <c r="D377" s="187" t="s">
        <v>179</v>
      </c>
      <c r="E377" s="37"/>
      <c r="F377" s="188" t="s">
        <v>3330</v>
      </c>
      <c r="G377" s="37"/>
      <c r="H377" s="37"/>
      <c r="I377" s="189"/>
      <c r="J377" s="37"/>
      <c r="K377" s="37"/>
      <c r="L377" s="40"/>
      <c r="M377" s="190"/>
      <c r="N377" s="191"/>
      <c r="O377" s="65"/>
      <c r="P377" s="65"/>
      <c r="Q377" s="65"/>
      <c r="R377" s="65"/>
      <c r="S377" s="65"/>
      <c r="T377" s="66"/>
      <c r="U377" s="35"/>
      <c r="V377" s="35"/>
      <c r="W377" s="35"/>
      <c r="X377" s="35"/>
      <c r="Y377" s="35"/>
      <c r="Z377" s="35"/>
      <c r="AA377" s="35"/>
      <c r="AB377" s="35"/>
      <c r="AC377" s="35"/>
      <c r="AD377" s="35"/>
      <c r="AE377" s="35"/>
      <c r="AT377" s="18" t="s">
        <v>179</v>
      </c>
      <c r="AU377" s="18" t="s">
        <v>84</v>
      </c>
    </row>
    <row r="378" spans="1:65" s="2" customFormat="1" ht="16.5" customHeight="1" x14ac:dyDescent="0.2">
      <c r="A378" s="35"/>
      <c r="B378" s="36"/>
      <c r="C378" s="214" t="s">
        <v>615</v>
      </c>
      <c r="D378" s="214" t="s">
        <v>239</v>
      </c>
      <c r="E378" s="215" t="s">
        <v>3331</v>
      </c>
      <c r="F378" s="216" t="s">
        <v>3332</v>
      </c>
      <c r="G378" s="217" t="s">
        <v>242</v>
      </c>
      <c r="H378" s="218">
        <v>0.03</v>
      </c>
      <c r="I378" s="219"/>
      <c r="J378" s="220">
        <f>ROUND(I378*H378,2)</f>
        <v>0</v>
      </c>
      <c r="K378" s="216" t="s">
        <v>176</v>
      </c>
      <c r="L378" s="221"/>
      <c r="M378" s="222" t="s">
        <v>19</v>
      </c>
      <c r="N378" s="223" t="s">
        <v>45</v>
      </c>
      <c r="O378" s="65"/>
      <c r="P378" s="183">
        <f>O378*H378</f>
        <v>0</v>
      </c>
      <c r="Q378" s="183">
        <v>1</v>
      </c>
      <c r="R378" s="183">
        <f>Q378*H378</f>
        <v>0.03</v>
      </c>
      <c r="S378" s="183">
        <v>0</v>
      </c>
      <c r="T378" s="184">
        <f>S378*H378</f>
        <v>0</v>
      </c>
      <c r="U378" s="35"/>
      <c r="V378" s="35"/>
      <c r="W378" s="35"/>
      <c r="X378" s="35"/>
      <c r="Y378" s="35"/>
      <c r="Z378" s="35"/>
      <c r="AA378" s="35"/>
      <c r="AB378" s="35"/>
      <c r="AC378" s="35"/>
      <c r="AD378" s="35"/>
      <c r="AE378" s="35"/>
      <c r="AR378" s="185" t="s">
        <v>227</v>
      </c>
      <c r="AT378" s="185" t="s">
        <v>239</v>
      </c>
      <c r="AU378" s="185" t="s">
        <v>84</v>
      </c>
      <c r="AY378" s="18" t="s">
        <v>170</v>
      </c>
      <c r="BE378" s="186">
        <f>IF(N378="základní",J378,0)</f>
        <v>0</v>
      </c>
      <c r="BF378" s="186">
        <f>IF(N378="snížená",J378,0)</f>
        <v>0</v>
      </c>
      <c r="BG378" s="186">
        <f>IF(N378="zákl. přenesená",J378,0)</f>
        <v>0</v>
      </c>
      <c r="BH378" s="186">
        <f>IF(N378="sníž. přenesená",J378,0)</f>
        <v>0</v>
      </c>
      <c r="BI378" s="186">
        <f>IF(N378="nulová",J378,0)</f>
        <v>0</v>
      </c>
      <c r="BJ378" s="18" t="s">
        <v>82</v>
      </c>
      <c r="BK378" s="186">
        <f>ROUND(I378*H378,2)</f>
        <v>0</v>
      </c>
      <c r="BL378" s="18" t="s">
        <v>177</v>
      </c>
      <c r="BM378" s="185" t="s">
        <v>3333</v>
      </c>
    </row>
    <row r="379" spans="1:65" s="13" customFormat="1" x14ac:dyDescent="0.2">
      <c r="B379" s="192"/>
      <c r="C379" s="193"/>
      <c r="D379" s="187" t="s">
        <v>181</v>
      </c>
      <c r="E379" s="194" t="s">
        <v>19</v>
      </c>
      <c r="F379" s="195" t="s">
        <v>3334</v>
      </c>
      <c r="G379" s="193"/>
      <c r="H379" s="196">
        <v>2.9000000000000001E-2</v>
      </c>
      <c r="I379" s="197"/>
      <c r="J379" s="193"/>
      <c r="K379" s="193"/>
      <c r="L379" s="198"/>
      <c r="M379" s="199"/>
      <c r="N379" s="200"/>
      <c r="O379" s="200"/>
      <c r="P379" s="200"/>
      <c r="Q379" s="200"/>
      <c r="R379" s="200"/>
      <c r="S379" s="200"/>
      <c r="T379" s="201"/>
      <c r="AT379" s="202" t="s">
        <v>181</v>
      </c>
      <c r="AU379" s="202" t="s">
        <v>84</v>
      </c>
      <c r="AV379" s="13" t="s">
        <v>84</v>
      </c>
      <c r="AW379" s="13" t="s">
        <v>35</v>
      </c>
      <c r="AX379" s="13" t="s">
        <v>74</v>
      </c>
      <c r="AY379" s="202" t="s">
        <v>170</v>
      </c>
    </row>
    <row r="380" spans="1:65" s="13" customFormat="1" x14ac:dyDescent="0.2">
      <c r="B380" s="192"/>
      <c r="C380" s="193"/>
      <c r="D380" s="187" t="s">
        <v>181</v>
      </c>
      <c r="E380" s="193"/>
      <c r="F380" s="195" t="s">
        <v>3335</v>
      </c>
      <c r="G380" s="193"/>
      <c r="H380" s="196">
        <v>0.03</v>
      </c>
      <c r="I380" s="197"/>
      <c r="J380" s="193"/>
      <c r="K380" s="193"/>
      <c r="L380" s="198"/>
      <c r="M380" s="199"/>
      <c r="N380" s="200"/>
      <c r="O380" s="200"/>
      <c r="P380" s="200"/>
      <c r="Q380" s="200"/>
      <c r="R380" s="200"/>
      <c r="S380" s="200"/>
      <c r="T380" s="201"/>
      <c r="AT380" s="202" t="s">
        <v>181</v>
      </c>
      <c r="AU380" s="202" t="s">
        <v>84</v>
      </c>
      <c r="AV380" s="13" t="s">
        <v>84</v>
      </c>
      <c r="AW380" s="13" t="s">
        <v>4</v>
      </c>
      <c r="AX380" s="13" t="s">
        <v>82</v>
      </c>
      <c r="AY380" s="202" t="s">
        <v>170</v>
      </c>
    </row>
    <row r="381" spans="1:65" s="2" customFormat="1" ht="16.5" customHeight="1" x14ac:dyDescent="0.2">
      <c r="A381" s="35"/>
      <c r="B381" s="36"/>
      <c r="C381" s="214" t="s">
        <v>625</v>
      </c>
      <c r="D381" s="214" t="s">
        <v>239</v>
      </c>
      <c r="E381" s="215" t="s">
        <v>2607</v>
      </c>
      <c r="F381" s="216" t="s">
        <v>2608</v>
      </c>
      <c r="G381" s="217" t="s">
        <v>242</v>
      </c>
      <c r="H381" s="218">
        <v>4.4999999999999998E-2</v>
      </c>
      <c r="I381" s="219"/>
      <c r="J381" s="220">
        <f>ROUND(I381*H381,2)</f>
        <v>0</v>
      </c>
      <c r="K381" s="216" t="s">
        <v>176</v>
      </c>
      <c r="L381" s="221"/>
      <c r="M381" s="222" t="s">
        <v>19</v>
      </c>
      <c r="N381" s="223" t="s">
        <v>45</v>
      </c>
      <c r="O381" s="65"/>
      <c r="P381" s="183">
        <f>O381*H381</f>
        <v>0</v>
      </c>
      <c r="Q381" s="183">
        <v>1</v>
      </c>
      <c r="R381" s="183">
        <f>Q381*H381</f>
        <v>4.4999999999999998E-2</v>
      </c>
      <c r="S381" s="183">
        <v>0</v>
      </c>
      <c r="T381" s="184">
        <f>S381*H381</f>
        <v>0</v>
      </c>
      <c r="U381" s="35"/>
      <c r="V381" s="35"/>
      <c r="W381" s="35"/>
      <c r="X381" s="35"/>
      <c r="Y381" s="35"/>
      <c r="Z381" s="35"/>
      <c r="AA381" s="35"/>
      <c r="AB381" s="35"/>
      <c r="AC381" s="35"/>
      <c r="AD381" s="35"/>
      <c r="AE381" s="35"/>
      <c r="AR381" s="185" t="s">
        <v>227</v>
      </c>
      <c r="AT381" s="185" t="s">
        <v>239</v>
      </c>
      <c r="AU381" s="185" t="s">
        <v>84</v>
      </c>
      <c r="AY381" s="18" t="s">
        <v>170</v>
      </c>
      <c r="BE381" s="186">
        <f>IF(N381="základní",J381,0)</f>
        <v>0</v>
      </c>
      <c r="BF381" s="186">
        <f>IF(N381="snížená",J381,0)</f>
        <v>0</v>
      </c>
      <c r="BG381" s="186">
        <f>IF(N381="zákl. přenesená",J381,0)</f>
        <v>0</v>
      </c>
      <c r="BH381" s="186">
        <f>IF(N381="sníž. přenesená",J381,0)</f>
        <v>0</v>
      </c>
      <c r="BI381" s="186">
        <f>IF(N381="nulová",J381,0)</f>
        <v>0</v>
      </c>
      <c r="BJ381" s="18" t="s">
        <v>82</v>
      </c>
      <c r="BK381" s="186">
        <f>ROUND(I381*H381,2)</f>
        <v>0</v>
      </c>
      <c r="BL381" s="18" t="s">
        <v>177</v>
      </c>
      <c r="BM381" s="185" t="s">
        <v>3336</v>
      </c>
    </row>
    <row r="382" spans="1:65" s="13" customFormat="1" x14ac:dyDescent="0.2">
      <c r="B382" s="192"/>
      <c r="C382" s="193"/>
      <c r="D382" s="187" t="s">
        <v>181</v>
      </c>
      <c r="E382" s="194" t="s">
        <v>19</v>
      </c>
      <c r="F382" s="195" t="s">
        <v>3337</v>
      </c>
      <c r="G382" s="193"/>
      <c r="H382" s="196">
        <v>4.4999999999999998E-2</v>
      </c>
      <c r="I382" s="197"/>
      <c r="J382" s="193"/>
      <c r="K382" s="193"/>
      <c r="L382" s="198"/>
      <c r="M382" s="199"/>
      <c r="N382" s="200"/>
      <c r="O382" s="200"/>
      <c r="P382" s="200"/>
      <c r="Q382" s="200"/>
      <c r="R382" s="200"/>
      <c r="S382" s="200"/>
      <c r="T382" s="201"/>
      <c r="AT382" s="202" t="s">
        <v>181</v>
      </c>
      <c r="AU382" s="202" t="s">
        <v>84</v>
      </c>
      <c r="AV382" s="13" t="s">
        <v>84</v>
      </c>
      <c r="AW382" s="13" t="s">
        <v>35</v>
      </c>
      <c r="AX382" s="13" t="s">
        <v>74</v>
      </c>
      <c r="AY382" s="202" t="s">
        <v>170</v>
      </c>
    </row>
    <row r="383" spans="1:65" s="2" customFormat="1" ht="24" x14ac:dyDescent="0.2">
      <c r="A383" s="35"/>
      <c r="B383" s="36"/>
      <c r="C383" s="174" t="s">
        <v>635</v>
      </c>
      <c r="D383" s="174" t="s">
        <v>172</v>
      </c>
      <c r="E383" s="175" t="s">
        <v>3338</v>
      </c>
      <c r="F383" s="176" t="s">
        <v>3339</v>
      </c>
      <c r="G383" s="177" t="s">
        <v>242</v>
      </c>
      <c r="H383" s="178">
        <v>0.255</v>
      </c>
      <c r="I383" s="179"/>
      <c r="J383" s="180">
        <f>ROUND(I383*H383,2)</f>
        <v>0</v>
      </c>
      <c r="K383" s="176" t="s">
        <v>176</v>
      </c>
      <c r="L383" s="40"/>
      <c r="M383" s="181" t="s">
        <v>19</v>
      </c>
      <c r="N383" s="182" t="s">
        <v>45</v>
      </c>
      <c r="O383" s="65"/>
      <c r="P383" s="183">
        <f>O383*H383</f>
        <v>0</v>
      </c>
      <c r="Q383" s="183">
        <v>1.7090000000000001E-2</v>
      </c>
      <c r="R383" s="183">
        <f>Q383*H383</f>
        <v>4.3579500000000002E-3</v>
      </c>
      <c r="S383" s="183">
        <v>0</v>
      </c>
      <c r="T383" s="184">
        <f>S383*H383</f>
        <v>0</v>
      </c>
      <c r="U383" s="35"/>
      <c r="V383" s="35"/>
      <c r="W383" s="35"/>
      <c r="X383" s="35"/>
      <c r="Y383" s="35"/>
      <c r="Z383" s="35"/>
      <c r="AA383" s="35"/>
      <c r="AB383" s="35"/>
      <c r="AC383" s="35"/>
      <c r="AD383" s="35"/>
      <c r="AE383" s="35"/>
      <c r="AR383" s="185" t="s">
        <v>177</v>
      </c>
      <c r="AT383" s="185" t="s">
        <v>172</v>
      </c>
      <c r="AU383" s="185" t="s">
        <v>84</v>
      </c>
      <c r="AY383" s="18" t="s">
        <v>170</v>
      </c>
      <c r="BE383" s="186">
        <f>IF(N383="základní",J383,0)</f>
        <v>0</v>
      </c>
      <c r="BF383" s="186">
        <f>IF(N383="snížená",J383,0)</f>
        <v>0</v>
      </c>
      <c r="BG383" s="186">
        <f>IF(N383="zákl. přenesená",J383,0)</f>
        <v>0</v>
      </c>
      <c r="BH383" s="186">
        <f>IF(N383="sníž. přenesená",J383,0)</f>
        <v>0</v>
      </c>
      <c r="BI383" s="186">
        <f>IF(N383="nulová",J383,0)</f>
        <v>0</v>
      </c>
      <c r="BJ383" s="18" t="s">
        <v>82</v>
      </c>
      <c r="BK383" s="186">
        <f>ROUND(I383*H383,2)</f>
        <v>0</v>
      </c>
      <c r="BL383" s="18" t="s">
        <v>177</v>
      </c>
      <c r="BM383" s="185" t="s">
        <v>3340</v>
      </c>
    </row>
    <row r="384" spans="1:65" s="2" customFormat="1" ht="58.5" x14ac:dyDescent="0.2">
      <c r="A384" s="35"/>
      <c r="B384" s="36"/>
      <c r="C384" s="37"/>
      <c r="D384" s="187" t="s">
        <v>179</v>
      </c>
      <c r="E384" s="37"/>
      <c r="F384" s="188" t="s">
        <v>3330</v>
      </c>
      <c r="G384" s="37"/>
      <c r="H384" s="37"/>
      <c r="I384" s="189"/>
      <c r="J384" s="37"/>
      <c r="K384" s="37"/>
      <c r="L384" s="40"/>
      <c r="M384" s="190"/>
      <c r="N384" s="191"/>
      <c r="O384" s="65"/>
      <c r="P384" s="65"/>
      <c r="Q384" s="65"/>
      <c r="R384" s="65"/>
      <c r="S384" s="65"/>
      <c r="T384" s="66"/>
      <c r="U384" s="35"/>
      <c r="V384" s="35"/>
      <c r="W384" s="35"/>
      <c r="X384" s="35"/>
      <c r="Y384" s="35"/>
      <c r="Z384" s="35"/>
      <c r="AA384" s="35"/>
      <c r="AB384" s="35"/>
      <c r="AC384" s="35"/>
      <c r="AD384" s="35"/>
      <c r="AE384" s="35"/>
      <c r="AT384" s="18" t="s">
        <v>179</v>
      </c>
      <c r="AU384" s="18" t="s">
        <v>84</v>
      </c>
    </row>
    <row r="385" spans="1:65" s="2" customFormat="1" ht="16.5" customHeight="1" x14ac:dyDescent="0.2">
      <c r="A385" s="35"/>
      <c r="B385" s="36"/>
      <c r="C385" s="214" t="s">
        <v>639</v>
      </c>
      <c r="D385" s="214" t="s">
        <v>239</v>
      </c>
      <c r="E385" s="215" t="s">
        <v>2589</v>
      </c>
      <c r="F385" s="216" t="s">
        <v>2590</v>
      </c>
      <c r="G385" s="217" t="s">
        <v>242</v>
      </c>
      <c r="H385" s="218">
        <v>0.26800000000000002</v>
      </c>
      <c r="I385" s="219"/>
      <c r="J385" s="220">
        <f>ROUND(I385*H385,2)</f>
        <v>0</v>
      </c>
      <c r="K385" s="216" t="s">
        <v>176</v>
      </c>
      <c r="L385" s="221"/>
      <c r="M385" s="222" t="s">
        <v>19</v>
      </c>
      <c r="N385" s="223" t="s">
        <v>45</v>
      </c>
      <c r="O385" s="65"/>
      <c r="P385" s="183">
        <f>O385*H385</f>
        <v>0</v>
      </c>
      <c r="Q385" s="183">
        <v>1</v>
      </c>
      <c r="R385" s="183">
        <f>Q385*H385</f>
        <v>0.26800000000000002</v>
      </c>
      <c r="S385" s="183">
        <v>0</v>
      </c>
      <c r="T385" s="184">
        <f>S385*H385</f>
        <v>0</v>
      </c>
      <c r="U385" s="35"/>
      <c r="V385" s="35"/>
      <c r="W385" s="35"/>
      <c r="X385" s="35"/>
      <c r="Y385" s="35"/>
      <c r="Z385" s="35"/>
      <c r="AA385" s="35"/>
      <c r="AB385" s="35"/>
      <c r="AC385" s="35"/>
      <c r="AD385" s="35"/>
      <c r="AE385" s="35"/>
      <c r="AR385" s="185" t="s">
        <v>227</v>
      </c>
      <c r="AT385" s="185" t="s">
        <v>239</v>
      </c>
      <c r="AU385" s="185" t="s">
        <v>84</v>
      </c>
      <c r="AY385" s="18" t="s">
        <v>170</v>
      </c>
      <c r="BE385" s="186">
        <f>IF(N385="základní",J385,0)</f>
        <v>0</v>
      </c>
      <c r="BF385" s="186">
        <f>IF(N385="snížená",J385,0)</f>
        <v>0</v>
      </c>
      <c r="BG385" s="186">
        <f>IF(N385="zákl. přenesená",J385,0)</f>
        <v>0</v>
      </c>
      <c r="BH385" s="186">
        <f>IF(N385="sníž. přenesená",J385,0)</f>
        <v>0</v>
      </c>
      <c r="BI385" s="186">
        <f>IF(N385="nulová",J385,0)</f>
        <v>0</v>
      </c>
      <c r="BJ385" s="18" t="s">
        <v>82</v>
      </c>
      <c r="BK385" s="186">
        <f>ROUND(I385*H385,2)</f>
        <v>0</v>
      </c>
      <c r="BL385" s="18" t="s">
        <v>177</v>
      </c>
      <c r="BM385" s="185" t="s">
        <v>3341</v>
      </c>
    </row>
    <row r="386" spans="1:65" s="13" customFormat="1" x14ac:dyDescent="0.2">
      <c r="B386" s="192"/>
      <c r="C386" s="193"/>
      <c r="D386" s="187" t="s">
        <v>181</v>
      </c>
      <c r="E386" s="194" t="s">
        <v>19</v>
      </c>
      <c r="F386" s="195" t="s">
        <v>3342</v>
      </c>
      <c r="G386" s="193"/>
      <c r="H386" s="196">
        <v>0.115</v>
      </c>
      <c r="I386" s="197"/>
      <c r="J386" s="193"/>
      <c r="K386" s="193"/>
      <c r="L386" s="198"/>
      <c r="M386" s="199"/>
      <c r="N386" s="200"/>
      <c r="O386" s="200"/>
      <c r="P386" s="200"/>
      <c r="Q386" s="200"/>
      <c r="R386" s="200"/>
      <c r="S386" s="200"/>
      <c r="T386" s="201"/>
      <c r="AT386" s="202" t="s">
        <v>181</v>
      </c>
      <c r="AU386" s="202" t="s">
        <v>84</v>
      </c>
      <c r="AV386" s="13" t="s">
        <v>84</v>
      </c>
      <c r="AW386" s="13" t="s">
        <v>35</v>
      </c>
      <c r="AX386" s="13" t="s">
        <v>74</v>
      </c>
      <c r="AY386" s="202" t="s">
        <v>170</v>
      </c>
    </row>
    <row r="387" spans="1:65" s="13" customFormat="1" x14ac:dyDescent="0.2">
      <c r="B387" s="192"/>
      <c r="C387" s="193"/>
      <c r="D387" s="187" t="s">
        <v>181</v>
      </c>
      <c r="E387" s="194" t="s">
        <v>19</v>
      </c>
      <c r="F387" s="195" t="s">
        <v>3343</v>
      </c>
      <c r="G387" s="193"/>
      <c r="H387" s="196">
        <v>5.7000000000000002E-2</v>
      </c>
      <c r="I387" s="197"/>
      <c r="J387" s="193"/>
      <c r="K387" s="193"/>
      <c r="L387" s="198"/>
      <c r="M387" s="199"/>
      <c r="N387" s="200"/>
      <c r="O387" s="200"/>
      <c r="P387" s="200"/>
      <c r="Q387" s="200"/>
      <c r="R387" s="200"/>
      <c r="S387" s="200"/>
      <c r="T387" s="201"/>
      <c r="AT387" s="202" t="s">
        <v>181</v>
      </c>
      <c r="AU387" s="202" t="s">
        <v>84</v>
      </c>
      <c r="AV387" s="13" t="s">
        <v>84</v>
      </c>
      <c r="AW387" s="13" t="s">
        <v>35</v>
      </c>
      <c r="AX387" s="13" t="s">
        <v>74</v>
      </c>
      <c r="AY387" s="202" t="s">
        <v>170</v>
      </c>
    </row>
    <row r="388" spans="1:65" s="13" customFormat="1" x14ac:dyDescent="0.2">
      <c r="B388" s="192"/>
      <c r="C388" s="193"/>
      <c r="D388" s="187" t="s">
        <v>181</v>
      </c>
      <c r="E388" s="194" t="s">
        <v>19</v>
      </c>
      <c r="F388" s="195" t="s">
        <v>3344</v>
      </c>
      <c r="G388" s="193"/>
      <c r="H388" s="196">
        <v>8.3000000000000004E-2</v>
      </c>
      <c r="I388" s="197"/>
      <c r="J388" s="193"/>
      <c r="K388" s="193"/>
      <c r="L388" s="198"/>
      <c r="M388" s="199"/>
      <c r="N388" s="200"/>
      <c r="O388" s="200"/>
      <c r="P388" s="200"/>
      <c r="Q388" s="200"/>
      <c r="R388" s="200"/>
      <c r="S388" s="200"/>
      <c r="T388" s="201"/>
      <c r="AT388" s="202" t="s">
        <v>181</v>
      </c>
      <c r="AU388" s="202" t="s">
        <v>84</v>
      </c>
      <c r="AV388" s="13" t="s">
        <v>84</v>
      </c>
      <c r="AW388" s="13" t="s">
        <v>35</v>
      </c>
      <c r="AX388" s="13" t="s">
        <v>74</v>
      </c>
      <c r="AY388" s="202" t="s">
        <v>170</v>
      </c>
    </row>
    <row r="389" spans="1:65" s="13" customFormat="1" x14ac:dyDescent="0.2">
      <c r="B389" s="192"/>
      <c r="C389" s="193"/>
      <c r="D389" s="187" t="s">
        <v>181</v>
      </c>
      <c r="E389" s="193"/>
      <c r="F389" s="195" t="s">
        <v>3345</v>
      </c>
      <c r="G389" s="193"/>
      <c r="H389" s="196">
        <v>0.26800000000000002</v>
      </c>
      <c r="I389" s="197"/>
      <c r="J389" s="193"/>
      <c r="K389" s="193"/>
      <c r="L389" s="198"/>
      <c r="M389" s="199"/>
      <c r="N389" s="200"/>
      <c r="O389" s="200"/>
      <c r="P389" s="200"/>
      <c r="Q389" s="200"/>
      <c r="R389" s="200"/>
      <c r="S389" s="200"/>
      <c r="T389" s="201"/>
      <c r="AT389" s="202" t="s">
        <v>181</v>
      </c>
      <c r="AU389" s="202" t="s">
        <v>84</v>
      </c>
      <c r="AV389" s="13" t="s">
        <v>84</v>
      </c>
      <c r="AW389" s="13" t="s">
        <v>4</v>
      </c>
      <c r="AX389" s="13" t="s">
        <v>82</v>
      </c>
      <c r="AY389" s="202" t="s">
        <v>170</v>
      </c>
    </row>
    <row r="390" spans="1:65" s="2" customFormat="1" ht="16.5" customHeight="1" x14ac:dyDescent="0.2">
      <c r="A390" s="35"/>
      <c r="B390" s="36"/>
      <c r="C390" s="174" t="s">
        <v>644</v>
      </c>
      <c r="D390" s="174" t="s">
        <v>172</v>
      </c>
      <c r="E390" s="175" t="s">
        <v>3346</v>
      </c>
      <c r="F390" s="176" t="s">
        <v>3347</v>
      </c>
      <c r="G390" s="177" t="s">
        <v>175</v>
      </c>
      <c r="H390" s="178">
        <v>27.062999999999999</v>
      </c>
      <c r="I390" s="179"/>
      <c r="J390" s="180">
        <f>ROUND(I390*H390,2)</f>
        <v>0</v>
      </c>
      <c r="K390" s="176" t="s">
        <v>176</v>
      </c>
      <c r="L390" s="40"/>
      <c r="M390" s="181" t="s">
        <v>19</v>
      </c>
      <c r="N390" s="182" t="s">
        <v>45</v>
      </c>
      <c r="O390" s="65"/>
      <c r="P390" s="183">
        <f>O390*H390</f>
        <v>0</v>
      </c>
      <c r="Q390" s="183">
        <v>2.4533999999999998</v>
      </c>
      <c r="R390" s="183">
        <f>Q390*H390</f>
        <v>66.396364199999994</v>
      </c>
      <c r="S390" s="183">
        <v>0</v>
      </c>
      <c r="T390" s="184">
        <f>S390*H390</f>
        <v>0</v>
      </c>
      <c r="U390" s="35"/>
      <c r="V390" s="35"/>
      <c r="W390" s="35"/>
      <c r="X390" s="35"/>
      <c r="Y390" s="35"/>
      <c r="Z390" s="35"/>
      <c r="AA390" s="35"/>
      <c r="AB390" s="35"/>
      <c r="AC390" s="35"/>
      <c r="AD390" s="35"/>
      <c r="AE390" s="35"/>
      <c r="AR390" s="185" t="s">
        <v>177</v>
      </c>
      <c r="AT390" s="185" t="s">
        <v>172</v>
      </c>
      <c r="AU390" s="185" t="s">
        <v>84</v>
      </c>
      <c r="AY390" s="18" t="s">
        <v>170</v>
      </c>
      <c r="BE390" s="186">
        <f>IF(N390="základní",J390,0)</f>
        <v>0</v>
      </c>
      <c r="BF390" s="186">
        <f>IF(N390="snížená",J390,0)</f>
        <v>0</v>
      </c>
      <c r="BG390" s="186">
        <f>IF(N390="zákl. přenesená",J390,0)</f>
        <v>0</v>
      </c>
      <c r="BH390" s="186">
        <f>IF(N390="sníž. přenesená",J390,0)</f>
        <v>0</v>
      </c>
      <c r="BI390" s="186">
        <f>IF(N390="nulová",J390,0)</f>
        <v>0</v>
      </c>
      <c r="BJ390" s="18" t="s">
        <v>82</v>
      </c>
      <c r="BK390" s="186">
        <f>ROUND(I390*H390,2)</f>
        <v>0</v>
      </c>
      <c r="BL390" s="18" t="s">
        <v>177</v>
      </c>
      <c r="BM390" s="185" t="s">
        <v>3348</v>
      </c>
    </row>
    <row r="391" spans="1:65" s="13" customFormat="1" x14ac:dyDescent="0.2">
      <c r="B391" s="192"/>
      <c r="C391" s="193"/>
      <c r="D391" s="187" t="s">
        <v>181</v>
      </c>
      <c r="E391" s="194" t="s">
        <v>19</v>
      </c>
      <c r="F391" s="195" t="s">
        <v>3349</v>
      </c>
      <c r="G391" s="193"/>
      <c r="H391" s="196">
        <v>9.4120000000000008</v>
      </c>
      <c r="I391" s="197"/>
      <c r="J391" s="193"/>
      <c r="K391" s="193"/>
      <c r="L391" s="198"/>
      <c r="M391" s="199"/>
      <c r="N391" s="200"/>
      <c r="O391" s="200"/>
      <c r="P391" s="200"/>
      <c r="Q391" s="200"/>
      <c r="R391" s="200"/>
      <c r="S391" s="200"/>
      <c r="T391" s="201"/>
      <c r="AT391" s="202" t="s">
        <v>181</v>
      </c>
      <c r="AU391" s="202" t="s">
        <v>84</v>
      </c>
      <c r="AV391" s="13" t="s">
        <v>84</v>
      </c>
      <c r="AW391" s="13" t="s">
        <v>35</v>
      </c>
      <c r="AX391" s="13" t="s">
        <v>74</v>
      </c>
      <c r="AY391" s="202" t="s">
        <v>170</v>
      </c>
    </row>
    <row r="392" spans="1:65" s="13" customFormat="1" x14ac:dyDescent="0.2">
      <c r="B392" s="192"/>
      <c r="C392" s="193"/>
      <c r="D392" s="187" t="s">
        <v>181</v>
      </c>
      <c r="E392" s="194" t="s">
        <v>19</v>
      </c>
      <c r="F392" s="195" t="s">
        <v>3350</v>
      </c>
      <c r="G392" s="193"/>
      <c r="H392" s="196">
        <v>9.4120000000000008</v>
      </c>
      <c r="I392" s="197"/>
      <c r="J392" s="193"/>
      <c r="K392" s="193"/>
      <c r="L392" s="198"/>
      <c r="M392" s="199"/>
      <c r="N392" s="200"/>
      <c r="O392" s="200"/>
      <c r="P392" s="200"/>
      <c r="Q392" s="200"/>
      <c r="R392" s="200"/>
      <c r="S392" s="200"/>
      <c r="T392" s="201"/>
      <c r="AT392" s="202" t="s">
        <v>181</v>
      </c>
      <c r="AU392" s="202" t="s">
        <v>84</v>
      </c>
      <c r="AV392" s="13" t="s">
        <v>84</v>
      </c>
      <c r="AW392" s="13" t="s">
        <v>35</v>
      </c>
      <c r="AX392" s="13" t="s">
        <v>74</v>
      </c>
      <c r="AY392" s="202" t="s">
        <v>170</v>
      </c>
    </row>
    <row r="393" spans="1:65" s="13" customFormat="1" x14ac:dyDescent="0.2">
      <c r="B393" s="192"/>
      <c r="C393" s="193"/>
      <c r="D393" s="187" t="s">
        <v>181</v>
      </c>
      <c r="E393" s="194" t="s">
        <v>19</v>
      </c>
      <c r="F393" s="195" t="s">
        <v>3351</v>
      </c>
      <c r="G393" s="193"/>
      <c r="H393" s="196">
        <v>4.9340000000000002</v>
      </c>
      <c r="I393" s="197"/>
      <c r="J393" s="193"/>
      <c r="K393" s="193"/>
      <c r="L393" s="198"/>
      <c r="M393" s="199"/>
      <c r="N393" s="200"/>
      <c r="O393" s="200"/>
      <c r="P393" s="200"/>
      <c r="Q393" s="200"/>
      <c r="R393" s="200"/>
      <c r="S393" s="200"/>
      <c r="T393" s="201"/>
      <c r="AT393" s="202" t="s">
        <v>181</v>
      </c>
      <c r="AU393" s="202" t="s">
        <v>84</v>
      </c>
      <c r="AV393" s="13" t="s">
        <v>84</v>
      </c>
      <c r="AW393" s="13" t="s">
        <v>35</v>
      </c>
      <c r="AX393" s="13" t="s">
        <v>74</v>
      </c>
      <c r="AY393" s="202" t="s">
        <v>170</v>
      </c>
    </row>
    <row r="394" spans="1:65" s="13" customFormat="1" x14ac:dyDescent="0.2">
      <c r="B394" s="192"/>
      <c r="C394" s="193"/>
      <c r="D394" s="187" t="s">
        <v>181</v>
      </c>
      <c r="E394" s="194" t="s">
        <v>19</v>
      </c>
      <c r="F394" s="195" t="s">
        <v>3352</v>
      </c>
      <c r="G394" s="193"/>
      <c r="H394" s="196">
        <v>3.3050000000000002</v>
      </c>
      <c r="I394" s="197"/>
      <c r="J394" s="193"/>
      <c r="K394" s="193"/>
      <c r="L394" s="198"/>
      <c r="M394" s="199"/>
      <c r="N394" s="200"/>
      <c r="O394" s="200"/>
      <c r="P394" s="200"/>
      <c r="Q394" s="200"/>
      <c r="R394" s="200"/>
      <c r="S394" s="200"/>
      <c r="T394" s="201"/>
      <c r="AT394" s="202" t="s">
        <v>181</v>
      </c>
      <c r="AU394" s="202" t="s">
        <v>84</v>
      </c>
      <c r="AV394" s="13" t="s">
        <v>84</v>
      </c>
      <c r="AW394" s="13" t="s">
        <v>35</v>
      </c>
      <c r="AX394" s="13" t="s">
        <v>74</v>
      </c>
      <c r="AY394" s="202" t="s">
        <v>170</v>
      </c>
    </row>
    <row r="395" spans="1:65" s="2" customFormat="1" ht="16.5" customHeight="1" x14ac:dyDescent="0.2">
      <c r="A395" s="35"/>
      <c r="B395" s="36"/>
      <c r="C395" s="174" t="s">
        <v>652</v>
      </c>
      <c r="D395" s="174" t="s">
        <v>172</v>
      </c>
      <c r="E395" s="175" t="s">
        <v>626</v>
      </c>
      <c r="F395" s="176" t="s">
        <v>627</v>
      </c>
      <c r="G395" s="177" t="s">
        <v>248</v>
      </c>
      <c r="H395" s="178">
        <v>158.07400000000001</v>
      </c>
      <c r="I395" s="179"/>
      <c r="J395" s="180">
        <f>ROUND(I395*H395,2)</f>
        <v>0</v>
      </c>
      <c r="K395" s="176" t="s">
        <v>176</v>
      </c>
      <c r="L395" s="40"/>
      <c r="M395" s="181" t="s">
        <v>19</v>
      </c>
      <c r="N395" s="182" t="s">
        <v>45</v>
      </c>
      <c r="O395" s="65"/>
      <c r="P395" s="183">
        <f>O395*H395</f>
        <v>0</v>
      </c>
      <c r="Q395" s="183">
        <v>5.7600000000000004E-3</v>
      </c>
      <c r="R395" s="183">
        <f>Q395*H395</f>
        <v>0.91050624000000013</v>
      </c>
      <c r="S395" s="183">
        <v>0</v>
      </c>
      <c r="T395" s="184">
        <f>S395*H395</f>
        <v>0</v>
      </c>
      <c r="U395" s="35"/>
      <c r="V395" s="35"/>
      <c r="W395" s="35"/>
      <c r="X395" s="35"/>
      <c r="Y395" s="35"/>
      <c r="Z395" s="35"/>
      <c r="AA395" s="35"/>
      <c r="AB395" s="35"/>
      <c r="AC395" s="35"/>
      <c r="AD395" s="35"/>
      <c r="AE395" s="35"/>
      <c r="AR395" s="185" t="s">
        <v>177</v>
      </c>
      <c r="AT395" s="185" t="s">
        <v>172</v>
      </c>
      <c r="AU395" s="185" t="s">
        <v>84</v>
      </c>
      <c r="AY395" s="18" t="s">
        <v>170</v>
      </c>
      <c r="BE395" s="186">
        <f>IF(N395="základní",J395,0)</f>
        <v>0</v>
      </c>
      <c r="BF395" s="186">
        <f>IF(N395="snížená",J395,0)</f>
        <v>0</v>
      </c>
      <c r="BG395" s="186">
        <f>IF(N395="zákl. přenesená",J395,0)</f>
        <v>0</v>
      </c>
      <c r="BH395" s="186">
        <f>IF(N395="sníž. přenesená",J395,0)</f>
        <v>0</v>
      </c>
      <c r="BI395" s="186">
        <f>IF(N395="nulová",J395,0)</f>
        <v>0</v>
      </c>
      <c r="BJ395" s="18" t="s">
        <v>82</v>
      </c>
      <c r="BK395" s="186">
        <f>ROUND(I395*H395,2)</f>
        <v>0</v>
      </c>
      <c r="BL395" s="18" t="s">
        <v>177</v>
      </c>
      <c r="BM395" s="185" t="s">
        <v>3353</v>
      </c>
    </row>
    <row r="396" spans="1:65" s="13" customFormat="1" x14ac:dyDescent="0.2">
      <c r="B396" s="192"/>
      <c r="C396" s="193"/>
      <c r="D396" s="187" t="s">
        <v>181</v>
      </c>
      <c r="E396" s="194" t="s">
        <v>19</v>
      </c>
      <c r="F396" s="195" t="s">
        <v>3354</v>
      </c>
      <c r="G396" s="193"/>
      <c r="H396" s="196">
        <v>51.573999999999998</v>
      </c>
      <c r="I396" s="197"/>
      <c r="J396" s="193"/>
      <c r="K396" s="193"/>
      <c r="L396" s="198"/>
      <c r="M396" s="199"/>
      <c r="N396" s="200"/>
      <c r="O396" s="200"/>
      <c r="P396" s="200"/>
      <c r="Q396" s="200"/>
      <c r="R396" s="200"/>
      <c r="S396" s="200"/>
      <c r="T396" s="201"/>
      <c r="AT396" s="202" t="s">
        <v>181</v>
      </c>
      <c r="AU396" s="202" t="s">
        <v>84</v>
      </c>
      <c r="AV396" s="13" t="s">
        <v>84</v>
      </c>
      <c r="AW396" s="13" t="s">
        <v>35</v>
      </c>
      <c r="AX396" s="13" t="s">
        <v>74</v>
      </c>
      <c r="AY396" s="202" t="s">
        <v>170</v>
      </c>
    </row>
    <row r="397" spans="1:65" s="13" customFormat="1" x14ac:dyDescent="0.2">
      <c r="B397" s="192"/>
      <c r="C397" s="193"/>
      <c r="D397" s="187" t="s">
        <v>181</v>
      </c>
      <c r="E397" s="194" t="s">
        <v>19</v>
      </c>
      <c r="F397" s="195" t="s">
        <v>3355</v>
      </c>
      <c r="G397" s="193"/>
      <c r="H397" s="196">
        <v>51.573999999999998</v>
      </c>
      <c r="I397" s="197"/>
      <c r="J397" s="193"/>
      <c r="K397" s="193"/>
      <c r="L397" s="198"/>
      <c r="M397" s="199"/>
      <c r="N397" s="200"/>
      <c r="O397" s="200"/>
      <c r="P397" s="200"/>
      <c r="Q397" s="200"/>
      <c r="R397" s="200"/>
      <c r="S397" s="200"/>
      <c r="T397" s="201"/>
      <c r="AT397" s="202" t="s">
        <v>181</v>
      </c>
      <c r="AU397" s="202" t="s">
        <v>84</v>
      </c>
      <c r="AV397" s="13" t="s">
        <v>84</v>
      </c>
      <c r="AW397" s="13" t="s">
        <v>35</v>
      </c>
      <c r="AX397" s="13" t="s">
        <v>74</v>
      </c>
      <c r="AY397" s="202" t="s">
        <v>170</v>
      </c>
    </row>
    <row r="398" spans="1:65" s="13" customFormat="1" x14ac:dyDescent="0.2">
      <c r="B398" s="192"/>
      <c r="C398" s="193"/>
      <c r="D398" s="187" t="s">
        <v>181</v>
      </c>
      <c r="E398" s="194" t="s">
        <v>19</v>
      </c>
      <c r="F398" s="195" t="s">
        <v>3356</v>
      </c>
      <c r="G398" s="193"/>
      <c r="H398" s="196">
        <v>32.896000000000001</v>
      </c>
      <c r="I398" s="197"/>
      <c r="J398" s="193"/>
      <c r="K398" s="193"/>
      <c r="L398" s="198"/>
      <c r="M398" s="199"/>
      <c r="N398" s="200"/>
      <c r="O398" s="200"/>
      <c r="P398" s="200"/>
      <c r="Q398" s="200"/>
      <c r="R398" s="200"/>
      <c r="S398" s="200"/>
      <c r="T398" s="201"/>
      <c r="AT398" s="202" t="s">
        <v>181</v>
      </c>
      <c r="AU398" s="202" t="s">
        <v>84</v>
      </c>
      <c r="AV398" s="13" t="s">
        <v>84</v>
      </c>
      <c r="AW398" s="13" t="s">
        <v>35</v>
      </c>
      <c r="AX398" s="13" t="s">
        <v>74</v>
      </c>
      <c r="AY398" s="202" t="s">
        <v>170</v>
      </c>
    </row>
    <row r="399" spans="1:65" s="13" customFormat="1" x14ac:dyDescent="0.2">
      <c r="B399" s="192"/>
      <c r="C399" s="193"/>
      <c r="D399" s="187" t="s">
        <v>181</v>
      </c>
      <c r="E399" s="194" t="s">
        <v>19</v>
      </c>
      <c r="F399" s="195" t="s">
        <v>3357</v>
      </c>
      <c r="G399" s="193"/>
      <c r="H399" s="196">
        <v>22.03</v>
      </c>
      <c r="I399" s="197"/>
      <c r="J399" s="193"/>
      <c r="K399" s="193"/>
      <c r="L399" s="198"/>
      <c r="M399" s="199"/>
      <c r="N399" s="200"/>
      <c r="O399" s="200"/>
      <c r="P399" s="200"/>
      <c r="Q399" s="200"/>
      <c r="R399" s="200"/>
      <c r="S399" s="200"/>
      <c r="T399" s="201"/>
      <c r="AT399" s="202" t="s">
        <v>181</v>
      </c>
      <c r="AU399" s="202" t="s">
        <v>84</v>
      </c>
      <c r="AV399" s="13" t="s">
        <v>84</v>
      </c>
      <c r="AW399" s="13" t="s">
        <v>35</v>
      </c>
      <c r="AX399" s="13" t="s">
        <v>74</v>
      </c>
      <c r="AY399" s="202" t="s">
        <v>170</v>
      </c>
    </row>
    <row r="400" spans="1:65" s="14" customFormat="1" x14ac:dyDescent="0.2">
      <c r="B400" s="203"/>
      <c r="C400" s="204"/>
      <c r="D400" s="187" t="s">
        <v>181</v>
      </c>
      <c r="E400" s="205" t="s">
        <v>19</v>
      </c>
      <c r="F400" s="206" t="s">
        <v>185</v>
      </c>
      <c r="G400" s="204"/>
      <c r="H400" s="207">
        <v>158.07400000000001</v>
      </c>
      <c r="I400" s="208"/>
      <c r="J400" s="204"/>
      <c r="K400" s="204"/>
      <c r="L400" s="209"/>
      <c r="M400" s="210"/>
      <c r="N400" s="211"/>
      <c r="O400" s="211"/>
      <c r="P400" s="211"/>
      <c r="Q400" s="211"/>
      <c r="R400" s="211"/>
      <c r="S400" s="211"/>
      <c r="T400" s="212"/>
      <c r="AT400" s="213" t="s">
        <v>181</v>
      </c>
      <c r="AU400" s="213" t="s">
        <v>84</v>
      </c>
      <c r="AV400" s="14" t="s">
        <v>177</v>
      </c>
      <c r="AW400" s="14" t="s">
        <v>35</v>
      </c>
      <c r="AX400" s="14" t="s">
        <v>82</v>
      </c>
      <c r="AY400" s="213" t="s">
        <v>170</v>
      </c>
    </row>
    <row r="401" spans="1:65" s="2" customFormat="1" ht="16.5" customHeight="1" x14ac:dyDescent="0.2">
      <c r="A401" s="35"/>
      <c r="B401" s="36"/>
      <c r="C401" s="174" t="s">
        <v>657</v>
      </c>
      <c r="D401" s="174" t="s">
        <v>172</v>
      </c>
      <c r="E401" s="175" t="s">
        <v>636</v>
      </c>
      <c r="F401" s="176" t="s">
        <v>637</v>
      </c>
      <c r="G401" s="177" t="s">
        <v>248</v>
      </c>
      <c r="H401" s="178">
        <v>158.07400000000001</v>
      </c>
      <c r="I401" s="179"/>
      <c r="J401" s="180">
        <f>ROUND(I401*H401,2)</f>
        <v>0</v>
      </c>
      <c r="K401" s="176" t="s">
        <v>176</v>
      </c>
      <c r="L401" s="40"/>
      <c r="M401" s="181" t="s">
        <v>19</v>
      </c>
      <c r="N401" s="182" t="s">
        <v>45</v>
      </c>
      <c r="O401" s="65"/>
      <c r="P401" s="183">
        <f>O401*H401</f>
        <v>0</v>
      </c>
      <c r="Q401" s="183">
        <v>0</v>
      </c>
      <c r="R401" s="183">
        <f>Q401*H401</f>
        <v>0</v>
      </c>
      <c r="S401" s="183">
        <v>0</v>
      </c>
      <c r="T401" s="184">
        <f>S401*H401</f>
        <v>0</v>
      </c>
      <c r="U401" s="35"/>
      <c r="V401" s="35"/>
      <c r="W401" s="35"/>
      <c r="X401" s="35"/>
      <c r="Y401" s="35"/>
      <c r="Z401" s="35"/>
      <c r="AA401" s="35"/>
      <c r="AB401" s="35"/>
      <c r="AC401" s="35"/>
      <c r="AD401" s="35"/>
      <c r="AE401" s="35"/>
      <c r="AR401" s="185" t="s">
        <v>177</v>
      </c>
      <c r="AT401" s="185" t="s">
        <v>172</v>
      </c>
      <c r="AU401" s="185" t="s">
        <v>84</v>
      </c>
      <c r="AY401" s="18" t="s">
        <v>170</v>
      </c>
      <c r="BE401" s="186">
        <f>IF(N401="základní",J401,0)</f>
        <v>0</v>
      </c>
      <c r="BF401" s="186">
        <f>IF(N401="snížená",J401,0)</f>
        <v>0</v>
      </c>
      <c r="BG401" s="186">
        <f>IF(N401="zákl. přenesená",J401,0)</f>
        <v>0</v>
      </c>
      <c r="BH401" s="186">
        <f>IF(N401="sníž. přenesená",J401,0)</f>
        <v>0</v>
      </c>
      <c r="BI401" s="186">
        <f>IF(N401="nulová",J401,0)</f>
        <v>0</v>
      </c>
      <c r="BJ401" s="18" t="s">
        <v>82</v>
      </c>
      <c r="BK401" s="186">
        <f>ROUND(I401*H401,2)</f>
        <v>0</v>
      </c>
      <c r="BL401" s="18" t="s">
        <v>177</v>
      </c>
      <c r="BM401" s="185" t="s">
        <v>3358</v>
      </c>
    </row>
    <row r="402" spans="1:65" s="2" customFormat="1" ht="16.5" customHeight="1" x14ac:dyDescent="0.2">
      <c r="A402" s="35"/>
      <c r="B402" s="36"/>
      <c r="C402" s="174" t="s">
        <v>662</v>
      </c>
      <c r="D402" s="174" t="s">
        <v>172</v>
      </c>
      <c r="E402" s="175" t="s">
        <v>640</v>
      </c>
      <c r="F402" s="176" t="s">
        <v>641</v>
      </c>
      <c r="G402" s="177" t="s">
        <v>242</v>
      </c>
      <c r="H402" s="178">
        <v>0.69299999999999995</v>
      </c>
      <c r="I402" s="179"/>
      <c r="J402" s="180">
        <f>ROUND(I402*H402,2)</f>
        <v>0</v>
      </c>
      <c r="K402" s="176" t="s">
        <v>176</v>
      </c>
      <c r="L402" s="40"/>
      <c r="M402" s="181" t="s">
        <v>19</v>
      </c>
      <c r="N402" s="182" t="s">
        <v>45</v>
      </c>
      <c r="O402" s="65"/>
      <c r="P402" s="183">
        <f>O402*H402</f>
        <v>0</v>
      </c>
      <c r="Q402" s="183">
        <v>1.05291</v>
      </c>
      <c r="R402" s="183">
        <f>Q402*H402</f>
        <v>0.72966662999999998</v>
      </c>
      <c r="S402" s="183">
        <v>0</v>
      </c>
      <c r="T402" s="184">
        <f>S402*H402</f>
        <v>0</v>
      </c>
      <c r="U402" s="35"/>
      <c r="V402" s="35"/>
      <c r="W402" s="35"/>
      <c r="X402" s="35"/>
      <c r="Y402" s="35"/>
      <c r="Z402" s="35"/>
      <c r="AA402" s="35"/>
      <c r="AB402" s="35"/>
      <c r="AC402" s="35"/>
      <c r="AD402" s="35"/>
      <c r="AE402" s="35"/>
      <c r="AR402" s="185" t="s">
        <v>177</v>
      </c>
      <c r="AT402" s="185" t="s">
        <v>172</v>
      </c>
      <c r="AU402" s="185" t="s">
        <v>84</v>
      </c>
      <c r="AY402" s="18" t="s">
        <v>170</v>
      </c>
      <c r="BE402" s="186">
        <f>IF(N402="základní",J402,0)</f>
        <v>0</v>
      </c>
      <c r="BF402" s="186">
        <f>IF(N402="snížená",J402,0)</f>
        <v>0</v>
      </c>
      <c r="BG402" s="186">
        <f>IF(N402="zákl. přenesená",J402,0)</f>
        <v>0</v>
      </c>
      <c r="BH402" s="186">
        <f>IF(N402="sníž. přenesená",J402,0)</f>
        <v>0</v>
      </c>
      <c r="BI402" s="186">
        <f>IF(N402="nulová",J402,0)</f>
        <v>0</v>
      </c>
      <c r="BJ402" s="18" t="s">
        <v>82</v>
      </c>
      <c r="BK402" s="186">
        <f>ROUND(I402*H402,2)</f>
        <v>0</v>
      </c>
      <c r="BL402" s="18" t="s">
        <v>177</v>
      </c>
      <c r="BM402" s="185" t="s">
        <v>3359</v>
      </c>
    </row>
    <row r="403" spans="1:65" s="13" customFormat="1" x14ac:dyDescent="0.2">
      <c r="B403" s="192"/>
      <c r="C403" s="193"/>
      <c r="D403" s="187" t="s">
        <v>181</v>
      </c>
      <c r="E403" s="194" t="s">
        <v>19</v>
      </c>
      <c r="F403" s="195" t="s">
        <v>3360</v>
      </c>
      <c r="G403" s="193"/>
      <c r="H403" s="196">
        <v>0.69299999999999995</v>
      </c>
      <c r="I403" s="197"/>
      <c r="J403" s="193"/>
      <c r="K403" s="193"/>
      <c r="L403" s="198"/>
      <c r="M403" s="199"/>
      <c r="N403" s="200"/>
      <c r="O403" s="200"/>
      <c r="P403" s="200"/>
      <c r="Q403" s="200"/>
      <c r="R403" s="200"/>
      <c r="S403" s="200"/>
      <c r="T403" s="201"/>
      <c r="AT403" s="202" t="s">
        <v>181</v>
      </c>
      <c r="AU403" s="202" t="s">
        <v>84</v>
      </c>
      <c r="AV403" s="13" t="s">
        <v>84</v>
      </c>
      <c r="AW403" s="13" t="s">
        <v>35</v>
      </c>
      <c r="AX403" s="13" t="s">
        <v>74</v>
      </c>
      <c r="AY403" s="202" t="s">
        <v>170</v>
      </c>
    </row>
    <row r="404" spans="1:65" s="2" customFormat="1" ht="24" x14ac:dyDescent="0.2">
      <c r="A404" s="35"/>
      <c r="B404" s="36"/>
      <c r="C404" s="174" t="s">
        <v>666</v>
      </c>
      <c r="D404" s="174" t="s">
        <v>172</v>
      </c>
      <c r="E404" s="175" t="s">
        <v>645</v>
      </c>
      <c r="F404" s="176" t="s">
        <v>646</v>
      </c>
      <c r="G404" s="177" t="s">
        <v>175</v>
      </c>
      <c r="H404" s="178">
        <v>4.6340000000000003</v>
      </c>
      <c r="I404" s="179"/>
      <c r="J404" s="180">
        <f>ROUND(I404*H404,2)</f>
        <v>0</v>
      </c>
      <c r="K404" s="176" t="s">
        <v>176</v>
      </c>
      <c r="L404" s="40"/>
      <c r="M404" s="181" t="s">
        <v>19</v>
      </c>
      <c r="N404" s="182" t="s">
        <v>45</v>
      </c>
      <c r="O404" s="65"/>
      <c r="P404" s="183">
        <f>O404*H404</f>
        <v>0</v>
      </c>
      <c r="Q404" s="183">
        <v>2.4533700000000001</v>
      </c>
      <c r="R404" s="183">
        <f>Q404*H404</f>
        <v>11.36891658</v>
      </c>
      <c r="S404" s="183">
        <v>0</v>
      </c>
      <c r="T404" s="184">
        <f>S404*H404</f>
        <v>0</v>
      </c>
      <c r="U404" s="35"/>
      <c r="V404" s="35"/>
      <c r="W404" s="35"/>
      <c r="X404" s="35"/>
      <c r="Y404" s="35"/>
      <c r="Z404" s="35"/>
      <c r="AA404" s="35"/>
      <c r="AB404" s="35"/>
      <c r="AC404" s="35"/>
      <c r="AD404" s="35"/>
      <c r="AE404" s="35"/>
      <c r="AR404" s="185" t="s">
        <v>177</v>
      </c>
      <c r="AT404" s="185" t="s">
        <v>172</v>
      </c>
      <c r="AU404" s="185" t="s">
        <v>84</v>
      </c>
      <c r="AY404" s="18" t="s">
        <v>170</v>
      </c>
      <c r="BE404" s="186">
        <f>IF(N404="základní",J404,0)</f>
        <v>0</v>
      </c>
      <c r="BF404" s="186">
        <f>IF(N404="snížená",J404,0)</f>
        <v>0</v>
      </c>
      <c r="BG404" s="186">
        <f>IF(N404="zákl. přenesená",J404,0)</f>
        <v>0</v>
      </c>
      <c r="BH404" s="186">
        <f>IF(N404="sníž. přenesená",J404,0)</f>
        <v>0</v>
      </c>
      <c r="BI404" s="186">
        <f>IF(N404="nulová",J404,0)</f>
        <v>0</v>
      </c>
      <c r="BJ404" s="18" t="s">
        <v>82</v>
      </c>
      <c r="BK404" s="186">
        <f>ROUND(I404*H404,2)</f>
        <v>0</v>
      </c>
      <c r="BL404" s="18" t="s">
        <v>177</v>
      </c>
      <c r="BM404" s="185" t="s">
        <v>3361</v>
      </c>
    </row>
    <row r="405" spans="1:65" s="13" customFormat="1" x14ac:dyDescent="0.2">
      <c r="B405" s="192"/>
      <c r="C405" s="193"/>
      <c r="D405" s="187" t="s">
        <v>181</v>
      </c>
      <c r="E405" s="194" t="s">
        <v>19</v>
      </c>
      <c r="F405" s="195" t="s">
        <v>3362</v>
      </c>
      <c r="G405" s="193"/>
      <c r="H405" s="196">
        <v>0.81699999999999995</v>
      </c>
      <c r="I405" s="197"/>
      <c r="J405" s="193"/>
      <c r="K405" s="193"/>
      <c r="L405" s="198"/>
      <c r="M405" s="199"/>
      <c r="N405" s="200"/>
      <c r="O405" s="200"/>
      <c r="P405" s="200"/>
      <c r="Q405" s="200"/>
      <c r="R405" s="200"/>
      <c r="S405" s="200"/>
      <c r="T405" s="201"/>
      <c r="AT405" s="202" t="s">
        <v>181</v>
      </c>
      <c r="AU405" s="202" t="s">
        <v>84</v>
      </c>
      <c r="AV405" s="13" t="s">
        <v>84</v>
      </c>
      <c r="AW405" s="13" t="s">
        <v>35</v>
      </c>
      <c r="AX405" s="13" t="s">
        <v>74</v>
      </c>
      <c r="AY405" s="202" t="s">
        <v>170</v>
      </c>
    </row>
    <row r="406" spans="1:65" s="13" customFormat="1" x14ac:dyDescent="0.2">
      <c r="B406" s="192"/>
      <c r="C406" s="193"/>
      <c r="D406" s="187" t="s">
        <v>181</v>
      </c>
      <c r="E406" s="194" t="s">
        <v>19</v>
      </c>
      <c r="F406" s="195" t="s">
        <v>3363</v>
      </c>
      <c r="G406" s="193"/>
      <c r="H406" s="196">
        <v>0.59699999999999998</v>
      </c>
      <c r="I406" s="197"/>
      <c r="J406" s="193"/>
      <c r="K406" s="193"/>
      <c r="L406" s="198"/>
      <c r="M406" s="199"/>
      <c r="N406" s="200"/>
      <c r="O406" s="200"/>
      <c r="P406" s="200"/>
      <c r="Q406" s="200"/>
      <c r="R406" s="200"/>
      <c r="S406" s="200"/>
      <c r="T406" s="201"/>
      <c r="AT406" s="202" t="s">
        <v>181</v>
      </c>
      <c r="AU406" s="202" t="s">
        <v>84</v>
      </c>
      <c r="AV406" s="13" t="s">
        <v>84</v>
      </c>
      <c r="AW406" s="13" t="s">
        <v>35</v>
      </c>
      <c r="AX406" s="13" t="s">
        <v>74</v>
      </c>
      <c r="AY406" s="202" t="s">
        <v>170</v>
      </c>
    </row>
    <row r="407" spans="1:65" s="13" customFormat="1" x14ac:dyDescent="0.2">
      <c r="B407" s="192"/>
      <c r="C407" s="193"/>
      <c r="D407" s="187" t="s">
        <v>181</v>
      </c>
      <c r="E407" s="194" t="s">
        <v>19</v>
      </c>
      <c r="F407" s="195" t="s">
        <v>3364</v>
      </c>
      <c r="G407" s="193"/>
      <c r="H407" s="196">
        <v>0.59699999999999998</v>
      </c>
      <c r="I407" s="197"/>
      <c r="J407" s="193"/>
      <c r="K407" s="193"/>
      <c r="L407" s="198"/>
      <c r="M407" s="199"/>
      <c r="N407" s="200"/>
      <c r="O407" s="200"/>
      <c r="P407" s="200"/>
      <c r="Q407" s="200"/>
      <c r="R407" s="200"/>
      <c r="S407" s="200"/>
      <c r="T407" s="201"/>
      <c r="AT407" s="202" t="s">
        <v>181</v>
      </c>
      <c r="AU407" s="202" t="s">
        <v>84</v>
      </c>
      <c r="AV407" s="13" t="s">
        <v>84</v>
      </c>
      <c r="AW407" s="13" t="s">
        <v>35</v>
      </c>
      <c r="AX407" s="13" t="s">
        <v>74</v>
      </c>
      <c r="AY407" s="202" t="s">
        <v>170</v>
      </c>
    </row>
    <row r="408" spans="1:65" s="13" customFormat="1" x14ac:dyDescent="0.2">
      <c r="B408" s="192"/>
      <c r="C408" s="193"/>
      <c r="D408" s="187" t="s">
        <v>181</v>
      </c>
      <c r="E408" s="194" t="s">
        <v>19</v>
      </c>
      <c r="F408" s="195" t="s">
        <v>3365</v>
      </c>
      <c r="G408" s="193"/>
      <c r="H408" s="196">
        <v>0.33900000000000002</v>
      </c>
      <c r="I408" s="197"/>
      <c r="J408" s="193"/>
      <c r="K408" s="193"/>
      <c r="L408" s="198"/>
      <c r="M408" s="199"/>
      <c r="N408" s="200"/>
      <c r="O408" s="200"/>
      <c r="P408" s="200"/>
      <c r="Q408" s="200"/>
      <c r="R408" s="200"/>
      <c r="S408" s="200"/>
      <c r="T408" s="201"/>
      <c r="AT408" s="202" t="s">
        <v>181</v>
      </c>
      <c r="AU408" s="202" t="s">
        <v>84</v>
      </c>
      <c r="AV408" s="13" t="s">
        <v>84</v>
      </c>
      <c r="AW408" s="13" t="s">
        <v>35</v>
      </c>
      <c r="AX408" s="13" t="s">
        <v>74</v>
      </c>
      <c r="AY408" s="202" t="s">
        <v>170</v>
      </c>
    </row>
    <row r="409" spans="1:65" s="13" customFormat="1" x14ac:dyDescent="0.2">
      <c r="B409" s="192"/>
      <c r="C409" s="193"/>
      <c r="D409" s="187" t="s">
        <v>181</v>
      </c>
      <c r="E409" s="194" t="s">
        <v>19</v>
      </c>
      <c r="F409" s="195" t="s">
        <v>3366</v>
      </c>
      <c r="G409" s="193"/>
      <c r="H409" s="196">
        <v>1.679</v>
      </c>
      <c r="I409" s="197"/>
      <c r="J409" s="193"/>
      <c r="K409" s="193"/>
      <c r="L409" s="198"/>
      <c r="M409" s="199"/>
      <c r="N409" s="200"/>
      <c r="O409" s="200"/>
      <c r="P409" s="200"/>
      <c r="Q409" s="200"/>
      <c r="R409" s="200"/>
      <c r="S409" s="200"/>
      <c r="T409" s="201"/>
      <c r="AT409" s="202" t="s">
        <v>181</v>
      </c>
      <c r="AU409" s="202" t="s">
        <v>84</v>
      </c>
      <c r="AV409" s="13" t="s">
        <v>84</v>
      </c>
      <c r="AW409" s="13" t="s">
        <v>35</v>
      </c>
      <c r="AX409" s="13" t="s">
        <v>74</v>
      </c>
      <c r="AY409" s="202" t="s">
        <v>170</v>
      </c>
    </row>
    <row r="410" spans="1:65" s="13" customFormat="1" x14ac:dyDescent="0.2">
      <c r="B410" s="192"/>
      <c r="C410" s="193"/>
      <c r="D410" s="187" t="s">
        <v>181</v>
      </c>
      <c r="E410" s="194" t="s">
        <v>19</v>
      </c>
      <c r="F410" s="195" t="s">
        <v>3367</v>
      </c>
      <c r="G410" s="193"/>
      <c r="H410" s="196">
        <v>0.09</v>
      </c>
      <c r="I410" s="197"/>
      <c r="J410" s="193"/>
      <c r="K410" s="193"/>
      <c r="L410" s="198"/>
      <c r="M410" s="199"/>
      <c r="N410" s="200"/>
      <c r="O410" s="200"/>
      <c r="P410" s="200"/>
      <c r="Q410" s="200"/>
      <c r="R410" s="200"/>
      <c r="S410" s="200"/>
      <c r="T410" s="201"/>
      <c r="AT410" s="202" t="s">
        <v>181</v>
      </c>
      <c r="AU410" s="202" t="s">
        <v>84</v>
      </c>
      <c r="AV410" s="13" t="s">
        <v>84</v>
      </c>
      <c r="AW410" s="13" t="s">
        <v>35</v>
      </c>
      <c r="AX410" s="13" t="s">
        <v>74</v>
      </c>
      <c r="AY410" s="202" t="s">
        <v>170</v>
      </c>
    </row>
    <row r="411" spans="1:65" s="13" customFormat="1" x14ac:dyDescent="0.2">
      <c r="B411" s="192"/>
      <c r="C411" s="193"/>
      <c r="D411" s="187" t="s">
        <v>181</v>
      </c>
      <c r="E411" s="194" t="s">
        <v>19</v>
      </c>
      <c r="F411" s="195" t="s">
        <v>3368</v>
      </c>
      <c r="G411" s="193"/>
      <c r="H411" s="196">
        <v>0.51500000000000001</v>
      </c>
      <c r="I411" s="197"/>
      <c r="J411" s="193"/>
      <c r="K411" s="193"/>
      <c r="L411" s="198"/>
      <c r="M411" s="199"/>
      <c r="N411" s="200"/>
      <c r="O411" s="200"/>
      <c r="P411" s="200"/>
      <c r="Q411" s="200"/>
      <c r="R411" s="200"/>
      <c r="S411" s="200"/>
      <c r="T411" s="201"/>
      <c r="AT411" s="202" t="s">
        <v>181</v>
      </c>
      <c r="AU411" s="202" t="s">
        <v>84</v>
      </c>
      <c r="AV411" s="13" t="s">
        <v>84</v>
      </c>
      <c r="AW411" s="13" t="s">
        <v>35</v>
      </c>
      <c r="AX411" s="13" t="s">
        <v>74</v>
      </c>
      <c r="AY411" s="202" t="s">
        <v>170</v>
      </c>
    </row>
    <row r="412" spans="1:65" s="14" customFormat="1" x14ac:dyDescent="0.2">
      <c r="B412" s="203"/>
      <c r="C412" s="204"/>
      <c r="D412" s="187" t="s">
        <v>181</v>
      </c>
      <c r="E412" s="205" t="s">
        <v>19</v>
      </c>
      <c r="F412" s="206" t="s">
        <v>185</v>
      </c>
      <c r="G412" s="204"/>
      <c r="H412" s="207">
        <v>4.6340000000000003</v>
      </c>
      <c r="I412" s="208"/>
      <c r="J412" s="204"/>
      <c r="K412" s="204"/>
      <c r="L412" s="209"/>
      <c r="M412" s="210"/>
      <c r="N412" s="211"/>
      <c r="O412" s="211"/>
      <c r="P412" s="211"/>
      <c r="Q412" s="211"/>
      <c r="R412" s="211"/>
      <c r="S412" s="211"/>
      <c r="T412" s="212"/>
      <c r="AT412" s="213" t="s">
        <v>181</v>
      </c>
      <c r="AU412" s="213" t="s">
        <v>84</v>
      </c>
      <c r="AV412" s="14" t="s">
        <v>177</v>
      </c>
      <c r="AW412" s="14" t="s">
        <v>35</v>
      </c>
      <c r="AX412" s="14" t="s">
        <v>82</v>
      </c>
      <c r="AY412" s="213" t="s">
        <v>170</v>
      </c>
    </row>
    <row r="413" spans="1:65" s="2" customFormat="1" ht="24" x14ac:dyDescent="0.2">
      <c r="A413" s="35"/>
      <c r="B413" s="36"/>
      <c r="C413" s="174" t="s">
        <v>673</v>
      </c>
      <c r="D413" s="174" t="s">
        <v>172</v>
      </c>
      <c r="E413" s="175" t="s">
        <v>653</v>
      </c>
      <c r="F413" s="176" t="s">
        <v>654</v>
      </c>
      <c r="G413" s="177" t="s">
        <v>242</v>
      </c>
      <c r="H413" s="178">
        <v>0.57899999999999996</v>
      </c>
      <c r="I413" s="179"/>
      <c r="J413" s="180">
        <f>ROUND(I413*H413,2)</f>
        <v>0</v>
      </c>
      <c r="K413" s="176" t="s">
        <v>176</v>
      </c>
      <c r="L413" s="40"/>
      <c r="M413" s="181" t="s">
        <v>19</v>
      </c>
      <c r="N413" s="182" t="s">
        <v>45</v>
      </c>
      <c r="O413" s="65"/>
      <c r="P413" s="183">
        <f>O413*H413</f>
        <v>0</v>
      </c>
      <c r="Q413" s="183">
        <v>1.0492699999999999</v>
      </c>
      <c r="R413" s="183">
        <f>Q413*H413</f>
        <v>0.60752732999999992</v>
      </c>
      <c r="S413" s="183">
        <v>0</v>
      </c>
      <c r="T413" s="184">
        <f>S413*H413</f>
        <v>0</v>
      </c>
      <c r="U413" s="35"/>
      <c r="V413" s="35"/>
      <c r="W413" s="35"/>
      <c r="X413" s="35"/>
      <c r="Y413" s="35"/>
      <c r="Z413" s="35"/>
      <c r="AA413" s="35"/>
      <c r="AB413" s="35"/>
      <c r="AC413" s="35"/>
      <c r="AD413" s="35"/>
      <c r="AE413" s="35"/>
      <c r="AR413" s="185" t="s">
        <v>177</v>
      </c>
      <c r="AT413" s="185" t="s">
        <v>172</v>
      </c>
      <c r="AU413" s="185" t="s">
        <v>84</v>
      </c>
      <c r="AY413" s="18" t="s">
        <v>170</v>
      </c>
      <c r="BE413" s="186">
        <f>IF(N413="základní",J413,0)</f>
        <v>0</v>
      </c>
      <c r="BF413" s="186">
        <f>IF(N413="snížená",J413,0)</f>
        <v>0</v>
      </c>
      <c r="BG413" s="186">
        <f>IF(N413="zákl. přenesená",J413,0)</f>
        <v>0</v>
      </c>
      <c r="BH413" s="186">
        <f>IF(N413="sníž. přenesená",J413,0)</f>
        <v>0</v>
      </c>
      <c r="BI413" s="186">
        <f>IF(N413="nulová",J413,0)</f>
        <v>0</v>
      </c>
      <c r="BJ413" s="18" t="s">
        <v>82</v>
      </c>
      <c r="BK413" s="186">
        <f>ROUND(I413*H413,2)</f>
        <v>0</v>
      </c>
      <c r="BL413" s="18" t="s">
        <v>177</v>
      </c>
      <c r="BM413" s="185" t="s">
        <v>3369</v>
      </c>
    </row>
    <row r="414" spans="1:65" s="13" customFormat="1" x14ac:dyDescent="0.2">
      <c r="B414" s="192"/>
      <c r="C414" s="193"/>
      <c r="D414" s="187" t="s">
        <v>181</v>
      </c>
      <c r="E414" s="194" t="s">
        <v>19</v>
      </c>
      <c r="F414" s="195" t="s">
        <v>3370</v>
      </c>
      <c r="G414" s="193"/>
      <c r="H414" s="196">
        <v>0.57899999999999996</v>
      </c>
      <c r="I414" s="197"/>
      <c r="J414" s="193"/>
      <c r="K414" s="193"/>
      <c r="L414" s="198"/>
      <c r="M414" s="199"/>
      <c r="N414" s="200"/>
      <c r="O414" s="200"/>
      <c r="P414" s="200"/>
      <c r="Q414" s="200"/>
      <c r="R414" s="200"/>
      <c r="S414" s="200"/>
      <c r="T414" s="201"/>
      <c r="AT414" s="202" t="s">
        <v>181</v>
      </c>
      <c r="AU414" s="202" t="s">
        <v>84</v>
      </c>
      <c r="AV414" s="13" t="s">
        <v>84</v>
      </c>
      <c r="AW414" s="13" t="s">
        <v>35</v>
      </c>
      <c r="AX414" s="13" t="s">
        <v>82</v>
      </c>
      <c r="AY414" s="202" t="s">
        <v>170</v>
      </c>
    </row>
    <row r="415" spans="1:65" s="2" customFormat="1" ht="24" x14ac:dyDescent="0.2">
      <c r="A415" s="35"/>
      <c r="B415" s="36"/>
      <c r="C415" s="174" t="s">
        <v>685</v>
      </c>
      <c r="D415" s="174" t="s">
        <v>172</v>
      </c>
      <c r="E415" s="175" t="s">
        <v>658</v>
      </c>
      <c r="F415" s="176" t="s">
        <v>659</v>
      </c>
      <c r="G415" s="177" t="s">
        <v>248</v>
      </c>
      <c r="H415" s="178">
        <v>28.73</v>
      </c>
      <c r="I415" s="179"/>
      <c r="J415" s="180">
        <f>ROUND(I415*H415,2)</f>
        <v>0</v>
      </c>
      <c r="K415" s="176" t="s">
        <v>176</v>
      </c>
      <c r="L415" s="40"/>
      <c r="M415" s="181" t="s">
        <v>19</v>
      </c>
      <c r="N415" s="182" t="s">
        <v>45</v>
      </c>
      <c r="O415" s="65"/>
      <c r="P415" s="183">
        <f>O415*H415</f>
        <v>0</v>
      </c>
      <c r="Q415" s="183">
        <v>1.282E-2</v>
      </c>
      <c r="R415" s="183">
        <f>Q415*H415</f>
        <v>0.3683186</v>
      </c>
      <c r="S415" s="183">
        <v>0</v>
      </c>
      <c r="T415" s="184">
        <f>S415*H415</f>
        <v>0</v>
      </c>
      <c r="U415" s="35"/>
      <c r="V415" s="35"/>
      <c r="W415" s="35"/>
      <c r="X415" s="35"/>
      <c r="Y415" s="35"/>
      <c r="Z415" s="35"/>
      <c r="AA415" s="35"/>
      <c r="AB415" s="35"/>
      <c r="AC415" s="35"/>
      <c r="AD415" s="35"/>
      <c r="AE415" s="35"/>
      <c r="AR415" s="185" t="s">
        <v>177</v>
      </c>
      <c r="AT415" s="185" t="s">
        <v>172</v>
      </c>
      <c r="AU415" s="185" t="s">
        <v>84</v>
      </c>
      <c r="AY415" s="18" t="s">
        <v>170</v>
      </c>
      <c r="BE415" s="186">
        <f>IF(N415="základní",J415,0)</f>
        <v>0</v>
      </c>
      <c r="BF415" s="186">
        <f>IF(N415="snížená",J415,0)</f>
        <v>0</v>
      </c>
      <c r="BG415" s="186">
        <f>IF(N415="zákl. přenesená",J415,0)</f>
        <v>0</v>
      </c>
      <c r="BH415" s="186">
        <f>IF(N415="sníž. přenesená",J415,0)</f>
        <v>0</v>
      </c>
      <c r="BI415" s="186">
        <f>IF(N415="nulová",J415,0)</f>
        <v>0</v>
      </c>
      <c r="BJ415" s="18" t="s">
        <v>82</v>
      </c>
      <c r="BK415" s="186">
        <f>ROUND(I415*H415,2)</f>
        <v>0</v>
      </c>
      <c r="BL415" s="18" t="s">
        <v>177</v>
      </c>
      <c r="BM415" s="185" t="s">
        <v>3371</v>
      </c>
    </row>
    <row r="416" spans="1:65" s="13" customFormat="1" x14ac:dyDescent="0.2">
      <c r="B416" s="192"/>
      <c r="C416" s="193"/>
      <c r="D416" s="187" t="s">
        <v>181</v>
      </c>
      <c r="E416" s="194" t="s">
        <v>19</v>
      </c>
      <c r="F416" s="195" t="s">
        <v>3372</v>
      </c>
      <c r="G416" s="193"/>
      <c r="H416" s="196">
        <v>28.73</v>
      </c>
      <c r="I416" s="197"/>
      <c r="J416" s="193"/>
      <c r="K416" s="193"/>
      <c r="L416" s="198"/>
      <c r="M416" s="199"/>
      <c r="N416" s="200"/>
      <c r="O416" s="200"/>
      <c r="P416" s="200"/>
      <c r="Q416" s="200"/>
      <c r="R416" s="200"/>
      <c r="S416" s="200"/>
      <c r="T416" s="201"/>
      <c r="AT416" s="202" t="s">
        <v>181</v>
      </c>
      <c r="AU416" s="202" t="s">
        <v>84</v>
      </c>
      <c r="AV416" s="13" t="s">
        <v>84</v>
      </c>
      <c r="AW416" s="13" t="s">
        <v>35</v>
      </c>
      <c r="AX416" s="13" t="s">
        <v>74</v>
      </c>
      <c r="AY416" s="202" t="s">
        <v>170</v>
      </c>
    </row>
    <row r="417" spans="1:65" s="2" customFormat="1" ht="24" x14ac:dyDescent="0.2">
      <c r="A417" s="35"/>
      <c r="B417" s="36"/>
      <c r="C417" s="174" t="s">
        <v>690</v>
      </c>
      <c r="D417" s="174" t="s">
        <v>172</v>
      </c>
      <c r="E417" s="175" t="s">
        <v>663</v>
      </c>
      <c r="F417" s="176" t="s">
        <v>664</v>
      </c>
      <c r="G417" s="177" t="s">
        <v>248</v>
      </c>
      <c r="H417" s="178">
        <v>28.73</v>
      </c>
      <c r="I417" s="179"/>
      <c r="J417" s="180">
        <f>ROUND(I417*H417,2)</f>
        <v>0</v>
      </c>
      <c r="K417" s="176" t="s">
        <v>176</v>
      </c>
      <c r="L417" s="40"/>
      <c r="M417" s="181" t="s">
        <v>19</v>
      </c>
      <c r="N417" s="182" t="s">
        <v>45</v>
      </c>
      <c r="O417" s="65"/>
      <c r="P417" s="183">
        <f>O417*H417</f>
        <v>0</v>
      </c>
      <c r="Q417" s="183">
        <v>0</v>
      </c>
      <c r="R417" s="183">
        <f>Q417*H417</f>
        <v>0</v>
      </c>
      <c r="S417" s="183">
        <v>0</v>
      </c>
      <c r="T417" s="184">
        <f>S417*H417</f>
        <v>0</v>
      </c>
      <c r="U417" s="35"/>
      <c r="V417" s="35"/>
      <c r="W417" s="35"/>
      <c r="X417" s="35"/>
      <c r="Y417" s="35"/>
      <c r="Z417" s="35"/>
      <c r="AA417" s="35"/>
      <c r="AB417" s="35"/>
      <c r="AC417" s="35"/>
      <c r="AD417" s="35"/>
      <c r="AE417" s="35"/>
      <c r="AR417" s="185" t="s">
        <v>177</v>
      </c>
      <c r="AT417" s="185" t="s">
        <v>172</v>
      </c>
      <c r="AU417" s="185" t="s">
        <v>84</v>
      </c>
      <c r="AY417" s="18" t="s">
        <v>170</v>
      </c>
      <c r="BE417" s="186">
        <f>IF(N417="základní",J417,0)</f>
        <v>0</v>
      </c>
      <c r="BF417" s="186">
        <f>IF(N417="snížená",J417,0)</f>
        <v>0</v>
      </c>
      <c r="BG417" s="186">
        <f>IF(N417="zákl. přenesená",J417,0)</f>
        <v>0</v>
      </c>
      <c r="BH417" s="186">
        <f>IF(N417="sníž. přenesená",J417,0)</f>
        <v>0</v>
      </c>
      <c r="BI417" s="186">
        <f>IF(N417="nulová",J417,0)</f>
        <v>0</v>
      </c>
      <c r="BJ417" s="18" t="s">
        <v>82</v>
      </c>
      <c r="BK417" s="186">
        <f>ROUND(I417*H417,2)</f>
        <v>0</v>
      </c>
      <c r="BL417" s="18" t="s">
        <v>177</v>
      </c>
      <c r="BM417" s="185" t="s">
        <v>3373</v>
      </c>
    </row>
    <row r="418" spans="1:65" s="2" customFormat="1" ht="16.5" customHeight="1" x14ac:dyDescent="0.2">
      <c r="A418" s="35"/>
      <c r="B418" s="36"/>
      <c r="C418" s="174" t="s">
        <v>695</v>
      </c>
      <c r="D418" s="174" t="s">
        <v>172</v>
      </c>
      <c r="E418" s="175" t="s">
        <v>667</v>
      </c>
      <c r="F418" s="176" t="s">
        <v>668</v>
      </c>
      <c r="G418" s="177" t="s">
        <v>175</v>
      </c>
      <c r="H418" s="178">
        <v>2.3199999999999998</v>
      </c>
      <c r="I418" s="179"/>
      <c r="J418" s="180">
        <f>ROUND(I418*H418,2)</f>
        <v>0</v>
      </c>
      <c r="K418" s="176" t="s">
        <v>176</v>
      </c>
      <c r="L418" s="40"/>
      <c r="M418" s="181" t="s">
        <v>19</v>
      </c>
      <c r="N418" s="182" t="s">
        <v>45</v>
      </c>
      <c r="O418" s="65"/>
      <c r="P418" s="183">
        <f>O418*H418</f>
        <v>0</v>
      </c>
      <c r="Q418" s="183">
        <v>0</v>
      </c>
      <c r="R418" s="183">
        <f>Q418*H418</f>
        <v>0</v>
      </c>
      <c r="S418" s="183">
        <v>0</v>
      </c>
      <c r="T418" s="184">
        <f>S418*H418</f>
        <v>0</v>
      </c>
      <c r="U418" s="35"/>
      <c r="V418" s="35"/>
      <c r="W418" s="35"/>
      <c r="X418" s="35"/>
      <c r="Y418" s="35"/>
      <c r="Z418" s="35"/>
      <c r="AA418" s="35"/>
      <c r="AB418" s="35"/>
      <c r="AC418" s="35"/>
      <c r="AD418" s="35"/>
      <c r="AE418" s="35"/>
      <c r="AR418" s="185" t="s">
        <v>177</v>
      </c>
      <c r="AT418" s="185" t="s">
        <v>172</v>
      </c>
      <c r="AU418" s="185" t="s">
        <v>84</v>
      </c>
      <c r="AY418" s="18" t="s">
        <v>170</v>
      </c>
      <c r="BE418" s="186">
        <f>IF(N418="základní",J418,0)</f>
        <v>0</v>
      </c>
      <c r="BF418" s="186">
        <f>IF(N418="snížená",J418,0)</f>
        <v>0</v>
      </c>
      <c r="BG418" s="186">
        <f>IF(N418="zákl. přenesená",J418,0)</f>
        <v>0</v>
      </c>
      <c r="BH418" s="186">
        <f>IF(N418="sníž. přenesená",J418,0)</f>
        <v>0</v>
      </c>
      <c r="BI418" s="186">
        <f>IF(N418="nulová",J418,0)</f>
        <v>0</v>
      </c>
      <c r="BJ418" s="18" t="s">
        <v>82</v>
      </c>
      <c r="BK418" s="186">
        <f>ROUND(I418*H418,2)</f>
        <v>0</v>
      </c>
      <c r="BL418" s="18" t="s">
        <v>177</v>
      </c>
      <c r="BM418" s="185" t="s">
        <v>3374</v>
      </c>
    </row>
    <row r="419" spans="1:65" s="2" customFormat="1" ht="39" x14ac:dyDescent="0.2">
      <c r="A419" s="35"/>
      <c r="B419" s="36"/>
      <c r="C419" s="37"/>
      <c r="D419" s="187" t="s">
        <v>179</v>
      </c>
      <c r="E419" s="37"/>
      <c r="F419" s="188" t="s">
        <v>670</v>
      </c>
      <c r="G419" s="37"/>
      <c r="H419" s="37"/>
      <c r="I419" s="189"/>
      <c r="J419" s="37"/>
      <c r="K419" s="37"/>
      <c r="L419" s="40"/>
      <c r="M419" s="190"/>
      <c r="N419" s="191"/>
      <c r="O419" s="65"/>
      <c r="P419" s="65"/>
      <c r="Q419" s="65"/>
      <c r="R419" s="65"/>
      <c r="S419" s="65"/>
      <c r="T419" s="66"/>
      <c r="U419" s="35"/>
      <c r="V419" s="35"/>
      <c r="W419" s="35"/>
      <c r="X419" s="35"/>
      <c r="Y419" s="35"/>
      <c r="Z419" s="35"/>
      <c r="AA419" s="35"/>
      <c r="AB419" s="35"/>
      <c r="AC419" s="35"/>
      <c r="AD419" s="35"/>
      <c r="AE419" s="35"/>
      <c r="AT419" s="18" t="s">
        <v>179</v>
      </c>
      <c r="AU419" s="18" t="s">
        <v>84</v>
      </c>
    </row>
    <row r="420" spans="1:65" s="13" customFormat="1" ht="22.5" x14ac:dyDescent="0.2">
      <c r="B420" s="192"/>
      <c r="C420" s="193"/>
      <c r="D420" s="187" t="s">
        <v>181</v>
      </c>
      <c r="E420" s="194" t="s">
        <v>19</v>
      </c>
      <c r="F420" s="195" t="s">
        <v>3375</v>
      </c>
      <c r="G420" s="193"/>
      <c r="H420" s="196">
        <v>2.3199999999999998</v>
      </c>
      <c r="I420" s="197"/>
      <c r="J420" s="193"/>
      <c r="K420" s="193"/>
      <c r="L420" s="198"/>
      <c r="M420" s="199"/>
      <c r="N420" s="200"/>
      <c r="O420" s="200"/>
      <c r="P420" s="200"/>
      <c r="Q420" s="200"/>
      <c r="R420" s="200"/>
      <c r="S420" s="200"/>
      <c r="T420" s="201"/>
      <c r="AT420" s="202" t="s">
        <v>181</v>
      </c>
      <c r="AU420" s="202" t="s">
        <v>84</v>
      </c>
      <c r="AV420" s="13" t="s">
        <v>84</v>
      </c>
      <c r="AW420" s="13" t="s">
        <v>35</v>
      </c>
      <c r="AX420" s="13" t="s">
        <v>82</v>
      </c>
      <c r="AY420" s="202" t="s">
        <v>170</v>
      </c>
    </row>
    <row r="421" spans="1:65" s="12" customFormat="1" ht="22.9" customHeight="1" x14ac:dyDescent="0.2">
      <c r="B421" s="158"/>
      <c r="C421" s="159"/>
      <c r="D421" s="160" t="s">
        <v>73</v>
      </c>
      <c r="E421" s="172" t="s">
        <v>214</v>
      </c>
      <c r="F421" s="172" t="s">
        <v>672</v>
      </c>
      <c r="G421" s="159"/>
      <c r="H421" s="159"/>
      <c r="I421" s="162"/>
      <c r="J421" s="173">
        <f>BK421</f>
        <v>0</v>
      </c>
      <c r="K421" s="159"/>
      <c r="L421" s="164"/>
      <c r="M421" s="165"/>
      <c r="N421" s="166"/>
      <c r="O421" s="166"/>
      <c r="P421" s="167">
        <f>SUM(P422:P547)</f>
        <v>0</v>
      </c>
      <c r="Q421" s="166"/>
      <c r="R421" s="167">
        <f>SUM(R422:R547)</f>
        <v>202.30806820999999</v>
      </c>
      <c r="S421" s="166"/>
      <c r="T421" s="168">
        <f>SUM(T422:T547)</f>
        <v>0</v>
      </c>
      <c r="AR421" s="169" t="s">
        <v>82</v>
      </c>
      <c r="AT421" s="170" t="s">
        <v>73</v>
      </c>
      <c r="AU421" s="170" t="s">
        <v>82</v>
      </c>
      <c r="AY421" s="169" t="s">
        <v>170</v>
      </c>
      <c r="BK421" s="171">
        <f>SUM(BK422:BK547)</f>
        <v>0</v>
      </c>
    </row>
    <row r="422" spans="1:65" s="2" customFormat="1" ht="24" x14ac:dyDescent="0.2">
      <c r="A422" s="35"/>
      <c r="B422" s="36"/>
      <c r="C422" s="174" t="s">
        <v>733</v>
      </c>
      <c r="D422" s="174" t="s">
        <v>172</v>
      </c>
      <c r="E422" s="175" t="s">
        <v>674</v>
      </c>
      <c r="F422" s="176" t="s">
        <v>675</v>
      </c>
      <c r="G422" s="177" t="s">
        <v>248</v>
      </c>
      <c r="H422" s="178">
        <v>125.64</v>
      </c>
      <c r="I422" s="179"/>
      <c r="J422" s="180">
        <f>ROUND(I422*H422,2)</f>
        <v>0</v>
      </c>
      <c r="K422" s="176" t="s">
        <v>176</v>
      </c>
      <c r="L422" s="40"/>
      <c r="M422" s="181" t="s">
        <v>19</v>
      </c>
      <c r="N422" s="182" t="s">
        <v>45</v>
      </c>
      <c r="O422" s="65"/>
      <c r="P422" s="183">
        <f>O422*H422</f>
        <v>0</v>
      </c>
      <c r="Q422" s="183">
        <v>1.4E-3</v>
      </c>
      <c r="R422" s="183">
        <f>Q422*H422</f>
        <v>0.175896</v>
      </c>
      <c r="S422" s="183">
        <v>0</v>
      </c>
      <c r="T422" s="184">
        <f>S422*H422</f>
        <v>0</v>
      </c>
      <c r="U422" s="35"/>
      <c r="V422" s="35"/>
      <c r="W422" s="35"/>
      <c r="X422" s="35"/>
      <c r="Y422" s="35"/>
      <c r="Z422" s="35"/>
      <c r="AA422" s="35"/>
      <c r="AB422" s="35"/>
      <c r="AC422" s="35"/>
      <c r="AD422" s="35"/>
      <c r="AE422" s="35"/>
      <c r="AR422" s="185" t="s">
        <v>177</v>
      </c>
      <c r="AT422" s="185" t="s">
        <v>172</v>
      </c>
      <c r="AU422" s="185" t="s">
        <v>84</v>
      </c>
      <c r="AY422" s="18" t="s">
        <v>170</v>
      </c>
      <c r="BE422" s="186">
        <f>IF(N422="základní",J422,0)</f>
        <v>0</v>
      </c>
      <c r="BF422" s="186">
        <f>IF(N422="snížená",J422,0)</f>
        <v>0</v>
      </c>
      <c r="BG422" s="186">
        <f>IF(N422="zákl. přenesená",J422,0)</f>
        <v>0</v>
      </c>
      <c r="BH422" s="186">
        <f>IF(N422="sníž. přenesená",J422,0)</f>
        <v>0</v>
      </c>
      <c r="BI422" s="186">
        <f>IF(N422="nulová",J422,0)</f>
        <v>0</v>
      </c>
      <c r="BJ422" s="18" t="s">
        <v>82</v>
      </c>
      <c r="BK422" s="186">
        <f>ROUND(I422*H422,2)</f>
        <v>0</v>
      </c>
      <c r="BL422" s="18" t="s">
        <v>177</v>
      </c>
      <c r="BM422" s="185" t="s">
        <v>3376</v>
      </c>
    </row>
    <row r="423" spans="1:65" s="2" customFormat="1" ht="24" x14ac:dyDescent="0.2">
      <c r="A423" s="35"/>
      <c r="B423" s="36"/>
      <c r="C423" s="174" t="s">
        <v>737</v>
      </c>
      <c r="D423" s="174" t="s">
        <v>172</v>
      </c>
      <c r="E423" s="175" t="s">
        <v>686</v>
      </c>
      <c r="F423" s="176" t="s">
        <v>687</v>
      </c>
      <c r="G423" s="177" t="s">
        <v>248</v>
      </c>
      <c r="H423" s="178">
        <v>125.64</v>
      </c>
      <c r="I423" s="179"/>
      <c r="J423" s="180">
        <f>ROUND(I423*H423,2)</f>
        <v>0</v>
      </c>
      <c r="K423" s="176" t="s">
        <v>176</v>
      </c>
      <c r="L423" s="40"/>
      <c r="M423" s="181" t="s">
        <v>19</v>
      </c>
      <c r="N423" s="182" t="s">
        <v>45</v>
      </c>
      <c r="O423" s="65"/>
      <c r="P423" s="183">
        <f>O423*H423</f>
        <v>0</v>
      </c>
      <c r="Q423" s="183">
        <v>1.8380000000000001E-2</v>
      </c>
      <c r="R423" s="183">
        <f>Q423*H423</f>
        <v>2.3092632000000002</v>
      </c>
      <c r="S423" s="183">
        <v>0</v>
      </c>
      <c r="T423" s="184">
        <f>S423*H423</f>
        <v>0</v>
      </c>
      <c r="U423" s="35"/>
      <c r="V423" s="35"/>
      <c r="W423" s="35"/>
      <c r="X423" s="35"/>
      <c r="Y423" s="35"/>
      <c r="Z423" s="35"/>
      <c r="AA423" s="35"/>
      <c r="AB423" s="35"/>
      <c r="AC423" s="35"/>
      <c r="AD423" s="35"/>
      <c r="AE423" s="35"/>
      <c r="AR423" s="185" t="s">
        <v>177</v>
      </c>
      <c r="AT423" s="185" t="s">
        <v>172</v>
      </c>
      <c r="AU423" s="185" t="s">
        <v>84</v>
      </c>
      <c r="AY423" s="18" t="s">
        <v>170</v>
      </c>
      <c r="BE423" s="186">
        <f>IF(N423="základní",J423,0)</f>
        <v>0</v>
      </c>
      <c r="BF423" s="186">
        <f>IF(N423="snížená",J423,0)</f>
        <v>0</v>
      </c>
      <c r="BG423" s="186">
        <f>IF(N423="zákl. přenesená",J423,0)</f>
        <v>0</v>
      </c>
      <c r="BH423" s="186">
        <f>IF(N423="sníž. přenesená",J423,0)</f>
        <v>0</v>
      </c>
      <c r="BI423" s="186">
        <f>IF(N423="nulová",J423,0)</f>
        <v>0</v>
      </c>
      <c r="BJ423" s="18" t="s">
        <v>82</v>
      </c>
      <c r="BK423" s="186">
        <f>ROUND(I423*H423,2)</f>
        <v>0</v>
      </c>
      <c r="BL423" s="18" t="s">
        <v>177</v>
      </c>
      <c r="BM423" s="185" t="s">
        <v>3377</v>
      </c>
    </row>
    <row r="424" spans="1:65" s="2" customFormat="1" ht="48.75" x14ac:dyDescent="0.2">
      <c r="A424" s="35"/>
      <c r="B424" s="36"/>
      <c r="C424" s="37"/>
      <c r="D424" s="187" t="s">
        <v>179</v>
      </c>
      <c r="E424" s="37"/>
      <c r="F424" s="188" t="s">
        <v>689</v>
      </c>
      <c r="G424" s="37"/>
      <c r="H424" s="37"/>
      <c r="I424" s="189"/>
      <c r="J424" s="37"/>
      <c r="K424" s="37"/>
      <c r="L424" s="40"/>
      <c r="M424" s="190"/>
      <c r="N424" s="191"/>
      <c r="O424" s="65"/>
      <c r="P424" s="65"/>
      <c r="Q424" s="65"/>
      <c r="R424" s="65"/>
      <c r="S424" s="65"/>
      <c r="T424" s="66"/>
      <c r="U424" s="35"/>
      <c r="V424" s="35"/>
      <c r="W424" s="35"/>
      <c r="X424" s="35"/>
      <c r="Y424" s="35"/>
      <c r="Z424" s="35"/>
      <c r="AA424" s="35"/>
      <c r="AB424" s="35"/>
      <c r="AC424" s="35"/>
      <c r="AD424" s="35"/>
      <c r="AE424" s="35"/>
      <c r="AT424" s="18" t="s">
        <v>179</v>
      </c>
      <c r="AU424" s="18" t="s">
        <v>84</v>
      </c>
    </row>
    <row r="425" spans="1:65" s="13" customFormat="1" x14ac:dyDescent="0.2">
      <c r="B425" s="192"/>
      <c r="C425" s="193"/>
      <c r="D425" s="187" t="s">
        <v>181</v>
      </c>
      <c r="E425" s="194" t="s">
        <v>19</v>
      </c>
      <c r="F425" s="195" t="s">
        <v>3378</v>
      </c>
      <c r="G425" s="193"/>
      <c r="H425" s="196">
        <v>33.11</v>
      </c>
      <c r="I425" s="197"/>
      <c r="J425" s="193"/>
      <c r="K425" s="193"/>
      <c r="L425" s="198"/>
      <c r="M425" s="199"/>
      <c r="N425" s="200"/>
      <c r="O425" s="200"/>
      <c r="P425" s="200"/>
      <c r="Q425" s="200"/>
      <c r="R425" s="200"/>
      <c r="S425" s="200"/>
      <c r="T425" s="201"/>
      <c r="AT425" s="202" t="s">
        <v>181</v>
      </c>
      <c r="AU425" s="202" t="s">
        <v>84</v>
      </c>
      <c r="AV425" s="13" t="s">
        <v>84</v>
      </c>
      <c r="AW425" s="13" t="s">
        <v>35</v>
      </c>
      <c r="AX425" s="13" t="s">
        <v>74</v>
      </c>
      <c r="AY425" s="202" t="s">
        <v>170</v>
      </c>
    </row>
    <row r="426" spans="1:65" s="13" customFormat="1" x14ac:dyDescent="0.2">
      <c r="B426" s="192"/>
      <c r="C426" s="193"/>
      <c r="D426" s="187" t="s">
        <v>181</v>
      </c>
      <c r="E426" s="194" t="s">
        <v>19</v>
      </c>
      <c r="F426" s="195" t="s">
        <v>3379</v>
      </c>
      <c r="G426" s="193"/>
      <c r="H426" s="196">
        <v>92.53</v>
      </c>
      <c r="I426" s="197"/>
      <c r="J426" s="193"/>
      <c r="K426" s="193"/>
      <c r="L426" s="198"/>
      <c r="M426" s="199"/>
      <c r="N426" s="200"/>
      <c r="O426" s="200"/>
      <c r="P426" s="200"/>
      <c r="Q426" s="200"/>
      <c r="R426" s="200"/>
      <c r="S426" s="200"/>
      <c r="T426" s="201"/>
      <c r="AT426" s="202" t="s">
        <v>181</v>
      </c>
      <c r="AU426" s="202" t="s">
        <v>84</v>
      </c>
      <c r="AV426" s="13" t="s">
        <v>84</v>
      </c>
      <c r="AW426" s="13" t="s">
        <v>35</v>
      </c>
      <c r="AX426" s="13" t="s">
        <v>74</v>
      </c>
      <c r="AY426" s="202" t="s">
        <v>170</v>
      </c>
    </row>
    <row r="427" spans="1:65" s="14" customFormat="1" x14ac:dyDescent="0.2">
      <c r="B427" s="203"/>
      <c r="C427" s="204"/>
      <c r="D427" s="187" t="s">
        <v>181</v>
      </c>
      <c r="E427" s="205" t="s">
        <v>19</v>
      </c>
      <c r="F427" s="206" t="s">
        <v>185</v>
      </c>
      <c r="G427" s="204"/>
      <c r="H427" s="207">
        <v>125.64</v>
      </c>
      <c r="I427" s="208"/>
      <c r="J427" s="204"/>
      <c r="K427" s="204"/>
      <c r="L427" s="209"/>
      <c r="M427" s="210"/>
      <c r="N427" s="211"/>
      <c r="O427" s="211"/>
      <c r="P427" s="211"/>
      <c r="Q427" s="211"/>
      <c r="R427" s="211"/>
      <c r="S427" s="211"/>
      <c r="T427" s="212"/>
      <c r="AT427" s="213" t="s">
        <v>181</v>
      </c>
      <c r="AU427" s="213" t="s">
        <v>84</v>
      </c>
      <c r="AV427" s="14" t="s">
        <v>177</v>
      </c>
      <c r="AW427" s="14" t="s">
        <v>35</v>
      </c>
      <c r="AX427" s="14" t="s">
        <v>82</v>
      </c>
      <c r="AY427" s="213" t="s">
        <v>170</v>
      </c>
    </row>
    <row r="428" spans="1:65" s="2" customFormat="1" ht="21.75" customHeight="1" x14ac:dyDescent="0.2">
      <c r="A428" s="35"/>
      <c r="B428" s="36"/>
      <c r="C428" s="174" t="s">
        <v>755</v>
      </c>
      <c r="D428" s="174" t="s">
        <v>172</v>
      </c>
      <c r="E428" s="175" t="s">
        <v>691</v>
      </c>
      <c r="F428" s="176" t="s">
        <v>692</v>
      </c>
      <c r="G428" s="177" t="s">
        <v>248</v>
      </c>
      <c r="H428" s="178">
        <v>1184.837</v>
      </c>
      <c r="I428" s="179"/>
      <c r="J428" s="180">
        <f>ROUND(I428*H428,2)</f>
        <v>0</v>
      </c>
      <c r="K428" s="176" t="s">
        <v>176</v>
      </c>
      <c r="L428" s="40"/>
      <c r="M428" s="181" t="s">
        <v>19</v>
      </c>
      <c r="N428" s="182" t="s">
        <v>45</v>
      </c>
      <c r="O428" s="65"/>
      <c r="P428" s="183">
        <f>O428*H428</f>
        <v>0</v>
      </c>
      <c r="Q428" s="183">
        <v>7.3499999999999998E-3</v>
      </c>
      <c r="R428" s="183">
        <f>Q428*H428</f>
        <v>8.7085519500000004</v>
      </c>
      <c r="S428" s="183">
        <v>0</v>
      </c>
      <c r="T428" s="184">
        <f>S428*H428</f>
        <v>0</v>
      </c>
      <c r="U428" s="35"/>
      <c r="V428" s="35"/>
      <c r="W428" s="35"/>
      <c r="X428" s="35"/>
      <c r="Y428" s="35"/>
      <c r="Z428" s="35"/>
      <c r="AA428" s="35"/>
      <c r="AB428" s="35"/>
      <c r="AC428" s="35"/>
      <c r="AD428" s="35"/>
      <c r="AE428" s="35"/>
      <c r="AR428" s="185" t="s">
        <v>177</v>
      </c>
      <c r="AT428" s="185" t="s">
        <v>172</v>
      </c>
      <c r="AU428" s="185" t="s">
        <v>84</v>
      </c>
      <c r="AY428" s="18" t="s">
        <v>170</v>
      </c>
      <c r="BE428" s="186">
        <f>IF(N428="základní",J428,0)</f>
        <v>0</v>
      </c>
      <c r="BF428" s="186">
        <f>IF(N428="snížená",J428,0)</f>
        <v>0</v>
      </c>
      <c r="BG428" s="186">
        <f>IF(N428="zákl. přenesená",J428,0)</f>
        <v>0</v>
      </c>
      <c r="BH428" s="186">
        <f>IF(N428="sníž. přenesená",J428,0)</f>
        <v>0</v>
      </c>
      <c r="BI428" s="186">
        <f>IF(N428="nulová",J428,0)</f>
        <v>0</v>
      </c>
      <c r="BJ428" s="18" t="s">
        <v>82</v>
      </c>
      <c r="BK428" s="186">
        <f>ROUND(I428*H428,2)</f>
        <v>0</v>
      </c>
      <c r="BL428" s="18" t="s">
        <v>177</v>
      </c>
      <c r="BM428" s="185" t="s">
        <v>3380</v>
      </c>
    </row>
    <row r="429" spans="1:65" s="2" customFormat="1" ht="24" x14ac:dyDescent="0.2">
      <c r="A429" s="35"/>
      <c r="B429" s="36"/>
      <c r="C429" s="174" t="s">
        <v>760</v>
      </c>
      <c r="D429" s="174" t="s">
        <v>172</v>
      </c>
      <c r="E429" s="175" t="s">
        <v>696</v>
      </c>
      <c r="F429" s="176" t="s">
        <v>697</v>
      </c>
      <c r="G429" s="177" t="s">
        <v>248</v>
      </c>
      <c r="H429" s="178">
        <v>911.61699999999996</v>
      </c>
      <c r="I429" s="179"/>
      <c r="J429" s="180">
        <f>ROUND(I429*H429,2)</f>
        <v>0</v>
      </c>
      <c r="K429" s="176" t="s">
        <v>176</v>
      </c>
      <c r="L429" s="40"/>
      <c r="M429" s="181" t="s">
        <v>19</v>
      </c>
      <c r="N429" s="182" t="s">
        <v>45</v>
      </c>
      <c r="O429" s="65"/>
      <c r="P429" s="183">
        <f>O429*H429</f>
        <v>0</v>
      </c>
      <c r="Q429" s="183">
        <v>1.8380000000000001E-2</v>
      </c>
      <c r="R429" s="183">
        <f>Q429*H429</f>
        <v>16.75552046</v>
      </c>
      <c r="S429" s="183">
        <v>0</v>
      </c>
      <c r="T429" s="184">
        <f>S429*H429</f>
        <v>0</v>
      </c>
      <c r="U429" s="35"/>
      <c r="V429" s="35"/>
      <c r="W429" s="35"/>
      <c r="X429" s="35"/>
      <c r="Y429" s="35"/>
      <c r="Z429" s="35"/>
      <c r="AA429" s="35"/>
      <c r="AB429" s="35"/>
      <c r="AC429" s="35"/>
      <c r="AD429" s="35"/>
      <c r="AE429" s="35"/>
      <c r="AR429" s="185" t="s">
        <v>177</v>
      </c>
      <c r="AT429" s="185" t="s">
        <v>172</v>
      </c>
      <c r="AU429" s="185" t="s">
        <v>84</v>
      </c>
      <c r="AY429" s="18" t="s">
        <v>170</v>
      </c>
      <c r="BE429" s="186">
        <f>IF(N429="základní",J429,0)</f>
        <v>0</v>
      </c>
      <c r="BF429" s="186">
        <f>IF(N429="snížená",J429,0)</f>
        <v>0</v>
      </c>
      <c r="BG429" s="186">
        <f>IF(N429="zákl. přenesená",J429,0)</f>
        <v>0</v>
      </c>
      <c r="BH429" s="186">
        <f>IF(N429="sníž. přenesená",J429,0)</f>
        <v>0</v>
      </c>
      <c r="BI429" s="186">
        <f>IF(N429="nulová",J429,0)</f>
        <v>0</v>
      </c>
      <c r="BJ429" s="18" t="s">
        <v>82</v>
      </c>
      <c r="BK429" s="186">
        <f>ROUND(I429*H429,2)</f>
        <v>0</v>
      </c>
      <c r="BL429" s="18" t="s">
        <v>177</v>
      </c>
      <c r="BM429" s="185" t="s">
        <v>3381</v>
      </c>
    </row>
    <row r="430" spans="1:65" s="2" customFormat="1" ht="48.75" x14ac:dyDescent="0.2">
      <c r="A430" s="35"/>
      <c r="B430" s="36"/>
      <c r="C430" s="37"/>
      <c r="D430" s="187" t="s">
        <v>179</v>
      </c>
      <c r="E430" s="37"/>
      <c r="F430" s="188" t="s">
        <v>689</v>
      </c>
      <c r="G430" s="37"/>
      <c r="H430" s="37"/>
      <c r="I430" s="189"/>
      <c r="J430" s="37"/>
      <c r="K430" s="37"/>
      <c r="L430" s="40"/>
      <c r="M430" s="190"/>
      <c r="N430" s="191"/>
      <c r="O430" s="65"/>
      <c r="P430" s="65"/>
      <c r="Q430" s="65"/>
      <c r="R430" s="65"/>
      <c r="S430" s="65"/>
      <c r="T430" s="66"/>
      <c r="U430" s="35"/>
      <c r="V430" s="35"/>
      <c r="W430" s="35"/>
      <c r="X430" s="35"/>
      <c r="Y430" s="35"/>
      <c r="Z430" s="35"/>
      <c r="AA430" s="35"/>
      <c r="AB430" s="35"/>
      <c r="AC430" s="35"/>
      <c r="AD430" s="35"/>
      <c r="AE430" s="35"/>
      <c r="AT430" s="18" t="s">
        <v>179</v>
      </c>
      <c r="AU430" s="18" t="s">
        <v>84</v>
      </c>
    </row>
    <row r="431" spans="1:65" s="15" customFormat="1" x14ac:dyDescent="0.2">
      <c r="B431" s="228"/>
      <c r="C431" s="229"/>
      <c r="D431" s="187" t="s">
        <v>181</v>
      </c>
      <c r="E431" s="230" t="s">
        <v>19</v>
      </c>
      <c r="F431" s="231" t="s">
        <v>3382</v>
      </c>
      <c r="G431" s="229"/>
      <c r="H431" s="230" t="s">
        <v>19</v>
      </c>
      <c r="I431" s="232"/>
      <c r="J431" s="229"/>
      <c r="K431" s="229"/>
      <c r="L431" s="233"/>
      <c r="M431" s="234"/>
      <c r="N431" s="235"/>
      <c r="O431" s="235"/>
      <c r="P431" s="235"/>
      <c r="Q431" s="235"/>
      <c r="R431" s="235"/>
      <c r="S431" s="235"/>
      <c r="T431" s="236"/>
      <c r="AT431" s="237" t="s">
        <v>181</v>
      </c>
      <c r="AU431" s="237" t="s">
        <v>84</v>
      </c>
      <c r="AV431" s="15" t="s">
        <v>82</v>
      </c>
      <c r="AW431" s="15" t="s">
        <v>35</v>
      </c>
      <c r="AX431" s="15" t="s">
        <v>74</v>
      </c>
      <c r="AY431" s="237" t="s">
        <v>170</v>
      </c>
    </row>
    <row r="432" spans="1:65" s="13" customFormat="1" x14ac:dyDescent="0.2">
      <c r="B432" s="192"/>
      <c r="C432" s="193"/>
      <c r="D432" s="187" t="s">
        <v>181</v>
      </c>
      <c r="E432" s="194" t="s">
        <v>19</v>
      </c>
      <c r="F432" s="195" t="s">
        <v>3383</v>
      </c>
      <c r="G432" s="193"/>
      <c r="H432" s="196">
        <v>44.421999999999997</v>
      </c>
      <c r="I432" s="197"/>
      <c r="J432" s="193"/>
      <c r="K432" s="193"/>
      <c r="L432" s="198"/>
      <c r="M432" s="199"/>
      <c r="N432" s="200"/>
      <c r="O432" s="200"/>
      <c r="P432" s="200"/>
      <c r="Q432" s="200"/>
      <c r="R432" s="200"/>
      <c r="S432" s="200"/>
      <c r="T432" s="201"/>
      <c r="AT432" s="202" t="s">
        <v>181</v>
      </c>
      <c r="AU432" s="202" t="s">
        <v>84</v>
      </c>
      <c r="AV432" s="13" t="s">
        <v>84</v>
      </c>
      <c r="AW432" s="13" t="s">
        <v>35</v>
      </c>
      <c r="AX432" s="13" t="s">
        <v>74</v>
      </c>
      <c r="AY432" s="202" t="s">
        <v>170</v>
      </c>
    </row>
    <row r="433" spans="2:51" s="13" customFormat="1" x14ac:dyDescent="0.2">
      <c r="B433" s="192"/>
      <c r="C433" s="193"/>
      <c r="D433" s="187" t="s">
        <v>181</v>
      </c>
      <c r="E433" s="194" t="s">
        <v>19</v>
      </c>
      <c r="F433" s="195" t="s">
        <v>3384</v>
      </c>
      <c r="G433" s="193"/>
      <c r="H433" s="196">
        <v>41.052999999999997</v>
      </c>
      <c r="I433" s="197"/>
      <c r="J433" s="193"/>
      <c r="K433" s="193"/>
      <c r="L433" s="198"/>
      <c r="M433" s="199"/>
      <c r="N433" s="200"/>
      <c r="O433" s="200"/>
      <c r="P433" s="200"/>
      <c r="Q433" s="200"/>
      <c r="R433" s="200"/>
      <c r="S433" s="200"/>
      <c r="T433" s="201"/>
      <c r="AT433" s="202" t="s">
        <v>181</v>
      </c>
      <c r="AU433" s="202" t="s">
        <v>84</v>
      </c>
      <c r="AV433" s="13" t="s">
        <v>84</v>
      </c>
      <c r="AW433" s="13" t="s">
        <v>35</v>
      </c>
      <c r="AX433" s="13" t="s">
        <v>74</v>
      </c>
      <c r="AY433" s="202" t="s">
        <v>170</v>
      </c>
    </row>
    <row r="434" spans="2:51" s="13" customFormat="1" x14ac:dyDescent="0.2">
      <c r="B434" s="192"/>
      <c r="C434" s="193"/>
      <c r="D434" s="187" t="s">
        <v>181</v>
      </c>
      <c r="E434" s="194" t="s">
        <v>19</v>
      </c>
      <c r="F434" s="195" t="s">
        <v>3385</v>
      </c>
      <c r="G434" s="193"/>
      <c r="H434" s="196">
        <v>73.796999999999997</v>
      </c>
      <c r="I434" s="197"/>
      <c r="J434" s="193"/>
      <c r="K434" s="193"/>
      <c r="L434" s="198"/>
      <c r="M434" s="199"/>
      <c r="N434" s="200"/>
      <c r="O434" s="200"/>
      <c r="P434" s="200"/>
      <c r="Q434" s="200"/>
      <c r="R434" s="200"/>
      <c r="S434" s="200"/>
      <c r="T434" s="201"/>
      <c r="AT434" s="202" t="s">
        <v>181</v>
      </c>
      <c r="AU434" s="202" t="s">
        <v>84</v>
      </c>
      <c r="AV434" s="13" t="s">
        <v>84</v>
      </c>
      <c r="AW434" s="13" t="s">
        <v>35</v>
      </c>
      <c r="AX434" s="13" t="s">
        <v>74</v>
      </c>
      <c r="AY434" s="202" t="s">
        <v>170</v>
      </c>
    </row>
    <row r="435" spans="2:51" s="13" customFormat="1" x14ac:dyDescent="0.2">
      <c r="B435" s="192"/>
      <c r="C435" s="193"/>
      <c r="D435" s="187" t="s">
        <v>181</v>
      </c>
      <c r="E435" s="194" t="s">
        <v>19</v>
      </c>
      <c r="F435" s="195" t="s">
        <v>3386</v>
      </c>
      <c r="G435" s="193"/>
      <c r="H435" s="196">
        <v>9.9610000000000003</v>
      </c>
      <c r="I435" s="197"/>
      <c r="J435" s="193"/>
      <c r="K435" s="193"/>
      <c r="L435" s="198"/>
      <c r="M435" s="199"/>
      <c r="N435" s="200"/>
      <c r="O435" s="200"/>
      <c r="P435" s="200"/>
      <c r="Q435" s="200"/>
      <c r="R435" s="200"/>
      <c r="S435" s="200"/>
      <c r="T435" s="201"/>
      <c r="AT435" s="202" t="s">
        <v>181</v>
      </c>
      <c r="AU435" s="202" t="s">
        <v>84</v>
      </c>
      <c r="AV435" s="13" t="s">
        <v>84</v>
      </c>
      <c r="AW435" s="13" t="s">
        <v>35</v>
      </c>
      <c r="AX435" s="13" t="s">
        <v>74</v>
      </c>
      <c r="AY435" s="202" t="s">
        <v>170</v>
      </c>
    </row>
    <row r="436" spans="2:51" s="13" customFormat="1" x14ac:dyDescent="0.2">
      <c r="B436" s="192"/>
      <c r="C436" s="193"/>
      <c r="D436" s="187" t="s">
        <v>181</v>
      </c>
      <c r="E436" s="194" t="s">
        <v>19</v>
      </c>
      <c r="F436" s="195" t="s">
        <v>3387</v>
      </c>
      <c r="G436" s="193"/>
      <c r="H436" s="196">
        <v>51.777999999999999</v>
      </c>
      <c r="I436" s="197"/>
      <c r="J436" s="193"/>
      <c r="K436" s="193"/>
      <c r="L436" s="198"/>
      <c r="M436" s="199"/>
      <c r="N436" s="200"/>
      <c r="O436" s="200"/>
      <c r="P436" s="200"/>
      <c r="Q436" s="200"/>
      <c r="R436" s="200"/>
      <c r="S436" s="200"/>
      <c r="T436" s="201"/>
      <c r="AT436" s="202" t="s">
        <v>181</v>
      </c>
      <c r="AU436" s="202" t="s">
        <v>84</v>
      </c>
      <c r="AV436" s="13" t="s">
        <v>84</v>
      </c>
      <c r="AW436" s="13" t="s">
        <v>35</v>
      </c>
      <c r="AX436" s="13" t="s">
        <v>74</v>
      </c>
      <c r="AY436" s="202" t="s">
        <v>170</v>
      </c>
    </row>
    <row r="437" spans="2:51" s="13" customFormat="1" x14ac:dyDescent="0.2">
      <c r="B437" s="192"/>
      <c r="C437" s="193"/>
      <c r="D437" s="187" t="s">
        <v>181</v>
      </c>
      <c r="E437" s="194" t="s">
        <v>19</v>
      </c>
      <c r="F437" s="195" t="s">
        <v>3388</v>
      </c>
      <c r="G437" s="193"/>
      <c r="H437" s="196">
        <v>20.795000000000002</v>
      </c>
      <c r="I437" s="197"/>
      <c r="J437" s="193"/>
      <c r="K437" s="193"/>
      <c r="L437" s="198"/>
      <c r="M437" s="199"/>
      <c r="N437" s="200"/>
      <c r="O437" s="200"/>
      <c r="P437" s="200"/>
      <c r="Q437" s="200"/>
      <c r="R437" s="200"/>
      <c r="S437" s="200"/>
      <c r="T437" s="201"/>
      <c r="AT437" s="202" t="s">
        <v>181</v>
      </c>
      <c r="AU437" s="202" t="s">
        <v>84</v>
      </c>
      <c r="AV437" s="13" t="s">
        <v>84</v>
      </c>
      <c r="AW437" s="13" t="s">
        <v>35</v>
      </c>
      <c r="AX437" s="13" t="s">
        <v>74</v>
      </c>
      <c r="AY437" s="202" t="s">
        <v>170</v>
      </c>
    </row>
    <row r="438" spans="2:51" s="13" customFormat="1" x14ac:dyDescent="0.2">
      <c r="B438" s="192"/>
      <c r="C438" s="193"/>
      <c r="D438" s="187" t="s">
        <v>181</v>
      </c>
      <c r="E438" s="194" t="s">
        <v>19</v>
      </c>
      <c r="F438" s="195" t="s">
        <v>3389</v>
      </c>
      <c r="G438" s="193"/>
      <c r="H438" s="196">
        <v>20.795000000000002</v>
      </c>
      <c r="I438" s="197"/>
      <c r="J438" s="193"/>
      <c r="K438" s="193"/>
      <c r="L438" s="198"/>
      <c r="M438" s="199"/>
      <c r="N438" s="200"/>
      <c r="O438" s="200"/>
      <c r="P438" s="200"/>
      <c r="Q438" s="200"/>
      <c r="R438" s="200"/>
      <c r="S438" s="200"/>
      <c r="T438" s="201"/>
      <c r="AT438" s="202" t="s">
        <v>181</v>
      </c>
      <c r="AU438" s="202" t="s">
        <v>84</v>
      </c>
      <c r="AV438" s="13" t="s">
        <v>84</v>
      </c>
      <c r="AW438" s="13" t="s">
        <v>35</v>
      </c>
      <c r="AX438" s="13" t="s">
        <v>74</v>
      </c>
      <c r="AY438" s="202" t="s">
        <v>170</v>
      </c>
    </row>
    <row r="439" spans="2:51" s="13" customFormat="1" x14ac:dyDescent="0.2">
      <c r="B439" s="192"/>
      <c r="C439" s="193"/>
      <c r="D439" s="187" t="s">
        <v>181</v>
      </c>
      <c r="E439" s="194" t="s">
        <v>19</v>
      </c>
      <c r="F439" s="195" t="s">
        <v>3390</v>
      </c>
      <c r="G439" s="193"/>
      <c r="H439" s="196">
        <v>41.247999999999998</v>
      </c>
      <c r="I439" s="197"/>
      <c r="J439" s="193"/>
      <c r="K439" s="193"/>
      <c r="L439" s="198"/>
      <c r="M439" s="199"/>
      <c r="N439" s="200"/>
      <c r="O439" s="200"/>
      <c r="P439" s="200"/>
      <c r="Q439" s="200"/>
      <c r="R439" s="200"/>
      <c r="S439" s="200"/>
      <c r="T439" s="201"/>
      <c r="AT439" s="202" t="s">
        <v>181</v>
      </c>
      <c r="AU439" s="202" t="s">
        <v>84</v>
      </c>
      <c r="AV439" s="13" t="s">
        <v>84</v>
      </c>
      <c r="AW439" s="13" t="s">
        <v>35</v>
      </c>
      <c r="AX439" s="13" t="s">
        <v>74</v>
      </c>
      <c r="AY439" s="202" t="s">
        <v>170</v>
      </c>
    </row>
    <row r="440" spans="2:51" s="13" customFormat="1" x14ac:dyDescent="0.2">
      <c r="B440" s="192"/>
      <c r="C440" s="193"/>
      <c r="D440" s="187" t="s">
        <v>181</v>
      </c>
      <c r="E440" s="194" t="s">
        <v>19</v>
      </c>
      <c r="F440" s="195" t="s">
        <v>3391</v>
      </c>
      <c r="G440" s="193"/>
      <c r="H440" s="196">
        <v>45.177999999999997</v>
      </c>
      <c r="I440" s="197"/>
      <c r="J440" s="193"/>
      <c r="K440" s="193"/>
      <c r="L440" s="198"/>
      <c r="M440" s="199"/>
      <c r="N440" s="200"/>
      <c r="O440" s="200"/>
      <c r="P440" s="200"/>
      <c r="Q440" s="200"/>
      <c r="R440" s="200"/>
      <c r="S440" s="200"/>
      <c r="T440" s="201"/>
      <c r="AT440" s="202" t="s">
        <v>181</v>
      </c>
      <c r="AU440" s="202" t="s">
        <v>84</v>
      </c>
      <c r="AV440" s="13" t="s">
        <v>84</v>
      </c>
      <c r="AW440" s="13" t="s">
        <v>35</v>
      </c>
      <c r="AX440" s="13" t="s">
        <v>74</v>
      </c>
      <c r="AY440" s="202" t="s">
        <v>170</v>
      </c>
    </row>
    <row r="441" spans="2:51" s="13" customFormat="1" x14ac:dyDescent="0.2">
      <c r="B441" s="192"/>
      <c r="C441" s="193"/>
      <c r="D441" s="187" t="s">
        <v>181</v>
      </c>
      <c r="E441" s="194" t="s">
        <v>19</v>
      </c>
      <c r="F441" s="195" t="s">
        <v>3392</v>
      </c>
      <c r="G441" s="193"/>
      <c r="H441" s="196">
        <v>42.122999999999998</v>
      </c>
      <c r="I441" s="197"/>
      <c r="J441" s="193"/>
      <c r="K441" s="193"/>
      <c r="L441" s="198"/>
      <c r="M441" s="199"/>
      <c r="N441" s="200"/>
      <c r="O441" s="200"/>
      <c r="P441" s="200"/>
      <c r="Q441" s="200"/>
      <c r="R441" s="200"/>
      <c r="S441" s="200"/>
      <c r="T441" s="201"/>
      <c r="AT441" s="202" t="s">
        <v>181</v>
      </c>
      <c r="AU441" s="202" t="s">
        <v>84</v>
      </c>
      <c r="AV441" s="13" t="s">
        <v>84</v>
      </c>
      <c r="AW441" s="13" t="s">
        <v>35</v>
      </c>
      <c r="AX441" s="13" t="s">
        <v>74</v>
      </c>
      <c r="AY441" s="202" t="s">
        <v>170</v>
      </c>
    </row>
    <row r="442" spans="2:51" s="13" customFormat="1" x14ac:dyDescent="0.2">
      <c r="B442" s="192"/>
      <c r="C442" s="193"/>
      <c r="D442" s="187" t="s">
        <v>181</v>
      </c>
      <c r="E442" s="194" t="s">
        <v>19</v>
      </c>
      <c r="F442" s="195" t="s">
        <v>3393</v>
      </c>
      <c r="G442" s="193"/>
      <c r="H442" s="196">
        <v>16.157</v>
      </c>
      <c r="I442" s="197"/>
      <c r="J442" s="193"/>
      <c r="K442" s="193"/>
      <c r="L442" s="198"/>
      <c r="M442" s="199"/>
      <c r="N442" s="200"/>
      <c r="O442" s="200"/>
      <c r="P442" s="200"/>
      <c r="Q442" s="200"/>
      <c r="R442" s="200"/>
      <c r="S442" s="200"/>
      <c r="T442" s="201"/>
      <c r="AT442" s="202" t="s">
        <v>181</v>
      </c>
      <c r="AU442" s="202" t="s">
        <v>84</v>
      </c>
      <c r="AV442" s="13" t="s">
        <v>84</v>
      </c>
      <c r="AW442" s="13" t="s">
        <v>35</v>
      </c>
      <c r="AX442" s="13" t="s">
        <v>74</v>
      </c>
      <c r="AY442" s="202" t="s">
        <v>170</v>
      </c>
    </row>
    <row r="443" spans="2:51" s="13" customFormat="1" x14ac:dyDescent="0.2">
      <c r="B443" s="192"/>
      <c r="C443" s="193"/>
      <c r="D443" s="187" t="s">
        <v>181</v>
      </c>
      <c r="E443" s="194" t="s">
        <v>19</v>
      </c>
      <c r="F443" s="195" t="s">
        <v>3394</v>
      </c>
      <c r="G443" s="193"/>
      <c r="H443" s="196">
        <v>44.365000000000002</v>
      </c>
      <c r="I443" s="197"/>
      <c r="J443" s="193"/>
      <c r="K443" s="193"/>
      <c r="L443" s="198"/>
      <c r="M443" s="199"/>
      <c r="N443" s="200"/>
      <c r="O443" s="200"/>
      <c r="P443" s="200"/>
      <c r="Q443" s="200"/>
      <c r="R443" s="200"/>
      <c r="S443" s="200"/>
      <c r="T443" s="201"/>
      <c r="AT443" s="202" t="s">
        <v>181</v>
      </c>
      <c r="AU443" s="202" t="s">
        <v>84</v>
      </c>
      <c r="AV443" s="13" t="s">
        <v>84</v>
      </c>
      <c r="AW443" s="13" t="s">
        <v>35</v>
      </c>
      <c r="AX443" s="13" t="s">
        <v>74</v>
      </c>
      <c r="AY443" s="202" t="s">
        <v>170</v>
      </c>
    </row>
    <row r="444" spans="2:51" s="13" customFormat="1" x14ac:dyDescent="0.2">
      <c r="B444" s="192"/>
      <c r="C444" s="193"/>
      <c r="D444" s="187" t="s">
        <v>181</v>
      </c>
      <c r="E444" s="194" t="s">
        <v>19</v>
      </c>
      <c r="F444" s="195" t="s">
        <v>3395</v>
      </c>
      <c r="G444" s="193"/>
      <c r="H444" s="196">
        <v>219.04300000000001</v>
      </c>
      <c r="I444" s="197"/>
      <c r="J444" s="193"/>
      <c r="K444" s="193"/>
      <c r="L444" s="198"/>
      <c r="M444" s="199"/>
      <c r="N444" s="200"/>
      <c r="O444" s="200"/>
      <c r="P444" s="200"/>
      <c r="Q444" s="200"/>
      <c r="R444" s="200"/>
      <c r="S444" s="200"/>
      <c r="T444" s="201"/>
      <c r="AT444" s="202" t="s">
        <v>181</v>
      </c>
      <c r="AU444" s="202" t="s">
        <v>84</v>
      </c>
      <c r="AV444" s="13" t="s">
        <v>84</v>
      </c>
      <c r="AW444" s="13" t="s">
        <v>35</v>
      </c>
      <c r="AX444" s="13" t="s">
        <v>74</v>
      </c>
      <c r="AY444" s="202" t="s">
        <v>170</v>
      </c>
    </row>
    <row r="445" spans="2:51" s="13" customFormat="1" x14ac:dyDescent="0.2">
      <c r="B445" s="192"/>
      <c r="C445" s="193"/>
      <c r="D445" s="187" t="s">
        <v>181</v>
      </c>
      <c r="E445" s="194" t="s">
        <v>19</v>
      </c>
      <c r="F445" s="195" t="s">
        <v>3396</v>
      </c>
      <c r="G445" s="193"/>
      <c r="H445" s="196">
        <v>40.799999999999997</v>
      </c>
      <c r="I445" s="197"/>
      <c r="J445" s="193"/>
      <c r="K445" s="193"/>
      <c r="L445" s="198"/>
      <c r="M445" s="199"/>
      <c r="N445" s="200"/>
      <c r="O445" s="200"/>
      <c r="P445" s="200"/>
      <c r="Q445" s="200"/>
      <c r="R445" s="200"/>
      <c r="S445" s="200"/>
      <c r="T445" s="201"/>
      <c r="AT445" s="202" t="s">
        <v>181</v>
      </c>
      <c r="AU445" s="202" t="s">
        <v>84</v>
      </c>
      <c r="AV445" s="13" t="s">
        <v>84</v>
      </c>
      <c r="AW445" s="13" t="s">
        <v>35</v>
      </c>
      <c r="AX445" s="13" t="s">
        <v>74</v>
      </c>
      <c r="AY445" s="202" t="s">
        <v>170</v>
      </c>
    </row>
    <row r="446" spans="2:51" s="15" customFormat="1" x14ac:dyDescent="0.2">
      <c r="B446" s="228"/>
      <c r="C446" s="229"/>
      <c r="D446" s="187" t="s">
        <v>181</v>
      </c>
      <c r="E446" s="230" t="s">
        <v>19</v>
      </c>
      <c r="F446" s="231" t="s">
        <v>3397</v>
      </c>
      <c r="G446" s="229"/>
      <c r="H446" s="230" t="s">
        <v>19</v>
      </c>
      <c r="I446" s="232"/>
      <c r="J446" s="229"/>
      <c r="K446" s="229"/>
      <c r="L446" s="233"/>
      <c r="M446" s="234"/>
      <c r="N446" s="235"/>
      <c r="O446" s="235"/>
      <c r="P446" s="235"/>
      <c r="Q446" s="235"/>
      <c r="R446" s="235"/>
      <c r="S446" s="235"/>
      <c r="T446" s="236"/>
      <c r="AT446" s="237" t="s">
        <v>181</v>
      </c>
      <c r="AU446" s="237" t="s">
        <v>84</v>
      </c>
      <c r="AV446" s="15" t="s">
        <v>82</v>
      </c>
      <c r="AW446" s="15" t="s">
        <v>35</v>
      </c>
      <c r="AX446" s="15" t="s">
        <v>74</v>
      </c>
      <c r="AY446" s="237" t="s">
        <v>170</v>
      </c>
    </row>
    <row r="447" spans="2:51" s="13" customFormat="1" x14ac:dyDescent="0.2">
      <c r="B447" s="192"/>
      <c r="C447" s="193"/>
      <c r="D447" s="187" t="s">
        <v>181</v>
      </c>
      <c r="E447" s="194" t="s">
        <v>19</v>
      </c>
      <c r="F447" s="195" t="s">
        <v>3398</v>
      </c>
      <c r="G447" s="193"/>
      <c r="H447" s="196">
        <v>26.652000000000001</v>
      </c>
      <c r="I447" s="197"/>
      <c r="J447" s="193"/>
      <c r="K447" s="193"/>
      <c r="L447" s="198"/>
      <c r="M447" s="199"/>
      <c r="N447" s="200"/>
      <c r="O447" s="200"/>
      <c r="P447" s="200"/>
      <c r="Q447" s="200"/>
      <c r="R447" s="200"/>
      <c r="S447" s="200"/>
      <c r="T447" s="201"/>
      <c r="AT447" s="202" t="s">
        <v>181</v>
      </c>
      <c r="AU447" s="202" t="s">
        <v>84</v>
      </c>
      <c r="AV447" s="13" t="s">
        <v>84</v>
      </c>
      <c r="AW447" s="13" t="s">
        <v>35</v>
      </c>
      <c r="AX447" s="13" t="s">
        <v>74</v>
      </c>
      <c r="AY447" s="202" t="s">
        <v>170</v>
      </c>
    </row>
    <row r="448" spans="2:51" s="13" customFormat="1" x14ac:dyDescent="0.2">
      <c r="B448" s="192"/>
      <c r="C448" s="193"/>
      <c r="D448" s="187" t="s">
        <v>181</v>
      </c>
      <c r="E448" s="194" t="s">
        <v>19</v>
      </c>
      <c r="F448" s="195" t="s">
        <v>3399</v>
      </c>
      <c r="G448" s="193"/>
      <c r="H448" s="196">
        <v>17.8</v>
      </c>
      <c r="I448" s="197"/>
      <c r="J448" s="193"/>
      <c r="K448" s="193"/>
      <c r="L448" s="198"/>
      <c r="M448" s="199"/>
      <c r="N448" s="200"/>
      <c r="O448" s="200"/>
      <c r="P448" s="200"/>
      <c r="Q448" s="200"/>
      <c r="R448" s="200"/>
      <c r="S448" s="200"/>
      <c r="T448" s="201"/>
      <c r="AT448" s="202" t="s">
        <v>181</v>
      </c>
      <c r="AU448" s="202" t="s">
        <v>84</v>
      </c>
      <c r="AV448" s="13" t="s">
        <v>84</v>
      </c>
      <c r="AW448" s="13" t="s">
        <v>35</v>
      </c>
      <c r="AX448" s="13" t="s">
        <v>74</v>
      </c>
      <c r="AY448" s="202" t="s">
        <v>170</v>
      </c>
    </row>
    <row r="449" spans="2:51" s="13" customFormat="1" x14ac:dyDescent="0.2">
      <c r="B449" s="192"/>
      <c r="C449" s="193"/>
      <c r="D449" s="187" t="s">
        <v>181</v>
      </c>
      <c r="E449" s="194" t="s">
        <v>19</v>
      </c>
      <c r="F449" s="195" t="s">
        <v>3400</v>
      </c>
      <c r="G449" s="193"/>
      <c r="H449" s="196">
        <v>44.289000000000001</v>
      </c>
      <c r="I449" s="197"/>
      <c r="J449" s="193"/>
      <c r="K449" s="193"/>
      <c r="L449" s="198"/>
      <c r="M449" s="199"/>
      <c r="N449" s="200"/>
      <c r="O449" s="200"/>
      <c r="P449" s="200"/>
      <c r="Q449" s="200"/>
      <c r="R449" s="200"/>
      <c r="S449" s="200"/>
      <c r="T449" s="201"/>
      <c r="AT449" s="202" t="s">
        <v>181</v>
      </c>
      <c r="AU449" s="202" t="s">
        <v>84</v>
      </c>
      <c r="AV449" s="13" t="s">
        <v>84</v>
      </c>
      <c r="AW449" s="13" t="s">
        <v>35</v>
      </c>
      <c r="AX449" s="13" t="s">
        <v>74</v>
      </c>
      <c r="AY449" s="202" t="s">
        <v>170</v>
      </c>
    </row>
    <row r="450" spans="2:51" s="13" customFormat="1" x14ac:dyDescent="0.2">
      <c r="B450" s="192"/>
      <c r="C450" s="193"/>
      <c r="D450" s="187" t="s">
        <v>181</v>
      </c>
      <c r="E450" s="194" t="s">
        <v>19</v>
      </c>
      <c r="F450" s="195" t="s">
        <v>3401</v>
      </c>
      <c r="G450" s="193"/>
      <c r="H450" s="196">
        <v>17.341000000000001</v>
      </c>
      <c r="I450" s="197"/>
      <c r="J450" s="193"/>
      <c r="K450" s="193"/>
      <c r="L450" s="198"/>
      <c r="M450" s="199"/>
      <c r="N450" s="200"/>
      <c r="O450" s="200"/>
      <c r="P450" s="200"/>
      <c r="Q450" s="200"/>
      <c r="R450" s="200"/>
      <c r="S450" s="200"/>
      <c r="T450" s="201"/>
      <c r="AT450" s="202" t="s">
        <v>181</v>
      </c>
      <c r="AU450" s="202" t="s">
        <v>84</v>
      </c>
      <c r="AV450" s="13" t="s">
        <v>84</v>
      </c>
      <c r="AW450" s="13" t="s">
        <v>35</v>
      </c>
      <c r="AX450" s="13" t="s">
        <v>74</v>
      </c>
      <c r="AY450" s="202" t="s">
        <v>170</v>
      </c>
    </row>
    <row r="451" spans="2:51" s="13" customFormat="1" x14ac:dyDescent="0.2">
      <c r="B451" s="192"/>
      <c r="C451" s="193"/>
      <c r="D451" s="187" t="s">
        <v>181</v>
      </c>
      <c r="E451" s="194" t="s">
        <v>19</v>
      </c>
      <c r="F451" s="195" t="s">
        <v>3402</v>
      </c>
      <c r="G451" s="193"/>
      <c r="H451" s="196">
        <v>34.408999999999999</v>
      </c>
      <c r="I451" s="197"/>
      <c r="J451" s="193"/>
      <c r="K451" s="193"/>
      <c r="L451" s="198"/>
      <c r="M451" s="199"/>
      <c r="N451" s="200"/>
      <c r="O451" s="200"/>
      <c r="P451" s="200"/>
      <c r="Q451" s="200"/>
      <c r="R451" s="200"/>
      <c r="S451" s="200"/>
      <c r="T451" s="201"/>
      <c r="AT451" s="202" t="s">
        <v>181</v>
      </c>
      <c r="AU451" s="202" t="s">
        <v>84</v>
      </c>
      <c r="AV451" s="13" t="s">
        <v>84</v>
      </c>
      <c r="AW451" s="13" t="s">
        <v>35</v>
      </c>
      <c r="AX451" s="13" t="s">
        <v>74</v>
      </c>
      <c r="AY451" s="202" t="s">
        <v>170</v>
      </c>
    </row>
    <row r="452" spans="2:51" s="13" customFormat="1" x14ac:dyDescent="0.2">
      <c r="B452" s="192"/>
      <c r="C452" s="193"/>
      <c r="D452" s="187" t="s">
        <v>181</v>
      </c>
      <c r="E452" s="194" t="s">
        <v>19</v>
      </c>
      <c r="F452" s="195" t="s">
        <v>3403</v>
      </c>
      <c r="G452" s="193"/>
      <c r="H452" s="196">
        <v>20.672999999999998</v>
      </c>
      <c r="I452" s="197"/>
      <c r="J452" s="193"/>
      <c r="K452" s="193"/>
      <c r="L452" s="198"/>
      <c r="M452" s="199"/>
      <c r="N452" s="200"/>
      <c r="O452" s="200"/>
      <c r="P452" s="200"/>
      <c r="Q452" s="200"/>
      <c r="R452" s="200"/>
      <c r="S452" s="200"/>
      <c r="T452" s="201"/>
      <c r="AT452" s="202" t="s">
        <v>181</v>
      </c>
      <c r="AU452" s="202" t="s">
        <v>84</v>
      </c>
      <c r="AV452" s="13" t="s">
        <v>84</v>
      </c>
      <c r="AW452" s="13" t="s">
        <v>35</v>
      </c>
      <c r="AX452" s="13" t="s">
        <v>74</v>
      </c>
      <c r="AY452" s="202" t="s">
        <v>170</v>
      </c>
    </row>
    <row r="453" spans="2:51" s="13" customFormat="1" x14ac:dyDescent="0.2">
      <c r="B453" s="192"/>
      <c r="C453" s="193"/>
      <c r="D453" s="187" t="s">
        <v>181</v>
      </c>
      <c r="E453" s="194" t="s">
        <v>19</v>
      </c>
      <c r="F453" s="195" t="s">
        <v>3404</v>
      </c>
      <c r="G453" s="193"/>
      <c r="H453" s="196">
        <v>17.381</v>
      </c>
      <c r="I453" s="197"/>
      <c r="J453" s="193"/>
      <c r="K453" s="193"/>
      <c r="L453" s="198"/>
      <c r="M453" s="199"/>
      <c r="N453" s="200"/>
      <c r="O453" s="200"/>
      <c r="P453" s="200"/>
      <c r="Q453" s="200"/>
      <c r="R453" s="200"/>
      <c r="S453" s="200"/>
      <c r="T453" s="201"/>
      <c r="AT453" s="202" t="s">
        <v>181</v>
      </c>
      <c r="AU453" s="202" t="s">
        <v>84</v>
      </c>
      <c r="AV453" s="13" t="s">
        <v>84</v>
      </c>
      <c r="AW453" s="13" t="s">
        <v>35</v>
      </c>
      <c r="AX453" s="13" t="s">
        <v>74</v>
      </c>
      <c r="AY453" s="202" t="s">
        <v>170</v>
      </c>
    </row>
    <row r="454" spans="2:51" s="13" customFormat="1" x14ac:dyDescent="0.2">
      <c r="B454" s="192"/>
      <c r="C454" s="193"/>
      <c r="D454" s="187" t="s">
        <v>181</v>
      </c>
      <c r="E454" s="194" t="s">
        <v>19</v>
      </c>
      <c r="F454" s="195" t="s">
        <v>3405</v>
      </c>
      <c r="G454" s="193"/>
      <c r="H454" s="196">
        <v>34.048999999999999</v>
      </c>
      <c r="I454" s="197"/>
      <c r="J454" s="193"/>
      <c r="K454" s="193"/>
      <c r="L454" s="198"/>
      <c r="M454" s="199"/>
      <c r="N454" s="200"/>
      <c r="O454" s="200"/>
      <c r="P454" s="200"/>
      <c r="Q454" s="200"/>
      <c r="R454" s="200"/>
      <c r="S454" s="200"/>
      <c r="T454" s="201"/>
      <c r="AT454" s="202" t="s">
        <v>181</v>
      </c>
      <c r="AU454" s="202" t="s">
        <v>84</v>
      </c>
      <c r="AV454" s="13" t="s">
        <v>84</v>
      </c>
      <c r="AW454" s="13" t="s">
        <v>35</v>
      </c>
      <c r="AX454" s="13" t="s">
        <v>74</v>
      </c>
      <c r="AY454" s="202" t="s">
        <v>170</v>
      </c>
    </row>
    <row r="455" spans="2:51" s="13" customFormat="1" x14ac:dyDescent="0.2">
      <c r="B455" s="192"/>
      <c r="C455" s="193"/>
      <c r="D455" s="187" t="s">
        <v>181</v>
      </c>
      <c r="E455" s="194" t="s">
        <v>19</v>
      </c>
      <c r="F455" s="195" t="s">
        <v>3406</v>
      </c>
      <c r="G455" s="193"/>
      <c r="H455" s="196">
        <v>35.198999999999998</v>
      </c>
      <c r="I455" s="197"/>
      <c r="J455" s="193"/>
      <c r="K455" s="193"/>
      <c r="L455" s="198"/>
      <c r="M455" s="199"/>
      <c r="N455" s="200"/>
      <c r="O455" s="200"/>
      <c r="P455" s="200"/>
      <c r="Q455" s="200"/>
      <c r="R455" s="200"/>
      <c r="S455" s="200"/>
      <c r="T455" s="201"/>
      <c r="AT455" s="202" t="s">
        <v>181</v>
      </c>
      <c r="AU455" s="202" t="s">
        <v>84</v>
      </c>
      <c r="AV455" s="13" t="s">
        <v>84</v>
      </c>
      <c r="AW455" s="13" t="s">
        <v>35</v>
      </c>
      <c r="AX455" s="13" t="s">
        <v>74</v>
      </c>
      <c r="AY455" s="202" t="s">
        <v>170</v>
      </c>
    </row>
    <row r="456" spans="2:51" s="13" customFormat="1" x14ac:dyDescent="0.2">
      <c r="B456" s="192"/>
      <c r="C456" s="193"/>
      <c r="D456" s="187" t="s">
        <v>181</v>
      </c>
      <c r="E456" s="194" t="s">
        <v>19</v>
      </c>
      <c r="F456" s="195" t="s">
        <v>3407</v>
      </c>
      <c r="G456" s="193"/>
      <c r="H456" s="196">
        <v>16.651</v>
      </c>
      <c r="I456" s="197"/>
      <c r="J456" s="193"/>
      <c r="K456" s="193"/>
      <c r="L456" s="198"/>
      <c r="M456" s="199"/>
      <c r="N456" s="200"/>
      <c r="O456" s="200"/>
      <c r="P456" s="200"/>
      <c r="Q456" s="200"/>
      <c r="R456" s="200"/>
      <c r="S456" s="200"/>
      <c r="T456" s="201"/>
      <c r="AT456" s="202" t="s">
        <v>181</v>
      </c>
      <c r="AU456" s="202" t="s">
        <v>84</v>
      </c>
      <c r="AV456" s="13" t="s">
        <v>84</v>
      </c>
      <c r="AW456" s="13" t="s">
        <v>35</v>
      </c>
      <c r="AX456" s="13" t="s">
        <v>74</v>
      </c>
      <c r="AY456" s="202" t="s">
        <v>170</v>
      </c>
    </row>
    <row r="457" spans="2:51" s="13" customFormat="1" x14ac:dyDescent="0.2">
      <c r="B457" s="192"/>
      <c r="C457" s="193"/>
      <c r="D457" s="187" t="s">
        <v>181</v>
      </c>
      <c r="E457" s="194" t="s">
        <v>19</v>
      </c>
      <c r="F457" s="195" t="s">
        <v>3408</v>
      </c>
      <c r="G457" s="193"/>
      <c r="H457" s="196">
        <v>11.978999999999999</v>
      </c>
      <c r="I457" s="197"/>
      <c r="J457" s="193"/>
      <c r="K457" s="193"/>
      <c r="L457" s="198"/>
      <c r="M457" s="199"/>
      <c r="N457" s="200"/>
      <c r="O457" s="200"/>
      <c r="P457" s="200"/>
      <c r="Q457" s="200"/>
      <c r="R457" s="200"/>
      <c r="S457" s="200"/>
      <c r="T457" s="201"/>
      <c r="AT457" s="202" t="s">
        <v>181</v>
      </c>
      <c r="AU457" s="202" t="s">
        <v>84</v>
      </c>
      <c r="AV457" s="13" t="s">
        <v>84</v>
      </c>
      <c r="AW457" s="13" t="s">
        <v>35</v>
      </c>
      <c r="AX457" s="13" t="s">
        <v>74</v>
      </c>
      <c r="AY457" s="202" t="s">
        <v>170</v>
      </c>
    </row>
    <row r="458" spans="2:51" s="13" customFormat="1" x14ac:dyDescent="0.2">
      <c r="B458" s="192"/>
      <c r="C458" s="193"/>
      <c r="D458" s="187" t="s">
        <v>181</v>
      </c>
      <c r="E458" s="194" t="s">
        <v>19</v>
      </c>
      <c r="F458" s="195" t="s">
        <v>3409</v>
      </c>
      <c r="G458" s="193"/>
      <c r="H458" s="196">
        <v>23.439</v>
      </c>
      <c r="I458" s="197"/>
      <c r="J458" s="193"/>
      <c r="K458" s="193"/>
      <c r="L458" s="198"/>
      <c r="M458" s="199"/>
      <c r="N458" s="200"/>
      <c r="O458" s="200"/>
      <c r="P458" s="200"/>
      <c r="Q458" s="200"/>
      <c r="R458" s="200"/>
      <c r="S458" s="200"/>
      <c r="T458" s="201"/>
      <c r="AT458" s="202" t="s">
        <v>181</v>
      </c>
      <c r="AU458" s="202" t="s">
        <v>84</v>
      </c>
      <c r="AV458" s="13" t="s">
        <v>84</v>
      </c>
      <c r="AW458" s="13" t="s">
        <v>35</v>
      </c>
      <c r="AX458" s="13" t="s">
        <v>74</v>
      </c>
      <c r="AY458" s="202" t="s">
        <v>170</v>
      </c>
    </row>
    <row r="459" spans="2:51" s="13" customFormat="1" x14ac:dyDescent="0.2">
      <c r="B459" s="192"/>
      <c r="C459" s="193"/>
      <c r="D459" s="187" t="s">
        <v>181</v>
      </c>
      <c r="E459" s="194" t="s">
        <v>19</v>
      </c>
      <c r="F459" s="195" t="s">
        <v>3410</v>
      </c>
      <c r="G459" s="193"/>
      <c r="H459" s="196">
        <v>20.888000000000002</v>
      </c>
      <c r="I459" s="197"/>
      <c r="J459" s="193"/>
      <c r="K459" s="193"/>
      <c r="L459" s="198"/>
      <c r="M459" s="199"/>
      <c r="N459" s="200"/>
      <c r="O459" s="200"/>
      <c r="P459" s="200"/>
      <c r="Q459" s="200"/>
      <c r="R459" s="200"/>
      <c r="S459" s="200"/>
      <c r="T459" s="201"/>
      <c r="AT459" s="202" t="s">
        <v>181</v>
      </c>
      <c r="AU459" s="202" t="s">
        <v>84</v>
      </c>
      <c r="AV459" s="13" t="s">
        <v>84</v>
      </c>
      <c r="AW459" s="13" t="s">
        <v>35</v>
      </c>
      <c r="AX459" s="13" t="s">
        <v>74</v>
      </c>
      <c r="AY459" s="202" t="s">
        <v>170</v>
      </c>
    </row>
    <row r="460" spans="2:51" s="13" customFormat="1" x14ac:dyDescent="0.2">
      <c r="B460" s="192"/>
      <c r="C460" s="193"/>
      <c r="D460" s="187" t="s">
        <v>181</v>
      </c>
      <c r="E460" s="194" t="s">
        <v>19</v>
      </c>
      <c r="F460" s="195" t="s">
        <v>3411</v>
      </c>
      <c r="G460" s="193"/>
      <c r="H460" s="196">
        <v>37.898000000000003</v>
      </c>
      <c r="I460" s="197"/>
      <c r="J460" s="193"/>
      <c r="K460" s="193"/>
      <c r="L460" s="198"/>
      <c r="M460" s="199"/>
      <c r="N460" s="200"/>
      <c r="O460" s="200"/>
      <c r="P460" s="200"/>
      <c r="Q460" s="200"/>
      <c r="R460" s="200"/>
      <c r="S460" s="200"/>
      <c r="T460" s="201"/>
      <c r="AT460" s="202" t="s">
        <v>181</v>
      </c>
      <c r="AU460" s="202" t="s">
        <v>84</v>
      </c>
      <c r="AV460" s="13" t="s">
        <v>84</v>
      </c>
      <c r="AW460" s="13" t="s">
        <v>35</v>
      </c>
      <c r="AX460" s="13" t="s">
        <v>74</v>
      </c>
      <c r="AY460" s="202" t="s">
        <v>170</v>
      </c>
    </row>
    <row r="461" spans="2:51" s="13" customFormat="1" x14ac:dyDescent="0.2">
      <c r="B461" s="192"/>
      <c r="C461" s="193"/>
      <c r="D461" s="187" t="s">
        <v>181</v>
      </c>
      <c r="E461" s="194" t="s">
        <v>19</v>
      </c>
      <c r="F461" s="195" t="s">
        <v>3412</v>
      </c>
      <c r="G461" s="193"/>
      <c r="H461" s="196">
        <v>37.898000000000003</v>
      </c>
      <c r="I461" s="197"/>
      <c r="J461" s="193"/>
      <c r="K461" s="193"/>
      <c r="L461" s="198"/>
      <c r="M461" s="199"/>
      <c r="N461" s="200"/>
      <c r="O461" s="200"/>
      <c r="P461" s="200"/>
      <c r="Q461" s="200"/>
      <c r="R461" s="200"/>
      <c r="S461" s="200"/>
      <c r="T461" s="201"/>
      <c r="AT461" s="202" t="s">
        <v>181</v>
      </c>
      <c r="AU461" s="202" t="s">
        <v>84</v>
      </c>
      <c r="AV461" s="13" t="s">
        <v>84</v>
      </c>
      <c r="AW461" s="13" t="s">
        <v>35</v>
      </c>
      <c r="AX461" s="13" t="s">
        <v>74</v>
      </c>
      <c r="AY461" s="202" t="s">
        <v>170</v>
      </c>
    </row>
    <row r="462" spans="2:51" s="13" customFormat="1" x14ac:dyDescent="0.2">
      <c r="B462" s="192"/>
      <c r="C462" s="193"/>
      <c r="D462" s="187" t="s">
        <v>181</v>
      </c>
      <c r="E462" s="194" t="s">
        <v>19</v>
      </c>
      <c r="F462" s="195" t="s">
        <v>3413</v>
      </c>
      <c r="G462" s="193"/>
      <c r="H462" s="196">
        <v>43.509</v>
      </c>
      <c r="I462" s="197"/>
      <c r="J462" s="193"/>
      <c r="K462" s="193"/>
      <c r="L462" s="198"/>
      <c r="M462" s="199"/>
      <c r="N462" s="200"/>
      <c r="O462" s="200"/>
      <c r="P462" s="200"/>
      <c r="Q462" s="200"/>
      <c r="R462" s="200"/>
      <c r="S462" s="200"/>
      <c r="T462" s="201"/>
      <c r="AT462" s="202" t="s">
        <v>181</v>
      </c>
      <c r="AU462" s="202" t="s">
        <v>84</v>
      </c>
      <c r="AV462" s="13" t="s">
        <v>84</v>
      </c>
      <c r="AW462" s="13" t="s">
        <v>35</v>
      </c>
      <c r="AX462" s="13" t="s">
        <v>74</v>
      </c>
      <c r="AY462" s="202" t="s">
        <v>170</v>
      </c>
    </row>
    <row r="463" spans="2:51" s="15" customFormat="1" x14ac:dyDescent="0.2">
      <c r="B463" s="228"/>
      <c r="C463" s="229"/>
      <c r="D463" s="187" t="s">
        <v>181</v>
      </c>
      <c r="E463" s="230" t="s">
        <v>19</v>
      </c>
      <c r="F463" s="231" t="s">
        <v>3414</v>
      </c>
      <c r="G463" s="229"/>
      <c r="H463" s="230" t="s">
        <v>19</v>
      </c>
      <c r="I463" s="232"/>
      <c r="J463" s="229"/>
      <c r="K463" s="229"/>
      <c r="L463" s="233"/>
      <c r="M463" s="234"/>
      <c r="N463" s="235"/>
      <c r="O463" s="235"/>
      <c r="P463" s="235"/>
      <c r="Q463" s="235"/>
      <c r="R463" s="235"/>
      <c r="S463" s="235"/>
      <c r="T463" s="236"/>
      <c r="AT463" s="237" t="s">
        <v>181</v>
      </c>
      <c r="AU463" s="237" t="s">
        <v>84</v>
      </c>
      <c r="AV463" s="15" t="s">
        <v>82</v>
      </c>
      <c r="AW463" s="15" t="s">
        <v>35</v>
      </c>
      <c r="AX463" s="15" t="s">
        <v>74</v>
      </c>
      <c r="AY463" s="237" t="s">
        <v>170</v>
      </c>
    </row>
    <row r="464" spans="2:51" s="13" customFormat="1" x14ac:dyDescent="0.2">
      <c r="B464" s="192"/>
      <c r="C464" s="193"/>
      <c r="D464" s="187" t="s">
        <v>181</v>
      </c>
      <c r="E464" s="194" t="s">
        <v>19</v>
      </c>
      <c r="F464" s="195" t="s">
        <v>3415</v>
      </c>
      <c r="G464" s="193"/>
      <c r="H464" s="196">
        <v>19.170999999999999</v>
      </c>
      <c r="I464" s="197"/>
      <c r="J464" s="193"/>
      <c r="K464" s="193"/>
      <c r="L464" s="198"/>
      <c r="M464" s="199"/>
      <c r="N464" s="200"/>
      <c r="O464" s="200"/>
      <c r="P464" s="200"/>
      <c r="Q464" s="200"/>
      <c r="R464" s="200"/>
      <c r="S464" s="200"/>
      <c r="T464" s="201"/>
      <c r="AT464" s="202" t="s">
        <v>181</v>
      </c>
      <c r="AU464" s="202" t="s">
        <v>84</v>
      </c>
      <c r="AV464" s="13" t="s">
        <v>84</v>
      </c>
      <c r="AW464" s="13" t="s">
        <v>35</v>
      </c>
      <c r="AX464" s="13" t="s">
        <v>74</v>
      </c>
      <c r="AY464" s="202" t="s">
        <v>170</v>
      </c>
    </row>
    <row r="465" spans="1:65" s="13" customFormat="1" x14ac:dyDescent="0.2">
      <c r="B465" s="192"/>
      <c r="C465" s="193"/>
      <c r="D465" s="187" t="s">
        <v>181</v>
      </c>
      <c r="E465" s="194" t="s">
        <v>19</v>
      </c>
      <c r="F465" s="195" t="s">
        <v>3416</v>
      </c>
      <c r="G465" s="193"/>
      <c r="H465" s="196">
        <v>7.8360000000000003</v>
      </c>
      <c r="I465" s="197"/>
      <c r="J465" s="193"/>
      <c r="K465" s="193"/>
      <c r="L465" s="198"/>
      <c r="M465" s="199"/>
      <c r="N465" s="200"/>
      <c r="O465" s="200"/>
      <c r="P465" s="200"/>
      <c r="Q465" s="200"/>
      <c r="R465" s="200"/>
      <c r="S465" s="200"/>
      <c r="T465" s="201"/>
      <c r="AT465" s="202" t="s">
        <v>181</v>
      </c>
      <c r="AU465" s="202" t="s">
        <v>84</v>
      </c>
      <c r="AV465" s="13" t="s">
        <v>84</v>
      </c>
      <c r="AW465" s="13" t="s">
        <v>35</v>
      </c>
      <c r="AX465" s="13" t="s">
        <v>74</v>
      </c>
      <c r="AY465" s="202" t="s">
        <v>170</v>
      </c>
    </row>
    <row r="466" spans="1:65" s="13" customFormat="1" x14ac:dyDescent="0.2">
      <c r="B466" s="192"/>
      <c r="C466" s="193"/>
      <c r="D466" s="187" t="s">
        <v>181</v>
      </c>
      <c r="E466" s="194" t="s">
        <v>19</v>
      </c>
      <c r="F466" s="195" t="s">
        <v>3417</v>
      </c>
      <c r="G466" s="193"/>
      <c r="H466" s="196">
        <v>6.26</v>
      </c>
      <c r="I466" s="197"/>
      <c r="J466" s="193"/>
      <c r="K466" s="193"/>
      <c r="L466" s="198"/>
      <c r="M466" s="199"/>
      <c r="N466" s="200"/>
      <c r="O466" s="200"/>
      <c r="P466" s="200"/>
      <c r="Q466" s="200"/>
      <c r="R466" s="200"/>
      <c r="S466" s="200"/>
      <c r="T466" s="201"/>
      <c r="AT466" s="202" t="s">
        <v>181</v>
      </c>
      <c r="AU466" s="202" t="s">
        <v>84</v>
      </c>
      <c r="AV466" s="13" t="s">
        <v>84</v>
      </c>
      <c r="AW466" s="13" t="s">
        <v>35</v>
      </c>
      <c r="AX466" s="13" t="s">
        <v>74</v>
      </c>
      <c r="AY466" s="202" t="s">
        <v>170</v>
      </c>
    </row>
    <row r="467" spans="1:65" s="13" customFormat="1" x14ac:dyDescent="0.2">
      <c r="B467" s="192"/>
      <c r="C467" s="193"/>
      <c r="D467" s="187" t="s">
        <v>181</v>
      </c>
      <c r="E467" s="194" t="s">
        <v>19</v>
      </c>
      <c r="F467" s="195" t="s">
        <v>3418</v>
      </c>
      <c r="G467" s="193"/>
      <c r="H467" s="196">
        <v>-273.22000000000003</v>
      </c>
      <c r="I467" s="197"/>
      <c r="J467" s="193"/>
      <c r="K467" s="193"/>
      <c r="L467" s="198"/>
      <c r="M467" s="199"/>
      <c r="N467" s="200"/>
      <c r="O467" s="200"/>
      <c r="P467" s="200"/>
      <c r="Q467" s="200"/>
      <c r="R467" s="200"/>
      <c r="S467" s="200"/>
      <c r="T467" s="201"/>
      <c r="AT467" s="202" t="s">
        <v>181</v>
      </c>
      <c r="AU467" s="202" t="s">
        <v>84</v>
      </c>
      <c r="AV467" s="13" t="s">
        <v>84</v>
      </c>
      <c r="AW467" s="13" t="s">
        <v>35</v>
      </c>
      <c r="AX467" s="13" t="s">
        <v>74</v>
      </c>
      <c r="AY467" s="202" t="s">
        <v>170</v>
      </c>
    </row>
    <row r="468" spans="1:65" s="2" customFormat="1" ht="24" x14ac:dyDescent="0.2">
      <c r="A468" s="35"/>
      <c r="B468" s="36"/>
      <c r="C468" s="174" t="s">
        <v>766</v>
      </c>
      <c r="D468" s="174" t="s">
        <v>172</v>
      </c>
      <c r="E468" s="175" t="s">
        <v>738</v>
      </c>
      <c r="F468" s="176" t="s">
        <v>739</v>
      </c>
      <c r="G468" s="177" t="s">
        <v>248</v>
      </c>
      <c r="H468" s="178">
        <v>273.22000000000003</v>
      </c>
      <c r="I468" s="179"/>
      <c r="J468" s="180">
        <f>ROUND(I468*H468,2)</f>
        <v>0</v>
      </c>
      <c r="K468" s="176" t="s">
        <v>176</v>
      </c>
      <c r="L468" s="40"/>
      <c r="M468" s="181" t="s">
        <v>19</v>
      </c>
      <c r="N468" s="182" t="s">
        <v>45</v>
      </c>
      <c r="O468" s="65"/>
      <c r="P468" s="183">
        <f>O468*H468</f>
        <v>0</v>
      </c>
      <c r="Q468" s="183">
        <v>2.1000000000000001E-2</v>
      </c>
      <c r="R468" s="183">
        <f>Q468*H468</f>
        <v>5.7376200000000006</v>
      </c>
      <c r="S468" s="183">
        <v>0</v>
      </c>
      <c r="T468" s="184">
        <f>S468*H468</f>
        <v>0</v>
      </c>
      <c r="U468" s="35"/>
      <c r="V468" s="35"/>
      <c r="W468" s="35"/>
      <c r="X468" s="35"/>
      <c r="Y468" s="35"/>
      <c r="Z468" s="35"/>
      <c r="AA468" s="35"/>
      <c r="AB468" s="35"/>
      <c r="AC468" s="35"/>
      <c r="AD468" s="35"/>
      <c r="AE468" s="35"/>
      <c r="AR468" s="185" t="s">
        <v>177</v>
      </c>
      <c r="AT468" s="185" t="s">
        <v>172</v>
      </c>
      <c r="AU468" s="185" t="s">
        <v>84</v>
      </c>
      <c r="AY468" s="18" t="s">
        <v>170</v>
      </c>
      <c r="BE468" s="186">
        <f>IF(N468="základní",J468,0)</f>
        <v>0</v>
      </c>
      <c r="BF468" s="186">
        <f>IF(N468="snížená",J468,0)</f>
        <v>0</v>
      </c>
      <c r="BG468" s="186">
        <f>IF(N468="zákl. přenesená",J468,0)</f>
        <v>0</v>
      </c>
      <c r="BH468" s="186">
        <f>IF(N468="sníž. přenesená",J468,0)</f>
        <v>0</v>
      </c>
      <c r="BI468" s="186">
        <f>IF(N468="nulová",J468,0)</f>
        <v>0</v>
      </c>
      <c r="BJ468" s="18" t="s">
        <v>82</v>
      </c>
      <c r="BK468" s="186">
        <f>ROUND(I468*H468,2)</f>
        <v>0</v>
      </c>
      <c r="BL468" s="18" t="s">
        <v>177</v>
      </c>
      <c r="BM468" s="185" t="s">
        <v>3419</v>
      </c>
    </row>
    <row r="469" spans="1:65" s="2" customFormat="1" ht="48.75" x14ac:dyDescent="0.2">
      <c r="A469" s="35"/>
      <c r="B469" s="36"/>
      <c r="C469" s="37"/>
      <c r="D469" s="187" t="s">
        <v>179</v>
      </c>
      <c r="E469" s="37"/>
      <c r="F469" s="188" t="s">
        <v>741</v>
      </c>
      <c r="G469" s="37"/>
      <c r="H469" s="37"/>
      <c r="I469" s="189"/>
      <c r="J469" s="37"/>
      <c r="K469" s="37"/>
      <c r="L469" s="40"/>
      <c r="M469" s="190"/>
      <c r="N469" s="191"/>
      <c r="O469" s="65"/>
      <c r="P469" s="65"/>
      <c r="Q469" s="65"/>
      <c r="R469" s="65"/>
      <c r="S469" s="65"/>
      <c r="T469" s="66"/>
      <c r="U469" s="35"/>
      <c r="V469" s="35"/>
      <c r="W469" s="35"/>
      <c r="X469" s="35"/>
      <c r="Y469" s="35"/>
      <c r="Z469" s="35"/>
      <c r="AA469" s="35"/>
      <c r="AB469" s="35"/>
      <c r="AC469" s="35"/>
      <c r="AD469" s="35"/>
      <c r="AE469" s="35"/>
      <c r="AT469" s="18" t="s">
        <v>179</v>
      </c>
      <c r="AU469" s="18" t="s">
        <v>84</v>
      </c>
    </row>
    <row r="470" spans="1:65" s="13" customFormat="1" x14ac:dyDescent="0.2">
      <c r="B470" s="192"/>
      <c r="C470" s="193"/>
      <c r="D470" s="187" t="s">
        <v>181</v>
      </c>
      <c r="E470" s="194" t="s">
        <v>19</v>
      </c>
      <c r="F470" s="195" t="s">
        <v>3420</v>
      </c>
      <c r="G470" s="193"/>
      <c r="H470" s="196">
        <v>273.22000000000003</v>
      </c>
      <c r="I470" s="197"/>
      <c r="J470" s="193"/>
      <c r="K470" s="193"/>
      <c r="L470" s="198"/>
      <c r="M470" s="199"/>
      <c r="N470" s="200"/>
      <c r="O470" s="200"/>
      <c r="P470" s="200"/>
      <c r="Q470" s="200"/>
      <c r="R470" s="200"/>
      <c r="S470" s="200"/>
      <c r="T470" s="201"/>
      <c r="AT470" s="202" t="s">
        <v>181</v>
      </c>
      <c r="AU470" s="202" t="s">
        <v>84</v>
      </c>
      <c r="AV470" s="13" t="s">
        <v>84</v>
      </c>
      <c r="AW470" s="13" t="s">
        <v>35</v>
      </c>
      <c r="AX470" s="13" t="s">
        <v>74</v>
      </c>
      <c r="AY470" s="202" t="s">
        <v>170</v>
      </c>
    </row>
    <row r="471" spans="1:65" s="2" customFormat="1" ht="24" x14ac:dyDescent="0.2">
      <c r="A471" s="35"/>
      <c r="B471" s="36"/>
      <c r="C471" s="174" t="s">
        <v>771</v>
      </c>
      <c r="D471" s="174" t="s">
        <v>172</v>
      </c>
      <c r="E471" s="175" t="s">
        <v>3421</v>
      </c>
      <c r="F471" s="176" t="s">
        <v>3422</v>
      </c>
      <c r="G471" s="177" t="s">
        <v>248</v>
      </c>
      <c r="H471" s="178">
        <v>1184.837</v>
      </c>
      <c r="I471" s="179"/>
      <c r="J471" s="180">
        <f>ROUND(I471*H471,2)</f>
        <v>0</v>
      </c>
      <c r="K471" s="176" t="s">
        <v>176</v>
      </c>
      <c r="L471" s="40"/>
      <c r="M471" s="181" t="s">
        <v>19</v>
      </c>
      <c r="N471" s="182" t="s">
        <v>45</v>
      </c>
      <c r="O471" s="65"/>
      <c r="P471" s="183">
        <f>O471*H471</f>
        <v>0</v>
      </c>
      <c r="Q471" s="183">
        <v>1.0500000000000001E-2</v>
      </c>
      <c r="R471" s="183">
        <f>Q471*H471</f>
        <v>12.4407885</v>
      </c>
      <c r="S471" s="183">
        <v>0</v>
      </c>
      <c r="T471" s="184">
        <f>S471*H471</f>
        <v>0</v>
      </c>
      <c r="U471" s="35"/>
      <c r="V471" s="35"/>
      <c r="W471" s="35"/>
      <c r="X471" s="35"/>
      <c r="Y471" s="35"/>
      <c r="Z471" s="35"/>
      <c r="AA471" s="35"/>
      <c r="AB471" s="35"/>
      <c r="AC471" s="35"/>
      <c r="AD471" s="35"/>
      <c r="AE471" s="35"/>
      <c r="AR471" s="185" t="s">
        <v>177</v>
      </c>
      <c r="AT471" s="185" t="s">
        <v>172</v>
      </c>
      <c r="AU471" s="185" t="s">
        <v>84</v>
      </c>
      <c r="AY471" s="18" t="s">
        <v>170</v>
      </c>
      <c r="BE471" s="186">
        <f>IF(N471="základní",J471,0)</f>
        <v>0</v>
      </c>
      <c r="BF471" s="186">
        <f>IF(N471="snížená",J471,0)</f>
        <v>0</v>
      </c>
      <c r="BG471" s="186">
        <f>IF(N471="zákl. přenesená",J471,0)</f>
        <v>0</v>
      </c>
      <c r="BH471" s="186">
        <f>IF(N471="sníž. přenesená",J471,0)</f>
        <v>0</v>
      </c>
      <c r="BI471" s="186">
        <f>IF(N471="nulová",J471,0)</f>
        <v>0</v>
      </c>
      <c r="BJ471" s="18" t="s">
        <v>82</v>
      </c>
      <c r="BK471" s="186">
        <f>ROUND(I471*H471,2)</f>
        <v>0</v>
      </c>
      <c r="BL471" s="18" t="s">
        <v>177</v>
      </c>
      <c r="BM471" s="185" t="s">
        <v>3423</v>
      </c>
    </row>
    <row r="472" spans="1:65" s="2" customFormat="1" ht="48.75" x14ac:dyDescent="0.2">
      <c r="A472" s="35"/>
      <c r="B472" s="36"/>
      <c r="C472" s="37"/>
      <c r="D472" s="187" t="s">
        <v>179</v>
      </c>
      <c r="E472" s="37"/>
      <c r="F472" s="188" t="s">
        <v>741</v>
      </c>
      <c r="G472" s="37"/>
      <c r="H472" s="37"/>
      <c r="I472" s="189"/>
      <c r="J472" s="37"/>
      <c r="K472" s="37"/>
      <c r="L472" s="40"/>
      <c r="M472" s="190"/>
      <c r="N472" s="191"/>
      <c r="O472" s="65"/>
      <c r="P472" s="65"/>
      <c r="Q472" s="65"/>
      <c r="R472" s="65"/>
      <c r="S472" s="65"/>
      <c r="T472" s="66"/>
      <c r="U472" s="35"/>
      <c r="V472" s="35"/>
      <c r="W472" s="35"/>
      <c r="X472" s="35"/>
      <c r="Y472" s="35"/>
      <c r="Z472" s="35"/>
      <c r="AA472" s="35"/>
      <c r="AB472" s="35"/>
      <c r="AC472" s="35"/>
      <c r="AD472" s="35"/>
      <c r="AE472" s="35"/>
      <c r="AT472" s="18" t="s">
        <v>179</v>
      </c>
      <c r="AU472" s="18" t="s">
        <v>84</v>
      </c>
    </row>
    <row r="473" spans="1:65" s="13" customFormat="1" x14ac:dyDescent="0.2">
      <c r="B473" s="192"/>
      <c r="C473" s="193"/>
      <c r="D473" s="187" t="s">
        <v>181</v>
      </c>
      <c r="E473" s="194" t="s">
        <v>19</v>
      </c>
      <c r="F473" s="195" t="s">
        <v>3424</v>
      </c>
      <c r="G473" s="193"/>
      <c r="H473" s="196">
        <v>1184.837</v>
      </c>
      <c r="I473" s="197"/>
      <c r="J473" s="193"/>
      <c r="K473" s="193"/>
      <c r="L473" s="198"/>
      <c r="M473" s="199"/>
      <c r="N473" s="200"/>
      <c r="O473" s="200"/>
      <c r="P473" s="200"/>
      <c r="Q473" s="200"/>
      <c r="R473" s="200"/>
      <c r="S473" s="200"/>
      <c r="T473" s="201"/>
      <c r="AT473" s="202" t="s">
        <v>181</v>
      </c>
      <c r="AU473" s="202" t="s">
        <v>84</v>
      </c>
      <c r="AV473" s="13" t="s">
        <v>84</v>
      </c>
      <c r="AW473" s="13" t="s">
        <v>35</v>
      </c>
      <c r="AX473" s="13" t="s">
        <v>82</v>
      </c>
      <c r="AY473" s="202" t="s">
        <v>170</v>
      </c>
    </row>
    <row r="474" spans="1:65" s="2" customFormat="1" ht="16.5" customHeight="1" x14ac:dyDescent="0.2">
      <c r="A474" s="35"/>
      <c r="B474" s="36"/>
      <c r="C474" s="174" t="s">
        <v>776</v>
      </c>
      <c r="D474" s="174" t="s">
        <v>172</v>
      </c>
      <c r="E474" s="175" t="s">
        <v>772</v>
      </c>
      <c r="F474" s="176" t="s">
        <v>773</v>
      </c>
      <c r="G474" s="177" t="s">
        <v>248</v>
      </c>
      <c r="H474" s="178">
        <v>511.62200000000001</v>
      </c>
      <c r="I474" s="179"/>
      <c r="J474" s="180">
        <f>ROUND(I474*H474,2)</f>
        <v>0</v>
      </c>
      <c r="K474" s="176" t="s">
        <v>176</v>
      </c>
      <c r="L474" s="40"/>
      <c r="M474" s="181" t="s">
        <v>19</v>
      </c>
      <c r="N474" s="182" t="s">
        <v>45</v>
      </c>
      <c r="O474" s="65"/>
      <c r="P474" s="183">
        <f>O474*H474</f>
        <v>0</v>
      </c>
      <c r="Q474" s="183">
        <v>2.5999999999999998E-4</v>
      </c>
      <c r="R474" s="183">
        <f>Q474*H474</f>
        <v>0.13302171999999998</v>
      </c>
      <c r="S474" s="183">
        <v>0</v>
      </c>
      <c r="T474" s="184">
        <f>S474*H474</f>
        <v>0</v>
      </c>
      <c r="U474" s="35"/>
      <c r="V474" s="35"/>
      <c r="W474" s="35"/>
      <c r="X474" s="35"/>
      <c r="Y474" s="35"/>
      <c r="Z474" s="35"/>
      <c r="AA474" s="35"/>
      <c r="AB474" s="35"/>
      <c r="AC474" s="35"/>
      <c r="AD474" s="35"/>
      <c r="AE474" s="35"/>
      <c r="AR474" s="185" t="s">
        <v>177</v>
      </c>
      <c r="AT474" s="185" t="s">
        <v>172</v>
      </c>
      <c r="AU474" s="185" t="s">
        <v>84</v>
      </c>
      <c r="AY474" s="18" t="s">
        <v>170</v>
      </c>
      <c r="BE474" s="186">
        <f>IF(N474="základní",J474,0)</f>
        <v>0</v>
      </c>
      <c r="BF474" s="186">
        <f>IF(N474="snížená",J474,0)</f>
        <v>0</v>
      </c>
      <c r="BG474" s="186">
        <f>IF(N474="zákl. přenesená",J474,0)</f>
        <v>0</v>
      </c>
      <c r="BH474" s="186">
        <f>IF(N474="sníž. přenesená",J474,0)</f>
        <v>0</v>
      </c>
      <c r="BI474" s="186">
        <f>IF(N474="nulová",J474,0)</f>
        <v>0</v>
      </c>
      <c r="BJ474" s="18" t="s">
        <v>82</v>
      </c>
      <c r="BK474" s="186">
        <f>ROUND(I474*H474,2)</f>
        <v>0</v>
      </c>
      <c r="BL474" s="18" t="s">
        <v>177</v>
      </c>
      <c r="BM474" s="185" t="s">
        <v>3425</v>
      </c>
    </row>
    <row r="475" spans="1:65" s="13" customFormat="1" x14ac:dyDescent="0.2">
      <c r="B475" s="192"/>
      <c r="C475" s="193"/>
      <c r="D475" s="187" t="s">
        <v>181</v>
      </c>
      <c r="E475" s="194" t="s">
        <v>19</v>
      </c>
      <c r="F475" s="195" t="s">
        <v>3426</v>
      </c>
      <c r="G475" s="193"/>
      <c r="H475" s="196">
        <v>511.62200000000001</v>
      </c>
      <c r="I475" s="197"/>
      <c r="J475" s="193"/>
      <c r="K475" s="193"/>
      <c r="L475" s="198"/>
      <c r="M475" s="199"/>
      <c r="N475" s="200"/>
      <c r="O475" s="200"/>
      <c r="P475" s="200"/>
      <c r="Q475" s="200"/>
      <c r="R475" s="200"/>
      <c r="S475" s="200"/>
      <c r="T475" s="201"/>
      <c r="AT475" s="202" t="s">
        <v>181</v>
      </c>
      <c r="AU475" s="202" t="s">
        <v>84</v>
      </c>
      <c r="AV475" s="13" t="s">
        <v>84</v>
      </c>
      <c r="AW475" s="13" t="s">
        <v>35</v>
      </c>
      <c r="AX475" s="13" t="s">
        <v>74</v>
      </c>
      <c r="AY475" s="202" t="s">
        <v>170</v>
      </c>
    </row>
    <row r="476" spans="1:65" s="2" customFormat="1" ht="24" x14ac:dyDescent="0.2">
      <c r="A476" s="35"/>
      <c r="B476" s="36"/>
      <c r="C476" s="174" t="s">
        <v>784</v>
      </c>
      <c r="D476" s="174" t="s">
        <v>172</v>
      </c>
      <c r="E476" s="175" t="s">
        <v>777</v>
      </c>
      <c r="F476" s="176" t="s">
        <v>778</v>
      </c>
      <c r="G476" s="177" t="s">
        <v>248</v>
      </c>
      <c r="H476" s="178">
        <v>511.62200000000001</v>
      </c>
      <c r="I476" s="179"/>
      <c r="J476" s="180">
        <f>ROUND(I476*H476,2)</f>
        <v>0</v>
      </c>
      <c r="K476" s="176" t="s">
        <v>176</v>
      </c>
      <c r="L476" s="40"/>
      <c r="M476" s="181" t="s">
        <v>19</v>
      </c>
      <c r="N476" s="182" t="s">
        <v>45</v>
      </c>
      <c r="O476" s="65"/>
      <c r="P476" s="183">
        <f>O476*H476</f>
        <v>0</v>
      </c>
      <c r="Q476" s="183">
        <v>9.5999999999999992E-3</v>
      </c>
      <c r="R476" s="183">
        <f>Q476*H476</f>
        <v>4.9115712</v>
      </c>
      <c r="S476" s="183">
        <v>0</v>
      </c>
      <c r="T476" s="184">
        <f>S476*H476</f>
        <v>0</v>
      </c>
      <c r="U476" s="35"/>
      <c r="V476" s="35"/>
      <c r="W476" s="35"/>
      <c r="X476" s="35"/>
      <c r="Y476" s="35"/>
      <c r="Z476" s="35"/>
      <c r="AA476" s="35"/>
      <c r="AB476" s="35"/>
      <c r="AC476" s="35"/>
      <c r="AD476" s="35"/>
      <c r="AE476" s="35"/>
      <c r="AR476" s="185" t="s">
        <v>177</v>
      </c>
      <c r="AT476" s="185" t="s">
        <v>172</v>
      </c>
      <c r="AU476" s="185" t="s">
        <v>84</v>
      </c>
      <c r="AY476" s="18" t="s">
        <v>170</v>
      </c>
      <c r="BE476" s="186">
        <f>IF(N476="základní",J476,0)</f>
        <v>0</v>
      </c>
      <c r="BF476" s="186">
        <f>IF(N476="snížená",J476,0)</f>
        <v>0</v>
      </c>
      <c r="BG476" s="186">
        <f>IF(N476="zákl. přenesená",J476,0)</f>
        <v>0</v>
      </c>
      <c r="BH476" s="186">
        <f>IF(N476="sníž. přenesená",J476,0)</f>
        <v>0</v>
      </c>
      <c r="BI476" s="186">
        <f>IF(N476="nulová",J476,0)</f>
        <v>0</v>
      </c>
      <c r="BJ476" s="18" t="s">
        <v>82</v>
      </c>
      <c r="BK476" s="186">
        <f>ROUND(I476*H476,2)</f>
        <v>0</v>
      </c>
      <c r="BL476" s="18" t="s">
        <v>177</v>
      </c>
      <c r="BM476" s="185" t="s">
        <v>3427</v>
      </c>
    </row>
    <row r="477" spans="1:65" s="2" customFormat="1" ht="175.5" x14ac:dyDescent="0.2">
      <c r="A477" s="35"/>
      <c r="B477" s="36"/>
      <c r="C477" s="37"/>
      <c r="D477" s="187" t="s">
        <v>179</v>
      </c>
      <c r="E477" s="37"/>
      <c r="F477" s="188" t="s">
        <v>764</v>
      </c>
      <c r="G477" s="37"/>
      <c r="H477" s="37"/>
      <c r="I477" s="189"/>
      <c r="J477" s="37"/>
      <c r="K477" s="37"/>
      <c r="L477" s="40"/>
      <c r="M477" s="190"/>
      <c r="N477" s="191"/>
      <c r="O477" s="65"/>
      <c r="P477" s="65"/>
      <c r="Q477" s="65"/>
      <c r="R477" s="65"/>
      <c r="S477" s="65"/>
      <c r="T477" s="66"/>
      <c r="U477" s="35"/>
      <c r="V477" s="35"/>
      <c r="W477" s="35"/>
      <c r="X477" s="35"/>
      <c r="Y477" s="35"/>
      <c r="Z477" s="35"/>
      <c r="AA477" s="35"/>
      <c r="AB477" s="35"/>
      <c r="AC477" s="35"/>
      <c r="AD477" s="35"/>
      <c r="AE477" s="35"/>
      <c r="AT477" s="18" t="s">
        <v>179</v>
      </c>
      <c r="AU477" s="18" t="s">
        <v>84</v>
      </c>
    </row>
    <row r="478" spans="1:65" s="13" customFormat="1" ht="22.5" x14ac:dyDescent="0.2">
      <c r="B478" s="192"/>
      <c r="C478" s="193"/>
      <c r="D478" s="187" t="s">
        <v>181</v>
      </c>
      <c r="E478" s="194" t="s">
        <v>19</v>
      </c>
      <c r="F478" s="195" t="s">
        <v>3428</v>
      </c>
      <c r="G478" s="193"/>
      <c r="H478" s="196">
        <v>156.97</v>
      </c>
      <c r="I478" s="197"/>
      <c r="J478" s="193"/>
      <c r="K478" s="193"/>
      <c r="L478" s="198"/>
      <c r="M478" s="199"/>
      <c r="N478" s="200"/>
      <c r="O478" s="200"/>
      <c r="P478" s="200"/>
      <c r="Q478" s="200"/>
      <c r="R478" s="200"/>
      <c r="S478" s="200"/>
      <c r="T478" s="201"/>
      <c r="AT478" s="202" t="s">
        <v>181</v>
      </c>
      <c r="AU478" s="202" t="s">
        <v>84</v>
      </c>
      <c r="AV478" s="13" t="s">
        <v>84</v>
      </c>
      <c r="AW478" s="13" t="s">
        <v>35</v>
      </c>
      <c r="AX478" s="13" t="s">
        <v>74</v>
      </c>
      <c r="AY478" s="202" t="s">
        <v>170</v>
      </c>
    </row>
    <row r="479" spans="1:65" s="13" customFormat="1" x14ac:dyDescent="0.2">
      <c r="B479" s="192"/>
      <c r="C479" s="193"/>
      <c r="D479" s="187" t="s">
        <v>181</v>
      </c>
      <c r="E479" s="194" t="s">
        <v>19</v>
      </c>
      <c r="F479" s="195" t="s">
        <v>3429</v>
      </c>
      <c r="G479" s="193"/>
      <c r="H479" s="196">
        <v>190.32</v>
      </c>
      <c r="I479" s="197"/>
      <c r="J479" s="193"/>
      <c r="K479" s="193"/>
      <c r="L479" s="198"/>
      <c r="M479" s="199"/>
      <c r="N479" s="200"/>
      <c r="O479" s="200"/>
      <c r="P479" s="200"/>
      <c r="Q479" s="200"/>
      <c r="R479" s="200"/>
      <c r="S479" s="200"/>
      <c r="T479" s="201"/>
      <c r="AT479" s="202" t="s">
        <v>181</v>
      </c>
      <c r="AU479" s="202" t="s">
        <v>84</v>
      </c>
      <c r="AV479" s="13" t="s">
        <v>84</v>
      </c>
      <c r="AW479" s="13" t="s">
        <v>35</v>
      </c>
      <c r="AX479" s="13" t="s">
        <v>74</v>
      </c>
      <c r="AY479" s="202" t="s">
        <v>170</v>
      </c>
    </row>
    <row r="480" spans="1:65" s="13" customFormat="1" x14ac:dyDescent="0.2">
      <c r="B480" s="192"/>
      <c r="C480" s="193"/>
      <c r="D480" s="187" t="s">
        <v>181</v>
      </c>
      <c r="E480" s="194" t="s">
        <v>19</v>
      </c>
      <c r="F480" s="195" t="s">
        <v>3430</v>
      </c>
      <c r="G480" s="193"/>
      <c r="H480" s="196">
        <v>87.965999999999994</v>
      </c>
      <c r="I480" s="197"/>
      <c r="J480" s="193"/>
      <c r="K480" s="193"/>
      <c r="L480" s="198"/>
      <c r="M480" s="199"/>
      <c r="N480" s="200"/>
      <c r="O480" s="200"/>
      <c r="P480" s="200"/>
      <c r="Q480" s="200"/>
      <c r="R480" s="200"/>
      <c r="S480" s="200"/>
      <c r="T480" s="201"/>
      <c r="AT480" s="202" t="s">
        <v>181</v>
      </c>
      <c r="AU480" s="202" t="s">
        <v>84</v>
      </c>
      <c r="AV480" s="13" t="s">
        <v>84</v>
      </c>
      <c r="AW480" s="13" t="s">
        <v>35</v>
      </c>
      <c r="AX480" s="13" t="s">
        <v>74</v>
      </c>
      <c r="AY480" s="202" t="s">
        <v>170</v>
      </c>
    </row>
    <row r="481" spans="1:65" s="13" customFormat="1" ht="22.5" x14ac:dyDescent="0.2">
      <c r="B481" s="192"/>
      <c r="C481" s="193"/>
      <c r="D481" s="187" t="s">
        <v>181</v>
      </c>
      <c r="E481" s="194" t="s">
        <v>19</v>
      </c>
      <c r="F481" s="195" t="s">
        <v>3431</v>
      </c>
      <c r="G481" s="193"/>
      <c r="H481" s="196">
        <v>76.366</v>
      </c>
      <c r="I481" s="197"/>
      <c r="J481" s="193"/>
      <c r="K481" s="193"/>
      <c r="L481" s="198"/>
      <c r="M481" s="199"/>
      <c r="N481" s="200"/>
      <c r="O481" s="200"/>
      <c r="P481" s="200"/>
      <c r="Q481" s="200"/>
      <c r="R481" s="200"/>
      <c r="S481" s="200"/>
      <c r="T481" s="201"/>
      <c r="AT481" s="202" t="s">
        <v>181</v>
      </c>
      <c r="AU481" s="202" t="s">
        <v>84</v>
      </c>
      <c r="AV481" s="13" t="s">
        <v>84</v>
      </c>
      <c r="AW481" s="13" t="s">
        <v>35</v>
      </c>
      <c r="AX481" s="13" t="s">
        <v>74</v>
      </c>
      <c r="AY481" s="202" t="s">
        <v>170</v>
      </c>
    </row>
    <row r="482" spans="1:65" s="2" customFormat="1" ht="16.5" customHeight="1" x14ac:dyDescent="0.2">
      <c r="A482" s="35"/>
      <c r="B482" s="36"/>
      <c r="C482" s="214" t="s">
        <v>789</v>
      </c>
      <c r="D482" s="214" t="s">
        <v>239</v>
      </c>
      <c r="E482" s="215" t="s">
        <v>785</v>
      </c>
      <c r="F482" s="216" t="s">
        <v>786</v>
      </c>
      <c r="G482" s="217" t="s">
        <v>248</v>
      </c>
      <c r="H482" s="218">
        <v>537.20299999999997</v>
      </c>
      <c r="I482" s="219"/>
      <c r="J482" s="220">
        <f>ROUND(I482*H482,2)</f>
        <v>0</v>
      </c>
      <c r="K482" s="216" t="s">
        <v>176</v>
      </c>
      <c r="L482" s="221"/>
      <c r="M482" s="222" t="s">
        <v>19</v>
      </c>
      <c r="N482" s="223" t="s">
        <v>45</v>
      </c>
      <c r="O482" s="65"/>
      <c r="P482" s="183">
        <f>O482*H482</f>
        <v>0</v>
      </c>
      <c r="Q482" s="183">
        <v>1.6500000000000001E-2</v>
      </c>
      <c r="R482" s="183">
        <f>Q482*H482</f>
        <v>8.8638495000000006</v>
      </c>
      <c r="S482" s="183">
        <v>0</v>
      </c>
      <c r="T482" s="184">
        <f>S482*H482</f>
        <v>0</v>
      </c>
      <c r="U482" s="35"/>
      <c r="V482" s="35"/>
      <c r="W482" s="35"/>
      <c r="X482" s="35"/>
      <c r="Y482" s="35"/>
      <c r="Z482" s="35"/>
      <c r="AA482" s="35"/>
      <c r="AB482" s="35"/>
      <c r="AC482" s="35"/>
      <c r="AD482" s="35"/>
      <c r="AE482" s="35"/>
      <c r="AR482" s="185" t="s">
        <v>227</v>
      </c>
      <c r="AT482" s="185" t="s">
        <v>239</v>
      </c>
      <c r="AU482" s="185" t="s">
        <v>84</v>
      </c>
      <c r="AY482" s="18" t="s">
        <v>170</v>
      </c>
      <c r="BE482" s="186">
        <f>IF(N482="základní",J482,0)</f>
        <v>0</v>
      </c>
      <c r="BF482" s="186">
        <f>IF(N482="snížená",J482,0)</f>
        <v>0</v>
      </c>
      <c r="BG482" s="186">
        <f>IF(N482="zákl. přenesená",J482,0)</f>
        <v>0</v>
      </c>
      <c r="BH482" s="186">
        <f>IF(N482="sníž. přenesená",J482,0)</f>
        <v>0</v>
      </c>
      <c r="BI482" s="186">
        <f>IF(N482="nulová",J482,0)</f>
        <v>0</v>
      </c>
      <c r="BJ482" s="18" t="s">
        <v>82</v>
      </c>
      <c r="BK482" s="186">
        <f>ROUND(I482*H482,2)</f>
        <v>0</v>
      </c>
      <c r="BL482" s="18" t="s">
        <v>177</v>
      </c>
      <c r="BM482" s="185" t="s">
        <v>3432</v>
      </c>
    </row>
    <row r="483" spans="1:65" s="13" customFormat="1" x14ac:dyDescent="0.2">
      <c r="B483" s="192"/>
      <c r="C483" s="193"/>
      <c r="D483" s="187" t="s">
        <v>181</v>
      </c>
      <c r="E483" s="193"/>
      <c r="F483" s="195" t="s">
        <v>3433</v>
      </c>
      <c r="G483" s="193"/>
      <c r="H483" s="196">
        <v>537.20299999999997</v>
      </c>
      <c r="I483" s="197"/>
      <c r="J483" s="193"/>
      <c r="K483" s="193"/>
      <c r="L483" s="198"/>
      <c r="M483" s="199"/>
      <c r="N483" s="200"/>
      <c r="O483" s="200"/>
      <c r="P483" s="200"/>
      <c r="Q483" s="200"/>
      <c r="R483" s="200"/>
      <c r="S483" s="200"/>
      <c r="T483" s="201"/>
      <c r="AT483" s="202" t="s">
        <v>181</v>
      </c>
      <c r="AU483" s="202" t="s">
        <v>84</v>
      </c>
      <c r="AV483" s="13" t="s">
        <v>84</v>
      </c>
      <c r="AW483" s="13" t="s">
        <v>4</v>
      </c>
      <c r="AX483" s="13" t="s">
        <v>82</v>
      </c>
      <c r="AY483" s="202" t="s">
        <v>170</v>
      </c>
    </row>
    <row r="484" spans="1:65" s="2" customFormat="1" ht="33" customHeight="1" x14ac:dyDescent="0.2">
      <c r="A484" s="35"/>
      <c r="B484" s="36"/>
      <c r="C484" s="174" t="s">
        <v>798</v>
      </c>
      <c r="D484" s="174" t="s">
        <v>172</v>
      </c>
      <c r="E484" s="175" t="s">
        <v>790</v>
      </c>
      <c r="F484" s="176" t="s">
        <v>791</v>
      </c>
      <c r="G484" s="177" t="s">
        <v>272</v>
      </c>
      <c r="H484" s="178">
        <v>260.25</v>
      </c>
      <c r="I484" s="179"/>
      <c r="J484" s="180">
        <f>ROUND(I484*H484,2)</f>
        <v>0</v>
      </c>
      <c r="K484" s="176" t="s">
        <v>176</v>
      </c>
      <c r="L484" s="40"/>
      <c r="M484" s="181" t="s">
        <v>19</v>
      </c>
      <c r="N484" s="182" t="s">
        <v>45</v>
      </c>
      <c r="O484" s="65"/>
      <c r="P484" s="183">
        <f>O484*H484</f>
        <v>0</v>
      </c>
      <c r="Q484" s="183">
        <v>1.7600000000000001E-3</v>
      </c>
      <c r="R484" s="183">
        <f>Q484*H484</f>
        <v>0.45804</v>
      </c>
      <c r="S484" s="183">
        <v>0</v>
      </c>
      <c r="T484" s="184">
        <f>S484*H484</f>
        <v>0</v>
      </c>
      <c r="U484" s="35"/>
      <c r="V484" s="35"/>
      <c r="W484" s="35"/>
      <c r="X484" s="35"/>
      <c r="Y484" s="35"/>
      <c r="Z484" s="35"/>
      <c r="AA484" s="35"/>
      <c r="AB484" s="35"/>
      <c r="AC484" s="35"/>
      <c r="AD484" s="35"/>
      <c r="AE484" s="35"/>
      <c r="AR484" s="185" t="s">
        <v>177</v>
      </c>
      <c r="AT484" s="185" t="s">
        <v>172</v>
      </c>
      <c r="AU484" s="185" t="s">
        <v>84</v>
      </c>
      <c r="AY484" s="18" t="s">
        <v>170</v>
      </c>
      <c r="BE484" s="186">
        <f>IF(N484="základní",J484,0)</f>
        <v>0</v>
      </c>
      <c r="BF484" s="186">
        <f>IF(N484="snížená",J484,0)</f>
        <v>0</v>
      </c>
      <c r="BG484" s="186">
        <f>IF(N484="zákl. přenesená",J484,0)</f>
        <v>0</v>
      </c>
      <c r="BH484" s="186">
        <f>IF(N484="sníž. přenesená",J484,0)</f>
        <v>0</v>
      </c>
      <c r="BI484" s="186">
        <f>IF(N484="nulová",J484,0)</f>
        <v>0</v>
      </c>
      <c r="BJ484" s="18" t="s">
        <v>82</v>
      </c>
      <c r="BK484" s="186">
        <f>ROUND(I484*H484,2)</f>
        <v>0</v>
      </c>
      <c r="BL484" s="18" t="s">
        <v>177</v>
      </c>
      <c r="BM484" s="185" t="s">
        <v>3434</v>
      </c>
    </row>
    <row r="485" spans="1:65" s="2" customFormat="1" ht="136.5" x14ac:dyDescent="0.2">
      <c r="A485" s="35"/>
      <c r="B485" s="36"/>
      <c r="C485" s="37"/>
      <c r="D485" s="187" t="s">
        <v>179</v>
      </c>
      <c r="E485" s="37"/>
      <c r="F485" s="188" t="s">
        <v>793</v>
      </c>
      <c r="G485" s="37"/>
      <c r="H485" s="37"/>
      <c r="I485" s="189"/>
      <c r="J485" s="37"/>
      <c r="K485" s="37"/>
      <c r="L485" s="40"/>
      <c r="M485" s="190"/>
      <c r="N485" s="191"/>
      <c r="O485" s="65"/>
      <c r="P485" s="65"/>
      <c r="Q485" s="65"/>
      <c r="R485" s="65"/>
      <c r="S485" s="65"/>
      <c r="T485" s="66"/>
      <c r="U485" s="35"/>
      <c r="V485" s="35"/>
      <c r="W485" s="35"/>
      <c r="X485" s="35"/>
      <c r="Y485" s="35"/>
      <c r="Z485" s="35"/>
      <c r="AA485" s="35"/>
      <c r="AB485" s="35"/>
      <c r="AC485" s="35"/>
      <c r="AD485" s="35"/>
      <c r="AE485" s="35"/>
      <c r="AT485" s="18" t="s">
        <v>179</v>
      </c>
      <c r="AU485" s="18" t="s">
        <v>84</v>
      </c>
    </row>
    <row r="486" spans="1:65" s="13" customFormat="1" x14ac:dyDescent="0.2">
      <c r="B486" s="192"/>
      <c r="C486" s="193"/>
      <c r="D486" s="187" t="s">
        <v>181</v>
      </c>
      <c r="E486" s="194" t="s">
        <v>19</v>
      </c>
      <c r="F486" s="195" t="s">
        <v>3435</v>
      </c>
      <c r="G486" s="193"/>
      <c r="H486" s="196">
        <v>101.75</v>
      </c>
      <c r="I486" s="197"/>
      <c r="J486" s="193"/>
      <c r="K486" s="193"/>
      <c r="L486" s="198"/>
      <c r="M486" s="199"/>
      <c r="N486" s="200"/>
      <c r="O486" s="200"/>
      <c r="P486" s="200"/>
      <c r="Q486" s="200"/>
      <c r="R486" s="200"/>
      <c r="S486" s="200"/>
      <c r="T486" s="201"/>
      <c r="AT486" s="202" t="s">
        <v>181</v>
      </c>
      <c r="AU486" s="202" t="s">
        <v>84</v>
      </c>
      <c r="AV486" s="13" t="s">
        <v>84</v>
      </c>
      <c r="AW486" s="13" t="s">
        <v>35</v>
      </c>
      <c r="AX486" s="13" t="s">
        <v>74</v>
      </c>
      <c r="AY486" s="202" t="s">
        <v>170</v>
      </c>
    </row>
    <row r="487" spans="1:65" s="13" customFormat="1" x14ac:dyDescent="0.2">
      <c r="B487" s="192"/>
      <c r="C487" s="193"/>
      <c r="D487" s="187" t="s">
        <v>181</v>
      </c>
      <c r="E487" s="194" t="s">
        <v>19</v>
      </c>
      <c r="F487" s="195" t="s">
        <v>3436</v>
      </c>
      <c r="G487" s="193"/>
      <c r="H487" s="196">
        <v>89.6</v>
      </c>
      <c r="I487" s="197"/>
      <c r="J487" s="193"/>
      <c r="K487" s="193"/>
      <c r="L487" s="198"/>
      <c r="M487" s="199"/>
      <c r="N487" s="200"/>
      <c r="O487" s="200"/>
      <c r="P487" s="200"/>
      <c r="Q487" s="200"/>
      <c r="R487" s="200"/>
      <c r="S487" s="200"/>
      <c r="T487" s="201"/>
      <c r="AT487" s="202" t="s">
        <v>181</v>
      </c>
      <c r="AU487" s="202" t="s">
        <v>84</v>
      </c>
      <c r="AV487" s="13" t="s">
        <v>84</v>
      </c>
      <c r="AW487" s="13" t="s">
        <v>35</v>
      </c>
      <c r="AX487" s="13" t="s">
        <v>74</v>
      </c>
      <c r="AY487" s="202" t="s">
        <v>170</v>
      </c>
    </row>
    <row r="488" spans="1:65" s="13" customFormat="1" x14ac:dyDescent="0.2">
      <c r="B488" s="192"/>
      <c r="C488" s="193"/>
      <c r="D488" s="187" t="s">
        <v>181</v>
      </c>
      <c r="E488" s="194" t="s">
        <v>19</v>
      </c>
      <c r="F488" s="195" t="s">
        <v>3437</v>
      </c>
      <c r="G488" s="193"/>
      <c r="H488" s="196">
        <v>21.6</v>
      </c>
      <c r="I488" s="197"/>
      <c r="J488" s="193"/>
      <c r="K488" s="193"/>
      <c r="L488" s="198"/>
      <c r="M488" s="199"/>
      <c r="N488" s="200"/>
      <c r="O488" s="200"/>
      <c r="P488" s="200"/>
      <c r="Q488" s="200"/>
      <c r="R488" s="200"/>
      <c r="S488" s="200"/>
      <c r="T488" s="201"/>
      <c r="AT488" s="202" t="s">
        <v>181</v>
      </c>
      <c r="AU488" s="202" t="s">
        <v>84</v>
      </c>
      <c r="AV488" s="13" t="s">
        <v>84</v>
      </c>
      <c r="AW488" s="13" t="s">
        <v>35</v>
      </c>
      <c r="AX488" s="13" t="s">
        <v>74</v>
      </c>
      <c r="AY488" s="202" t="s">
        <v>170</v>
      </c>
    </row>
    <row r="489" spans="1:65" s="13" customFormat="1" x14ac:dyDescent="0.2">
      <c r="B489" s="192"/>
      <c r="C489" s="193"/>
      <c r="D489" s="187" t="s">
        <v>181</v>
      </c>
      <c r="E489" s="194" t="s">
        <v>19</v>
      </c>
      <c r="F489" s="195" t="s">
        <v>3438</v>
      </c>
      <c r="G489" s="193"/>
      <c r="H489" s="196">
        <v>47.3</v>
      </c>
      <c r="I489" s="197"/>
      <c r="J489" s="193"/>
      <c r="K489" s="193"/>
      <c r="L489" s="198"/>
      <c r="M489" s="199"/>
      <c r="N489" s="200"/>
      <c r="O489" s="200"/>
      <c r="P489" s="200"/>
      <c r="Q489" s="200"/>
      <c r="R489" s="200"/>
      <c r="S489" s="200"/>
      <c r="T489" s="201"/>
      <c r="AT489" s="202" t="s">
        <v>181</v>
      </c>
      <c r="AU489" s="202" t="s">
        <v>84</v>
      </c>
      <c r="AV489" s="13" t="s">
        <v>84</v>
      </c>
      <c r="AW489" s="13" t="s">
        <v>35</v>
      </c>
      <c r="AX489" s="13" t="s">
        <v>74</v>
      </c>
      <c r="AY489" s="202" t="s">
        <v>170</v>
      </c>
    </row>
    <row r="490" spans="1:65" s="14" customFormat="1" x14ac:dyDescent="0.2">
      <c r="B490" s="203"/>
      <c r="C490" s="204"/>
      <c r="D490" s="187" t="s">
        <v>181</v>
      </c>
      <c r="E490" s="205" t="s">
        <v>19</v>
      </c>
      <c r="F490" s="206" t="s">
        <v>185</v>
      </c>
      <c r="G490" s="204"/>
      <c r="H490" s="207">
        <v>260.25</v>
      </c>
      <c r="I490" s="208"/>
      <c r="J490" s="204"/>
      <c r="K490" s="204"/>
      <c r="L490" s="209"/>
      <c r="M490" s="210"/>
      <c r="N490" s="211"/>
      <c r="O490" s="211"/>
      <c r="P490" s="211"/>
      <c r="Q490" s="211"/>
      <c r="R490" s="211"/>
      <c r="S490" s="211"/>
      <c r="T490" s="212"/>
      <c r="AT490" s="213" t="s">
        <v>181</v>
      </c>
      <c r="AU490" s="213" t="s">
        <v>84</v>
      </c>
      <c r="AV490" s="14" t="s">
        <v>177</v>
      </c>
      <c r="AW490" s="14" t="s">
        <v>35</v>
      </c>
      <c r="AX490" s="14" t="s">
        <v>82</v>
      </c>
      <c r="AY490" s="213" t="s">
        <v>170</v>
      </c>
    </row>
    <row r="491" spans="1:65" s="2" customFormat="1" ht="16.5" customHeight="1" x14ac:dyDescent="0.2">
      <c r="A491" s="35"/>
      <c r="B491" s="36"/>
      <c r="C491" s="214" t="s">
        <v>804</v>
      </c>
      <c r="D491" s="214" t="s">
        <v>239</v>
      </c>
      <c r="E491" s="215" t="s">
        <v>799</v>
      </c>
      <c r="F491" s="216" t="s">
        <v>800</v>
      </c>
      <c r="G491" s="217" t="s">
        <v>248</v>
      </c>
      <c r="H491" s="218">
        <v>57.255000000000003</v>
      </c>
      <c r="I491" s="219"/>
      <c r="J491" s="220">
        <f>ROUND(I491*H491,2)</f>
        <v>0</v>
      </c>
      <c r="K491" s="216" t="s">
        <v>176</v>
      </c>
      <c r="L491" s="221"/>
      <c r="M491" s="222" t="s">
        <v>19</v>
      </c>
      <c r="N491" s="223" t="s">
        <v>45</v>
      </c>
      <c r="O491" s="65"/>
      <c r="P491" s="183">
        <f>O491*H491</f>
        <v>0</v>
      </c>
      <c r="Q491" s="183">
        <v>6.0000000000000001E-3</v>
      </c>
      <c r="R491" s="183">
        <f>Q491*H491</f>
        <v>0.34353</v>
      </c>
      <c r="S491" s="183">
        <v>0</v>
      </c>
      <c r="T491" s="184">
        <f>S491*H491</f>
        <v>0</v>
      </c>
      <c r="U491" s="35"/>
      <c r="V491" s="35"/>
      <c r="W491" s="35"/>
      <c r="X491" s="35"/>
      <c r="Y491" s="35"/>
      <c r="Z491" s="35"/>
      <c r="AA491" s="35"/>
      <c r="AB491" s="35"/>
      <c r="AC491" s="35"/>
      <c r="AD491" s="35"/>
      <c r="AE491" s="35"/>
      <c r="AR491" s="185" t="s">
        <v>227</v>
      </c>
      <c r="AT491" s="185" t="s">
        <v>239</v>
      </c>
      <c r="AU491" s="185" t="s">
        <v>84</v>
      </c>
      <c r="AY491" s="18" t="s">
        <v>170</v>
      </c>
      <c r="BE491" s="186">
        <f>IF(N491="základní",J491,0)</f>
        <v>0</v>
      </c>
      <c r="BF491" s="186">
        <f>IF(N491="snížená",J491,0)</f>
        <v>0</v>
      </c>
      <c r="BG491" s="186">
        <f>IF(N491="zákl. přenesená",J491,0)</f>
        <v>0</v>
      </c>
      <c r="BH491" s="186">
        <f>IF(N491="sníž. přenesená",J491,0)</f>
        <v>0</v>
      </c>
      <c r="BI491" s="186">
        <f>IF(N491="nulová",J491,0)</f>
        <v>0</v>
      </c>
      <c r="BJ491" s="18" t="s">
        <v>82</v>
      </c>
      <c r="BK491" s="186">
        <f>ROUND(I491*H491,2)</f>
        <v>0</v>
      </c>
      <c r="BL491" s="18" t="s">
        <v>177</v>
      </c>
      <c r="BM491" s="185" t="s">
        <v>3439</v>
      </c>
    </row>
    <row r="492" spans="1:65" s="13" customFormat="1" x14ac:dyDescent="0.2">
      <c r="B492" s="192"/>
      <c r="C492" s="193"/>
      <c r="D492" s="187" t="s">
        <v>181</v>
      </c>
      <c r="E492" s="194" t="s">
        <v>19</v>
      </c>
      <c r="F492" s="195" t="s">
        <v>3440</v>
      </c>
      <c r="G492" s="193"/>
      <c r="H492" s="196">
        <v>52.05</v>
      </c>
      <c r="I492" s="197"/>
      <c r="J492" s="193"/>
      <c r="K492" s="193"/>
      <c r="L492" s="198"/>
      <c r="M492" s="199"/>
      <c r="N492" s="200"/>
      <c r="O492" s="200"/>
      <c r="P492" s="200"/>
      <c r="Q492" s="200"/>
      <c r="R492" s="200"/>
      <c r="S492" s="200"/>
      <c r="T492" s="201"/>
      <c r="AT492" s="202" t="s">
        <v>181</v>
      </c>
      <c r="AU492" s="202" t="s">
        <v>84</v>
      </c>
      <c r="AV492" s="13" t="s">
        <v>84</v>
      </c>
      <c r="AW492" s="13" t="s">
        <v>35</v>
      </c>
      <c r="AX492" s="13" t="s">
        <v>82</v>
      </c>
      <c r="AY492" s="202" t="s">
        <v>170</v>
      </c>
    </row>
    <row r="493" spans="1:65" s="13" customFormat="1" x14ac:dyDescent="0.2">
      <c r="B493" s="192"/>
      <c r="C493" s="193"/>
      <c r="D493" s="187" t="s">
        <v>181</v>
      </c>
      <c r="E493" s="193"/>
      <c r="F493" s="195" t="s">
        <v>3441</v>
      </c>
      <c r="G493" s="193"/>
      <c r="H493" s="196">
        <v>57.255000000000003</v>
      </c>
      <c r="I493" s="197"/>
      <c r="J493" s="193"/>
      <c r="K493" s="193"/>
      <c r="L493" s="198"/>
      <c r="M493" s="199"/>
      <c r="N493" s="200"/>
      <c r="O493" s="200"/>
      <c r="P493" s="200"/>
      <c r="Q493" s="200"/>
      <c r="R493" s="200"/>
      <c r="S493" s="200"/>
      <c r="T493" s="201"/>
      <c r="AT493" s="202" t="s">
        <v>181</v>
      </c>
      <c r="AU493" s="202" t="s">
        <v>84</v>
      </c>
      <c r="AV493" s="13" t="s">
        <v>84</v>
      </c>
      <c r="AW493" s="13" t="s">
        <v>4</v>
      </c>
      <c r="AX493" s="13" t="s">
        <v>82</v>
      </c>
      <c r="AY493" s="202" t="s">
        <v>170</v>
      </c>
    </row>
    <row r="494" spans="1:65" s="2" customFormat="1" ht="16.5" customHeight="1" x14ac:dyDescent="0.2">
      <c r="A494" s="35"/>
      <c r="B494" s="36"/>
      <c r="C494" s="174" t="s">
        <v>813</v>
      </c>
      <c r="D494" s="174" t="s">
        <v>172</v>
      </c>
      <c r="E494" s="175" t="s">
        <v>805</v>
      </c>
      <c r="F494" s="176" t="s">
        <v>806</v>
      </c>
      <c r="G494" s="177" t="s">
        <v>272</v>
      </c>
      <c r="H494" s="178">
        <v>87.936000000000007</v>
      </c>
      <c r="I494" s="179"/>
      <c r="J494" s="180">
        <f>ROUND(I494*H494,2)</f>
        <v>0</v>
      </c>
      <c r="K494" s="176" t="s">
        <v>176</v>
      </c>
      <c r="L494" s="40"/>
      <c r="M494" s="181" t="s">
        <v>19</v>
      </c>
      <c r="N494" s="182" t="s">
        <v>45</v>
      </c>
      <c r="O494" s="65"/>
      <c r="P494" s="183">
        <f>O494*H494</f>
        <v>0</v>
      </c>
      <c r="Q494" s="183">
        <v>3.0000000000000001E-5</v>
      </c>
      <c r="R494" s="183">
        <f>Q494*H494</f>
        <v>2.6380800000000001E-3</v>
      </c>
      <c r="S494" s="183">
        <v>0</v>
      </c>
      <c r="T494" s="184">
        <f>S494*H494</f>
        <v>0</v>
      </c>
      <c r="U494" s="35"/>
      <c r="V494" s="35"/>
      <c r="W494" s="35"/>
      <c r="X494" s="35"/>
      <c r="Y494" s="35"/>
      <c r="Z494" s="35"/>
      <c r="AA494" s="35"/>
      <c r="AB494" s="35"/>
      <c r="AC494" s="35"/>
      <c r="AD494" s="35"/>
      <c r="AE494" s="35"/>
      <c r="AR494" s="185" t="s">
        <v>177</v>
      </c>
      <c r="AT494" s="185" t="s">
        <v>172</v>
      </c>
      <c r="AU494" s="185" t="s">
        <v>84</v>
      </c>
      <c r="AY494" s="18" t="s">
        <v>170</v>
      </c>
      <c r="BE494" s="186">
        <f>IF(N494="základní",J494,0)</f>
        <v>0</v>
      </c>
      <c r="BF494" s="186">
        <f>IF(N494="snížená",J494,0)</f>
        <v>0</v>
      </c>
      <c r="BG494" s="186">
        <f>IF(N494="zákl. přenesená",J494,0)</f>
        <v>0</v>
      </c>
      <c r="BH494" s="186">
        <f>IF(N494="sníž. přenesená",J494,0)</f>
        <v>0</v>
      </c>
      <c r="BI494" s="186">
        <f>IF(N494="nulová",J494,0)</f>
        <v>0</v>
      </c>
      <c r="BJ494" s="18" t="s">
        <v>82</v>
      </c>
      <c r="BK494" s="186">
        <f>ROUND(I494*H494,2)</f>
        <v>0</v>
      </c>
      <c r="BL494" s="18" t="s">
        <v>177</v>
      </c>
      <c r="BM494" s="185" t="s">
        <v>3442</v>
      </c>
    </row>
    <row r="495" spans="1:65" s="2" customFormat="1" ht="39" x14ac:dyDescent="0.2">
      <c r="A495" s="35"/>
      <c r="B495" s="36"/>
      <c r="C495" s="37"/>
      <c r="D495" s="187" t="s">
        <v>179</v>
      </c>
      <c r="E495" s="37"/>
      <c r="F495" s="188" t="s">
        <v>808</v>
      </c>
      <c r="G495" s="37"/>
      <c r="H495" s="37"/>
      <c r="I495" s="189"/>
      <c r="J495" s="37"/>
      <c r="K495" s="37"/>
      <c r="L495" s="40"/>
      <c r="M495" s="190"/>
      <c r="N495" s="191"/>
      <c r="O495" s="65"/>
      <c r="P495" s="65"/>
      <c r="Q495" s="65"/>
      <c r="R495" s="65"/>
      <c r="S495" s="65"/>
      <c r="T495" s="66"/>
      <c r="U495" s="35"/>
      <c r="V495" s="35"/>
      <c r="W495" s="35"/>
      <c r="X495" s="35"/>
      <c r="Y495" s="35"/>
      <c r="Z495" s="35"/>
      <c r="AA495" s="35"/>
      <c r="AB495" s="35"/>
      <c r="AC495" s="35"/>
      <c r="AD495" s="35"/>
      <c r="AE495" s="35"/>
      <c r="AT495" s="18" t="s">
        <v>179</v>
      </c>
      <c r="AU495" s="18" t="s">
        <v>84</v>
      </c>
    </row>
    <row r="496" spans="1:65" s="2" customFormat="1" ht="16.5" customHeight="1" x14ac:dyDescent="0.2">
      <c r="A496" s="35"/>
      <c r="B496" s="36"/>
      <c r="C496" s="214" t="s">
        <v>818</v>
      </c>
      <c r="D496" s="214" t="s">
        <v>239</v>
      </c>
      <c r="E496" s="215" t="s">
        <v>814</v>
      </c>
      <c r="F496" s="216" t="s">
        <v>815</v>
      </c>
      <c r="G496" s="217" t="s">
        <v>272</v>
      </c>
      <c r="H496" s="218">
        <v>92.332999999999998</v>
      </c>
      <c r="I496" s="219"/>
      <c r="J496" s="220">
        <f>ROUND(I496*H496,2)</f>
        <v>0</v>
      </c>
      <c r="K496" s="216" t="s">
        <v>176</v>
      </c>
      <c r="L496" s="221"/>
      <c r="M496" s="222" t="s">
        <v>19</v>
      </c>
      <c r="N496" s="223" t="s">
        <v>45</v>
      </c>
      <c r="O496" s="65"/>
      <c r="P496" s="183">
        <f>O496*H496</f>
        <v>0</v>
      </c>
      <c r="Q496" s="183">
        <v>5.0000000000000001E-4</v>
      </c>
      <c r="R496" s="183">
        <f>Q496*H496</f>
        <v>4.6166499999999999E-2</v>
      </c>
      <c r="S496" s="183">
        <v>0</v>
      </c>
      <c r="T496" s="184">
        <f>S496*H496</f>
        <v>0</v>
      </c>
      <c r="U496" s="35"/>
      <c r="V496" s="35"/>
      <c r="W496" s="35"/>
      <c r="X496" s="35"/>
      <c r="Y496" s="35"/>
      <c r="Z496" s="35"/>
      <c r="AA496" s="35"/>
      <c r="AB496" s="35"/>
      <c r="AC496" s="35"/>
      <c r="AD496" s="35"/>
      <c r="AE496" s="35"/>
      <c r="AR496" s="185" t="s">
        <v>227</v>
      </c>
      <c r="AT496" s="185" t="s">
        <v>239</v>
      </c>
      <c r="AU496" s="185" t="s">
        <v>84</v>
      </c>
      <c r="AY496" s="18" t="s">
        <v>170</v>
      </c>
      <c r="BE496" s="186">
        <f>IF(N496="základní",J496,0)</f>
        <v>0</v>
      </c>
      <c r="BF496" s="186">
        <f>IF(N496="snížená",J496,0)</f>
        <v>0</v>
      </c>
      <c r="BG496" s="186">
        <f>IF(N496="zákl. přenesená",J496,0)</f>
        <v>0</v>
      </c>
      <c r="BH496" s="186">
        <f>IF(N496="sníž. přenesená",J496,0)</f>
        <v>0</v>
      </c>
      <c r="BI496" s="186">
        <f>IF(N496="nulová",J496,0)</f>
        <v>0</v>
      </c>
      <c r="BJ496" s="18" t="s">
        <v>82</v>
      </c>
      <c r="BK496" s="186">
        <f>ROUND(I496*H496,2)</f>
        <v>0</v>
      </c>
      <c r="BL496" s="18" t="s">
        <v>177</v>
      </c>
      <c r="BM496" s="185" t="s">
        <v>3443</v>
      </c>
    </row>
    <row r="497" spans="1:65" s="13" customFormat="1" x14ac:dyDescent="0.2">
      <c r="B497" s="192"/>
      <c r="C497" s="193"/>
      <c r="D497" s="187" t="s">
        <v>181</v>
      </c>
      <c r="E497" s="194" t="s">
        <v>19</v>
      </c>
      <c r="F497" s="195" t="s">
        <v>3444</v>
      </c>
      <c r="G497" s="193"/>
      <c r="H497" s="196">
        <v>87.936000000000007</v>
      </c>
      <c r="I497" s="197"/>
      <c r="J497" s="193"/>
      <c r="K497" s="193"/>
      <c r="L497" s="198"/>
      <c r="M497" s="199"/>
      <c r="N497" s="200"/>
      <c r="O497" s="200"/>
      <c r="P497" s="200"/>
      <c r="Q497" s="200"/>
      <c r="R497" s="200"/>
      <c r="S497" s="200"/>
      <c r="T497" s="201"/>
      <c r="AT497" s="202" t="s">
        <v>181</v>
      </c>
      <c r="AU497" s="202" t="s">
        <v>84</v>
      </c>
      <c r="AV497" s="13" t="s">
        <v>84</v>
      </c>
      <c r="AW497" s="13" t="s">
        <v>35</v>
      </c>
      <c r="AX497" s="13" t="s">
        <v>74</v>
      </c>
      <c r="AY497" s="202" t="s">
        <v>170</v>
      </c>
    </row>
    <row r="498" spans="1:65" s="13" customFormat="1" x14ac:dyDescent="0.2">
      <c r="B498" s="192"/>
      <c r="C498" s="193"/>
      <c r="D498" s="187" t="s">
        <v>181</v>
      </c>
      <c r="E498" s="193"/>
      <c r="F498" s="195" t="s">
        <v>3445</v>
      </c>
      <c r="G498" s="193"/>
      <c r="H498" s="196">
        <v>92.332999999999998</v>
      </c>
      <c r="I498" s="197"/>
      <c r="J498" s="193"/>
      <c r="K498" s="193"/>
      <c r="L498" s="198"/>
      <c r="M498" s="199"/>
      <c r="N498" s="200"/>
      <c r="O498" s="200"/>
      <c r="P498" s="200"/>
      <c r="Q498" s="200"/>
      <c r="R498" s="200"/>
      <c r="S498" s="200"/>
      <c r="T498" s="201"/>
      <c r="AT498" s="202" t="s">
        <v>181</v>
      </c>
      <c r="AU498" s="202" t="s">
        <v>84</v>
      </c>
      <c r="AV498" s="13" t="s">
        <v>84</v>
      </c>
      <c r="AW498" s="13" t="s">
        <v>4</v>
      </c>
      <c r="AX498" s="13" t="s">
        <v>82</v>
      </c>
      <c r="AY498" s="202" t="s">
        <v>170</v>
      </c>
    </row>
    <row r="499" spans="1:65" s="2" customFormat="1" ht="16.5" customHeight="1" x14ac:dyDescent="0.2">
      <c r="A499" s="35"/>
      <c r="B499" s="36"/>
      <c r="C499" s="174" t="s">
        <v>828</v>
      </c>
      <c r="D499" s="174" t="s">
        <v>172</v>
      </c>
      <c r="E499" s="175" t="s">
        <v>819</v>
      </c>
      <c r="F499" s="176" t="s">
        <v>820</v>
      </c>
      <c r="G499" s="177" t="s">
        <v>272</v>
      </c>
      <c r="H499" s="178">
        <v>711</v>
      </c>
      <c r="I499" s="179"/>
      <c r="J499" s="180">
        <f>ROUND(I499*H499,2)</f>
        <v>0</v>
      </c>
      <c r="K499" s="176" t="s">
        <v>176</v>
      </c>
      <c r="L499" s="40"/>
      <c r="M499" s="181" t="s">
        <v>19</v>
      </c>
      <c r="N499" s="182" t="s">
        <v>45</v>
      </c>
      <c r="O499" s="65"/>
      <c r="P499" s="183">
        <f>O499*H499</f>
        <v>0</v>
      </c>
      <c r="Q499" s="183">
        <v>0</v>
      </c>
      <c r="R499" s="183">
        <f>Q499*H499</f>
        <v>0</v>
      </c>
      <c r="S499" s="183">
        <v>0</v>
      </c>
      <c r="T499" s="184">
        <f>S499*H499</f>
        <v>0</v>
      </c>
      <c r="U499" s="35"/>
      <c r="V499" s="35"/>
      <c r="W499" s="35"/>
      <c r="X499" s="35"/>
      <c r="Y499" s="35"/>
      <c r="Z499" s="35"/>
      <c r="AA499" s="35"/>
      <c r="AB499" s="35"/>
      <c r="AC499" s="35"/>
      <c r="AD499" s="35"/>
      <c r="AE499" s="35"/>
      <c r="AR499" s="185" t="s">
        <v>177</v>
      </c>
      <c r="AT499" s="185" t="s">
        <v>172</v>
      </c>
      <c r="AU499" s="185" t="s">
        <v>84</v>
      </c>
      <c r="AY499" s="18" t="s">
        <v>170</v>
      </c>
      <c r="BE499" s="186">
        <f>IF(N499="základní",J499,0)</f>
        <v>0</v>
      </c>
      <c r="BF499" s="186">
        <f>IF(N499="snížená",J499,0)</f>
        <v>0</v>
      </c>
      <c r="BG499" s="186">
        <f>IF(N499="zákl. přenesená",J499,0)</f>
        <v>0</v>
      </c>
      <c r="BH499" s="186">
        <f>IF(N499="sníž. přenesená",J499,0)</f>
        <v>0</v>
      </c>
      <c r="BI499" s="186">
        <f>IF(N499="nulová",J499,0)</f>
        <v>0</v>
      </c>
      <c r="BJ499" s="18" t="s">
        <v>82</v>
      </c>
      <c r="BK499" s="186">
        <f>ROUND(I499*H499,2)</f>
        <v>0</v>
      </c>
      <c r="BL499" s="18" t="s">
        <v>177</v>
      </c>
      <c r="BM499" s="185" t="s">
        <v>3446</v>
      </c>
    </row>
    <row r="500" spans="1:65" s="2" customFormat="1" ht="39" x14ac:dyDescent="0.2">
      <c r="A500" s="35"/>
      <c r="B500" s="36"/>
      <c r="C500" s="37"/>
      <c r="D500" s="187" t="s">
        <v>179</v>
      </c>
      <c r="E500" s="37"/>
      <c r="F500" s="188" t="s">
        <v>808</v>
      </c>
      <c r="G500" s="37"/>
      <c r="H500" s="37"/>
      <c r="I500" s="189"/>
      <c r="J500" s="37"/>
      <c r="K500" s="37"/>
      <c r="L500" s="40"/>
      <c r="M500" s="190"/>
      <c r="N500" s="191"/>
      <c r="O500" s="65"/>
      <c r="P500" s="65"/>
      <c r="Q500" s="65"/>
      <c r="R500" s="65"/>
      <c r="S500" s="65"/>
      <c r="T500" s="66"/>
      <c r="U500" s="35"/>
      <c r="V500" s="35"/>
      <c r="W500" s="35"/>
      <c r="X500" s="35"/>
      <c r="Y500" s="35"/>
      <c r="Z500" s="35"/>
      <c r="AA500" s="35"/>
      <c r="AB500" s="35"/>
      <c r="AC500" s="35"/>
      <c r="AD500" s="35"/>
      <c r="AE500" s="35"/>
      <c r="AT500" s="18" t="s">
        <v>179</v>
      </c>
      <c r="AU500" s="18" t="s">
        <v>84</v>
      </c>
    </row>
    <row r="501" spans="1:65" s="2" customFormat="1" ht="16.5" customHeight="1" x14ac:dyDescent="0.2">
      <c r="A501" s="35"/>
      <c r="B501" s="36"/>
      <c r="C501" s="214" t="s">
        <v>837</v>
      </c>
      <c r="D501" s="214" t="s">
        <v>239</v>
      </c>
      <c r="E501" s="215" t="s">
        <v>829</v>
      </c>
      <c r="F501" s="216" t="s">
        <v>830</v>
      </c>
      <c r="G501" s="217" t="s">
        <v>272</v>
      </c>
      <c r="H501" s="218">
        <v>214.62</v>
      </c>
      <c r="I501" s="219"/>
      <c r="J501" s="220">
        <f>ROUND(I501*H501,2)</f>
        <v>0</v>
      </c>
      <c r="K501" s="216" t="s">
        <v>176</v>
      </c>
      <c r="L501" s="221"/>
      <c r="M501" s="222" t="s">
        <v>19</v>
      </c>
      <c r="N501" s="223" t="s">
        <v>45</v>
      </c>
      <c r="O501" s="65"/>
      <c r="P501" s="183">
        <f>O501*H501</f>
        <v>0</v>
      </c>
      <c r="Q501" s="183">
        <v>1.1E-4</v>
      </c>
      <c r="R501" s="183">
        <f>Q501*H501</f>
        <v>2.3608200000000003E-2</v>
      </c>
      <c r="S501" s="183">
        <v>0</v>
      </c>
      <c r="T501" s="184">
        <f>S501*H501</f>
        <v>0</v>
      </c>
      <c r="U501" s="35"/>
      <c r="V501" s="35"/>
      <c r="W501" s="35"/>
      <c r="X501" s="35"/>
      <c r="Y501" s="35"/>
      <c r="Z501" s="35"/>
      <c r="AA501" s="35"/>
      <c r="AB501" s="35"/>
      <c r="AC501" s="35"/>
      <c r="AD501" s="35"/>
      <c r="AE501" s="35"/>
      <c r="AR501" s="185" t="s">
        <v>227</v>
      </c>
      <c r="AT501" s="185" t="s">
        <v>239</v>
      </c>
      <c r="AU501" s="185" t="s">
        <v>84</v>
      </c>
      <c r="AY501" s="18" t="s">
        <v>170</v>
      </c>
      <c r="BE501" s="186">
        <f>IF(N501="základní",J501,0)</f>
        <v>0</v>
      </c>
      <c r="BF501" s="186">
        <f>IF(N501="snížená",J501,0)</f>
        <v>0</v>
      </c>
      <c r="BG501" s="186">
        <f>IF(N501="zákl. přenesená",J501,0)</f>
        <v>0</v>
      </c>
      <c r="BH501" s="186">
        <f>IF(N501="sníž. přenesená",J501,0)</f>
        <v>0</v>
      </c>
      <c r="BI501" s="186">
        <f>IF(N501="nulová",J501,0)</f>
        <v>0</v>
      </c>
      <c r="BJ501" s="18" t="s">
        <v>82</v>
      </c>
      <c r="BK501" s="186">
        <f>ROUND(I501*H501,2)</f>
        <v>0</v>
      </c>
      <c r="BL501" s="18" t="s">
        <v>177</v>
      </c>
      <c r="BM501" s="185" t="s">
        <v>3447</v>
      </c>
    </row>
    <row r="502" spans="1:65" s="13" customFormat="1" x14ac:dyDescent="0.2">
      <c r="B502" s="192"/>
      <c r="C502" s="193"/>
      <c r="D502" s="187" t="s">
        <v>181</v>
      </c>
      <c r="E502" s="194" t="s">
        <v>19</v>
      </c>
      <c r="F502" s="195" t="s">
        <v>3448</v>
      </c>
      <c r="G502" s="193"/>
      <c r="H502" s="196">
        <v>26.8</v>
      </c>
      <c r="I502" s="197"/>
      <c r="J502" s="193"/>
      <c r="K502" s="193"/>
      <c r="L502" s="198"/>
      <c r="M502" s="199"/>
      <c r="N502" s="200"/>
      <c r="O502" s="200"/>
      <c r="P502" s="200"/>
      <c r="Q502" s="200"/>
      <c r="R502" s="200"/>
      <c r="S502" s="200"/>
      <c r="T502" s="201"/>
      <c r="AT502" s="202" t="s">
        <v>181</v>
      </c>
      <c r="AU502" s="202" t="s">
        <v>84</v>
      </c>
      <c r="AV502" s="13" t="s">
        <v>84</v>
      </c>
      <c r="AW502" s="13" t="s">
        <v>35</v>
      </c>
      <c r="AX502" s="13" t="s">
        <v>74</v>
      </c>
      <c r="AY502" s="202" t="s">
        <v>170</v>
      </c>
    </row>
    <row r="503" spans="1:65" s="13" customFormat="1" ht="22.5" x14ac:dyDescent="0.2">
      <c r="B503" s="192"/>
      <c r="C503" s="193"/>
      <c r="D503" s="187" t="s">
        <v>181</v>
      </c>
      <c r="E503" s="194" t="s">
        <v>19</v>
      </c>
      <c r="F503" s="195" t="s">
        <v>3449</v>
      </c>
      <c r="G503" s="193"/>
      <c r="H503" s="196">
        <v>254.95</v>
      </c>
      <c r="I503" s="197"/>
      <c r="J503" s="193"/>
      <c r="K503" s="193"/>
      <c r="L503" s="198"/>
      <c r="M503" s="199"/>
      <c r="N503" s="200"/>
      <c r="O503" s="200"/>
      <c r="P503" s="200"/>
      <c r="Q503" s="200"/>
      <c r="R503" s="200"/>
      <c r="S503" s="200"/>
      <c r="T503" s="201"/>
      <c r="AT503" s="202" t="s">
        <v>181</v>
      </c>
      <c r="AU503" s="202" t="s">
        <v>84</v>
      </c>
      <c r="AV503" s="13" t="s">
        <v>84</v>
      </c>
      <c r="AW503" s="13" t="s">
        <v>35</v>
      </c>
      <c r="AX503" s="13" t="s">
        <v>74</v>
      </c>
      <c r="AY503" s="202" t="s">
        <v>170</v>
      </c>
    </row>
    <row r="504" spans="1:65" s="13" customFormat="1" x14ac:dyDescent="0.2">
      <c r="B504" s="192"/>
      <c r="C504" s="193"/>
      <c r="D504" s="187" t="s">
        <v>181</v>
      </c>
      <c r="E504" s="194" t="s">
        <v>19</v>
      </c>
      <c r="F504" s="195" t="s">
        <v>3450</v>
      </c>
      <c r="G504" s="193"/>
      <c r="H504" s="196">
        <v>4.9000000000000004</v>
      </c>
      <c r="I504" s="197"/>
      <c r="J504" s="193"/>
      <c r="K504" s="193"/>
      <c r="L504" s="198"/>
      <c r="M504" s="199"/>
      <c r="N504" s="200"/>
      <c r="O504" s="200"/>
      <c r="P504" s="200"/>
      <c r="Q504" s="200"/>
      <c r="R504" s="200"/>
      <c r="S504" s="200"/>
      <c r="T504" s="201"/>
      <c r="AT504" s="202" t="s">
        <v>181</v>
      </c>
      <c r="AU504" s="202" t="s">
        <v>84</v>
      </c>
      <c r="AV504" s="13" t="s">
        <v>84</v>
      </c>
      <c r="AW504" s="13" t="s">
        <v>35</v>
      </c>
      <c r="AX504" s="13" t="s">
        <v>74</v>
      </c>
      <c r="AY504" s="202" t="s">
        <v>170</v>
      </c>
    </row>
    <row r="505" spans="1:65" s="13" customFormat="1" x14ac:dyDescent="0.2">
      <c r="B505" s="192"/>
      <c r="C505" s="193"/>
      <c r="D505" s="187" t="s">
        <v>181</v>
      </c>
      <c r="E505" s="194" t="s">
        <v>19</v>
      </c>
      <c r="F505" s="195" t="s">
        <v>3451</v>
      </c>
      <c r="G505" s="193"/>
      <c r="H505" s="196">
        <v>-82.25</v>
      </c>
      <c r="I505" s="197"/>
      <c r="J505" s="193"/>
      <c r="K505" s="193"/>
      <c r="L505" s="198"/>
      <c r="M505" s="199"/>
      <c r="N505" s="200"/>
      <c r="O505" s="200"/>
      <c r="P505" s="200"/>
      <c r="Q505" s="200"/>
      <c r="R505" s="200"/>
      <c r="S505" s="200"/>
      <c r="T505" s="201"/>
      <c r="AT505" s="202" t="s">
        <v>181</v>
      </c>
      <c r="AU505" s="202" t="s">
        <v>84</v>
      </c>
      <c r="AV505" s="13" t="s">
        <v>84</v>
      </c>
      <c r="AW505" s="13" t="s">
        <v>35</v>
      </c>
      <c r="AX505" s="13" t="s">
        <v>74</v>
      </c>
      <c r="AY505" s="202" t="s">
        <v>170</v>
      </c>
    </row>
    <row r="506" spans="1:65" s="14" customFormat="1" x14ac:dyDescent="0.2">
      <c r="B506" s="203"/>
      <c r="C506" s="204"/>
      <c r="D506" s="187" t="s">
        <v>181</v>
      </c>
      <c r="E506" s="205" t="s">
        <v>19</v>
      </c>
      <c r="F506" s="206" t="s">
        <v>185</v>
      </c>
      <c r="G506" s="204"/>
      <c r="H506" s="207">
        <v>204.4</v>
      </c>
      <c r="I506" s="208"/>
      <c r="J506" s="204"/>
      <c r="K506" s="204"/>
      <c r="L506" s="209"/>
      <c r="M506" s="210"/>
      <c r="N506" s="211"/>
      <c r="O506" s="211"/>
      <c r="P506" s="211"/>
      <c r="Q506" s="211"/>
      <c r="R506" s="211"/>
      <c r="S506" s="211"/>
      <c r="T506" s="212"/>
      <c r="AT506" s="213" t="s">
        <v>181</v>
      </c>
      <c r="AU506" s="213" t="s">
        <v>84</v>
      </c>
      <c r="AV506" s="14" t="s">
        <v>177</v>
      </c>
      <c r="AW506" s="14" t="s">
        <v>35</v>
      </c>
      <c r="AX506" s="14" t="s">
        <v>82</v>
      </c>
      <c r="AY506" s="213" t="s">
        <v>170</v>
      </c>
    </row>
    <row r="507" spans="1:65" s="13" customFormat="1" x14ac:dyDescent="0.2">
      <c r="B507" s="192"/>
      <c r="C507" s="193"/>
      <c r="D507" s="187" t="s">
        <v>181</v>
      </c>
      <c r="E507" s="193"/>
      <c r="F507" s="195" t="s">
        <v>3452</v>
      </c>
      <c r="G507" s="193"/>
      <c r="H507" s="196">
        <v>214.62</v>
      </c>
      <c r="I507" s="197"/>
      <c r="J507" s="193"/>
      <c r="K507" s="193"/>
      <c r="L507" s="198"/>
      <c r="M507" s="199"/>
      <c r="N507" s="200"/>
      <c r="O507" s="200"/>
      <c r="P507" s="200"/>
      <c r="Q507" s="200"/>
      <c r="R507" s="200"/>
      <c r="S507" s="200"/>
      <c r="T507" s="201"/>
      <c r="AT507" s="202" t="s">
        <v>181</v>
      </c>
      <c r="AU507" s="202" t="s">
        <v>84</v>
      </c>
      <c r="AV507" s="13" t="s">
        <v>84</v>
      </c>
      <c r="AW507" s="13" t="s">
        <v>4</v>
      </c>
      <c r="AX507" s="13" t="s">
        <v>82</v>
      </c>
      <c r="AY507" s="202" t="s">
        <v>170</v>
      </c>
    </row>
    <row r="508" spans="1:65" s="2" customFormat="1" ht="16.5" customHeight="1" x14ac:dyDescent="0.2">
      <c r="A508" s="35"/>
      <c r="B508" s="36"/>
      <c r="C508" s="214" t="s">
        <v>842</v>
      </c>
      <c r="D508" s="214" t="s">
        <v>239</v>
      </c>
      <c r="E508" s="215" t="s">
        <v>838</v>
      </c>
      <c r="F508" s="216" t="s">
        <v>839</v>
      </c>
      <c r="G508" s="217" t="s">
        <v>272</v>
      </c>
      <c r="H508" s="218">
        <v>86.363</v>
      </c>
      <c r="I508" s="219"/>
      <c r="J508" s="220">
        <f>ROUND(I508*H508,2)</f>
        <v>0</v>
      </c>
      <c r="K508" s="216" t="s">
        <v>176</v>
      </c>
      <c r="L508" s="221"/>
      <c r="M508" s="222" t="s">
        <v>19</v>
      </c>
      <c r="N508" s="223" t="s">
        <v>45</v>
      </c>
      <c r="O508" s="65"/>
      <c r="P508" s="183">
        <f>O508*H508</f>
        <v>0</v>
      </c>
      <c r="Q508" s="183">
        <v>2.9999999999999997E-4</v>
      </c>
      <c r="R508" s="183">
        <f>Q508*H508</f>
        <v>2.5908899999999999E-2</v>
      </c>
      <c r="S508" s="183">
        <v>0</v>
      </c>
      <c r="T508" s="184">
        <f>S508*H508</f>
        <v>0</v>
      </c>
      <c r="U508" s="35"/>
      <c r="V508" s="35"/>
      <c r="W508" s="35"/>
      <c r="X508" s="35"/>
      <c r="Y508" s="35"/>
      <c r="Z508" s="35"/>
      <c r="AA508" s="35"/>
      <c r="AB508" s="35"/>
      <c r="AC508" s="35"/>
      <c r="AD508" s="35"/>
      <c r="AE508" s="35"/>
      <c r="AR508" s="185" t="s">
        <v>227</v>
      </c>
      <c r="AT508" s="185" t="s">
        <v>239</v>
      </c>
      <c r="AU508" s="185" t="s">
        <v>84</v>
      </c>
      <c r="AY508" s="18" t="s">
        <v>170</v>
      </c>
      <c r="BE508" s="186">
        <f>IF(N508="základní",J508,0)</f>
        <v>0</v>
      </c>
      <c r="BF508" s="186">
        <f>IF(N508="snížená",J508,0)</f>
        <v>0</v>
      </c>
      <c r="BG508" s="186">
        <f>IF(N508="zákl. přenesená",J508,0)</f>
        <v>0</v>
      </c>
      <c r="BH508" s="186">
        <f>IF(N508="sníž. přenesená",J508,0)</f>
        <v>0</v>
      </c>
      <c r="BI508" s="186">
        <f>IF(N508="nulová",J508,0)</f>
        <v>0</v>
      </c>
      <c r="BJ508" s="18" t="s">
        <v>82</v>
      </c>
      <c r="BK508" s="186">
        <f>ROUND(I508*H508,2)</f>
        <v>0</v>
      </c>
      <c r="BL508" s="18" t="s">
        <v>177</v>
      </c>
      <c r="BM508" s="185" t="s">
        <v>3453</v>
      </c>
    </row>
    <row r="509" spans="1:65" s="13" customFormat="1" x14ac:dyDescent="0.2">
      <c r="B509" s="192"/>
      <c r="C509" s="193"/>
      <c r="D509" s="187" t="s">
        <v>181</v>
      </c>
      <c r="E509" s="194" t="s">
        <v>19</v>
      </c>
      <c r="F509" s="195" t="s">
        <v>3454</v>
      </c>
      <c r="G509" s="193"/>
      <c r="H509" s="196">
        <v>82.25</v>
      </c>
      <c r="I509" s="197"/>
      <c r="J509" s="193"/>
      <c r="K509" s="193"/>
      <c r="L509" s="198"/>
      <c r="M509" s="199"/>
      <c r="N509" s="200"/>
      <c r="O509" s="200"/>
      <c r="P509" s="200"/>
      <c r="Q509" s="200"/>
      <c r="R509" s="200"/>
      <c r="S509" s="200"/>
      <c r="T509" s="201"/>
      <c r="AT509" s="202" t="s">
        <v>181</v>
      </c>
      <c r="AU509" s="202" t="s">
        <v>84</v>
      </c>
      <c r="AV509" s="13" t="s">
        <v>84</v>
      </c>
      <c r="AW509" s="13" t="s">
        <v>35</v>
      </c>
      <c r="AX509" s="13" t="s">
        <v>82</v>
      </c>
      <c r="AY509" s="202" t="s">
        <v>170</v>
      </c>
    </row>
    <row r="510" spans="1:65" s="13" customFormat="1" x14ac:dyDescent="0.2">
      <c r="B510" s="192"/>
      <c r="C510" s="193"/>
      <c r="D510" s="187" t="s">
        <v>181</v>
      </c>
      <c r="E510" s="193"/>
      <c r="F510" s="195" t="s">
        <v>3455</v>
      </c>
      <c r="G510" s="193"/>
      <c r="H510" s="196">
        <v>86.363</v>
      </c>
      <c r="I510" s="197"/>
      <c r="J510" s="193"/>
      <c r="K510" s="193"/>
      <c r="L510" s="198"/>
      <c r="M510" s="199"/>
      <c r="N510" s="200"/>
      <c r="O510" s="200"/>
      <c r="P510" s="200"/>
      <c r="Q510" s="200"/>
      <c r="R510" s="200"/>
      <c r="S510" s="200"/>
      <c r="T510" s="201"/>
      <c r="AT510" s="202" t="s">
        <v>181</v>
      </c>
      <c r="AU510" s="202" t="s">
        <v>84</v>
      </c>
      <c r="AV510" s="13" t="s">
        <v>84</v>
      </c>
      <c r="AW510" s="13" t="s">
        <v>4</v>
      </c>
      <c r="AX510" s="13" t="s">
        <v>82</v>
      </c>
      <c r="AY510" s="202" t="s">
        <v>170</v>
      </c>
    </row>
    <row r="511" spans="1:65" s="2" customFormat="1" ht="16.5" customHeight="1" x14ac:dyDescent="0.2">
      <c r="A511" s="35"/>
      <c r="B511" s="36"/>
      <c r="C511" s="214" t="s">
        <v>850</v>
      </c>
      <c r="D511" s="214" t="s">
        <v>239</v>
      </c>
      <c r="E511" s="215" t="s">
        <v>843</v>
      </c>
      <c r="F511" s="216" t="s">
        <v>844</v>
      </c>
      <c r="G511" s="217" t="s">
        <v>272</v>
      </c>
      <c r="H511" s="218">
        <v>86.363</v>
      </c>
      <c r="I511" s="219"/>
      <c r="J511" s="220">
        <f>ROUND(I511*H511,2)</f>
        <v>0</v>
      </c>
      <c r="K511" s="216" t="s">
        <v>176</v>
      </c>
      <c r="L511" s="221"/>
      <c r="M511" s="222" t="s">
        <v>19</v>
      </c>
      <c r="N511" s="223" t="s">
        <v>45</v>
      </c>
      <c r="O511" s="65"/>
      <c r="P511" s="183">
        <f>O511*H511</f>
        <v>0</v>
      </c>
      <c r="Q511" s="183">
        <v>2.0000000000000001E-4</v>
      </c>
      <c r="R511" s="183">
        <f>Q511*H511</f>
        <v>1.7272599999999999E-2</v>
      </c>
      <c r="S511" s="183">
        <v>0</v>
      </c>
      <c r="T511" s="184">
        <f>S511*H511</f>
        <v>0</v>
      </c>
      <c r="U511" s="35"/>
      <c r="V511" s="35"/>
      <c r="W511" s="35"/>
      <c r="X511" s="35"/>
      <c r="Y511" s="35"/>
      <c r="Z511" s="35"/>
      <c r="AA511" s="35"/>
      <c r="AB511" s="35"/>
      <c r="AC511" s="35"/>
      <c r="AD511" s="35"/>
      <c r="AE511" s="35"/>
      <c r="AR511" s="185" t="s">
        <v>227</v>
      </c>
      <c r="AT511" s="185" t="s">
        <v>239</v>
      </c>
      <c r="AU511" s="185" t="s">
        <v>84</v>
      </c>
      <c r="AY511" s="18" t="s">
        <v>170</v>
      </c>
      <c r="BE511" s="186">
        <f>IF(N511="základní",J511,0)</f>
        <v>0</v>
      </c>
      <c r="BF511" s="186">
        <f>IF(N511="snížená",J511,0)</f>
        <v>0</v>
      </c>
      <c r="BG511" s="186">
        <f>IF(N511="zákl. přenesená",J511,0)</f>
        <v>0</v>
      </c>
      <c r="BH511" s="186">
        <f>IF(N511="sníž. přenesená",J511,0)</f>
        <v>0</v>
      </c>
      <c r="BI511" s="186">
        <f>IF(N511="nulová",J511,0)</f>
        <v>0</v>
      </c>
      <c r="BJ511" s="18" t="s">
        <v>82</v>
      </c>
      <c r="BK511" s="186">
        <f>ROUND(I511*H511,2)</f>
        <v>0</v>
      </c>
      <c r="BL511" s="18" t="s">
        <v>177</v>
      </c>
      <c r="BM511" s="185" t="s">
        <v>3456</v>
      </c>
    </row>
    <row r="512" spans="1:65" s="13" customFormat="1" x14ac:dyDescent="0.2">
      <c r="B512" s="192"/>
      <c r="C512" s="193"/>
      <c r="D512" s="187" t="s">
        <v>181</v>
      </c>
      <c r="E512" s="194" t="s">
        <v>19</v>
      </c>
      <c r="F512" s="195" t="s">
        <v>3457</v>
      </c>
      <c r="G512" s="193"/>
      <c r="H512" s="196">
        <v>82.25</v>
      </c>
      <c r="I512" s="197"/>
      <c r="J512" s="193"/>
      <c r="K512" s="193"/>
      <c r="L512" s="198"/>
      <c r="M512" s="199"/>
      <c r="N512" s="200"/>
      <c r="O512" s="200"/>
      <c r="P512" s="200"/>
      <c r="Q512" s="200"/>
      <c r="R512" s="200"/>
      <c r="S512" s="200"/>
      <c r="T512" s="201"/>
      <c r="AT512" s="202" t="s">
        <v>181</v>
      </c>
      <c r="AU512" s="202" t="s">
        <v>84</v>
      </c>
      <c r="AV512" s="13" t="s">
        <v>84</v>
      </c>
      <c r="AW512" s="13" t="s">
        <v>35</v>
      </c>
      <c r="AX512" s="13" t="s">
        <v>82</v>
      </c>
      <c r="AY512" s="202" t="s">
        <v>170</v>
      </c>
    </row>
    <row r="513" spans="1:65" s="13" customFormat="1" x14ac:dyDescent="0.2">
      <c r="B513" s="192"/>
      <c r="C513" s="193"/>
      <c r="D513" s="187" t="s">
        <v>181</v>
      </c>
      <c r="E513" s="193"/>
      <c r="F513" s="195" t="s">
        <v>3455</v>
      </c>
      <c r="G513" s="193"/>
      <c r="H513" s="196">
        <v>86.363</v>
      </c>
      <c r="I513" s="197"/>
      <c r="J513" s="193"/>
      <c r="K513" s="193"/>
      <c r="L513" s="198"/>
      <c r="M513" s="199"/>
      <c r="N513" s="200"/>
      <c r="O513" s="200"/>
      <c r="P513" s="200"/>
      <c r="Q513" s="200"/>
      <c r="R513" s="200"/>
      <c r="S513" s="200"/>
      <c r="T513" s="201"/>
      <c r="AT513" s="202" t="s">
        <v>181</v>
      </c>
      <c r="AU513" s="202" t="s">
        <v>84</v>
      </c>
      <c r="AV513" s="13" t="s">
        <v>84</v>
      </c>
      <c r="AW513" s="13" t="s">
        <v>4</v>
      </c>
      <c r="AX513" s="13" t="s">
        <v>82</v>
      </c>
      <c r="AY513" s="202" t="s">
        <v>170</v>
      </c>
    </row>
    <row r="514" spans="1:65" s="2" customFormat="1" ht="16.5" customHeight="1" x14ac:dyDescent="0.2">
      <c r="A514" s="35"/>
      <c r="B514" s="36"/>
      <c r="C514" s="214" t="s">
        <v>855</v>
      </c>
      <c r="D514" s="214" t="s">
        <v>239</v>
      </c>
      <c r="E514" s="215" t="s">
        <v>851</v>
      </c>
      <c r="F514" s="216" t="s">
        <v>852</v>
      </c>
      <c r="G514" s="217" t="s">
        <v>272</v>
      </c>
      <c r="H514" s="218">
        <v>359.20499999999998</v>
      </c>
      <c r="I514" s="219"/>
      <c r="J514" s="220">
        <f>ROUND(I514*H514,2)</f>
        <v>0</v>
      </c>
      <c r="K514" s="216" t="s">
        <v>176</v>
      </c>
      <c r="L514" s="221"/>
      <c r="M514" s="222" t="s">
        <v>19</v>
      </c>
      <c r="N514" s="223" t="s">
        <v>45</v>
      </c>
      <c r="O514" s="65"/>
      <c r="P514" s="183">
        <f>O514*H514</f>
        <v>0</v>
      </c>
      <c r="Q514" s="183">
        <v>4.0000000000000003E-5</v>
      </c>
      <c r="R514" s="183">
        <f>Q514*H514</f>
        <v>1.4368200000000001E-2</v>
      </c>
      <c r="S514" s="183">
        <v>0</v>
      </c>
      <c r="T514" s="184">
        <f>S514*H514</f>
        <v>0</v>
      </c>
      <c r="U514" s="35"/>
      <c r="V514" s="35"/>
      <c r="W514" s="35"/>
      <c r="X514" s="35"/>
      <c r="Y514" s="35"/>
      <c r="Z514" s="35"/>
      <c r="AA514" s="35"/>
      <c r="AB514" s="35"/>
      <c r="AC514" s="35"/>
      <c r="AD514" s="35"/>
      <c r="AE514" s="35"/>
      <c r="AR514" s="185" t="s">
        <v>227</v>
      </c>
      <c r="AT514" s="185" t="s">
        <v>239</v>
      </c>
      <c r="AU514" s="185" t="s">
        <v>84</v>
      </c>
      <c r="AY514" s="18" t="s">
        <v>170</v>
      </c>
      <c r="BE514" s="186">
        <f>IF(N514="základní",J514,0)</f>
        <v>0</v>
      </c>
      <c r="BF514" s="186">
        <f>IF(N514="snížená",J514,0)</f>
        <v>0</v>
      </c>
      <c r="BG514" s="186">
        <f>IF(N514="zákl. přenesená",J514,0)</f>
        <v>0</v>
      </c>
      <c r="BH514" s="186">
        <f>IF(N514="sníž. přenesená",J514,0)</f>
        <v>0</v>
      </c>
      <c r="BI514" s="186">
        <f>IF(N514="nulová",J514,0)</f>
        <v>0</v>
      </c>
      <c r="BJ514" s="18" t="s">
        <v>82</v>
      </c>
      <c r="BK514" s="186">
        <f>ROUND(I514*H514,2)</f>
        <v>0</v>
      </c>
      <c r="BL514" s="18" t="s">
        <v>177</v>
      </c>
      <c r="BM514" s="185" t="s">
        <v>3458</v>
      </c>
    </row>
    <row r="515" spans="1:65" s="13" customFormat="1" x14ac:dyDescent="0.2">
      <c r="B515" s="192"/>
      <c r="C515" s="193"/>
      <c r="D515" s="187" t="s">
        <v>181</v>
      </c>
      <c r="E515" s="194" t="s">
        <v>19</v>
      </c>
      <c r="F515" s="195" t="s">
        <v>3459</v>
      </c>
      <c r="G515" s="193"/>
      <c r="H515" s="196">
        <v>230.6</v>
      </c>
      <c r="I515" s="197"/>
      <c r="J515" s="193"/>
      <c r="K515" s="193"/>
      <c r="L515" s="198"/>
      <c r="M515" s="199"/>
      <c r="N515" s="200"/>
      <c r="O515" s="200"/>
      <c r="P515" s="200"/>
      <c r="Q515" s="200"/>
      <c r="R515" s="200"/>
      <c r="S515" s="200"/>
      <c r="T515" s="201"/>
      <c r="AT515" s="202" t="s">
        <v>181</v>
      </c>
      <c r="AU515" s="202" t="s">
        <v>84</v>
      </c>
      <c r="AV515" s="13" t="s">
        <v>84</v>
      </c>
      <c r="AW515" s="13" t="s">
        <v>35</v>
      </c>
      <c r="AX515" s="13" t="s">
        <v>74</v>
      </c>
      <c r="AY515" s="202" t="s">
        <v>170</v>
      </c>
    </row>
    <row r="516" spans="1:65" s="13" customFormat="1" x14ac:dyDescent="0.2">
      <c r="B516" s="192"/>
      <c r="C516" s="193"/>
      <c r="D516" s="187" t="s">
        <v>181</v>
      </c>
      <c r="E516" s="194" t="s">
        <v>19</v>
      </c>
      <c r="F516" s="195" t="s">
        <v>3460</v>
      </c>
      <c r="G516" s="193"/>
      <c r="H516" s="196">
        <v>105.7</v>
      </c>
      <c r="I516" s="197"/>
      <c r="J516" s="193"/>
      <c r="K516" s="193"/>
      <c r="L516" s="198"/>
      <c r="M516" s="199"/>
      <c r="N516" s="200"/>
      <c r="O516" s="200"/>
      <c r="P516" s="200"/>
      <c r="Q516" s="200"/>
      <c r="R516" s="200"/>
      <c r="S516" s="200"/>
      <c r="T516" s="201"/>
      <c r="AT516" s="202" t="s">
        <v>181</v>
      </c>
      <c r="AU516" s="202" t="s">
        <v>84</v>
      </c>
      <c r="AV516" s="13" t="s">
        <v>84</v>
      </c>
      <c r="AW516" s="13" t="s">
        <v>35</v>
      </c>
      <c r="AX516" s="13" t="s">
        <v>74</v>
      </c>
      <c r="AY516" s="202" t="s">
        <v>170</v>
      </c>
    </row>
    <row r="517" spans="1:65" s="13" customFormat="1" x14ac:dyDescent="0.2">
      <c r="B517" s="192"/>
      <c r="C517" s="193"/>
      <c r="D517" s="187" t="s">
        <v>181</v>
      </c>
      <c r="E517" s="194" t="s">
        <v>19</v>
      </c>
      <c r="F517" s="195" t="s">
        <v>3461</v>
      </c>
      <c r="G517" s="193"/>
      <c r="H517" s="196">
        <v>5.8</v>
      </c>
      <c r="I517" s="197"/>
      <c r="J517" s="193"/>
      <c r="K517" s="193"/>
      <c r="L517" s="198"/>
      <c r="M517" s="199"/>
      <c r="N517" s="200"/>
      <c r="O517" s="200"/>
      <c r="P517" s="200"/>
      <c r="Q517" s="200"/>
      <c r="R517" s="200"/>
      <c r="S517" s="200"/>
      <c r="T517" s="201"/>
      <c r="AT517" s="202" t="s">
        <v>181</v>
      </c>
      <c r="AU517" s="202" t="s">
        <v>84</v>
      </c>
      <c r="AV517" s="13" t="s">
        <v>84</v>
      </c>
      <c r="AW517" s="13" t="s">
        <v>35</v>
      </c>
      <c r="AX517" s="13" t="s">
        <v>74</v>
      </c>
      <c r="AY517" s="202" t="s">
        <v>170</v>
      </c>
    </row>
    <row r="518" spans="1:65" s="14" customFormat="1" x14ac:dyDescent="0.2">
      <c r="B518" s="203"/>
      <c r="C518" s="204"/>
      <c r="D518" s="187" t="s">
        <v>181</v>
      </c>
      <c r="E518" s="205" t="s">
        <v>19</v>
      </c>
      <c r="F518" s="206" t="s">
        <v>185</v>
      </c>
      <c r="G518" s="204"/>
      <c r="H518" s="207">
        <v>342.1</v>
      </c>
      <c r="I518" s="208"/>
      <c r="J518" s="204"/>
      <c r="K518" s="204"/>
      <c r="L518" s="209"/>
      <c r="M518" s="210"/>
      <c r="N518" s="211"/>
      <c r="O518" s="211"/>
      <c r="P518" s="211"/>
      <c r="Q518" s="211"/>
      <c r="R518" s="211"/>
      <c r="S518" s="211"/>
      <c r="T518" s="212"/>
      <c r="AT518" s="213" t="s">
        <v>181</v>
      </c>
      <c r="AU518" s="213" t="s">
        <v>84</v>
      </c>
      <c r="AV518" s="14" t="s">
        <v>177</v>
      </c>
      <c r="AW518" s="14" t="s">
        <v>35</v>
      </c>
      <c r="AX518" s="14" t="s">
        <v>82</v>
      </c>
      <c r="AY518" s="213" t="s">
        <v>170</v>
      </c>
    </row>
    <row r="519" spans="1:65" s="13" customFormat="1" x14ac:dyDescent="0.2">
      <c r="B519" s="192"/>
      <c r="C519" s="193"/>
      <c r="D519" s="187" t="s">
        <v>181</v>
      </c>
      <c r="E519" s="193"/>
      <c r="F519" s="195" t="s">
        <v>3462</v>
      </c>
      <c r="G519" s="193"/>
      <c r="H519" s="196">
        <v>359.20499999999998</v>
      </c>
      <c r="I519" s="197"/>
      <c r="J519" s="193"/>
      <c r="K519" s="193"/>
      <c r="L519" s="198"/>
      <c r="M519" s="199"/>
      <c r="N519" s="200"/>
      <c r="O519" s="200"/>
      <c r="P519" s="200"/>
      <c r="Q519" s="200"/>
      <c r="R519" s="200"/>
      <c r="S519" s="200"/>
      <c r="T519" s="201"/>
      <c r="AT519" s="202" t="s">
        <v>181</v>
      </c>
      <c r="AU519" s="202" t="s">
        <v>84</v>
      </c>
      <c r="AV519" s="13" t="s">
        <v>84</v>
      </c>
      <c r="AW519" s="13" t="s">
        <v>4</v>
      </c>
      <c r="AX519" s="13" t="s">
        <v>82</v>
      </c>
      <c r="AY519" s="202" t="s">
        <v>170</v>
      </c>
    </row>
    <row r="520" spans="1:65" s="2" customFormat="1" ht="16.5" customHeight="1" x14ac:dyDescent="0.2">
      <c r="A520" s="35"/>
      <c r="B520" s="36"/>
      <c r="C520" s="174" t="s">
        <v>861</v>
      </c>
      <c r="D520" s="174" t="s">
        <v>172</v>
      </c>
      <c r="E520" s="175" t="s">
        <v>856</v>
      </c>
      <c r="F520" s="176" t="s">
        <v>857</v>
      </c>
      <c r="G520" s="177" t="s">
        <v>248</v>
      </c>
      <c r="H520" s="178">
        <v>555.87199999999996</v>
      </c>
      <c r="I520" s="179"/>
      <c r="J520" s="180">
        <f>ROUND(I520*H520,2)</f>
        <v>0</v>
      </c>
      <c r="K520" s="176" t="s">
        <v>176</v>
      </c>
      <c r="L520" s="40"/>
      <c r="M520" s="181" t="s">
        <v>19</v>
      </c>
      <c r="N520" s="182" t="s">
        <v>45</v>
      </c>
      <c r="O520" s="65"/>
      <c r="P520" s="183">
        <f>O520*H520</f>
        <v>0</v>
      </c>
      <c r="Q520" s="183">
        <v>3.15E-2</v>
      </c>
      <c r="R520" s="183">
        <f>Q520*H520</f>
        <v>17.509967999999997</v>
      </c>
      <c r="S520" s="183">
        <v>0</v>
      </c>
      <c r="T520" s="184">
        <f>S520*H520</f>
        <v>0</v>
      </c>
      <c r="U520" s="35"/>
      <c r="V520" s="35"/>
      <c r="W520" s="35"/>
      <c r="X520" s="35"/>
      <c r="Y520" s="35"/>
      <c r="Z520" s="35"/>
      <c r="AA520" s="35"/>
      <c r="AB520" s="35"/>
      <c r="AC520" s="35"/>
      <c r="AD520" s="35"/>
      <c r="AE520" s="35"/>
      <c r="AR520" s="185" t="s">
        <v>177</v>
      </c>
      <c r="AT520" s="185" t="s">
        <v>172</v>
      </c>
      <c r="AU520" s="185" t="s">
        <v>84</v>
      </c>
      <c r="AY520" s="18" t="s">
        <v>170</v>
      </c>
      <c r="BE520" s="186">
        <f>IF(N520="základní",J520,0)</f>
        <v>0</v>
      </c>
      <c r="BF520" s="186">
        <f>IF(N520="snížená",J520,0)</f>
        <v>0</v>
      </c>
      <c r="BG520" s="186">
        <f>IF(N520="zákl. přenesená",J520,0)</f>
        <v>0</v>
      </c>
      <c r="BH520" s="186">
        <f>IF(N520="sníž. přenesená",J520,0)</f>
        <v>0</v>
      </c>
      <c r="BI520" s="186">
        <f>IF(N520="nulová",J520,0)</f>
        <v>0</v>
      </c>
      <c r="BJ520" s="18" t="s">
        <v>82</v>
      </c>
      <c r="BK520" s="186">
        <f>ROUND(I520*H520,2)</f>
        <v>0</v>
      </c>
      <c r="BL520" s="18" t="s">
        <v>177</v>
      </c>
      <c r="BM520" s="185" t="s">
        <v>3463</v>
      </c>
    </row>
    <row r="521" spans="1:65" s="2" customFormat="1" ht="39" x14ac:dyDescent="0.2">
      <c r="A521" s="35"/>
      <c r="B521" s="36"/>
      <c r="C521" s="37"/>
      <c r="D521" s="187" t="s">
        <v>179</v>
      </c>
      <c r="E521" s="37"/>
      <c r="F521" s="188" t="s">
        <v>859</v>
      </c>
      <c r="G521" s="37"/>
      <c r="H521" s="37"/>
      <c r="I521" s="189"/>
      <c r="J521" s="37"/>
      <c r="K521" s="37"/>
      <c r="L521" s="40"/>
      <c r="M521" s="190"/>
      <c r="N521" s="191"/>
      <c r="O521" s="65"/>
      <c r="P521" s="65"/>
      <c r="Q521" s="65"/>
      <c r="R521" s="65"/>
      <c r="S521" s="65"/>
      <c r="T521" s="66"/>
      <c r="U521" s="35"/>
      <c r="V521" s="35"/>
      <c r="W521" s="35"/>
      <c r="X521" s="35"/>
      <c r="Y521" s="35"/>
      <c r="Z521" s="35"/>
      <c r="AA521" s="35"/>
      <c r="AB521" s="35"/>
      <c r="AC521" s="35"/>
      <c r="AD521" s="35"/>
      <c r="AE521" s="35"/>
      <c r="AT521" s="18" t="s">
        <v>179</v>
      </c>
      <c r="AU521" s="18" t="s">
        <v>84</v>
      </c>
    </row>
    <row r="522" spans="1:65" s="13" customFormat="1" x14ac:dyDescent="0.2">
      <c r="B522" s="192"/>
      <c r="C522" s="193"/>
      <c r="D522" s="187" t="s">
        <v>181</v>
      </c>
      <c r="E522" s="194" t="s">
        <v>19</v>
      </c>
      <c r="F522" s="195" t="s">
        <v>3464</v>
      </c>
      <c r="G522" s="193"/>
      <c r="H522" s="196">
        <v>511.62200000000001</v>
      </c>
      <c r="I522" s="197"/>
      <c r="J522" s="193"/>
      <c r="K522" s="193"/>
      <c r="L522" s="198"/>
      <c r="M522" s="199"/>
      <c r="N522" s="200"/>
      <c r="O522" s="200"/>
      <c r="P522" s="200"/>
      <c r="Q522" s="200"/>
      <c r="R522" s="200"/>
      <c r="S522" s="200"/>
      <c r="T522" s="201"/>
      <c r="AT522" s="202" t="s">
        <v>181</v>
      </c>
      <c r="AU522" s="202" t="s">
        <v>84</v>
      </c>
      <c r="AV522" s="13" t="s">
        <v>84</v>
      </c>
      <c r="AW522" s="13" t="s">
        <v>35</v>
      </c>
      <c r="AX522" s="13" t="s">
        <v>74</v>
      </c>
      <c r="AY522" s="202" t="s">
        <v>170</v>
      </c>
    </row>
    <row r="523" spans="1:65" s="13" customFormat="1" x14ac:dyDescent="0.2">
      <c r="B523" s="192"/>
      <c r="C523" s="193"/>
      <c r="D523" s="187" t="s">
        <v>181</v>
      </c>
      <c r="E523" s="194" t="s">
        <v>19</v>
      </c>
      <c r="F523" s="195" t="s">
        <v>3465</v>
      </c>
      <c r="G523" s="193"/>
      <c r="H523" s="196">
        <v>44.25</v>
      </c>
      <c r="I523" s="197"/>
      <c r="J523" s="193"/>
      <c r="K523" s="193"/>
      <c r="L523" s="198"/>
      <c r="M523" s="199"/>
      <c r="N523" s="200"/>
      <c r="O523" s="200"/>
      <c r="P523" s="200"/>
      <c r="Q523" s="200"/>
      <c r="R523" s="200"/>
      <c r="S523" s="200"/>
      <c r="T523" s="201"/>
      <c r="AT523" s="202" t="s">
        <v>181</v>
      </c>
      <c r="AU523" s="202" t="s">
        <v>84</v>
      </c>
      <c r="AV523" s="13" t="s">
        <v>84</v>
      </c>
      <c r="AW523" s="13" t="s">
        <v>35</v>
      </c>
      <c r="AX523" s="13" t="s">
        <v>74</v>
      </c>
      <c r="AY523" s="202" t="s">
        <v>170</v>
      </c>
    </row>
    <row r="524" spans="1:65" s="14" customFormat="1" x14ac:dyDescent="0.2">
      <c r="B524" s="203"/>
      <c r="C524" s="204"/>
      <c r="D524" s="187" t="s">
        <v>181</v>
      </c>
      <c r="E524" s="205" t="s">
        <v>19</v>
      </c>
      <c r="F524" s="206" t="s">
        <v>185</v>
      </c>
      <c r="G524" s="204"/>
      <c r="H524" s="207">
        <v>555.87199999999996</v>
      </c>
      <c r="I524" s="208"/>
      <c r="J524" s="204"/>
      <c r="K524" s="204"/>
      <c r="L524" s="209"/>
      <c r="M524" s="210"/>
      <c r="N524" s="211"/>
      <c r="O524" s="211"/>
      <c r="P524" s="211"/>
      <c r="Q524" s="211"/>
      <c r="R524" s="211"/>
      <c r="S524" s="211"/>
      <c r="T524" s="212"/>
      <c r="AT524" s="213" t="s">
        <v>181</v>
      </c>
      <c r="AU524" s="213" t="s">
        <v>84</v>
      </c>
      <c r="AV524" s="14" t="s">
        <v>177</v>
      </c>
      <c r="AW524" s="14" t="s">
        <v>35</v>
      </c>
      <c r="AX524" s="14" t="s">
        <v>82</v>
      </c>
      <c r="AY524" s="213" t="s">
        <v>170</v>
      </c>
    </row>
    <row r="525" spans="1:65" s="2" customFormat="1" ht="24" x14ac:dyDescent="0.2">
      <c r="A525" s="35"/>
      <c r="B525" s="36"/>
      <c r="C525" s="174" t="s">
        <v>866</v>
      </c>
      <c r="D525" s="174" t="s">
        <v>172</v>
      </c>
      <c r="E525" s="175" t="s">
        <v>862</v>
      </c>
      <c r="F525" s="176" t="s">
        <v>863</v>
      </c>
      <c r="G525" s="177" t="s">
        <v>248</v>
      </c>
      <c r="H525" s="178">
        <v>13.275</v>
      </c>
      <c r="I525" s="179"/>
      <c r="J525" s="180">
        <f>ROUND(I525*H525,2)</f>
        <v>0</v>
      </c>
      <c r="K525" s="176" t="s">
        <v>176</v>
      </c>
      <c r="L525" s="40"/>
      <c r="M525" s="181" t="s">
        <v>19</v>
      </c>
      <c r="N525" s="182" t="s">
        <v>45</v>
      </c>
      <c r="O525" s="65"/>
      <c r="P525" s="183">
        <f>O525*H525</f>
        <v>0</v>
      </c>
      <c r="Q525" s="183">
        <v>3.6800000000000001E-3</v>
      </c>
      <c r="R525" s="183">
        <f>Q525*H525</f>
        <v>4.8852E-2</v>
      </c>
      <c r="S525" s="183">
        <v>0</v>
      </c>
      <c r="T525" s="184">
        <f>S525*H525</f>
        <v>0</v>
      </c>
      <c r="U525" s="35"/>
      <c r="V525" s="35"/>
      <c r="W525" s="35"/>
      <c r="X525" s="35"/>
      <c r="Y525" s="35"/>
      <c r="Z525" s="35"/>
      <c r="AA525" s="35"/>
      <c r="AB525" s="35"/>
      <c r="AC525" s="35"/>
      <c r="AD525" s="35"/>
      <c r="AE525" s="35"/>
      <c r="AR525" s="185" t="s">
        <v>177</v>
      </c>
      <c r="AT525" s="185" t="s">
        <v>172</v>
      </c>
      <c r="AU525" s="185" t="s">
        <v>84</v>
      </c>
      <c r="AY525" s="18" t="s">
        <v>170</v>
      </c>
      <c r="BE525" s="186">
        <f>IF(N525="základní",J525,0)</f>
        <v>0</v>
      </c>
      <c r="BF525" s="186">
        <f>IF(N525="snížená",J525,0)</f>
        <v>0</v>
      </c>
      <c r="BG525" s="186">
        <f>IF(N525="zákl. přenesená",J525,0)</f>
        <v>0</v>
      </c>
      <c r="BH525" s="186">
        <f>IF(N525="sníž. přenesená",J525,0)</f>
        <v>0</v>
      </c>
      <c r="BI525" s="186">
        <f>IF(N525="nulová",J525,0)</f>
        <v>0</v>
      </c>
      <c r="BJ525" s="18" t="s">
        <v>82</v>
      </c>
      <c r="BK525" s="186">
        <f>ROUND(I525*H525,2)</f>
        <v>0</v>
      </c>
      <c r="BL525" s="18" t="s">
        <v>177</v>
      </c>
      <c r="BM525" s="185" t="s">
        <v>3466</v>
      </c>
    </row>
    <row r="526" spans="1:65" s="13" customFormat="1" x14ac:dyDescent="0.2">
      <c r="B526" s="192"/>
      <c r="C526" s="193"/>
      <c r="D526" s="187" t="s">
        <v>181</v>
      </c>
      <c r="E526" s="194" t="s">
        <v>19</v>
      </c>
      <c r="F526" s="195" t="s">
        <v>3467</v>
      </c>
      <c r="G526" s="193"/>
      <c r="H526" s="196">
        <v>13.275</v>
      </c>
      <c r="I526" s="197"/>
      <c r="J526" s="193"/>
      <c r="K526" s="193"/>
      <c r="L526" s="198"/>
      <c r="M526" s="199"/>
      <c r="N526" s="200"/>
      <c r="O526" s="200"/>
      <c r="P526" s="200"/>
      <c r="Q526" s="200"/>
      <c r="R526" s="200"/>
      <c r="S526" s="200"/>
      <c r="T526" s="201"/>
      <c r="AT526" s="202" t="s">
        <v>181</v>
      </c>
      <c r="AU526" s="202" t="s">
        <v>84</v>
      </c>
      <c r="AV526" s="13" t="s">
        <v>84</v>
      </c>
      <c r="AW526" s="13" t="s">
        <v>35</v>
      </c>
      <c r="AX526" s="13" t="s">
        <v>82</v>
      </c>
      <c r="AY526" s="202" t="s">
        <v>170</v>
      </c>
    </row>
    <row r="527" spans="1:65" s="2" customFormat="1" ht="24" x14ac:dyDescent="0.2">
      <c r="A527" s="35"/>
      <c r="B527" s="36"/>
      <c r="C527" s="174" t="s">
        <v>873</v>
      </c>
      <c r="D527" s="174" t="s">
        <v>172</v>
      </c>
      <c r="E527" s="175" t="s">
        <v>867</v>
      </c>
      <c r="F527" s="176" t="s">
        <v>868</v>
      </c>
      <c r="G527" s="177" t="s">
        <v>248</v>
      </c>
      <c r="H527" s="178">
        <v>478.36200000000002</v>
      </c>
      <c r="I527" s="179"/>
      <c r="J527" s="180">
        <f>ROUND(I527*H527,2)</f>
        <v>0</v>
      </c>
      <c r="K527" s="176" t="s">
        <v>176</v>
      </c>
      <c r="L527" s="40"/>
      <c r="M527" s="181" t="s">
        <v>19</v>
      </c>
      <c r="N527" s="182" t="s">
        <v>45</v>
      </c>
      <c r="O527" s="65"/>
      <c r="P527" s="183">
        <f>O527*H527</f>
        <v>0</v>
      </c>
      <c r="Q527" s="183">
        <v>2.6800000000000001E-3</v>
      </c>
      <c r="R527" s="183">
        <f>Q527*H527</f>
        <v>1.28201016</v>
      </c>
      <c r="S527" s="183">
        <v>0</v>
      </c>
      <c r="T527" s="184">
        <f>S527*H527</f>
        <v>0</v>
      </c>
      <c r="U527" s="35"/>
      <c r="V527" s="35"/>
      <c r="W527" s="35"/>
      <c r="X527" s="35"/>
      <c r="Y527" s="35"/>
      <c r="Z527" s="35"/>
      <c r="AA527" s="35"/>
      <c r="AB527" s="35"/>
      <c r="AC527" s="35"/>
      <c r="AD527" s="35"/>
      <c r="AE527" s="35"/>
      <c r="AR527" s="185" t="s">
        <v>177</v>
      </c>
      <c r="AT527" s="185" t="s">
        <v>172</v>
      </c>
      <c r="AU527" s="185" t="s">
        <v>84</v>
      </c>
      <c r="AY527" s="18" t="s">
        <v>170</v>
      </c>
      <c r="BE527" s="186">
        <f>IF(N527="základní",J527,0)</f>
        <v>0</v>
      </c>
      <c r="BF527" s="186">
        <f>IF(N527="snížená",J527,0)</f>
        <v>0</v>
      </c>
      <c r="BG527" s="186">
        <f>IF(N527="zákl. přenesená",J527,0)</f>
        <v>0</v>
      </c>
      <c r="BH527" s="186">
        <f>IF(N527="sníž. přenesená",J527,0)</f>
        <v>0</v>
      </c>
      <c r="BI527" s="186">
        <f>IF(N527="nulová",J527,0)</f>
        <v>0</v>
      </c>
      <c r="BJ527" s="18" t="s">
        <v>82</v>
      </c>
      <c r="BK527" s="186">
        <f>ROUND(I527*H527,2)</f>
        <v>0</v>
      </c>
      <c r="BL527" s="18" t="s">
        <v>177</v>
      </c>
      <c r="BM527" s="185" t="s">
        <v>3468</v>
      </c>
    </row>
    <row r="528" spans="1:65" s="13" customFormat="1" x14ac:dyDescent="0.2">
      <c r="B528" s="192"/>
      <c r="C528" s="193"/>
      <c r="D528" s="187" t="s">
        <v>181</v>
      </c>
      <c r="E528" s="194" t="s">
        <v>19</v>
      </c>
      <c r="F528" s="195" t="s">
        <v>3469</v>
      </c>
      <c r="G528" s="193"/>
      <c r="H528" s="196">
        <v>478.36200000000002</v>
      </c>
      <c r="I528" s="197"/>
      <c r="J528" s="193"/>
      <c r="K528" s="193"/>
      <c r="L528" s="198"/>
      <c r="M528" s="199"/>
      <c r="N528" s="200"/>
      <c r="O528" s="200"/>
      <c r="P528" s="200"/>
      <c r="Q528" s="200"/>
      <c r="R528" s="200"/>
      <c r="S528" s="200"/>
      <c r="T528" s="201"/>
      <c r="AT528" s="202" t="s">
        <v>181</v>
      </c>
      <c r="AU528" s="202" t="s">
        <v>84</v>
      </c>
      <c r="AV528" s="13" t="s">
        <v>84</v>
      </c>
      <c r="AW528" s="13" t="s">
        <v>35</v>
      </c>
      <c r="AX528" s="13" t="s">
        <v>74</v>
      </c>
      <c r="AY528" s="202" t="s">
        <v>170</v>
      </c>
    </row>
    <row r="529" spans="1:65" s="2" customFormat="1" ht="24" x14ac:dyDescent="0.2">
      <c r="A529" s="35"/>
      <c r="B529" s="36"/>
      <c r="C529" s="174" t="s">
        <v>880</v>
      </c>
      <c r="D529" s="174" t="s">
        <v>172</v>
      </c>
      <c r="E529" s="175" t="s">
        <v>874</v>
      </c>
      <c r="F529" s="176" t="s">
        <v>875</v>
      </c>
      <c r="G529" s="177" t="s">
        <v>248</v>
      </c>
      <c r="H529" s="178">
        <v>33.26</v>
      </c>
      <c r="I529" s="179"/>
      <c r="J529" s="180">
        <f>ROUND(I529*H529,2)</f>
        <v>0</v>
      </c>
      <c r="K529" s="176" t="s">
        <v>176</v>
      </c>
      <c r="L529" s="40"/>
      <c r="M529" s="181" t="s">
        <v>19</v>
      </c>
      <c r="N529" s="182" t="s">
        <v>45</v>
      </c>
      <c r="O529" s="65"/>
      <c r="P529" s="183">
        <f>O529*H529</f>
        <v>0</v>
      </c>
      <c r="Q529" s="183">
        <v>4.7800000000000004E-3</v>
      </c>
      <c r="R529" s="183">
        <f>Q529*H529</f>
        <v>0.15898280000000001</v>
      </c>
      <c r="S529" s="183">
        <v>0</v>
      </c>
      <c r="T529" s="184">
        <f>S529*H529</f>
        <v>0</v>
      </c>
      <c r="U529" s="35"/>
      <c r="V529" s="35"/>
      <c r="W529" s="35"/>
      <c r="X529" s="35"/>
      <c r="Y529" s="35"/>
      <c r="Z529" s="35"/>
      <c r="AA529" s="35"/>
      <c r="AB529" s="35"/>
      <c r="AC529" s="35"/>
      <c r="AD529" s="35"/>
      <c r="AE529" s="35"/>
      <c r="AR529" s="185" t="s">
        <v>177</v>
      </c>
      <c r="AT529" s="185" t="s">
        <v>172</v>
      </c>
      <c r="AU529" s="185" t="s">
        <v>84</v>
      </c>
      <c r="AY529" s="18" t="s">
        <v>170</v>
      </c>
      <c r="BE529" s="186">
        <f>IF(N529="základní",J529,0)</f>
        <v>0</v>
      </c>
      <c r="BF529" s="186">
        <f>IF(N529="snížená",J529,0)</f>
        <v>0</v>
      </c>
      <c r="BG529" s="186">
        <f>IF(N529="zákl. přenesená",J529,0)</f>
        <v>0</v>
      </c>
      <c r="BH529" s="186">
        <f>IF(N529="sníž. přenesená",J529,0)</f>
        <v>0</v>
      </c>
      <c r="BI529" s="186">
        <f>IF(N529="nulová",J529,0)</f>
        <v>0</v>
      </c>
      <c r="BJ529" s="18" t="s">
        <v>82</v>
      </c>
      <c r="BK529" s="186">
        <f>ROUND(I529*H529,2)</f>
        <v>0</v>
      </c>
      <c r="BL529" s="18" t="s">
        <v>177</v>
      </c>
      <c r="BM529" s="185" t="s">
        <v>3470</v>
      </c>
    </row>
    <row r="530" spans="1:65" s="13" customFormat="1" x14ac:dyDescent="0.2">
      <c r="B530" s="192"/>
      <c r="C530" s="193"/>
      <c r="D530" s="187" t="s">
        <v>181</v>
      </c>
      <c r="E530" s="194" t="s">
        <v>19</v>
      </c>
      <c r="F530" s="195" t="s">
        <v>3471</v>
      </c>
      <c r="G530" s="193"/>
      <c r="H530" s="196">
        <v>33.26</v>
      </c>
      <c r="I530" s="197"/>
      <c r="J530" s="193"/>
      <c r="K530" s="193"/>
      <c r="L530" s="198"/>
      <c r="M530" s="199"/>
      <c r="N530" s="200"/>
      <c r="O530" s="200"/>
      <c r="P530" s="200"/>
      <c r="Q530" s="200"/>
      <c r="R530" s="200"/>
      <c r="S530" s="200"/>
      <c r="T530" s="201"/>
      <c r="AT530" s="202" t="s">
        <v>181</v>
      </c>
      <c r="AU530" s="202" t="s">
        <v>84</v>
      </c>
      <c r="AV530" s="13" t="s">
        <v>84</v>
      </c>
      <c r="AW530" s="13" t="s">
        <v>35</v>
      </c>
      <c r="AX530" s="13" t="s">
        <v>74</v>
      </c>
      <c r="AY530" s="202" t="s">
        <v>170</v>
      </c>
    </row>
    <row r="531" spans="1:65" s="2" customFormat="1" ht="21.75" customHeight="1" x14ac:dyDescent="0.2">
      <c r="A531" s="35"/>
      <c r="B531" s="36"/>
      <c r="C531" s="174" t="s">
        <v>886</v>
      </c>
      <c r="D531" s="174" t="s">
        <v>172</v>
      </c>
      <c r="E531" s="175" t="s">
        <v>3472</v>
      </c>
      <c r="F531" s="176" t="s">
        <v>3473</v>
      </c>
      <c r="G531" s="177" t="s">
        <v>175</v>
      </c>
      <c r="H531" s="178">
        <v>30.991</v>
      </c>
      <c r="I531" s="179"/>
      <c r="J531" s="180">
        <f>ROUND(I531*H531,2)</f>
        <v>0</v>
      </c>
      <c r="K531" s="176" t="s">
        <v>176</v>
      </c>
      <c r="L531" s="40"/>
      <c r="M531" s="181" t="s">
        <v>19</v>
      </c>
      <c r="N531" s="182" t="s">
        <v>45</v>
      </c>
      <c r="O531" s="65"/>
      <c r="P531" s="183">
        <f>O531*H531</f>
        <v>0</v>
      </c>
      <c r="Q531" s="183">
        <v>2.2563399999999998</v>
      </c>
      <c r="R531" s="183">
        <f>Q531*H531</f>
        <v>69.926232939999991</v>
      </c>
      <c r="S531" s="183">
        <v>0</v>
      </c>
      <c r="T531" s="184">
        <f>S531*H531</f>
        <v>0</v>
      </c>
      <c r="U531" s="35"/>
      <c r="V531" s="35"/>
      <c r="W531" s="35"/>
      <c r="X531" s="35"/>
      <c r="Y531" s="35"/>
      <c r="Z531" s="35"/>
      <c r="AA531" s="35"/>
      <c r="AB531" s="35"/>
      <c r="AC531" s="35"/>
      <c r="AD531" s="35"/>
      <c r="AE531" s="35"/>
      <c r="AR531" s="185" t="s">
        <v>177</v>
      </c>
      <c r="AT531" s="185" t="s">
        <v>172</v>
      </c>
      <c r="AU531" s="185" t="s">
        <v>84</v>
      </c>
      <c r="AY531" s="18" t="s">
        <v>170</v>
      </c>
      <c r="BE531" s="186">
        <f>IF(N531="základní",J531,0)</f>
        <v>0</v>
      </c>
      <c r="BF531" s="186">
        <f>IF(N531="snížená",J531,0)</f>
        <v>0</v>
      </c>
      <c r="BG531" s="186">
        <f>IF(N531="zákl. přenesená",J531,0)</f>
        <v>0</v>
      </c>
      <c r="BH531" s="186">
        <f>IF(N531="sníž. přenesená",J531,0)</f>
        <v>0</v>
      </c>
      <c r="BI531" s="186">
        <f>IF(N531="nulová",J531,0)</f>
        <v>0</v>
      </c>
      <c r="BJ531" s="18" t="s">
        <v>82</v>
      </c>
      <c r="BK531" s="186">
        <f>ROUND(I531*H531,2)</f>
        <v>0</v>
      </c>
      <c r="BL531" s="18" t="s">
        <v>177</v>
      </c>
      <c r="BM531" s="185" t="s">
        <v>3474</v>
      </c>
    </row>
    <row r="532" spans="1:65" s="2" customFormat="1" ht="146.25" x14ac:dyDescent="0.2">
      <c r="A532" s="35"/>
      <c r="B532" s="36"/>
      <c r="C532" s="37"/>
      <c r="D532" s="187" t="s">
        <v>179</v>
      </c>
      <c r="E532" s="37"/>
      <c r="F532" s="188" t="s">
        <v>884</v>
      </c>
      <c r="G532" s="37"/>
      <c r="H532" s="37"/>
      <c r="I532" s="189"/>
      <c r="J532" s="37"/>
      <c r="K532" s="37"/>
      <c r="L532" s="40"/>
      <c r="M532" s="190"/>
      <c r="N532" s="191"/>
      <c r="O532" s="65"/>
      <c r="P532" s="65"/>
      <c r="Q532" s="65"/>
      <c r="R532" s="65"/>
      <c r="S532" s="65"/>
      <c r="T532" s="66"/>
      <c r="U532" s="35"/>
      <c r="V532" s="35"/>
      <c r="W532" s="35"/>
      <c r="X532" s="35"/>
      <c r="Y532" s="35"/>
      <c r="Z532" s="35"/>
      <c r="AA532" s="35"/>
      <c r="AB532" s="35"/>
      <c r="AC532" s="35"/>
      <c r="AD532" s="35"/>
      <c r="AE532" s="35"/>
      <c r="AT532" s="18" t="s">
        <v>179</v>
      </c>
      <c r="AU532" s="18" t="s">
        <v>84</v>
      </c>
    </row>
    <row r="533" spans="1:65" s="13" customFormat="1" x14ac:dyDescent="0.2">
      <c r="B533" s="192"/>
      <c r="C533" s="193"/>
      <c r="D533" s="187" t="s">
        <v>181</v>
      </c>
      <c r="E533" s="194" t="s">
        <v>19</v>
      </c>
      <c r="F533" s="195" t="s">
        <v>3475</v>
      </c>
      <c r="G533" s="193"/>
      <c r="H533" s="196">
        <v>30.991</v>
      </c>
      <c r="I533" s="197"/>
      <c r="J533" s="193"/>
      <c r="K533" s="193"/>
      <c r="L533" s="198"/>
      <c r="M533" s="199"/>
      <c r="N533" s="200"/>
      <c r="O533" s="200"/>
      <c r="P533" s="200"/>
      <c r="Q533" s="200"/>
      <c r="R533" s="200"/>
      <c r="S533" s="200"/>
      <c r="T533" s="201"/>
      <c r="AT533" s="202" t="s">
        <v>181</v>
      </c>
      <c r="AU533" s="202" t="s">
        <v>84</v>
      </c>
      <c r="AV533" s="13" t="s">
        <v>84</v>
      </c>
      <c r="AW533" s="13" t="s">
        <v>35</v>
      </c>
      <c r="AX533" s="13" t="s">
        <v>82</v>
      </c>
      <c r="AY533" s="202" t="s">
        <v>170</v>
      </c>
    </row>
    <row r="534" spans="1:65" s="2" customFormat="1" ht="21.75" customHeight="1" x14ac:dyDescent="0.2">
      <c r="A534" s="35"/>
      <c r="B534" s="36"/>
      <c r="C534" s="174" t="s">
        <v>893</v>
      </c>
      <c r="D534" s="174" t="s">
        <v>172</v>
      </c>
      <c r="E534" s="175" t="s">
        <v>3476</v>
      </c>
      <c r="F534" s="176" t="s">
        <v>3477</v>
      </c>
      <c r="G534" s="177" t="s">
        <v>175</v>
      </c>
      <c r="H534" s="178">
        <v>30.991</v>
      </c>
      <c r="I534" s="179"/>
      <c r="J534" s="180">
        <f>ROUND(I534*H534,2)</f>
        <v>0</v>
      </c>
      <c r="K534" s="176" t="s">
        <v>176</v>
      </c>
      <c r="L534" s="40"/>
      <c r="M534" s="181" t="s">
        <v>19</v>
      </c>
      <c r="N534" s="182" t="s">
        <v>45</v>
      </c>
      <c r="O534" s="65"/>
      <c r="P534" s="183">
        <f>O534*H534</f>
        <v>0</v>
      </c>
      <c r="Q534" s="183">
        <v>0</v>
      </c>
      <c r="R534" s="183">
        <f>Q534*H534</f>
        <v>0</v>
      </c>
      <c r="S534" s="183">
        <v>0</v>
      </c>
      <c r="T534" s="184">
        <f>S534*H534</f>
        <v>0</v>
      </c>
      <c r="U534" s="35"/>
      <c r="V534" s="35"/>
      <c r="W534" s="35"/>
      <c r="X534" s="35"/>
      <c r="Y534" s="35"/>
      <c r="Z534" s="35"/>
      <c r="AA534" s="35"/>
      <c r="AB534" s="35"/>
      <c r="AC534" s="35"/>
      <c r="AD534" s="35"/>
      <c r="AE534" s="35"/>
      <c r="AR534" s="185" t="s">
        <v>177</v>
      </c>
      <c r="AT534" s="185" t="s">
        <v>172</v>
      </c>
      <c r="AU534" s="185" t="s">
        <v>84</v>
      </c>
      <c r="AY534" s="18" t="s">
        <v>170</v>
      </c>
      <c r="BE534" s="186">
        <f>IF(N534="základní",J534,0)</f>
        <v>0</v>
      </c>
      <c r="BF534" s="186">
        <f>IF(N534="snížená",J534,0)</f>
        <v>0</v>
      </c>
      <c r="BG534" s="186">
        <f>IF(N534="zákl. přenesená",J534,0)</f>
        <v>0</v>
      </c>
      <c r="BH534" s="186">
        <f>IF(N534="sníž. přenesená",J534,0)</f>
        <v>0</v>
      </c>
      <c r="BI534" s="186">
        <f>IF(N534="nulová",J534,0)</f>
        <v>0</v>
      </c>
      <c r="BJ534" s="18" t="s">
        <v>82</v>
      </c>
      <c r="BK534" s="186">
        <f>ROUND(I534*H534,2)</f>
        <v>0</v>
      </c>
      <c r="BL534" s="18" t="s">
        <v>177</v>
      </c>
      <c r="BM534" s="185" t="s">
        <v>3478</v>
      </c>
    </row>
    <row r="535" spans="1:65" s="2" customFormat="1" ht="58.5" x14ac:dyDescent="0.2">
      <c r="A535" s="35"/>
      <c r="B535" s="36"/>
      <c r="C535" s="37"/>
      <c r="D535" s="187" t="s">
        <v>179</v>
      </c>
      <c r="E535" s="37"/>
      <c r="F535" s="188" t="s">
        <v>3479</v>
      </c>
      <c r="G535" s="37"/>
      <c r="H535" s="37"/>
      <c r="I535" s="189"/>
      <c r="J535" s="37"/>
      <c r="K535" s="37"/>
      <c r="L535" s="40"/>
      <c r="M535" s="190"/>
      <c r="N535" s="191"/>
      <c r="O535" s="65"/>
      <c r="P535" s="65"/>
      <c r="Q535" s="65"/>
      <c r="R535" s="65"/>
      <c r="S535" s="65"/>
      <c r="T535" s="66"/>
      <c r="U535" s="35"/>
      <c r="V535" s="35"/>
      <c r="W535" s="35"/>
      <c r="X535" s="35"/>
      <c r="Y535" s="35"/>
      <c r="Z535" s="35"/>
      <c r="AA535" s="35"/>
      <c r="AB535" s="35"/>
      <c r="AC535" s="35"/>
      <c r="AD535" s="35"/>
      <c r="AE535" s="35"/>
      <c r="AT535" s="18" t="s">
        <v>179</v>
      </c>
      <c r="AU535" s="18" t="s">
        <v>84</v>
      </c>
    </row>
    <row r="536" spans="1:65" s="13" customFormat="1" x14ac:dyDescent="0.2">
      <c r="B536" s="192"/>
      <c r="C536" s="193"/>
      <c r="D536" s="187" t="s">
        <v>181</v>
      </c>
      <c r="E536" s="194" t="s">
        <v>19</v>
      </c>
      <c r="F536" s="195" t="s">
        <v>3475</v>
      </c>
      <c r="G536" s="193"/>
      <c r="H536" s="196">
        <v>30.991</v>
      </c>
      <c r="I536" s="197"/>
      <c r="J536" s="193"/>
      <c r="K536" s="193"/>
      <c r="L536" s="198"/>
      <c r="M536" s="199"/>
      <c r="N536" s="200"/>
      <c r="O536" s="200"/>
      <c r="P536" s="200"/>
      <c r="Q536" s="200"/>
      <c r="R536" s="200"/>
      <c r="S536" s="200"/>
      <c r="T536" s="201"/>
      <c r="AT536" s="202" t="s">
        <v>181</v>
      </c>
      <c r="AU536" s="202" t="s">
        <v>84</v>
      </c>
      <c r="AV536" s="13" t="s">
        <v>84</v>
      </c>
      <c r="AW536" s="13" t="s">
        <v>35</v>
      </c>
      <c r="AX536" s="13" t="s">
        <v>82</v>
      </c>
      <c r="AY536" s="202" t="s">
        <v>170</v>
      </c>
    </row>
    <row r="537" spans="1:65" s="2" customFormat="1" ht="24" x14ac:dyDescent="0.2">
      <c r="A537" s="35"/>
      <c r="B537" s="36"/>
      <c r="C537" s="174" t="s">
        <v>898</v>
      </c>
      <c r="D537" s="174" t="s">
        <v>172</v>
      </c>
      <c r="E537" s="175" t="s">
        <v>3480</v>
      </c>
      <c r="F537" s="176" t="s">
        <v>3481</v>
      </c>
      <c r="G537" s="177" t="s">
        <v>175</v>
      </c>
      <c r="H537" s="178">
        <v>30.991</v>
      </c>
      <c r="I537" s="179"/>
      <c r="J537" s="180">
        <f>ROUND(I537*H537,2)</f>
        <v>0</v>
      </c>
      <c r="K537" s="176" t="s">
        <v>176</v>
      </c>
      <c r="L537" s="40"/>
      <c r="M537" s="181" t="s">
        <v>19</v>
      </c>
      <c r="N537" s="182" t="s">
        <v>45</v>
      </c>
      <c r="O537" s="65"/>
      <c r="P537" s="183">
        <f>O537*H537</f>
        <v>0</v>
      </c>
      <c r="Q537" s="183">
        <v>3.0300000000000001E-2</v>
      </c>
      <c r="R537" s="183">
        <f>Q537*H537</f>
        <v>0.93902730000000001</v>
      </c>
      <c r="S537" s="183">
        <v>0</v>
      </c>
      <c r="T537" s="184">
        <f>S537*H537</f>
        <v>0</v>
      </c>
      <c r="U537" s="35"/>
      <c r="V537" s="35"/>
      <c r="W537" s="35"/>
      <c r="X537" s="35"/>
      <c r="Y537" s="35"/>
      <c r="Z537" s="35"/>
      <c r="AA537" s="35"/>
      <c r="AB537" s="35"/>
      <c r="AC537" s="35"/>
      <c r="AD537" s="35"/>
      <c r="AE537" s="35"/>
      <c r="AR537" s="185" t="s">
        <v>177</v>
      </c>
      <c r="AT537" s="185" t="s">
        <v>172</v>
      </c>
      <c r="AU537" s="185" t="s">
        <v>84</v>
      </c>
      <c r="AY537" s="18" t="s">
        <v>170</v>
      </c>
      <c r="BE537" s="186">
        <f>IF(N537="základní",J537,0)</f>
        <v>0</v>
      </c>
      <c r="BF537" s="186">
        <f>IF(N537="snížená",J537,0)</f>
        <v>0</v>
      </c>
      <c r="BG537" s="186">
        <f>IF(N537="zákl. přenesená",J537,0)</f>
        <v>0</v>
      </c>
      <c r="BH537" s="186">
        <f>IF(N537="sníž. přenesená",J537,0)</f>
        <v>0</v>
      </c>
      <c r="BI537" s="186">
        <f>IF(N537="nulová",J537,0)</f>
        <v>0</v>
      </c>
      <c r="BJ537" s="18" t="s">
        <v>82</v>
      </c>
      <c r="BK537" s="186">
        <f>ROUND(I537*H537,2)</f>
        <v>0</v>
      </c>
      <c r="BL537" s="18" t="s">
        <v>177</v>
      </c>
      <c r="BM537" s="185" t="s">
        <v>3482</v>
      </c>
    </row>
    <row r="538" spans="1:65" s="13" customFormat="1" x14ac:dyDescent="0.2">
      <c r="B538" s="192"/>
      <c r="C538" s="193"/>
      <c r="D538" s="187" t="s">
        <v>181</v>
      </c>
      <c r="E538" s="194" t="s">
        <v>19</v>
      </c>
      <c r="F538" s="195" t="s">
        <v>3475</v>
      </c>
      <c r="G538" s="193"/>
      <c r="H538" s="196">
        <v>30.991</v>
      </c>
      <c r="I538" s="197"/>
      <c r="J538" s="193"/>
      <c r="K538" s="193"/>
      <c r="L538" s="198"/>
      <c r="M538" s="199"/>
      <c r="N538" s="200"/>
      <c r="O538" s="200"/>
      <c r="P538" s="200"/>
      <c r="Q538" s="200"/>
      <c r="R538" s="200"/>
      <c r="S538" s="200"/>
      <c r="T538" s="201"/>
      <c r="AT538" s="202" t="s">
        <v>181</v>
      </c>
      <c r="AU538" s="202" t="s">
        <v>84</v>
      </c>
      <c r="AV538" s="13" t="s">
        <v>84</v>
      </c>
      <c r="AW538" s="13" t="s">
        <v>35</v>
      </c>
      <c r="AX538" s="13" t="s">
        <v>82</v>
      </c>
      <c r="AY538" s="202" t="s">
        <v>170</v>
      </c>
    </row>
    <row r="539" spans="1:65" s="2" customFormat="1" ht="16.5" customHeight="1" x14ac:dyDescent="0.2">
      <c r="A539" s="35"/>
      <c r="B539" s="36"/>
      <c r="C539" s="174" t="s">
        <v>903</v>
      </c>
      <c r="D539" s="174" t="s">
        <v>172</v>
      </c>
      <c r="E539" s="175" t="s">
        <v>887</v>
      </c>
      <c r="F539" s="176" t="s">
        <v>888</v>
      </c>
      <c r="G539" s="177" t="s">
        <v>248</v>
      </c>
      <c r="H539" s="178">
        <v>418.68</v>
      </c>
      <c r="I539" s="179"/>
      <c r="J539" s="180">
        <f>ROUND(I539*H539,2)</f>
        <v>0</v>
      </c>
      <c r="K539" s="176" t="s">
        <v>176</v>
      </c>
      <c r="L539" s="40"/>
      <c r="M539" s="181" t="s">
        <v>19</v>
      </c>
      <c r="N539" s="182" t="s">
        <v>45</v>
      </c>
      <c r="O539" s="65"/>
      <c r="P539" s="183">
        <f>O539*H539</f>
        <v>0</v>
      </c>
      <c r="Q539" s="183">
        <v>0.11</v>
      </c>
      <c r="R539" s="183">
        <f>Q539*H539</f>
        <v>46.0548</v>
      </c>
      <c r="S539" s="183">
        <v>0</v>
      </c>
      <c r="T539" s="184">
        <f>S539*H539</f>
        <v>0</v>
      </c>
      <c r="U539" s="35"/>
      <c r="V539" s="35"/>
      <c r="W539" s="35"/>
      <c r="X539" s="35"/>
      <c r="Y539" s="35"/>
      <c r="Z539" s="35"/>
      <c r="AA539" s="35"/>
      <c r="AB539" s="35"/>
      <c r="AC539" s="35"/>
      <c r="AD539" s="35"/>
      <c r="AE539" s="35"/>
      <c r="AR539" s="185" t="s">
        <v>177</v>
      </c>
      <c r="AT539" s="185" t="s">
        <v>172</v>
      </c>
      <c r="AU539" s="185" t="s">
        <v>84</v>
      </c>
      <c r="AY539" s="18" t="s">
        <v>170</v>
      </c>
      <c r="BE539" s="186">
        <f>IF(N539="základní",J539,0)</f>
        <v>0</v>
      </c>
      <c r="BF539" s="186">
        <f>IF(N539="snížená",J539,0)</f>
        <v>0</v>
      </c>
      <c r="BG539" s="186">
        <f>IF(N539="zákl. přenesená",J539,0)</f>
        <v>0</v>
      </c>
      <c r="BH539" s="186">
        <f>IF(N539="sníž. přenesená",J539,0)</f>
        <v>0</v>
      </c>
      <c r="BI539" s="186">
        <f>IF(N539="nulová",J539,0)</f>
        <v>0</v>
      </c>
      <c r="BJ539" s="18" t="s">
        <v>82</v>
      </c>
      <c r="BK539" s="186">
        <f>ROUND(I539*H539,2)</f>
        <v>0</v>
      </c>
      <c r="BL539" s="18" t="s">
        <v>177</v>
      </c>
      <c r="BM539" s="185" t="s">
        <v>3483</v>
      </c>
    </row>
    <row r="540" spans="1:65" s="13" customFormat="1" ht="22.5" x14ac:dyDescent="0.2">
      <c r="B540" s="192"/>
      <c r="C540" s="193"/>
      <c r="D540" s="187" t="s">
        <v>181</v>
      </c>
      <c r="E540" s="194" t="s">
        <v>19</v>
      </c>
      <c r="F540" s="195" t="s">
        <v>3484</v>
      </c>
      <c r="G540" s="193"/>
      <c r="H540" s="196">
        <v>172.29</v>
      </c>
      <c r="I540" s="197"/>
      <c r="J540" s="193"/>
      <c r="K540" s="193"/>
      <c r="L540" s="198"/>
      <c r="M540" s="199"/>
      <c r="N540" s="200"/>
      <c r="O540" s="200"/>
      <c r="P540" s="200"/>
      <c r="Q540" s="200"/>
      <c r="R540" s="200"/>
      <c r="S540" s="200"/>
      <c r="T540" s="201"/>
      <c r="AT540" s="202" t="s">
        <v>181</v>
      </c>
      <c r="AU540" s="202" t="s">
        <v>84</v>
      </c>
      <c r="AV540" s="13" t="s">
        <v>84</v>
      </c>
      <c r="AW540" s="13" t="s">
        <v>35</v>
      </c>
      <c r="AX540" s="13" t="s">
        <v>74</v>
      </c>
      <c r="AY540" s="202" t="s">
        <v>170</v>
      </c>
    </row>
    <row r="541" spans="1:65" s="13" customFormat="1" ht="22.5" x14ac:dyDescent="0.2">
      <c r="B541" s="192"/>
      <c r="C541" s="193"/>
      <c r="D541" s="187" t="s">
        <v>181</v>
      </c>
      <c r="E541" s="194" t="s">
        <v>19</v>
      </c>
      <c r="F541" s="195" t="s">
        <v>3485</v>
      </c>
      <c r="G541" s="193"/>
      <c r="H541" s="196">
        <v>142.77000000000001</v>
      </c>
      <c r="I541" s="197"/>
      <c r="J541" s="193"/>
      <c r="K541" s="193"/>
      <c r="L541" s="198"/>
      <c r="M541" s="199"/>
      <c r="N541" s="200"/>
      <c r="O541" s="200"/>
      <c r="P541" s="200"/>
      <c r="Q541" s="200"/>
      <c r="R541" s="200"/>
      <c r="S541" s="200"/>
      <c r="T541" s="201"/>
      <c r="AT541" s="202" t="s">
        <v>181</v>
      </c>
      <c r="AU541" s="202" t="s">
        <v>84</v>
      </c>
      <c r="AV541" s="13" t="s">
        <v>84</v>
      </c>
      <c r="AW541" s="13" t="s">
        <v>35</v>
      </c>
      <c r="AX541" s="13" t="s">
        <v>74</v>
      </c>
      <c r="AY541" s="202" t="s">
        <v>170</v>
      </c>
    </row>
    <row r="542" spans="1:65" s="13" customFormat="1" x14ac:dyDescent="0.2">
      <c r="B542" s="192"/>
      <c r="C542" s="193"/>
      <c r="D542" s="187" t="s">
        <v>181</v>
      </c>
      <c r="E542" s="194" t="s">
        <v>19</v>
      </c>
      <c r="F542" s="195" t="s">
        <v>3486</v>
      </c>
      <c r="G542" s="193"/>
      <c r="H542" s="196">
        <v>103.62</v>
      </c>
      <c r="I542" s="197"/>
      <c r="J542" s="193"/>
      <c r="K542" s="193"/>
      <c r="L542" s="198"/>
      <c r="M542" s="199"/>
      <c r="N542" s="200"/>
      <c r="O542" s="200"/>
      <c r="P542" s="200"/>
      <c r="Q542" s="200"/>
      <c r="R542" s="200"/>
      <c r="S542" s="200"/>
      <c r="T542" s="201"/>
      <c r="AT542" s="202" t="s">
        <v>181</v>
      </c>
      <c r="AU542" s="202" t="s">
        <v>84</v>
      </c>
      <c r="AV542" s="13" t="s">
        <v>84</v>
      </c>
      <c r="AW542" s="13" t="s">
        <v>35</v>
      </c>
      <c r="AX542" s="13" t="s">
        <v>74</v>
      </c>
      <c r="AY542" s="202" t="s">
        <v>170</v>
      </c>
    </row>
    <row r="543" spans="1:65" s="14" customFormat="1" x14ac:dyDescent="0.2">
      <c r="B543" s="203"/>
      <c r="C543" s="204"/>
      <c r="D543" s="187" t="s">
        <v>181</v>
      </c>
      <c r="E543" s="205" t="s">
        <v>19</v>
      </c>
      <c r="F543" s="206" t="s">
        <v>185</v>
      </c>
      <c r="G543" s="204"/>
      <c r="H543" s="207">
        <v>418.68</v>
      </c>
      <c r="I543" s="208"/>
      <c r="J543" s="204"/>
      <c r="K543" s="204"/>
      <c r="L543" s="209"/>
      <c r="M543" s="210"/>
      <c r="N543" s="211"/>
      <c r="O543" s="211"/>
      <c r="P543" s="211"/>
      <c r="Q543" s="211"/>
      <c r="R543" s="211"/>
      <c r="S543" s="211"/>
      <c r="T543" s="212"/>
      <c r="AT543" s="213" t="s">
        <v>181</v>
      </c>
      <c r="AU543" s="213" t="s">
        <v>84</v>
      </c>
      <c r="AV543" s="14" t="s">
        <v>177</v>
      </c>
      <c r="AW543" s="14" t="s">
        <v>35</v>
      </c>
      <c r="AX543" s="14" t="s">
        <v>82</v>
      </c>
      <c r="AY543" s="213" t="s">
        <v>170</v>
      </c>
    </row>
    <row r="544" spans="1:65" s="2" customFormat="1" ht="24" x14ac:dyDescent="0.2">
      <c r="A544" s="35"/>
      <c r="B544" s="36"/>
      <c r="C544" s="174" t="s">
        <v>909</v>
      </c>
      <c r="D544" s="174" t="s">
        <v>172</v>
      </c>
      <c r="E544" s="175" t="s">
        <v>894</v>
      </c>
      <c r="F544" s="176" t="s">
        <v>895</v>
      </c>
      <c r="G544" s="177" t="s">
        <v>248</v>
      </c>
      <c r="H544" s="178">
        <v>492.78</v>
      </c>
      <c r="I544" s="179"/>
      <c r="J544" s="180">
        <f>ROUND(I544*H544,2)</f>
        <v>0</v>
      </c>
      <c r="K544" s="176" t="s">
        <v>176</v>
      </c>
      <c r="L544" s="40"/>
      <c r="M544" s="181" t="s">
        <v>19</v>
      </c>
      <c r="N544" s="182" t="s">
        <v>45</v>
      </c>
      <c r="O544" s="65"/>
      <c r="P544" s="183">
        <f>O544*H544</f>
        <v>0</v>
      </c>
      <c r="Q544" s="183">
        <v>1.0999999999999999E-2</v>
      </c>
      <c r="R544" s="183">
        <f>Q544*H544</f>
        <v>5.4205799999999993</v>
      </c>
      <c r="S544" s="183">
        <v>0</v>
      </c>
      <c r="T544" s="184">
        <f>S544*H544</f>
        <v>0</v>
      </c>
      <c r="U544" s="35"/>
      <c r="V544" s="35"/>
      <c r="W544" s="35"/>
      <c r="X544" s="35"/>
      <c r="Y544" s="35"/>
      <c r="Z544" s="35"/>
      <c r="AA544" s="35"/>
      <c r="AB544" s="35"/>
      <c r="AC544" s="35"/>
      <c r="AD544" s="35"/>
      <c r="AE544" s="35"/>
      <c r="AR544" s="185" t="s">
        <v>177</v>
      </c>
      <c r="AT544" s="185" t="s">
        <v>172</v>
      </c>
      <c r="AU544" s="185" t="s">
        <v>84</v>
      </c>
      <c r="AY544" s="18" t="s">
        <v>170</v>
      </c>
      <c r="BE544" s="186">
        <f>IF(N544="základní",J544,0)</f>
        <v>0</v>
      </c>
      <c r="BF544" s="186">
        <f>IF(N544="snížená",J544,0)</f>
        <v>0</v>
      </c>
      <c r="BG544" s="186">
        <f>IF(N544="zákl. přenesená",J544,0)</f>
        <v>0</v>
      </c>
      <c r="BH544" s="186">
        <f>IF(N544="sníž. přenesená",J544,0)</f>
        <v>0</v>
      </c>
      <c r="BI544" s="186">
        <f>IF(N544="nulová",J544,0)</f>
        <v>0</v>
      </c>
      <c r="BJ544" s="18" t="s">
        <v>82</v>
      </c>
      <c r="BK544" s="186">
        <f>ROUND(I544*H544,2)</f>
        <v>0</v>
      </c>
      <c r="BL544" s="18" t="s">
        <v>177</v>
      </c>
      <c r="BM544" s="185" t="s">
        <v>3487</v>
      </c>
    </row>
    <row r="545" spans="1:65" s="13" customFormat="1" x14ac:dyDescent="0.2">
      <c r="B545" s="192"/>
      <c r="C545" s="193"/>
      <c r="D545" s="187" t="s">
        <v>181</v>
      </c>
      <c r="E545" s="194" t="s">
        <v>19</v>
      </c>
      <c r="F545" s="195" t="s">
        <v>3488</v>
      </c>
      <c r="G545" s="193"/>
      <c r="H545" s="196">
        <v>285.54000000000002</v>
      </c>
      <c r="I545" s="197"/>
      <c r="J545" s="193"/>
      <c r="K545" s="193"/>
      <c r="L545" s="198"/>
      <c r="M545" s="199"/>
      <c r="N545" s="200"/>
      <c r="O545" s="200"/>
      <c r="P545" s="200"/>
      <c r="Q545" s="200"/>
      <c r="R545" s="200"/>
      <c r="S545" s="200"/>
      <c r="T545" s="201"/>
      <c r="AT545" s="202" t="s">
        <v>181</v>
      </c>
      <c r="AU545" s="202" t="s">
        <v>84</v>
      </c>
      <c r="AV545" s="13" t="s">
        <v>84</v>
      </c>
      <c r="AW545" s="13" t="s">
        <v>35</v>
      </c>
      <c r="AX545" s="13" t="s">
        <v>74</v>
      </c>
      <c r="AY545" s="202" t="s">
        <v>170</v>
      </c>
    </row>
    <row r="546" spans="1:65" s="13" customFormat="1" x14ac:dyDescent="0.2">
      <c r="B546" s="192"/>
      <c r="C546" s="193"/>
      <c r="D546" s="187" t="s">
        <v>181</v>
      </c>
      <c r="E546" s="194" t="s">
        <v>19</v>
      </c>
      <c r="F546" s="195" t="s">
        <v>3489</v>
      </c>
      <c r="G546" s="193"/>
      <c r="H546" s="196">
        <v>207.24</v>
      </c>
      <c r="I546" s="197"/>
      <c r="J546" s="193"/>
      <c r="K546" s="193"/>
      <c r="L546" s="198"/>
      <c r="M546" s="199"/>
      <c r="N546" s="200"/>
      <c r="O546" s="200"/>
      <c r="P546" s="200"/>
      <c r="Q546" s="200"/>
      <c r="R546" s="200"/>
      <c r="S546" s="200"/>
      <c r="T546" s="201"/>
      <c r="AT546" s="202" t="s">
        <v>181</v>
      </c>
      <c r="AU546" s="202" t="s">
        <v>84</v>
      </c>
      <c r="AV546" s="13" t="s">
        <v>84</v>
      </c>
      <c r="AW546" s="13" t="s">
        <v>35</v>
      </c>
      <c r="AX546" s="13" t="s">
        <v>74</v>
      </c>
      <c r="AY546" s="202" t="s">
        <v>170</v>
      </c>
    </row>
    <row r="547" spans="1:65" s="14" customFormat="1" x14ac:dyDescent="0.2">
      <c r="B547" s="203"/>
      <c r="C547" s="204"/>
      <c r="D547" s="187" t="s">
        <v>181</v>
      </c>
      <c r="E547" s="205" t="s">
        <v>19</v>
      </c>
      <c r="F547" s="206" t="s">
        <v>185</v>
      </c>
      <c r="G547" s="204"/>
      <c r="H547" s="207">
        <v>492.78</v>
      </c>
      <c r="I547" s="208"/>
      <c r="J547" s="204"/>
      <c r="K547" s="204"/>
      <c r="L547" s="209"/>
      <c r="M547" s="210"/>
      <c r="N547" s="211"/>
      <c r="O547" s="211"/>
      <c r="P547" s="211"/>
      <c r="Q547" s="211"/>
      <c r="R547" s="211"/>
      <c r="S547" s="211"/>
      <c r="T547" s="212"/>
      <c r="AT547" s="213" t="s">
        <v>181</v>
      </c>
      <c r="AU547" s="213" t="s">
        <v>84</v>
      </c>
      <c r="AV547" s="14" t="s">
        <v>177</v>
      </c>
      <c r="AW547" s="14" t="s">
        <v>35</v>
      </c>
      <c r="AX547" s="14" t="s">
        <v>82</v>
      </c>
      <c r="AY547" s="213" t="s">
        <v>170</v>
      </c>
    </row>
    <row r="548" spans="1:65" s="12" customFormat="1" ht="22.9" customHeight="1" x14ac:dyDescent="0.2">
      <c r="B548" s="158"/>
      <c r="C548" s="159"/>
      <c r="D548" s="160" t="s">
        <v>73</v>
      </c>
      <c r="E548" s="172" t="s">
        <v>227</v>
      </c>
      <c r="F548" s="172" t="s">
        <v>908</v>
      </c>
      <c r="G548" s="159"/>
      <c r="H548" s="159"/>
      <c r="I548" s="162"/>
      <c r="J548" s="173">
        <f>BK548</f>
        <v>0</v>
      </c>
      <c r="K548" s="159"/>
      <c r="L548" s="164"/>
      <c r="M548" s="165"/>
      <c r="N548" s="166"/>
      <c r="O548" s="166"/>
      <c r="P548" s="167">
        <f>SUM(P549:P551)</f>
        <v>0</v>
      </c>
      <c r="Q548" s="166"/>
      <c r="R548" s="167">
        <f>SUM(R549:R551)</f>
        <v>2.8007171299999998</v>
      </c>
      <c r="S548" s="166"/>
      <c r="T548" s="168">
        <f>SUM(T549:T551)</f>
        <v>0</v>
      </c>
      <c r="AR548" s="169" t="s">
        <v>82</v>
      </c>
      <c r="AT548" s="170" t="s">
        <v>73</v>
      </c>
      <c r="AU548" s="170" t="s">
        <v>82</v>
      </c>
      <c r="AY548" s="169" t="s">
        <v>170</v>
      </c>
      <c r="BK548" s="171">
        <f>SUM(BK549:BK551)</f>
        <v>0</v>
      </c>
    </row>
    <row r="549" spans="1:65" s="2" customFormat="1" ht="48" x14ac:dyDescent="0.2">
      <c r="A549" s="35"/>
      <c r="B549" s="36"/>
      <c r="C549" s="174" t="s">
        <v>916</v>
      </c>
      <c r="D549" s="174" t="s">
        <v>172</v>
      </c>
      <c r="E549" s="175" t="s">
        <v>3490</v>
      </c>
      <c r="F549" s="176" t="s">
        <v>3491</v>
      </c>
      <c r="G549" s="177" t="s">
        <v>175</v>
      </c>
      <c r="H549" s="178">
        <v>2.657</v>
      </c>
      <c r="I549" s="179"/>
      <c r="J549" s="180">
        <f>ROUND(I549*H549,2)</f>
        <v>0</v>
      </c>
      <c r="K549" s="176" t="s">
        <v>176</v>
      </c>
      <c r="L549" s="40"/>
      <c r="M549" s="181" t="s">
        <v>19</v>
      </c>
      <c r="N549" s="182" t="s">
        <v>45</v>
      </c>
      <c r="O549" s="65"/>
      <c r="P549" s="183">
        <f>O549*H549</f>
        <v>0</v>
      </c>
      <c r="Q549" s="183">
        <v>1.05409</v>
      </c>
      <c r="R549" s="183">
        <f>Q549*H549</f>
        <v>2.8007171299999998</v>
      </c>
      <c r="S549" s="183">
        <v>0</v>
      </c>
      <c r="T549" s="184">
        <f>S549*H549</f>
        <v>0</v>
      </c>
      <c r="U549" s="35"/>
      <c r="V549" s="35"/>
      <c r="W549" s="35"/>
      <c r="X549" s="35"/>
      <c r="Y549" s="35"/>
      <c r="Z549" s="35"/>
      <c r="AA549" s="35"/>
      <c r="AB549" s="35"/>
      <c r="AC549" s="35"/>
      <c r="AD549" s="35"/>
      <c r="AE549" s="35"/>
      <c r="AR549" s="185" t="s">
        <v>177</v>
      </c>
      <c r="AT549" s="185" t="s">
        <v>172</v>
      </c>
      <c r="AU549" s="185" t="s">
        <v>84</v>
      </c>
      <c r="AY549" s="18" t="s">
        <v>170</v>
      </c>
      <c r="BE549" s="186">
        <f>IF(N549="základní",J549,0)</f>
        <v>0</v>
      </c>
      <c r="BF549" s="186">
        <f>IF(N549="snížená",J549,0)</f>
        <v>0</v>
      </c>
      <c r="BG549" s="186">
        <f>IF(N549="zákl. přenesená",J549,0)</f>
        <v>0</v>
      </c>
      <c r="BH549" s="186">
        <f>IF(N549="sníž. přenesená",J549,0)</f>
        <v>0</v>
      </c>
      <c r="BI549" s="186">
        <f>IF(N549="nulová",J549,0)</f>
        <v>0</v>
      </c>
      <c r="BJ549" s="18" t="s">
        <v>82</v>
      </c>
      <c r="BK549" s="186">
        <f>ROUND(I549*H549,2)</f>
        <v>0</v>
      </c>
      <c r="BL549" s="18" t="s">
        <v>177</v>
      </c>
      <c r="BM549" s="185" t="s">
        <v>3492</v>
      </c>
    </row>
    <row r="550" spans="1:65" s="2" customFormat="1" ht="58.5" x14ac:dyDescent="0.2">
      <c r="A550" s="35"/>
      <c r="B550" s="36"/>
      <c r="C550" s="37"/>
      <c r="D550" s="187" t="s">
        <v>179</v>
      </c>
      <c r="E550" s="37"/>
      <c r="F550" s="188" t="s">
        <v>3493</v>
      </c>
      <c r="G550" s="37"/>
      <c r="H550" s="37"/>
      <c r="I550" s="189"/>
      <c r="J550" s="37"/>
      <c r="K550" s="37"/>
      <c r="L550" s="40"/>
      <c r="M550" s="190"/>
      <c r="N550" s="191"/>
      <c r="O550" s="65"/>
      <c r="P550" s="65"/>
      <c r="Q550" s="65"/>
      <c r="R550" s="65"/>
      <c r="S550" s="65"/>
      <c r="T550" s="66"/>
      <c r="U550" s="35"/>
      <c r="V550" s="35"/>
      <c r="W550" s="35"/>
      <c r="X550" s="35"/>
      <c r="Y550" s="35"/>
      <c r="Z550" s="35"/>
      <c r="AA550" s="35"/>
      <c r="AB550" s="35"/>
      <c r="AC550" s="35"/>
      <c r="AD550" s="35"/>
      <c r="AE550" s="35"/>
      <c r="AT550" s="18" t="s">
        <v>179</v>
      </c>
      <c r="AU550" s="18" t="s">
        <v>84</v>
      </c>
    </row>
    <row r="551" spans="1:65" s="13" customFormat="1" x14ac:dyDescent="0.2">
      <c r="B551" s="192"/>
      <c r="C551" s="193"/>
      <c r="D551" s="187" t="s">
        <v>181</v>
      </c>
      <c r="E551" s="194" t="s">
        <v>19</v>
      </c>
      <c r="F551" s="195" t="s">
        <v>3494</v>
      </c>
      <c r="G551" s="193"/>
      <c r="H551" s="196">
        <v>2.657</v>
      </c>
      <c r="I551" s="197"/>
      <c r="J551" s="193"/>
      <c r="K551" s="193"/>
      <c r="L551" s="198"/>
      <c r="M551" s="199"/>
      <c r="N551" s="200"/>
      <c r="O551" s="200"/>
      <c r="P551" s="200"/>
      <c r="Q551" s="200"/>
      <c r="R551" s="200"/>
      <c r="S551" s="200"/>
      <c r="T551" s="201"/>
      <c r="AT551" s="202" t="s">
        <v>181</v>
      </c>
      <c r="AU551" s="202" t="s">
        <v>84</v>
      </c>
      <c r="AV551" s="13" t="s">
        <v>84</v>
      </c>
      <c r="AW551" s="13" t="s">
        <v>35</v>
      </c>
      <c r="AX551" s="13" t="s">
        <v>74</v>
      </c>
      <c r="AY551" s="202" t="s">
        <v>170</v>
      </c>
    </row>
    <row r="552" spans="1:65" s="12" customFormat="1" ht="22.9" customHeight="1" x14ac:dyDescent="0.2">
      <c r="B552" s="158"/>
      <c r="C552" s="159"/>
      <c r="D552" s="160" t="s">
        <v>73</v>
      </c>
      <c r="E552" s="172" t="s">
        <v>232</v>
      </c>
      <c r="F552" s="172" t="s">
        <v>915</v>
      </c>
      <c r="G552" s="159"/>
      <c r="H552" s="159"/>
      <c r="I552" s="162"/>
      <c r="J552" s="173">
        <f>BK552</f>
        <v>0</v>
      </c>
      <c r="K552" s="159"/>
      <c r="L552" s="164"/>
      <c r="M552" s="165"/>
      <c r="N552" s="166"/>
      <c r="O552" s="166"/>
      <c r="P552" s="167">
        <f>SUM(P553:P621)</f>
        <v>0</v>
      </c>
      <c r="Q552" s="166"/>
      <c r="R552" s="167">
        <f>SUM(R553:R621)</f>
        <v>1.3196968</v>
      </c>
      <c r="S552" s="166"/>
      <c r="T552" s="168">
        <f>SUM(T553:T621)</f>
        <v>10.95</v>
      </c>
      <c r="AR552" s="169" t="s">
        <v>82</v>
      </c>
      <c r="AT552" s="170" t="s">
        <v>73</v>
      </c>
      <c r="AU552" s="170" t="s">
        <v>82</v>
      </c>
      <c r="AY552" s="169" t="s">
        <v>170</v>
      </c>
      <c r="BK552" s="171">
        <f>SUM(BK553:BK621)</f>
        <v>0</v>
      </c>
    </row>
    <row r="553" spans="1:65" s="2" customFormat="1" ht="16.5" customHeight="1" x14ac:dyDescent="0.2">
      <c r="A553" s="35"/>
      <c r="B553" s="36"/>
      <c r="C553" s="174" t="s">
        <v>923</v>
      </c>
      <c r="D553" s="174" t="s">
        <v>172</v>
      </c>
      <c r="E553" s="175" t="s">
        <v>952</v>
      </c>
      <c r="F553" s="176" t="s">
        <v>953</v>
      </c>
      <c r="G553" s="177" t="s">
        <v>954</v>
      </c>
      <c r="H553" s="178">
        <v>12</v>
      </c>
      <c r="I553" s="179"/>
      <c r="J553" s="180">
        <f>ROUND(I553*H553,2)</f>
        <v>0</v>
      </c>
      <c r="K553" s="176" t="s">
        <v>176</v>
      </c>
      <c r="L553" s="40"/>
      <c r="M553" s="181" t="s">
        <v>19</v>
      </c>
      <c r="N553" s="182" t="s">
        <v>45</v>
      </c>
      <c r="O553" s="65"/>
      <c r="P553" s="183">
        <f>O553*H553</f>
        <v>0</v>
      </c>
      <c r="Q553" s="183">
        <v>0</v>
      </c>
      <c r="R553" s="183">
        <f>Q553*H553</f>
        <v>0</v>
      </c>
      <c r="S553" s="183">
        <v>0</v>
      </c>
      <c r="T553" s="184">
        <f>S553*H553</f>
        <v>0</v>
      </c>
      <c r="U553" s="35"/>
      <c r="V553" s="35"/>
      <c r="W553" s="35"/>
      <c r="X553" s="35"/>
      <c r="Y553" s="35"/>
      <c r="Z553" s="35"/>
      <c r="AA553" s="35"/>
      <c r="AB553" s="35"/>
      <c r="AC553" s="35"/>
      <c r="AD553" s="35"/>
      <c r="AE553" s="35"/>
      <c r="AR553" s="185" t="s">
        <v>177</v>
      </c>
      <c r="AT553" s="185" t="s">
        <v>172</v>
      </c>
      <c r="AU553" s="185" t="s">
        <v>84</v>
      </c>
      <c r="AY553" s="18" t="s">
        <v>170</v>
      </c>
      <c r="BE553" s="186">
        <f>IF(N553="základní",J553,0)</f>
        <v>0</v>
      </c>
      <c r="BF553" s="186">
        <f>IF(N553="snížená",J553,0)</f>
        <v>0</v>
      </c>
      <c r="BG553" s="186">
        <f>IF(N553="zákl. přenesená",J553,0)</f>
        <v>0</v>
      </c>
      <c r="BH553" s="186">
        <f>IF(N553="sníž. přenesená",J553,0)</f>
        <v>0</v>
      </c>
      <c r="BI553" s="186">
        <f>IF(N553="nulová",J553,0)</f>
        <v>0</v>
      </c>
      <c r="BJ553" s="18" t="s">
        <v>82</v>
      </c>
      <c r="BK553" s="186">
        <f>ROUND(I553*H553,2)</f>
        <v>0</v>
      </c>
      <c r="BL553" s="18" t="s">
        <v>177</v>
      </c>
      <c r="BM553" s="185" t="s">
        <v>3495</v>
      </c>
    </row>
    <row r="554" spans="1:65" s="2" customFormat="1" ht="39" x14ac:dyDescent="0.2">
      <c r="A554" s="35"/>
      <c r="B554" s="36"/>
      <c r="C554" s="37"/>
      <c r="D554" s="187" t="s">
        <v>179</v>
      </c>
      <c r="E554" s="37"/>
      <c r="F554" s="188" t="s">
        <v>956</v>
      </c>
      <c r="G554" s="37"/>
      <c r="H554" s="37"/>
      <c r="I554" s="189"/>
      <c r="J554" s="37"/>
      <c r="K554" s="37"/>
      <c r="L554" s="40"/>
      <c r="M554" s="190"/>
      <c r="N554" s="191"/>
      <c r="O554" s="65"/>
      <c r="P554" s="65"/>
      <c r="Q554" s="65"/>
      <c r="R554" s="65"/>
      <c r="S554" s="65"/>
      <c r="T554" s="66"/>
      <c r="U554" s="35"/>
      <c r="V554" s="35"/>
      <c r="W554" s="35"/>
      <c r="X554" s="35"/>
      <c r="Y554" s="35"/>
      <c r="Z554" s="35"/>
      <c r="AA554" s="35"/>
      <c r="AB554" s="35"/>
      <c r="AC554" s="35"/>
      <c r="AD554" s="35"/>
      <c r="AE554" s="35"/>
      <c r="AT554" s="18" t="s">
        <v>179</v>
      </c>
      <c r="AU554" s="18" t="s">
        <v>84</v>
      </c>
    </row>
    <row r="555" spans="1:65" s="2" customFormat="1" ht="21.75" customHeight="1" x14ac:dyDescent="0.2">
      <c r="A555" s="35"/>
      <c r="B555" s="36"/>
      <c r="C555" s="174" t="s">
        <v>928</v>
      </c>
      <c r="D555" s="174" t="s">
        <v>172</v>
      </c>
      <c r="E555" s="175" t="s">
        <v>962</v>
      </c>
      <c r="F555" s="176" t="s">
        <v>963</v>
      </c>
      <c r="G555" s="177" t="s">
        <v>954</v>
      </c>
      <c r="H555" s="178">
        <v>240</v>
      </c>
      <c r="I555" s="179"/>
      <c r="J555" s="180">
        <f>ROUND(I555*H555,2)</f>
        <v>0</v>
      </c>
      <c r="K555" s="176" t="s">
        <v>176</v>
      </c>
      <c r="L555" s="40"/>
      <c r="M555" s="181" t="s">
        <v>19</v>
      </c>
      <c r="N555" s="182" t="s">
        <v>45</v>
      </c>
      <c r="O555" s="65"/>
      <c r="P555" s="183">
        <f>O555*H555</f>
        <v>0</v>
      </c>
      <c r="Q555" s="183">
        <v>0</v>
      </c>
      <c r="R555" s="183">
        <f>Q555*H555</f>
        <v>0</v>
      </c>
      <c r="S555" s="183">
        <v>0</v>
      </c>
      <c r="T555" s="184">
        <f>S555*H555</f>
        <v>0</v>
      </c>
      <c r="U555" s="35"/>
      <c r="V555" s="35"/>
      <c r="W555" s="35"/>
      <c r="X555" s="35"/>
      <c r="Y555" s="35"/>
      <c r="Z555" s="35"/>
      <c r="AA555" s="35"/>
      <c r="AB555" s="35"/>
      <c r="AC555" s="35"/>
      <c r="AD555" s="35"/>
      <c r="AE555" s="35"/>
      <c r="AR555" s="185" t="s">
        <v>177</v>
      </c>
      <c r="AT555" s="185" t="s">
        <v>172</v>
      </c>
      <c r="AU555" s="185" t="s">
        <v>84</v>
      </c>
      <c r="AY555" s="18" t="s">
        <v>170</v>
      </c>
      <c r="BE555" s="186">
        <f>IF(N555="základní",J555,0)</f>
        <v>0</v>
      </c>
      <c r="BF555" s="186">
        <f>IF(N555="snížená",J555,0)</f>
        <v>0</v>
      </c>
      <c r="BG555" s="186">
        <f>IF(N555="zákl. přenesená",J555,0)</f>
        <v>0</v>
      </c>
      <c r="BH555" s="186">
        <f>IF(N555="sníž. přenesená",J555,0)</f>
        <v>0</v>
      </c>
      <c r="BI555" s="186">
        <f>IF(N555="nulová",J555,0)</f>
        <v>0</v>
      </c>
      <c r="BJ555" s="18" t="s">
        <v>82</v>
      </c>
      <c r="BK555" s="186">
        <f>ROUND(I555*H555,2)</f>
        <v>0</v>
      </c>
      <c r="BL555" s="18" t="s">
        <v>177</v>
      </c>
      <c r="BM555" s="185" t="s">
        <v>3496</v>
      </c>
    </row>
    <row r="556" spans="1:65" s="2" customFormat="1" ht="39" x14ac:dyDescent="0.2">
      <c r="A556" s="35"/>
      <c r="B556" s="36"/>
      <c r="C556" s="37"/>
      <c r="D556" s="187" t="s">
        <v>179</v>
      </c>
      <c r="E556" s="37"/>
      <c r="F556" s="188" t="s">
        <v>956</v>
      </c>
      <c r="G556" s="37"/>
      <c r="H556" s="37"/>
      <c r="I556" s="189"/>
      <c r="J556" s="37"/>
      <c r="K556" s="37"/>
      <c r="L556" s="40"/>
      <c r="M556" s="190"/>
      <c r="N556" s="191"/>
      <c r="O556" s="65"/>
      <c r="P556" s="65"/>
      <c r="Q556" s="65"/>
      <c r="R556" s="65"/>
      <c r="S556" s="65"/>
      <c r="T556" s="66"/>
      <c r="U556" s="35"/>
      <c r="V556" s="35"/>
      <c r="W556" s="35"/>
      <c r="X556" s="35"/>
      <c r="Y556" s="35"/>
      <c r="Z556" s="35"/>
      <c r="AA556" s="35"/>
      <c r="AB556" s="35"/>
      <c r="AC556" s="35"/>
      <c r="AD556" s="35"/>
      <c r="AE556" s="35"/>
      <c r="AT556" s="18" t="s">
        <v>179</v>
      </c>
      <c r="AU556" s="18" t="s">
        <v>84</v>
      </c>
    </row>
    <row r="557" spans="1:65" s="13" customFormat="1" x14ac:dyDescent="0.2">
      <c r="B557" s="192"/>
      <c r="C557" s="193"/>
      <c r="D557" s="187" t="s">
        <v>181</v>
      </c>
      <c r="E557" s="193"/>
      <c r="F557" s="195" t="s">
        <v>3497</v>
      </c>
      <c r="G557" s="193"/>
      <c r="H557" s="196">
        <v>240</v>
      </c>
      <c r="I557" s="197"/>
      <c r="J557" s="193"/>
      <c r="K557" s="193"/>
      <c r="L557" s="198"/>
      <c r="M557" s="199"/>
      <c r="N557" s="200"/>
      <c r="O557" s="200"/>
      <c r="P557" s="200"/>
      <c r="Q557" s="200"/>
      <c r="R557" s="200"/>
      <c r="S557" s="200"/>
      <c r="T557" s="201"/>
      <c r="AT557" s="202" t="s">
        <v>181</v>
      </c>
      <c r="AU557" s="202" t="s">
        <v>84</v>
      </c>
      <c r="AV557" s="13" t="s">
        <v>84</v>
      </c>
      <c r="AW557" s="13" t="s">
        <v>4</v>
      </c>
      <c r="AX557" s="13" t="s">
        <v>82</v>
      </c>
      <c r="AY557" s="202" t="s">
        <v>170</v>
      </c>
    </row>
    <row r="558" spans="1:65" s="2" customFormat="1" ht="16.5" customHeight="1" x14ac:dyDescent="0.2">
      <c r="A558" s="35"/>
      <c r="B558" s="36"/>
      <c r="C558" s="174" t="s">
        <v>933</v>
      </c>
      <c r="D558" s="174" t="s">
        <v>172</v>
      </c>
      <c r="E558" s="175" t="s">
        <v>972</v>
      </c>
      <c r="F558" s="176" t="s">
        <v>973</v>
      </c>
      <c r="G558" s="177" t="s">
        <v>954</v>
      </c>
      <c r="H558" s="178">
        <v>12</v>
      </c>
      <c r="I558" s="179"/>
      <c r="J558" s="180">
        <f>ROUND(I558*H558,2)</f>
        <v>0</v>
      </c>
      <c r="K558" s="176" t="s">
        <v>176</v>
      </c>
      <c r="L558" s="40"/>
      <c r="M558" s="181" t="s">
        <v>19</v>
      </c>
      <c r="N558" s="182" t="s">
        <v>45</v>
      </c>
      <c r="O558" s="65"/>
      <c r="P558" s="183">
        <f>O558*H558</f>
        <v>0</v>
      </c>
      <c r="Q558" s="183">
        <v>0</v>
      </c>
      <c r="R558" s="183">
        <f>Q558*H558</f>
        <v>0</v>
      </c>
      <c r="S558" s="183">
        <v>0</v>
      </c>
      <c r="T558" s="184">
        <f>S558*H558</f>
        <v>0</v>
      </c>
      <c r="U558" s="35"/>
      <c r="V558" s="35"/>
      <c r="W558" s="35"/>
      <c r="X558" s="35"/>
      <c r="Y558" s="35"/>
      <c r="Z558" s="35"/>
      <c r="AA558" s="35"/>
      <c r="AB558" s="35"/>
      <c r="AC558" s="35"/>
      <c r="AD558" s="35"/>
      <c r="AE558" s="35"/>
      <c r="AR558" s="185" t="s">
        <v>177</v>
      </c>
      <c r="AT558" s="185" t="s">
        <v>172</v>
      </c>
      <c r="AU558" s="185" t="s">
        <v>84</v>
      </c>
      <c r="AY558" s="18" t="s">
        <v>170</v>
      </c>
      <c r="BE558" s="186">
        <f>IF(N558="základní",J558,0)</f>
        <v>0</v>
      </c>
      <c r="BF558" s="186">
        <f>IF(N558="snížená",J558,0)</f>
        <v>0</v>
      </c>
      <c r="BG558" s="186">
        <f>IF(N558="zákl. přenesená",J558,0)</f>
        <v>0</v>
      </c>
      <c r="BH558" s="186">
        <f>IF(N558="sníž. přenesená",J558,0)</f>
        <v>0</v>
      </c>
      <c r="BI558" s="186">
        <f>IF(N558="nulová",J558,0)</f>
        <v>0</v>
      </c>
      <c r="BJ558" s="18" t="s">
        <v>82</v>
      </c>
      <c r="BK558" s="186">
        <f>ROUND(I558*H558,2)</f>
        <v>0</v>
      </c>
      <c r="BL558" s="18" t="s">
        <v>177</v>
      </c>
      <c r="BM558" s="185" t="s">
        <v>3498</v>
      </c>
    </row>
    <row r="559" spans="1:65" s="2" customFormat="1" ht="29.25" x14ac:dyDescent="0.2">
      <c r="A559" s="35"/>
      <c r="B559" s="36"/>
      <c r="C559" s="37"/>
      <c r="D559" s="187" t="s">
        <v>179</v>
      </c>
      <c r="E559" s="37"/>
      <c r="F559" s="188" t="s">
        <v>975</v>
      </c>
      <c r="G559" s="37"/>
      <c r="H559" s="37"/>
      <c r="I559" s="189"/>
      <c r="J559" s="37"/>
      <c r="K559" s="37"/>
      <c r="L559" s="40"/>
      <c r="M559" s="190"/>
      <c r="N559" s="191"/>
      <c r="O559" s="65"/>
      <c r="P559" s="65"/>
      <c r="Q559" s="65"/>
      <c r="R559" s="65"/>
      <c r="S559" s="65"/>
      <c r="T559" s="66"/>
      <c r="U559" s="35"/>
      <c r="V559" s="35"/>
      <c r="W559" s="35"/>
      <c r="X559" s="35"/>
      <c r="Y559" s="35"/>
      <c r="Z559" s="35"/>
      <c r="AA559" s="35"/>
      <c r="AB559" s="35"/>
      <c r="AC559" s="35"/>
      <c r="AD559" s="35"/>
      <c r="AE559" s="35"/>
      <c r="AT559" s="18" t="s">
        <v>179</v>
      </c>
      <c r="AU559" s="18" t="s">
        <v>84</v>
      </c>
    </row>
    <row r="560" spans="1:65" s="2" customFormat="1" ht="24" x14ac:dyDescent="0.2">
      <c r="A560" s="35"/>
      <c r="B560" s="36"/>
      <c r="C560" s="174" t="s">
        <v>938</v>
      </c>
      <c r="D560" s="174" t="s">
        <v>172</v>
      </c>
      <c r="E560" s="175" t="s">
        <v>3499</v>
      </c>
      <c r="F560" s="176" t="s">
        <v>3500</v>
      </c>
      <c r="G560" s="177" t="s">
        <v>272</v>
      </c>
      <c r="H560" s="178">
        <v>2</v>
      </c>
      <c r="I560" s="179"/>
      <c r="J560" s="180">
        <f>ROUND(I560*H560,2)</f>
        <v>0</v>
      </c>
      <c r="K560" s="176" t="s">
        <v>176</v>
      </c>
      <c r="L560" s="40"/>
      <c r="M560" s="181" t="s">
        <v>19</v>
      </c>
      <c r="N560" s="182" t="s">
        <v>45</v>
      </c>
      <c r="O560" s="65"/>
      <c r="P560" s="183">
        <f>O560*H560</f>
        <v>0</v>
      </c>
      <c r="Q560" s="183">
        <v>0</v>
      </c>
      <c r="R560" s="183">
        <f>Q560*H560</f>
        <v>0</v>
      </c>
      <c r="S560" s="183">
        <v>0</v>
      </c>
      <c r="T560" s="184">
        <f>S560*H560</f>
        <v>0</v>
      </c>
      <c r="U560" s="35"/>
      <c r="V560" s="35"/>
      <c r="W560" s="35"/>
      <c r="X560" s="35"/>
      <c r="Y560" s="35"/>
      <c r="Z560" s="35"/>
      <c r="AA560" s="35"/>
      <c r="AB560" s="35"/>
      <c r="AC560" s="35"/>
      <c r="AD560" s="35"/>
      <c r="AE560" s="35"/>
      <c r="AR560" s="185" t="s">
        <v>177</v>
      </c>
      <c r="AT560" s="185" t="s">
        <v>172</v>
      </c>
      <c r="AU560" s="185" t="s">
        <v>84</v>
      </c>
      <c r="AY560" s="18" t="s">
        <v>170</v>
      </c>
      <c r="BE560" s="186">
        <f>IF(N560="základní",J560,0)</f>
        <v>0</v>
      </c>
      <c r="BF560" s="186">
        <f>IF(N560="snížená",J560,0)</f>
        <v>0</v>
      </c>
      <c r="BG560" s="186">
        <f>IF(N560="zákl. přenesená",J560,0)</f>
        <v>0</v>
      </c>
      <c r="BH560" s="186">
        <f>IF(N560="sníž. přenesená",J560,0)</f>
        <v>0</v>
      </c>
      <c r="BI560" s="186">
        <f>IF(N560="nulová",J560,0)</f>
        <v>0</v>
      </c>
      <c r="BJ560" s="18" t="s">
        <v>82</v>
      </c>
      <c r="BK560" s="186">
        <f>ROUND(I560*H560,2)</f>
        <v>0</v>
      </c>
      <c r="BL560" s="18" t="s">
        <v>177</v>
      </c>
      <c r="BM560" s="185" t="s">
        <v>3501</v>
      </c>
    </row>
    <row r="561" spans="1:65" s="2" customFormat="1" ht="29.25" x14ac:dyDescent="0.2">
      <c r="A561" s="35"/>
      <c r="B561" s="36"/>
      <c r="C561" s="37"/>
      <c r="D561" s="187" t="s">
        <v>179</v>
      </c>
      <c r="E561" s="37"/>
      <c r="F561" s="188" t="s">
        <v>984</v>
      </c>
      <c r="G561" s="37"/>
      <c r="H561" s="37"/>
      <c r="I561" s="189"/>
      <c r="J561" s="37"/>
      <c r="K561" s="37"/>
      <c r="L561" s="40"/>
      <c r="M561" s="190"/>
      <c r="N561" s="191"/>
      <c r="O561" s="65"/>
      <c r="P561" s="65"/>
      <c r="Q561" s="65"/>
      <c r="R561" s="65"/>
      <c r="S561" s="65"/>
      <c r="T561" s="66"/>
      <c r="U561" s="35"/>
      <c r="V561" s="35"/>
      <c r="W561" s="35"/>
      <c r="X561" s="35"/>
      <c r="Y561" s="35"/>
      <c r="Z561" s="35"/>
      <c r="AA561" s="35"/>
      <c r="AB561" s="35"/>
      <c r="AC561" s="35"/>
      <c r="AD561" s="35"/>
      <c r="AE561" s="35"/>
      <c r="AT561" s="18" t="s">
        <v>179</v>
      </c>
      <c r="AU561" s="18" t="s">
        <v>84</v>
      </c>
    </row>
    <row r="562" spans="1:65" s="2" customFormat="1" ht="24" x14ac:dyDescent="0.2">
      <c r="A562" s="35"/>
      <c r="B562" s="36"/>
      <c r="C562" s="174" t="s">
        <v>942</v>
      </c>
      <c r="D562" s="174" t="s">
        <v>172</v>
      </c>
      <c r="E562" s="175" t="s">
        <v>3502</v>
      </c>
      <c r="F562" s="176" t="s">
        <v>3503</v>
      </c>
      <c r="G562" s="177" t="s">
        <v>272</v>
      </c>
      <c r="H562" s="178">
        <v>170</v>
      </c>
      <c r="I562" s="179"/>
      <c r="J562" s="180">
        <f>ROUND(I562*H562,2)</f>
        <v>0</v>
      </c>
      <c r="K562" s="176" t="s">
        <v>176</v>
      </c>
      <c r="L562" s="40"/>
      <c r="M562" s="181" t="s">
        <v>19</v>
      </c>
      <c r="N562" s="182" t="s">
        <v>45</v>
      </c>
      <c r="O562" s="65"/>
      <c r="P562" s="183">
        <f>O562*H562</f>
        <v>0</v>
      </c>
      <c r="Q562" s="183">
        <v>0</v>
      </c>
      <c r="R562" s="183">
        <f>Q562*H562</f>
        <v>0</v>
      </c>
      <c r="S562" s="183">
        <v>0</v>
      </c>
      <c r="T562" s="184">
        <f>S562*H562</f>
        <v>0</v>
      </c>
      <c r="U562" s="35"/>
      <c r="V562" s="35"/>
      <c r="W562" s="35"/>
      <c r="X562" s="35"/>
      <c r="Y562" s="35"/>
      <c r="Z562" s="35"/>
      <c r="AA562" s="35"/>
      <c r="AB562" s="35"/>
      <c r="AC562" s="35"/>
      <c r="AD562" s="35"/>
      <c r="AE562" s="35"/>
      <c r="AR562" s="185" t="s">
        <v>177</v>
      </c>
      <c r="AT562" s="185" t="s">
        <v>172</v>
      </c>
      <c r="AU562" s="185" t="s">
        <v>84</v>
      </c>
      <c r="AY562" s="18" t="s">
        <v>170</v>
      </c>
      <c r="BE562" s="186">
        <f>IF(N562="základní",J562,0)</f>
        <v>0</v>
      </c>
      <c r="BF562" s="186">
        <f>IF(N562="snížená",J562,0)</f>
        <v>0</v>
      </c>
      <c r="BG562" s="186">
        <f>IF(N562="zákl. přenesená",J562,0)</f>
        <v>0</v>
      </c>
      <c r="BH562" s="186">
        <f>IF(N562="sníž. přenesená",J562,0)</f>
        <v>0</v>
      </c>
      <c r="BI562" s="186">
        <f>IF(N562="nulová",J562,0)</f>
        <v>0</v>
      </c>
      <c r="BJ562" s="18" t="s">
        <v>82</v>
      </c>
      <c r="BK562" s="186">
        <f>ROUND(I562*H562,2)</f>
        <v>0</v>
      </c>
      <c r="BL562" s="18" t="s">
        <v>177</v>
      </c>
      <c r="BM562" s="185" t="s">
        <v>3504</v>
      </c>
    </row>
    <row r="563" spans="1:65" s="2" customFormat="1" ht="29.25" x14ac:dyDescent="0.2">
      <c r="A563" s="35"/>
      <c r="B563" s="36"/>
      <c r="C563" s="37"/>
      <c r="D563" s="187" t="s">
        <v>179</v>
      </c>
      <c r="E563" s="37"/>
      <c r="F563" s="188" t="s">
        <v>984</v>
      </c>
      <c r="G563" s="37"/>
      <c r="H563" s="37"/>
      <c r="I563" s="189"/>
      <c r="J563" s="37"/>
      <c r="K563" s="37"/>
      <c r="L563" s="40"/>
      <c r="M563" s="190"/>
      <c r="N563" s="191"/>
      <c r="O563" s="65"/>
      <c r="P563" s="65"/>
      <c r="Q563" s="65"/>
      <c r="R563" s="65"/>
      <c r="S563" s="65"/>
      <c r="T563" s="66"/>
      <c r="U563" s="35"/>
      <c r="V563" s="35"/>
      <c r="W563" s="35"/>
      <c r="X563" s="35"/>
      <c r="Y563" s="35"/>
      <c r="Z563" s="35"/>
      <c r="AA563" s="35"/>
      <c r="AB563" s="35"/>
      <c r="AC563" s="35"/>
      <c r="AD563" s="35"/>
      <c r="AE563" s="35"/>
      <c r="AT563" s="18" t="s">
        <v>179</v>
      </c>
      <c r="AU563" s="18" t="s">
        <v>84</v>
      </c>
    </row>
    <row r="564" spans="1:65" s="13" customFormat="1" x14ac:dyDescent="0.2">
      <c r="B564" s="192"/>
      <c r="C564" s="193"/>
      <c r="D564" s="187" t="s">
        <v>181</v>
      </c>
      <c r="E564" s="193"/>
      <c r="F564" s="195" t="s">
        <v>989</v>
      </c>
      <c r="G564" s="193"/>
      <c r="H564" s="196">
        <v>170</v>
      </c>
      <c r="I564" s="197"/>
      <c r="J564" s="193"/>
      <c r="K564" s="193"/>
      <c r="L564" s="198"/>
      <c r="M564" s="199"/>
      <c r="N564" s="200"/>
      <c r="O564" s="200"/>
      <c r="P564" s="200"/>
      <c r="Q564" s="200"/>
      <c r="R564" s="200"/>
      <c r="S564" s="200"/>
      <c r="T564" s="201"/>
      <c r="AT564" s="202" t="s">
        <v>181</v>
      </c>
      <c r="AU564" s="202" t="s">
        <v>84</v>
      </c>
      <c r="AV564" s="13" t="s">
        <v>84</v>
      </c>
      <c r="AW564" s="13" t="s">
        <v>4</v>
      </c>
      <c r="AX564" s="13" t="s">
        <v>82</v>
      </c>
      <c r="AY564" s="202" t="s">
        <v>170</v>
      </c>
    </row>
    <row r="565" spans="1:65" s="2" customFormat="1" ht="24" x14ac:dyDescent="0.2">
      <c r="A565" s="35"/>
      <c r="B565" s="36"/>
      <c r="C565" s="174" t="s">
        <v>946</v>
      </c>
      <c r="D565" s="174" t="s">
        <v>172</v>
      </c>
      <c r="E565" s="175" t="s">
        <v>991</v>
      </c>
      <c r="F565" s="176" t="s">
        <v>992</v>
      </c>
      <c r="G565" s="177" t="s">
        <v>272</v>
      </c>
      <c r="H565" s="178">
        <v>2</v>
      </c>
      <c r="I565" s="179"/>
      <c r="J565" s="180">
        <f>ROUND(I565*H565,2)</f>
        <v>0</v>
      </c>
      <c r="K565" s="176" t="s">
        <v>176</v>
      </c>
      <c r="L565" s="40"/>
      <c r="M565" s="181" t="s">
        <v>19</v>
      </c>
      <c r="N565" s="182" t="s">
        <v>45</v>
      </c>
      <c r="O565" s="65"/>
      <c r="P565" s="183">
        <f>O565*H565</f>
        <v>0</v>
      </c>
      <c r="Q565" s="183">
        <v>0</v>
      </c>
      <c r="R565" s="183">
        <f>Q565*H565</f>
        <v>0</v>
      </c>
      <c r="S565" s="183">
        <v>0</v>
      </c>
      <c r="T565" s="184">
        <f>S565*H565</f>
        <v>0</v>
      </c>
      <c r="U565" s="35"/>
      <c r="V565" s="35"/>
      <c r="W565" s="35"/>
      <c r="X565" s="35"/>
      <c r="Y565" s="35"/>
      <c r="Z565" s="35"/>
      <c r="AA565" s="35"/>
      <c r="AB565" s="35"/>
      <c r="AC565" s="35"/>
      <c r="AD565" s="35"/>
      <c r="AE565" s="35"/>
      <c r="AR565" s="185" t="s">
        <v>177</v>
      </c>
      <c r="AT565" s="185" t="s">
        <v>172</v>
      </c>
      <c r="AU565" s="185" t="s">
        <v>84</v>
      </c>
      <c r="AY565" s="18" t="s">
        <v>170</v>
      </c>
      <c r="BE565" s="186">
        <f>IF(N565="základní",J565,0)</f>
        <v>0</v>
      </c>
      <c r="BF565" s="186">
        <f>IF(N565="snížená",J565,0)</f>
        <v>0</v>
      </c>
      <c r="BG565" s="186">
        <f>IF(N565="zákl. přenesená",J565,0)</f>
        <v>0</v>
      </c>
      <c r="BH565" s="186">
        <f>IF(N565="sníž. přenesená",J565,0)</f>
        <v>0</v>
      </c>
      <c r="BI565" s="186">
        <f>IF(N565="nulová",J565,0)</f>
        <v>0</v>
      </c>
      <c r="BJ565" s="18" t="s">
        <v>82</v>
      </c>
      <c r="BK565" s="186">
        <f>ROUND(I565*H565,2)</f>
        <v>0</v>
      </c>
      <c r="BL565" s="18" t="s">
        <v>177</v>
      </c>
      <c r="BM565" s="185" t="s">
        <v>3505</v>
      </c>
    </row>
    <row r="566" spans="1:65" s="2" customFormat="1" ht="24" x14ac:dyDescent="0.2">
      <c r="A566" s="35"/>
      <c r="B566" s="36"/>
      <c r="C566" s="174" t="s">
        <v>951</v>
      </c>
      <c r="D566" s="174" t="s">
        <v>172</v>
      </c>
      <c r="E566" s="175" t="s">
        <v>995</v>
      </c>
      <c r="F566" s="176" t="s">
        <v>996</v>
      </c>
      <c r="G566" s="177" t="s">
        <v>248</v>
      </c>
      <c r="H566" s="178">
        <v>519.25</v>
      </c>
      <c r="I566" s="179"/>
      <c r="J566" s="180">
        <f>ROUND(I566*H566,2)</f>
        <v>0</v>
      </c>
      <c r="K566" s="176" t="s">
        <v>176</v>
      </c>
      <c r="L566" s="40"/>
      <c r="M566" s="181" t="s">
        <v>19</v>
      </c>
      <c r="N566" s="182" t="s">
        <v>45</v>
      </c>
      <c r="O566" s="65"/>
      <c r="P566" s="183">
        <f>O566*H566</f>
        <v>0</v>
      </c>
      <c r="Q566" s="183">
        <v>4.0000000000000003E-5</v>
      </c>
      <c r="R566" s="183">
        <f>Q566*H566</f>
        <v>2.077E-2</v>
      </c>
      <c r="S566" s="183">
        <v>0</v>
      </c>
      <c r="T566" s="184">
        <f>S566*H566</f>
        <v>0</v>
      </c>
      <c r="U566" s="35"/>
      <c r="V566" s="35"/>
      <c r="W566" s="35"/>
      <c r="X566" s="35"/>
      <c r="Y566" s="35"/>
      <c r="Z566" s="35"/>
      <c r="AA566" s="35"/>
      <c r="AB566" s="35"/>
      <c r="AC566" s="35"/>
      <c r="AD566" s="35"/>
      <c r="AE566" s="35"/>
      <c r="AR566" s="185" t="s">
        <v>177</v>
      </c>
      <c r="AT566" s="185" t="s">
        <v>172</v>
      </c>
      <c r="AU566" s="185" t="s">
        <v>84</v>
      </c>
      <c r="AY566" s="18" t="s">
        <v>170</v>
      </c>
      <c r="BE566" s="186">
        <f>IF(N566="základní",J566,0)</f>
        <v>0</v>
      </c>
      <c r="BF566" s="186">
        <f>IF(N566="snížená",J566,0)</f>
        <v>0</v>
      </c>
      <c r="BG566" s="186">
        <f>IF(N566="zákl. přenesená",J566,0)</f>
        <v>0</v>
      </c>
      <c r="BH566" s="186">
        <f>IF(N566="sníž. přenesená",J566,0)</f>
        <v>0</v>
      </c>
      <c r="BI566" s="186">
        <f>IF(N566="nulová",J566,0)</f>
        <v>0</v>
      </c>
      <c r="BJ566" s="18" t="s">
        <v>82</v>
      </c>
      <c r="BK566" s="186">
        <f>ROUND(I566*H566,2)</f>
        <v>0</v>
      </c>
      <c r="BL566" s="18" t="s">
        <v>177</v>
      </c>
      <c r="BM566" s="185" t="s">
        <v>3506</v>
      </c>
    </row>
    <row r="567" spans="1:65" s="2" customFormat="1" ht="165.75" x14ac:dyDescent="0.2">
      <c r="A567" s="35"/>
      <c r="B567" s="36"/>
      <c r="C567" s="37"/>
      <c r="D567" s="187" t="s">
        <v>179</v>
      </c>
      <c r="E567" s="37"/>
      <c r="F567" s="188" t="s">
        <v>998</v>
      </c>
      <c r="G567" s="37"/>
      <c r="H567" s="37"/>
      <c r="I567" s="189"/>
      <c r="J567" s="37"/>
      <c r="K567" s="37"/>
      <c r="L567" s="40"/>
      <c r="M567" s="190"/>
      <c r="N567" s="191"/>
      <c r="O567" s="65"/>
      <c r="P567" s="65"/>
      <c r="Q567" s="65"/>
      <c r="R567" s="65"/>
      <c r="S567" s="65"/>
      <c r="T567" s="66"/>
      <c r="U567" s="35"/>
      <c r="V567" s="35"/>
      <c r="W567" s="35"/>
      <c r="X567" s="35"/>
      <c r="Y567" s="35"/>
      <c r="Z567" s="35"/>
      <c r="AA567" s="35"/>
      <c r="AB567" s="35"/>
      <c r="AC567" s="35"/>
      <c r="AD567" s="35"/>
      <c r="AE567" s="35"/>
      <c r="AT567" s="18" t="s">
        <v>179</v>
      </c>
      <c r="AU567" s="18" t="s">
        <v>84</v>
      </c>
    </row>
    <row r="568" spans="1:65" s="13" customFormat="1" x14ac:dyDescent="0.2">
      <c r="B568" s="192"/>
      <c r="C568" s="193"/>
      <c r="D568" s="187" t="s">
        <v>181</v>
      </c>
      <c r="E568" s="194" t="s">
        <v>19</v>
      </c>
      <c r="F568" s="195" t="s">
        <v>3507</v>
      </c>
      <c r="G568" s="193"/>
      <c r="H568" s="196">
        <v>155.72999999999999</v>
      </c>
      <c r="I568" s="197"/>
      <c r="J568" s="193"/>
      <c r="K568" s="193"/>
      <c r="L568" s="198"/>
      <c r="M568" s="199"/>
      <c r="N568" s="200"/>
      <c r="O568" s="200"/>
      <c r="P568" s="200"/>
      <c r="Q568" s="200"/>
      <c r="R568" s="200"/>
      <c r="S568" s="200"/>
      <c r="T568" s="201"/>
      <c r="AT568" s="202" t="s">
        <v>181</v>
      </c>
      <c r="AU568" s="202" t="s">
        <v>84</v>
      </c>
      <c r="AV568" s="13" t="s">
        <v>84</v>
      </c>
      <c r="AW568" s="13" t="s">
        <v>35</v>
      </c>
      <c r="AX568" s="13" t="s">
        <v>74</v>
      </c>
      <c r="AY568" s="202" t="s">
        <v>170</v>
      </c>
    </row>
    <row r="569" spans="1:65" s="13" customFormat="1" x14ac:dyDescent="0.2">
      <c r="B569" s="192"/>
      <c r="C569" s="193"/>
      <c r="D569" s="187" t="s">
        <v>181</v>
      </c>
      <c r="E569" s="194" t="s">
        <v>19</v>
      </c>
      <c r="F569" s="195" t="s">
        <v>3508</v>
      </c>
      <c r="G569" s="193"/>
      <c r="H569" s="196">
        <v>155.15</v>
      </c>
      <c r="I569" s="197"/>
      <c r="J569" s="193"/>
      <c r="K569" s="193"/>
      <c r="L569" s="198"/>
      <c r="M569" s="199"/>
      <c r="N569" s="200"/>
      <c r="O569" s="200"/>
      <c r="P569" s="200"/>
      <c r="Q569" s="200"/>
      <c r="R569" s="200"/>
      <c r="S569" s="200"/>
      <c r="T569" s="201"/>
      <c r="AT569" s="202" t="s">
        <v>181</v>
      </c>
      <c r="AU569" s="202" t="s">
        <v>84</v>
      </c>
      <c r="AV569" s="13" t="s">
        <v>84</v>
      </c>
      <c r="AW569" s="13" t="s">
        <v>35</v>
      </c>
      <c r="AX569" s="13" t="s">
        <v>74</v>
      </c>
      <c r="AY569" s="202" t="s">
        <v>170</v>
      </c>
    </row>
    <row r="570" spans="1:65" s="13" customFormat="1" x14ac:dyDescent="0.2">
      <c r="B570" s="192"/>
      <c r="C570" s="193"/>
      <c r="D570" s="187" t="s">
        <v>181</v>
      </c>
      <c r="E570" s="194" t="s">
        <v>19</v>
      </c>
      <c r="F570" s="195" t="s">
        <v>3509</v>
      </c>
      <c r="G570" s="193"/>
      <c r="H570" s="196">
        <v>208.37</v>
      </c>
      <c r="I570" s="197"/>
      <c r="J570" s="193"/>
      <c r="K570" s="193"/>
      <c r="L570" s="198"/>
      <c r="M570" s="199"/>
      <c r="N570" s="200"/>
      <c r="O570" s="200"/>
      <c r="P570" s="200"/>
      <c r="Q570" s="200"/>
      <c r="R570" s="200"/>
      <c r="S570" s="200"/>
      <c r="T570" s="201"/>
      <c r="AT570" s="202" t="s">
        <v>181</v>
      </c>
      <c r="AU570" s="202" t="s">
        <v>84</v>
      </c>
      <c r="AV570" s="13" t="s">
        <v>84</v>
      </c>
      <c r="AW570" s="13" t="s">
        <v>35</v>
      </c>
      <c r="AX570" s="13" t="s">
        <v>74</v>
      </c>
      <c r="AY570" s="202" t="s">
        <v>170</v>
      </c>
    </row>
    <row r="571" spans="1:65" s="2" customFormat="1" ht="24" x14ac:dyDescent="0.2">
      <c r="A571" s="35"/>
      <c r="B571" s="36"/>
      <c r="C571" s="174" t="s">
        <v>957</v>
      </c>
      <c r="D571" s="174" t="s">
        <v>172</v>
      </c>
      <c r="E571" s="175" t="s">
        <v>3510</v>
      </c>
      <c r="F571" s="176" t="s">
        <v>3511</v>
      </c>
      <c r="G571" s="177" t="s">
        <v>248</v>
      </c>
      <c r="H571" s="178">
        <v>172.17</v>
      </c>
      <c r="I571" s="179"/>
      <c r="J571" s="180">
        <f>ROUND(I571*H571,2)</f>
        <v>0</v>
      </c>
      <c r="K571" s="176" t="s">
        <v>176</v>
      </c>
      <c r="L571" s="40"/>
      <c r="M571" s="181" t="s">
        <v>19</v>
      </c>
      <c r="N571" s="182" t="s">
        <v>45</v>
      </c>
      <c r="O571" s="65"/>
      <c r="P571" s="183">
        <f>O571*H571</f>
        <v>0</v>
      </c>
      <c r="Q571" s="183">
        <v>4.0000000000000003E-5</v>
      </c>
      <c r="R571" s="183">
        <f>Q571*H571</f>
        <v>6.8868000000000002E-3</v>
      </c>
      <c r="S571" s="183">
        <v>0</v>
      </c>
      <c r="T571" s="184">
        <f>S571*H571</f>
        <v>0</v>
      </c>
      <c r="U571" s="35"/>
      <c r="V571" s="35"/>
      <c r="W571" s="35"/>
      <c r="X571" s="35"/>
      <c r="Y571" s="35"/>
      <c r="Z571" s="35"/>
      <c r="AA571" s="35"/>
      <c r="AB571" s="35"/>
      <c r="AC571" s="35"/>
      <c r="AD571" s="35"/>
      <c r="AE571" s="35"/>
      <c r="AR571" s="185" t="s">
        <v>177</v>
      </c>
      <c r="AT571" s="185" t="s">
        <v>172</v>
      </c>
      <c r="AU571" s="185" t="s">
        <v>84</v>
      </c>
      <c r="AY571" s="18" t="s">
        <v>170</v>
      </c>
      <c r="BE571" s="186">
        <f>IF(N571="základní",J571,0)</f>
        <v>0</v>
      </c>
      <c r="BF571" s="186">
        <f>IF(N571="snížená",J571,0)</f>
        <v>0</v>
      </c>
      <c r="BG571" s="186">
        <f>IF(N571="zákl. přenesená",J571,0)</f>
        <v>0</v>
      </c>
      <c r="BH571" s="186">
        <f>IF(N571="sníž. přenesená",J571,0)</f>
        <v>0</v>
      </c>
      <c r="BI571" s="186">
        <f>IF(N571="nulová",J571,0)</f>
        <v>0</v>
      </c>
      <c r="BJ571" s="18" t="s">
        <v>82</v>
      </c>
      <c r="BK571" s="186">
        <f>ROUND(I571*H571,2)</f>
        <v>0</v>
      </c>
      <c r="BL571" s="18" t="s">
        <v>177</v>
      </c>
      <c r="BM571" s="185" t="s">
        <v>3512</v>
      </c>
    </row>
    <row r="572" spans="1:65" s="2" customFormat="1" ht="165.75" x14ac:dyDescent="0.2">
      <c r="A572" s="35"/>
      <c r="B572" s="36"/>
      <c r="C572" s="37"/>
      <c r="D572" s="187" t="s">
        <v>179</v>
      </c>
      <c r="E572" s="37"/>
      <c r="F572" s="188" t="s">
        <v>998</v>
      </c>
      <c r="G572" s="37"/>
      <c r="H572" s="37"/>
      <c r="I572" s="189"/>
      <c r="J572" s="37"/>
      <c r="K572" s="37"/>
      <c r="L572" s="40"/>
      <c r="M572" s="190"/>
      <c r="N572" s="191"/>
      <c r="O572" s="65"/>
      <c r="P572" s="65"/>
      <c r="Q572" s="65"/>
      <c r="R572" s="65"/>
      <c r="S572" s="65"/>
      <c r="T572" s="66"/>
      <c r="U572" s="35"/>
      <c r="V572" s="35"/>
      <c r="W572" s="35"/>
      <c r="X572" s="35"/>
      <c r="Y572" s="35"/>
      <c r="Z572" s="35"/>
      <c r="AA572" s="35"/>
      <c r="AB572" s="35"/>
      <c r="AC572" s="35"/>
      <c r="AD572" s="35"/>
      <c r="AE572" s="35"/>
      <c r="AT572" s="18" t="s">
        <v>179</v>
      </c>
      <c r="AU572" s="18" t="s">
        <v>84</v>
      </c>
    </row>
    <row r="573" spans="1:65" s="13" customFormat="1" x14ac:dyDescent="0.2">
      <c r="B573" s="192"/>
      <c r="C573" s="193"/>
      <c r="D573" s="187" t="s">
        <v>181</v>
      </c>
      <c r="E573" s="194" t="s">
        <v>19</v>
      </c>
      <c r="F573" s="195" t="s">
        <v>3513</v>
      </c>
      <c r="G573" s="193"/>
      <c r="H573" s="196">
        <v>172.17</v>
      </c>
      <c r="I573" s="197"/>
      <c r="J573" s="193"/>
      <c r="K573" s="193"/>
      <c r="L573" s="198"/>
      <c r="M573" s="199"/>
      <c r="N573" s="200"/>
      <c r="O573" s="200"/>
      <c r="P573" s="200"/>
      <c r="Q573" s="200"/>
      <c r="R573" s="200"/>
      <c r="S573" s="200"/>
      <c r="T573" s="201"/>
      <c r="AT573" s="202" t="s">
        <v>181</v>
      </c>
      <c r="AU573" s="202" t="s">
        <v>84</v>
      </c>
      <c r="AV573" s="13" t="s">
        <v>84</v>
      </c>
      <c r="AW573" s="13" t="s">
        <v>35</v>
      </c>
      <c r="AX573" s="13" t="s">
        <v>74</v>
      </c>
      <c r="AY573" s="202" t="s">
        <v>170</v>
      </c>
    </row>
    <row r="574" spans="1:65" s="2" customFormat="1" ht="16.5" customHeight="1" x14ac:dyDescent="0.2">
      <c r="A574" s="35"/>
      <c r="B574" s="36"/>
      <c r="C574" s="174" t="s">
        <v>961</v>
      </c>
      <c r="D574" s="174" t="s">
        <v>172</v>
      </c>
      <c r="E574" s="175" t="s">
        <v>1001</v>
      </c>
      <c r="F574" s="176" t="s">
        <v>1002</v>
      </c>
      <c r="G574" s="177" t="s">
        <v>439</v>
      </c>
      <c r="H574" s="178">
        <v>8</v>
      </c>
      <c r="I574" s="179"/>
      <c r="J574" s="180">
        <f>ROUND(I574*H574,2)</f>
        <v>0</v>
      </c>
      <c r="K574" s="176" t="s">
        <v>176</v>
      </c>
      <c r="L574" s="40"/>
      <c r="M574" s="181" t="s">
        <v>19</v>
      </c>
      <c r="N574" s="182" t="s">
        <v>45</v>
      </c>
      <c r="O574" s="65"/>
      <c r="P574" s="183">
        <f>O574*H574</f>
        <v>0</v>
      </c>
      <c r="Q574" s="183">
        <v>1.8000000000000001E-4</v>
      </c>
      <c r="R574" s="183">
        <f>Q574*H574</f>
        <v>1.4400000000000001E-3</v>
      </c>
      <c r="S574" s="183">
        <v>0</v>
      </c>
      <c r="T574" s="184">
        <f>S574*H574</f>
        <v>0</v>
      </c>
      <c r="U574" s="35"/>
      <c r="V574" s="35"/>
      <c r="W574" s="35"/>
      <c r="X574" s="35"/>
      <c r="Y574" s="35"/>
      <c r="Z574" s="35"/>
      <c r="AA574" s="35"/>
      <c r="AB574" s="35"/>
      <c r="AC574" s="35"/>
      <c r="AD574" s="35"/>
      <c r="AE574" s="35"/>
      <c r="AR574" s="185" t="s">
        <v>177</v>
      </c>
      <c r="AT574" s="185" t="s">
        <v>172</v>
      </c>
      <c r="AU574" s="185" t="s">
        <v>84</v>
      </c>
      <c r="AY574" s="18" t="s">
        <v>170</v>
      </c>
      <c r="BE574" s="186">
        <f>IF(N574="základní",J574,0)</f>
        <v>0</v>
      </c>
      <c r="BF574" s="186">
        <f>IF(N574="snížená",J574,0)</f>
        <v>0</v>
      </c>
      <c r="BG574" s="186">
        <f>IF(N574="zákl. přenesená",J574,0)</f>
        <v>0</v>
      </c>
      <c r="BH574" s="186">
        <f>IF(N574="sníž. přenesená",J574,0)</f>
        <v>0</v>
      </c>
      <c r="BI574" s="186">
        <f>IF(N574="nulová",J574,0)</f>
        <v>0</v>
      </c>
      <c r="BJ574" s="18" t="s">
        <v>82</v>
      </c>
      <c r="BK574" s="186">
        <f>ROUND(I574*H574,2)</f>
        <v>0</v>
      </c>
      <c r="BL574" s="18" t="s">
        <v>177</v>
      </c>
      <c r="BM574" s="185" t="s">
        <v>3514</v>
      </c>
    </row>
    <row r="575" spans="1:65" s="2" customFormat="1" ht="68.25" x14ac:dyDescent="0.2">
      <c r="A575" s="35"/>
      <c r="B575" s="36"/>
      <c r="C575" s="37"/>
      <c r="D575" s="187" t="s">
        <v>179</v>
      </c>
      <c r="E575" s="37"/>
      <c r="F575" s="188" t="s">
        <v>1004</v>
      </c>
      <c r="G575" s="37"/>
      <c r="H575" s="37"/>
      <c r="I575" s="189"/>
      <c r="J575" s="37"/>
      <c r="K575" s="37"/>
      <c r="L575" s="40"/>
      <c r="M575" s="190"/>
      <c r="N575" s="191"/>
      <c r="O575" s="65"/>
      <c r="P575" s="65"/>
      <c r="Q575" s="65"/>
      <c r="R575" s="65"/>
      <c r="S575" s="65"/>
      <c r="T575" s="66"/>
      <c r="U575" s="35"/>
      <c r="V575" s="35"/>
      <c r="W575" s="35"/>
      <c r="X575" s="35"/>
      <c r="Y575" s="35"/>
      <c r="Z575" s="35"/>
      <c r="AA575" s="35"/>
      <c r="AB575" s="35"/>
      <c r="AC575" s="35"/>
      <c r="AD575" s="35"/>
      <c r="AE575" s="35"/>
      <c r="AT575" s="18" t="s">
        <v>179</v>
      </c>
      <c r="AU575" s="18" t="s">
        <v>84</v>
      </c>
    </row>
    <row r="576" spans="1:65" s="2" customFormat="1" ht="16.5" customHeight="1" x14ac:dyDescent="0.2">
      <c r="A576" s="35"/>
      <c r="B576" s="36"/>
      <c r="C576" s="214" t="s">
        <v>966</v>
      </c>
      <c r="D576" s="214" t="s">
        <v>239</v>
      </c>
      <c r="E576" s="215" t="s">
        <v>1006</v>
      </c>
      <c r="F576" s="216" t="s">
        <v>1007</v>
      </c>
      <c r="G576" s="217" t="s">
        <v>439</v>
      </c>
      <c r="H576" s="218">
        <v>8</v>
      </c>
      <c r="I576" s="219"/>
      <c r="J576" s="220">
        <f>ROUND(I576*H576,2)</f>
        <v>0</v>
      </c>
      <c r="K576" s="216" t="s">
        <v>176</v>
      </c>
      <c r="L576" s="221"/>
      <c r="M576" s="222" t="s">
        <v>19</v>
      </c>
      <c r="N576" s="223" t="s">
        <v>45</v>
      </c>
      <c r="O576" s="65"/>
      <c r="P576" s="183">
        <f>O576*H576</f>
        <v>0</v>
      </c>
      <c r="Q576" s="183">
        <v>1.2E-2</v>
      </c>
      <c r="R576" s="183">
        <f>Q576*H576</f>
        <v>9.6000000000000002E-2</v>
      </c>
      <c r="S576" s="183">
        <v>0</v>
      </c>
      <c r="T576" s="184">
        <f>S576*H576</f>
        <v>0</v>
      </c>
      <c r="U576" s="35"/>
      <c r="V576" s="35"/>
      <c r="W576" s="35"/>
      <c r="X576" s="35"/>
      <c r="Y576" s="35"/>
      <c r="Z576" s="35"/>
      <c r="AA576" s="35"/>
      <c r="AB576" s="35"/>
      <c r="AC576" s="35"/>
      <c r="AD576" s="35"/>
      <c r="AE576" s="35"/>
      <c r="AR576" s="185" t="s">
        <v>227</v>
      </c>
      <c r="AT576" s="185" t="s">
        <v>239</v>
      </c>
      <c r="AU576" s="185" t="s">
        <v>84</v>
      </c>
      <c r="AY576" s="18" t="s">
        <v>170</v>
      </c>
      <c r="BE576" s="186">
        <f>IF(N576="základní",J576,0)</f>
        <v>0</v>
      </c>
      <c r="BF576" s="186">
        <f>IF(N576="snížená",J576,0)</f>
        <v>0</v>
      </c>
      <c r="BG576" s="186">
        <f>IF(N576="zákl. přenesená",J576,0)</f>
        <v>0</v>
      </c>
      <c r="BH576" s="186">
        <f>IF(N576="sníž. přenesená",J576,0)</f>
        <v>0</v>
      </c>
      <c r="BI576" s="186">
        <f>IF(N576="nulová",J576,0)</f>
        <v>0</v>
      </c>
      <c r="BJ576" s="18" t="s">
        <v>82</v>
      </c>
      <c r="BK576" s="186">
        <f>ROUND(I576*H576,2)</f>
        <v>0</v>
      </c>
      <c r="BL576" s="18" t="s">
        <v>177</v>
      </c>
      <c r="BM576" s="185" t="s">
        <v>3515</v>
      </c>
    </row>
    <row r="577" spans="1:65" s="2" customFormat="1" ht="21.75" customHeight="1" x14ac:dyDescent="0.2">
      <c r="A577" s="35"/>
      <c r="B577" s="36"/>
      <c r="C577" s="174" t="s">
        <v>971</v>
      </c>
      <c r="D577" s="174" t="s">
        <v>172</v>
      </c>
      <c r="E577" s="175" t="s">
        <v>3516</v>
      </c>
      <c r="F577" s="176" t="s">
        <v>3517</v>
      </c>
      <c r="G577" s="177" t="s">
        <v>242</v>
      </c>
      <c r="H577" s="178">
        <v>0.67500000000000004</v>
      </c>
      <c r="I577" s="179"/>
      <c r="J577" s="180">
        <f>ROUND(I577*H577,2)</f>
        <v>0</v>
      </c>
      <c r="K577" s="176" t="s">
        <v>176</v>
      </c>
      <c r="L577" s="40"/>
      <c r="M577" s="181" t="s">
        <v>19</v>
      </c>
      <c r="N577" s="182" t="s">
        <v>45</v>
      </c>
      <c r="O577" s="65"/>
      <c r="P577" s="183">
        <f>O577*H577</f>
        <v>0</v>
      </c>
      <c r="Q577" s="183">
        <v>0</v>
      </c>
      <c r="R577" s="183">
        <f>Q577*H577</f>
        <v>0</v>
      </c>
      <c r="S577" s="183">
        <v>0</v>
      </c>
      <c r="T577" s="184">
        <f>S577*H577</f>
        <v>0</v>
      </c>
      <c r="U577" s="35"/>
      <c r="V577" s="35"/>
      <c r="W577" s="35"/>
      <c r="X577" s="35"/>
      <c r="Y577" s="35"/>
      <c r="Z577" s="35"/>
      <c r="AA577" s="35"/>
      <c r="AB577" s="35"/>
      <c r="AC577" s="35"/>
      <c r="AD577" s="35"/>
      <c r="AE577" s="35"/>
      <c r="AR577" s="185" t="s">
        <v>177</v>
      </c>
      <c r="AT577" s="185" t="s">
        <v>172</v>
      </c>
      <c r="AU577" s="185" t="s">
        <v>84</v>
      </c>
      <c r="AY577" s="18" t="s">
        <v>170</v>
      </c>
      <c r="BE577" s="186">
        <f>IF(N577="základní",J577,0)</f>
        <v>0</v>
      </c>
      <c r="BF577" s="186">
        <f>IF(N577="snížená",J577,0)</f>
        <v>0</v>
      </c>
      <c r="BG577" s="186">
        <f>IF(N577="zákl. přenesená",J577,0)</f>
        <v>0</v>
      </c>
      <c r="BH577" s="186">
        <f>IF(N577="sníž. přenesená",J577,0)</f>
        <v>0</v>
      </c>
      <c r="BI577" s="186">
        <f>IF(N577="nulová",J577,0)</f>
        <v>0</v>
      </c>
      <c r="BJ577" s="18" t="s">
        <v>82</v>
      </c>
      <c r="BK577" s="186">
        <f>ROUND(I577*H577,2)</f>
        <v>0</v>
      </c>
      <c r="BL577" s="18" t="s">
        <v>177</v>
      </c>
      <c r="BM577" s="185" t="s">
        <v>3518</v>
      </c>
    </row>
    <row r="578" spans="1:65" s="2" customFormat="1" ht="39" x14ac:dyDescent="0.2">
      <c r="A578" s="35"/>
      <c r="B578" s="36"/>
      <c r="C578" s="37"/>
      <c r="D578" s="187" t="s">
        <v>179</v>
      </c>
      <c r="E578" s="37"/>
      <c r="F578" s="188" t="s">
        <v>3519</v>
      </c>
      <c r="G578" s="37"/>
      <c r="H578" s="37"/>
      <c r="I578" s="189"/>
      <c r="J578" s="37"/>
      <c r="K578" s="37"/>
      <c r="L578" s="40"/>
      <c r="M578" s="190"/>
      <c r="N578" s="191"/>
      <c r="O578" s="65"/>
      <c r="P578" s="65"/>
      <c r="Q578" s="65"/>
      <c r="R578" s="65"/>
      <c r="S578" s="65"/>
      <c r="T578" s="66"/>
      <c r="U578" s="35"/>
      <c r="V578" s="35"/>
      <c r="W578" s="35"/>
      <c r="X578" s="35"/>
      <c r="Y578" s="35"/>
      <c r="Z578" s="35"/>
      <c r="AA578" s="35"/>
      <c r="AB578" s="35"/>
      <c r="AC578" s="35"/>
      <c r="AD578" s="35"/>
      <c r="AE578" s="35"/>
      <c r="AT578" s="18" t="s">
        <v>179</v>
      </c>
      <c r="AU578" s="18" t="s">
        <v>84</v>
      </c>
    </row>
    <row r="579" spans="1:65" s="2" customFormat="1" ht="16.5" customHeight="1" x14ac:dyDescent="0.2">
      <c r="A579" s="35"/>
      <c r="B579" s="36"/>
      <c r="C579" s="214" t="s">
        <v>976</v>
      </c>
      <c r="D579" s="214" t="s">
        <v>239</v>
      </c>
      <c r="E579" s="215" t="s">
        <v>3520</v>
      </c>
      <c r="F579" s="216" t="s">
        <v>3521</v>
      </c>
      <c r="G579" s="217" t="s">
        <v>242</v>
      </c>
      <c r="H579" s="218">
        <v>0.20699999999999999</v>
      </c>
      <c r="I579" s="219"/>
      <c r="J579" s="220">
        <f>ROUND(I579*H579,2)</f>
        <v>0</v>
      </c>
      <c r="K579" s="216" t="s">
        <v>176</v>
      </c>
      <c r="L579" s="221"/>
      <c r="M579" s="222" t="s">
        <v>19</v>
      </c>
      <c r="N579" s="223" t="s">
        <v>45</v>
      </c>
      <c r="O579" s="65"/>
      <c r="P579" s="183">
        <f>O579*H579</f>
        <v>0</v>
      </c>
      <c r="Q579" s="183">
        <v>1</v>
      </c>
      <c r="R579" s="183">
        <f>Q579*H579</f>
        <v>0.20699999999999999</v>
      </c>
      <c r="S579" s="183">
        <v>0</v>
      </c>
      <c r="T579" s="184">
        <f>S579*H579</f>
        <v>0</v>
      </c>
      <c r="U579" s="35"/>
      <c r="V579" s="35"/>
      <c r="W579" s="35"/>
      <c r="X579" s="35"/>
      <c r="Y579" s="35"/>
      <c r="Z579" s="35"/>
      <c r="AA579" s="35"/>
      <c r="AB579" s="35"/>
      <c r="AC579" s="35"/>
      <c r="AD579" s="35"/>
      <c r="AE579" s="35"/>
      <c r="AR579" s="185" t="s">
        <v>227</v>
      </c>
      <c r="AT579" s="185" t="s">
        <v>239</v>
      </c>
      <c r="AU579" s="185" t="s">
        <v>84</v>
      </c>
      <c r="AY579" s="18" t="s">
        <v>170</v>
      </c>
      <c r="BE579" s="186">
        <f>IF(N579="základní",J579,0)</f>
        <v>0</v>
      </c>
      <c r="BF579" s="186">
        <f>IF(N579="snížená",J579,0)</f>
        <v>0</v>
      </c>
      <c r="BG579" s="186">
        <f>IF(N579="zákl. přenesená",J579,0)</f>
        <v>0</v>
      </c>
      <c r="BH579" s="186">
        <f>IF(N579="sníž. přenesená",J579,0)</f>
        <v>0</v>
      </c>
      <c r="BI579" s="186">
        <f>IF(N579="nulová",J579,0)</f>
        <v>0</v>
      </c>
      <c r="BJ579" s="18" t="s">
        <v>82</v>
      </c>
      <c r="BK579" s="186">
        <f>ROUND(I579*H579,2)</f>
        <v>0</v>
      </c>
      <c r="BL579" s="18" t="s">
        <v>177</v>
      </c>
      <c r="BM579" s="185" t="s">
        <v>3522</v>
      </c>
    </row>
    <row r="580" spans="1:65" s="13" customFormat="1" x14ac:dyDescent="0.2">
      <c r="B580" s="192"/>
      <c r="C580" s="193"/>
      <c r="D580" s="187" t="s">
        <v>181</v>
      </c>
      <c r="E580" s="194" t="s">
        <v>19</v>
      </c>
      <c r="F580" s="195" t="s">
        <v>3523</v>
      </c>
      <c r="G580" s="193"/>
      <c r="H580" s="196">
        <v>0.107</v>
      </c>
      <c r="I580" s="197"/>
      <c r="J580" s="193"/>
      <c r="K580" s="193"/>
      <c r="L580" s="198"/>
      <c r="M580" s="199"/>
      <c r="N580" s="200"/>
      <c r="O580" s="200"/>
      <c r="P580" s="200"/>
      <c r="Q580" s="200"/>
      <c r="R580" s="200"/>
      <c r="S580" s="200"/>
      <c r="T580" s="201"/>
      <c r="AT580" s="202" t="s">
        <v>181</v>
      </c>
      <c r="AU580" s="202" t="s">
        <v>84</v>
      </c>
      <c r="AV580" s="13" t="s">
        <v>84</v>
      </c>
      <c r="AW580" s="13" t="s">
        <v>35</v>
      </c>
      <c r="AX580" s="13" t="s">
        <v>74</v>
      </c>
      <c r="AY580" s="202" t="s">
        <v>170</v>
      </c>
    </row>
    <row r="581" spans="1:65" s="13" customFormat="1" x14ac:dyDescent="0.2">
      <c r="B581" s="192"/>
      <c r="C581" s="193"/>
      <c r="D581" s="187" t="s">
        <v>181</v>
      </c>
      <c r="E581" s="194" t="s">
        <v>19</v>
      </c>
      <c r="F581" s="195" t="s">
        <v>3524</v>
      </c>
      <c r="G581" s="193"/>
      <c r="H581" s="196">
        <v>0.09</v>
      </c>
      <c r="I581" s="197"/>
      <c r="J581" s="193"/>
      <c r="K581" s="193"/>
      <c r="L581" s="198"/>
      <c r="M581" s="199"/>
      <c r="N581" s="200"/>
      <c r="O581" s="200"/>
      <c r="P581" s="200"/>
      <c r="Q581" s="200"/>
      <c r="R581" s="200"/>
      <c r="S581" s="200"/>
      <c r="T581" s="201"/>
      <c r="AT581" s="202" t="s">
        <v>181</v>
      </c>
      <c r="AU581" s="202" t="s">
        <v>84</v>
      </c>
      <c r="AV581" s="13" t="s">
        <v>84</v>
      </c>
      <c r="AW581" s="13" t="s">
        <v>35</v>
      </c>
      <c r="AX581" s="13" t="s">
        <v>74</v>
      </c>
      <c r="AY581" s="202" t="s">
        <v>170</v>
      </c>
    </row>
    <row r="582" spans="1:65" s="13" customFormat="1" x14ac:dyDescent="0.2">
      <c r="B582" s="192"/>
      <c r="C582" s="193"/>
      <c r="D582" s="187" t="s">
        <v>181</v>
      </c>
      <c r="E582" s="193"/>
      <c r="F582" s="195" t="s">
        <v>3525</v>
      </c>
      <c r="G582" s="193"/>
      <c r="H582" s="196">
        <v>0.20699999999999999</v>
      </c>
      <c r="I582" s="197"/>
      <c r="J582" s="193"/>
      <c r="K582" s="193"/>
      <c r="L582" s="198"/>
      <c r="M582" s="199"/>
      <c r="N582" s="200"/>
      <c r="O582" s="200"/>
      <c r="P582" s="200"/>
      <c r="Q582" s="200"/>
      <c r="R582" s="200"/>
      <c r="S582" s="200"/>
      <c r="T582" s="201"/>
      <c r="AT582" s="202" t="s">
        <v>181</v>
      </c>
      <c r="AU582" s="202" t="s">
        <v>84</v>
      </c>
      <c r="AV582" s="13" t="s">
        <v>84</v>
      </c>
      <c r="AW582" s="13" t="s">
        <v>4</v>
      </c>
      <c r="AX582" s="13" t="s">
        <v>82</v>
      </c>
      <c r="AY582" s="202" t="s">
        <v>170</v>
      </c>
    </row>
    <row r="583" spans="1:65" s="2" customFormat="1" ht="16.5" customHeight="1" x14ac:dyDescent="0.2">
      <c r="A583" s="35"/>
      <c r="B583" s="36"/>
      <c r="C583" s="214" t="s">
        <v>980</v>
      </c>
      <c r="D583" s="214" t="s">
        <v>239</v>
      </c>
      <c r="E583" s="215" t="s">
        <v>3526</v>
      </c>
      <c r="F583" s="216" t="s">
        <v>3527</v>
      </c>
      <c r="G583" s="217" t="s">
        <v>242</v>
      </c>
      <c r="H583" s="218">
        <v>0.32600000000000001</v>
      </c>
      <c r="I583" s="219"/>
      <c r="J583" s="220">
        <f>ROUND(I583*H583,2)</f>
        <v>0</v>
      </c>
      <c r="K583" s="216" t="s">
        <v>176</v>
      </c>
      <c r="L583" s="221"/>
      <c r="M583" s="222" t="s">
        <v>19</v>
      </c>
      <c r="N583" s="223" t="s">
        <v>45</v>
      </c>
      <c r="O583" s="65"/>
      <c r="P583" s="183">
        <f>O583*H583</f>
        <v>0</v>
      </c>
      <c r="Q583" s="183">
        <v>1</v>
      </c>
      <c r="R583" s="183">
        <f>Q583*H583</f>
        <v>0.32600000000000001</v>
      </c>
      <c r="S583" s="183">
        <v>0</v>
      </c>
      <c r="T583" s="184">
        <f>S583*H583</f>
        <v>0</v>
      </c>
      <c r="U583" s="35"/>
      <c r="V583" s="35"/>
      <c r="W583" s="35"/>
      <c r="X583" s="35"/>
      <c r="Y583" s="35"/>
      <c r="Z583" s="35"/>
      <c r="AA583" s="35"/>
      <c r="AB583" s="35"/>
      <c r="AC583" s="35"/>
      <c r="AD583" s="35"/>
      <c r="AE583" s="35"/>
      <c r="AR583" s="185" t="s">
        <v>227</v>
      </c>
      <c r="AT583" s="185" t="s">
        <v>239</v>
      </c>
      <c r="AU583" s="185" t="s">
        <v>84</v>
      </c>
      <c r="AY583" s="18" t="s">
        <v>170</v>
      </c>
      <c r="BE583" s="186">
        <f>IF(N583="základní",J583,0)</f>
        <v>0</v>
      </c>
      <c r="BF583" s="186">
        <f>IF(N583="snížená",J583,0)</f>
        <v>0</v>
      </c>
      <c r="BG583" s="186">
        <f>IF(N583="zákl. přenesená",J583,0)</f>
        <v>0</v>
      </c>
      <c r="BH583" s="186">
        <f>IF(N583="sníž. přenesená",J583,0)</f>
        <v>0</v>
      </c>
      <c r="BI583" s="186">
        <f>IF(N583="nulová",J583,0)</f>
        <v>0</v>
      </c>
      <c r="BJ583" s="18" t="s">
        <v>82</v>
      </c>
      <c r="BK583" s="186">
        <f>ROUND(I583*H583,2)</f>
        <v>0</v>
      </c>
      <c r="BL583" s="18" t="s">
        <v>177</v>
      </c>
      <c r="BM583" s="185" t="s">
        <v>3528</v>
      </c>
    </row>
    <row r="584" spans="1:65" s="13" customFormat="1" x14ac:dyDescent="0.2">
      <c r="B584" s="192"/>
      <c r="C584" s="193"/>
      <c r="D584" s="187" t="s">
        <v>181</v>
      </c>
      <c r="E584" s="194" t="s">
        <v>19</v>
      </c>
      <c r="F584" s="195" t="s">
        <v>3529</v>
      </c>
      <c r="G584" s="193"/>
      <c r="H584" s="196">
        <v>0.31</v>
      </c>
      <c r="I584" s="197"/>
      <c r="J584" s="193"/>
      <c r="K584" s="193"/>
      <c r="L584" s="198"/>
      <c r="M584" s="199"/>
      <c r="N584" s="200"/>
      <c r="O584" s="200"/>
      <c r="P584" s="200"/>
      <c r="Q584" s="200"/>
      <c r="R584" s="200"/>
      <c r="S584" s="200"/>
      <c r="T584" s="201"/>
      <c r="AT584" s="202" t="s">
        <v>181</v>
      </c>
      <c r="AU584" s="202" t="s">
        <v>84</v>
      </c>
      <c r="AV584" s="13" t="s">
        <v>84</v>
      </c>
      <c r="AW584" s="13" t="s">
        <v>35</v>
      </c>
      <c r="AX584" s="13" t="s">
        <v>74</v>
      </c>
      <c r="AY584" s="202" t="s">
        <v>170</v>
      </c>
    </row>
    <row r="585" spans="1:65" s="13" customFormat="1" x14ac:dyDescent="0.2">
      <c r="B585" s="192"/>
      <c r="C585" s="193"/>
      <c r="D585" s="187" t="s">
        <v>181</v>
      </c>
      <c r="E585" s="193"/>
      <c r="F585" s="195" t="s">
        <v>3530</v>
      </c>
      <c r="G585" s="193"/>
      <c r="H585" s="196">
        <v>0.32600000000000001</v>
      </c>
      <c r="I585" s="197"/>
      <c r="J585" s="193"/>
      <c r="K585" s="193"/>
      <c r="L585" s="198"/>
      <c r="M585" s="199"/>
      <c r="N585" s="200"/>
      <c r="O585" s="200"/>
      <c r="P585" s="200"/>
      <c r="Q585" s="200"/>
      <c r="R585" s="200"/>
      <c r="S585" s="200"/>
      <c r="T585" s="201"/>
      <c r="AT585" s="202" t="s">
        <v>181</v>
      </c>
      <c r="AU585" s="202" t="s">
        <v>84</v>
      </c>
      <c r="AV585" s="13" t="s">
        <v>84</v>
      </c>
      <c r="AW585" s="13" t="s">
        <v>4</v>
      </c>
      <c r="AX585" s="13" t="s">
        <v>82</v>
      </c>
      <c r="AY585" s="202" t="s">
        <v>170</v>
      </c>
    </row>
    <row r="586" spans="1:65" s="2" customFormat="1" ht="16.5" customHeight="1" x14ac:dyDescent="0.2">
      <c r="A586" s="35"/>
      <c r="B586" s="36"/>
      <c r="C586" s="214" t="s">
        <v>985</v>
      </c>
      <c r="D586" s="214" t="s">
        <v>239</v>
      </c>
      <c r="E586" s="215" t="s">
        <v>3531</v>
      </c>
      <c r="F586" s="216" t="s">
        <v>3532</v>
      </c>
      <c r="G586" s="217" t="s">
        <v>242</v>
      </c>
      <c r="H586" s="218">
        <v>8.5000000000000006E-2</v>
      </c>
      <c r="I586" s="219"/>
      <c r="J586" s="220">
        <f>ROUND(I586*H586,2)</f>
        <v>0</v>
      </c>
      <c r="K586" s="216" t="s">
        <v>176</v>
      </c>
      <c r="L586" s="221"/>
      <c r="M586" s="222" t="s">
        <v>19</v>
      </c>
      <c r="N586" s="223" t="s">
        <v>45</v>
      </c>
      <c r="O586" s="65"/>
      <c r="P586" s="183">
        <f>O586*H586</f>
        <v>0</v>
      </c>
      <c r="Q586" s="183">
        <v>1</v>
      </c>
      <c r="R586" s="183">
        <f>Q586*H586</f>
        <v>8.5000000000000006E-2</v>
      </c>
      <c r="S586" s="183">
        <v>0</v>
      </c>
      <c r="T586" s="184">
        <f>S586*H586</f>
        <v>0</v>
      </c>
      <c r="U586" s="35"/>
      <c r="V586" s="35"/>
      <c r="W586" s="35"/>
      <c r="X586" s="35"/>
      <c r="Y586" s="35"/>
      <c r="Z586" s="35"/>
      <c r="AA586" s="35"/>
      <c r="AB586" s="35"/>
      <c r="AC586" s="35"/>
      <c r="AD586" s="35"/>
      <c r="AE586" s="35"/>
      <c r="AR586" s="185" t="s">
        <v>227</v>
      </c>
      <c r="AT586" s="185" t="s">
        <v>239</v>
      </c>
      <c r="AU586" s="185" t="s">
        <v>84</v>
      </c>
      <c r="AY586" s="18" t="s">
        <v>170</v>
      </c>
      <c r="BE586" s="186">
        <f>IF(N586="základní",J586,0)</f>
        <v>0</v>
      </c>
      <c r="BF586" s="186">
        <f>IF(N586="snížená",J586,0)</f>
        <v>0</v>
      </c>
      <c r="BG586" s="186">
        <f>IF(N586="zákl. přenesená",J586,0)</f>
        <v>0</v>
      </c>
      <c r="BH586" s="186">
        <f>IF(N586="sníž. přenesená",J586,0)</f>
        <v>0</v>
      </c>
      <c r="BI586" s="186">
        <f>IF(N586="nulová",J586,0)</f>
        <v>0</v>
      </c>
      <c r="BJ586" s="18" t="s">
        <v>82</v>
      </c>
      <c r="BK586" s="186">
        <f>ROUND(I586*H586,2)</f>
        <v>0</v>
      </c>
      <c r="BL586" s="18" t="s">
        <v>177</v>
      </c>
      <c r="BM586" s="185" t="s">
        <v>3533</v>
      </c>
    </row>
    <row r="587" spans="1:65" s="13" customFormat="1" x14ac:dyDescent="0.2">
      <c r="B587" s="192"/>
      <c r="C587" s="193"/>
      <c r="D587" s="187" t="s">
        <v>181</v>
      </c>
      <c r="E587" s="194" t="s">
        <v>19</v>
      </c>
      <c r="F587" s="195" t="s">
        <v>3534</v>
      </c>
      <c r="G587" s="193"/>
      <c r="H587" s="196">
        <v>8.1000000000000003E-2</v>
      </c>
      <c r="I587" s="197"/>
      <c r="J587" s="193"/>
      <c r="K587" s="193"/>
      <c r="L587" s="198"/>
      <c r="M587" s="199"/>
      <c r="N587" s="200"/>
      <c r="O587" s="200"/>
      <c r="P587" s="200"/>
      <c r="Q587" s="200"/>
      <c r="R587" s="200"/>
      <c r="S587" s="200"/>
      <c r="T587" s="201"/>
      <c r="AT587" s="202" t="s">
        <v>181</v>
      </c>
      <c r="AU587" s="202" t="s">
        <v>84</v>
      </c>
      <c r="AV587" s="13" t="s">
        <v>84</v>
      </c>
      <c r="AW587" s="13" t="s">
        <v>35</v>
      </c>
      <c r="AX587" s="13" t="s">
        <v>74</v>
      </c>
      <c r="AY587" s="202" t="s">
        <v>170</v>
      </c>
    </row>
    <row r="588" spans="1:65" s="13" customFormat="1" x14ac:dyDescent="0.2">
      <c r="B588" s="192"/>
      <c r="C588" s="193"/>
      <c r="D588" s="187" t="s">
        <v>181</v>
      </c>
      <c r="E588" s="193"/>
      <c r="F588" s="195" t="s">
        <v>3535</v>
      </c>
      <c r="G588" s="193"/>
      <c r="H588" s="196">
        <v>8.5000000000000006E-2</v>
      </c>
      <c r="I588" s="197"/>
      <c r="J588" s="193"/>
      <c r="K588" s="193"/>
      <c r="L588" s="198"/>
      <c r="M588" s="199"/>
      <c r="N588" s="200"/>
      <c r="O588" s="200"/>
      <c r="P588" s="200"/>
      <c r="Q588" s="200"/>
      <c r="R588" s="200"/>
      <c r="S588" s="200"/>
      <c r="T588" s="201"/>
      <c r="AT588" s="202" t="s">
        <v>181</v>
      </c>
      <c r="AU588" s="202" t="s">
        <v>84</v>
      </c>
      <c r="AV588" s="13" t="s">
        <v>84</v>
      </c>
      <c r="AW588" s="13" t="s">
        <v>4</v>
      </c>
      <c r="AX588" s="13" t="s">
        <v>82</v>
      </c>
      <c r="AY588" s="202" t="s">
        <v>170</v>
      </c>
    </row>
    <row r="589" spans="1:65" s="2" customFormat="1" ht="16.5" customHeight="1" x14ac:dyDescent="0.2">
      <c r="A589" s="35"/>
      <c r="B589" s="36"/>
      <c r="C589" s="214" t="s">
        <v>990</v>
      </c>
      <c r="D589" s="214" t="s">
        <v>239</v>
      </c>
      <c r="E589" s="215" t="s">
        <v>3536</v>
      </c>
      <c r="F589" s="216" t="s">
        <v>3537</v>
      </c>
      <c r="G589" s="217" t="s">
        <v>242</v>
      </c>
      <c r="H589" s="218">
        <v>4.3999999999999997E-2</v>
      </c>
      <c r="I589" s="219"/>
      <c r="J589" s="220">
        <f>ROUND(I589*H589,2)</f>
        <v>0</v>
      </c>
      <c r="K589" s="216" t="s">
        <v>176</v>
      </c>
      <c r="L589" s="221"/>
      <c r="M589" s="222" t="s">
        <v>19</v>
      </c>
      <c r="N589" s="223" t="s">
        <v>45</v>
      </c>
      <c r="O589" s="65"/>
      <c r="P589" s="183">
        <f>O589*H589</f>
        <v>0</v>
      </c>
      <c r="Q589" s="183">
        <v>1</v>
      </c>
      <c r="R589" s="183">
        <f>Q589*H589</f>
        <v>4.3999999999999997E-2</v>
      </c>
      <c r="S589" s="183">
        <v>0</v>
      </c>
      <c r="T589" s="184">
        <f>S589*H589</f>
        <v>0</v>
      </c>
      <c r="U589" s="35"/>
      <c r="V589" s="35"/>
      <c r="W589" s="35"/>
      <c r="X589" s="35"/>
      <c r="Y589" s="35"/>
      <c r="Z589" s="35"/>
      <c r="AA589" s="35"/>
      <c r="AB589" s="35"/>
      <c r="AC589" s="35"/>
      <c r="AD589" s="35"/>
      <c r="AE589" s="35"/>
      <c r="AR589" s="185" t="s">
        <v>227</v>
      </c>
      <c r="AT589" s="185" t="s">
        <v>239</v>
      </c>
      <c r="AU589" s="185" t="s">
        <v>84</v>
      </c>
      <c r="AY589" s="18" t="s">
        <v>170</v>
      </c>
      <c r="BE589" s="186">
        <f>IF(N589="základní",J589,0)</f>
        <v>0</v>
      </c>
      <c r="BF589" s="186">
        <f>IF(N589="snížená",J589,0)</f>
        <v>0</v>
      </c>
      <c r="BG589" s="186">
        <f>IF(N589="zákl. přenesená",J589,0)</f>
        <v>0</v>
      </c>
      <c r="BH589" s="186">
        <f>IF(N589="sníž. přenesená",J589,0)</f>
        <v>0</v>
      </c>
      <c r="BI589" s="186">
        <f>IF(N589="nulová",J589,0)</f>
        <v>0</v>
      </c>
      <c r="BJ589" s="18" t="s">
        <v>82</v>
      </c>
      <c r="BK589" s="186">
        <f>ROUND(I589*H589,2)</f>
        <v>0</v>
      </c>
      <c r="BL589" s="18" t="s">
        <v>177</v>
      </c>
      <c r="BM589" s="185" t="s">
        <v>3538</v>
      </c>
    </row>
    <row r="590" spans="1:65" s="13" customFormat="1" x14ac:dyDescent="0.2">
      <c r="B590" s="192"/>
      <c r="C590" s="193"/>
      <c r="D590" s="187" t="s">
        <v>181</v>
      </c>
      <c r="E590" s="194" t="s">
        <v>19</v>
      </c>
      <c r="F590" s="195" t="s">
        <v>3539</v>
      </c>
      <c r="G590" s="193"/>
      <c r="H590" s="196">
        <v>4.2000000000000003E-2</v>
      </c>
      <c r="I590" s="197"/>
      <c r="J590" s="193"/>
      <c r="K590" s="193"/>
      <c r="L590" s="198"/>
      <c r="M590" s="199"/>
      <c r="N590" s="200"/>
      <c r="O590" s="200"/>
      <c r="P590" s="200"/>
      <c r="Q590" s="200"/>
      <c r="R590" s="200"/>
      <c r="S590" s="200"/>
      <c r="T590" s="201"/>
      <c r="AT590" s="202" t="s">
        <v>181</v>
      </c>
      <c r="AU590" s="202" t="s">
        <v>84</v>
      </c>
      <c r="AV590" s="13" t="s">
        <v>84</v>
      </c>
      <c r="AW590" s="13" t="s">
        <v>35</v>
      </c>
      <c r="AX590" s="13" t="s">
        <v>74</v>
      </c>
      <c r="AY590" s="202" t="s">
        <v>170</v>
      </c>
    </row>
    <row r="591" spans="1:65" s="13" customFormat="1" x14ac:dyDescent="0.2">
      <c r="B591" s="192"/>
      <c r="C591" s="193"/>
      <c r="D591" s="187" t="s">
        <v>181</v>
      </c>
      <c r="E591" s="193"/>
      <c r="F591" s="195" t="s">
        <v>3540</v>
      </c>
      <c r="G591" s="193"/>
      <c r="H591" s="196">
        <v>4.3999999999999997E-2</v>
      </c>
      <c r="I591" s="197"/>
      <c r="J591" s="193"/>
      <c r="K591" s="193"/>
      <c r="L591" s="198"/>
      <c r="M591" s="199"/>
      <c r="N591" s="200"/>
      <c r="O591" s="200"/>
      <c r="P591" s="200"/>
      <c r="Q591" s="200"/>
      <c r="R591" s="200"/>
      <c r="S591" s="200"/>
      <c r="T591" s="201"/>
      <c r="AT591" s="202" t="s">
        <v>181</v>
      </c>
      <c r="AU591" s="202" t="s">
        <v>84</v>
      </c>
      <c r="AV591" s="13" t="s">
        <v>84</v>
      </c>
      <c r="AW591" s="13" t="s">
        <v>4</v>
      </c>
      <c r="AX591" s="13" t="s">
        <v>82</v>
      </c>
      <c r="AY591" s="202" t="s">
        <v>170</v>
      </c>
    </row>
    <row r="592" spans="1:65" s="2" customFormat="1" ht="16.5" customHeight="1" x14ac:dyDescent="0.2">
      <c r="A592" s="35"/>
      <c r="B592" s="36"/>
      <c r="C592" s="214" t="s">
        <v>994</v>
      </c>
      <c r="D592" s="214" t="s">
        <v>239</v>
      </c>
      <c r="E592" s="215" t="s">
        <v>2563</v>
      </c>
      <c r="F592" s="216" t="s">
        <v>2564</v>
      </c>
      <c r="G592" s="217" t="s">
        <v>242</v>
      </c>
      <c r="H592" s="218">
        <v>4.7E-2</v>
      </c>
      <c r="I592" s="219"/>
      <c r="J592" s="220">
        <f>ROUND(I592*H592,2)</f>
        <v>0</v>
      </c>
      <c r="K592" s="216" t="s">
        <v>176</v>
      </c>
      <c r="L592" s="221"/>
      <c r="M592" s="222" t="s">
        <v>19</v>
      </c>
      <c r="N592" s="223" t="s">
        <v>45</v>
      </c>
      <c r="O592" s="65"/>
      <c r="P592" s="183">
        <f>O592*H592</f>
        <v>0</v>
      </c>
      <c r="Q592" s="183">
        <v>1</v>
      </c>
      <c r="R592" s="183">
        <f>Q592*H592</f>
        <v>4.7E-2</v>
      </c>
      <c r="S592" s="183">
        <v>0</v>
      </c>
      <c r="T592" s="184">
        <f>S592*H592</f>
        <v>0</v>
      </c>
      <c r="U592" s="35"/>
      <c r="V592" s="35"/>
      <c r="W592" s="35"/>
      <c r="X592" s="35"/>
      <c r="Y592" s="35"/>
      <c r="Z592" s="35"/>
      <c r="AA592" s="35"/>
      <c r="AB592" s="35"/>
      <c r="AC592" s="35"/>
      <c r="AD592" s="35"/>
      <c r="AE592" s="35"/>
      <c r="AR592" s="185" t="s">
        <v>227</v>
      </c>
      <c r="AT592" s="185" t="s">
        <v>239</v>
      </c>
      <c r="AU592" s="185" t="s">
        <v>84</v>
      </c>
      <c r="AY592" s="18" t="s">
        <v>170</v>
      </c>
      <c r="BE592" s="186">
        <f>IF(N592="základní",J592,0)</f>
        <v>0</v>
      </c>
      <c r="BF592" s="186">
        <f>IF(N592="snížená",J592,0)</f>
        <v>0</v>
      </c>
      <c r="BG592" s="186">
        <f>IF(N592="zákl. přenesená",J592,0)</f>
        <v>0</v>
      </c>
      <c r="BH592" s="186">
        <f>IF(N592="sníž. přenesená",J592,0)</f>
        <v>0</v>
      </c>
      <c r="BI592" s="186">
        <f>IF(N592="nulová",J592,0)</f>
        <v>0</v>
      </c>
      <c r="BJ592" s="18" t="s">
        <v>82</v>
      </c>
      <c r="BK592" s="186">
        <f>ROUND(I592*H592,2)</f>
        <v>0</v>
      </c>
      <c r="BL592" s="18" t="s">
        <v>177</v>
      </c>
      <c r="BM592" s="185" t="s">
        <v>3541</v>
      </c>
    </row>
    <row r="593" spans="1:65" s="13" customFormat="1" x14ac:dyDescent="0.2">
      <c r="B593" s="192"/>
      <c r="C593" s="193"/>
      <c r="D593" s="187" t="s">
        <v>181</v>
      </c>
      <c r="E593" s="194" t="s">
        <v>19</v>
      </c>
      <c r="F593" s="195" t="s">
        <v>3542</v>
      </c>
      <c r="G593" s="193"/>
      <c r="H593" s="196">
        <v>4.4999999999999998E-2</v>
      </c>
      <c r="I593" s="197"/>
      <c r="J593" s="193"/>
      <c r="K593" s="193"/>
      <c r="L593" s="198"/>
      <c r="M593" s="199"/>
      <c r="N593" s="200"/>
      <c r="O593" s="200"/>
      <c r="P593" s="200"/>
      <c r="Q593" s="200"/>
      <c r="R593" s="200"/>
      <c r="S593" s="200"/>
      <c r="T593" s="201"/>
      <c r="AT593" s="202" t="s">
        <v>181</v>
      </c>
      <c r="AU593" s="202" t="s">
        <v>84</v>
      </c>
      <c r="AV593" s="13" t="s">
        <v>84</v>
      </c>
      <c r="AW593" s="13" t="s">
        <v>35</v>
      </c>
      <c r="AX593" s="13" t="s">
        <v>74</v>
      </c>
      <c r="AY593" s="202" t="s">
        <v>170</v>
      </c>
    </row>
    <row r="594" spans="1:65" s="13" customFormat="1" x14ac:dyDescent="0.2">
      <c r="B594" s="192"/>
      <c r="C594" s="193"/>
      <c r="D594" s="187" t="s">
        <v>181</v>
      </c>
      <c r="E594" s="193"/>
      <c r="F594" s="195" t="s">
        <v>3543</v>
      </c>
      <c r="G594" s="193"/>
      <c r="H594" s="196">
        <v>4.7E-2</v>
      </c>
      <c r="I594" s="197"/>
      <c r="J594" s="193"/>
      <c r="K594" s="193"/>
      <c r="L594" s="198"/>
      <c r="M594" s="199"/>
      <c r="N594" s="200"/>
      <c r="O594" s="200"/>
      <c r="P594" s="200"/>
      <c r="Q594" s="200"/>
      <c r="R594" s="200"/>
      <c r="S594" s="200"/>
      <c r="T594" s="201"/>
      <c r="AT594" s="202" t="s">
        <v>181</v>
      </c>
      <c r="AU594" s="202" t="s">
        <v>84</v>
      </c>
      <c r="AV594" s="13" t="s">
        <v>84</v>
      </c>
      <c r="AW594" s="13" t="s">
        <v>4</v>
      </c>
      <c r="AX594" s="13" t="s">
        <v>82</v>
      </c>
      <c r="AY594" s="202" t="s">
        <v>170</v>
      </c>
    </row>
    <row r="595" spans="1:65" s="2" customFormat="1" ht="21.75" customHeight="1" x14ac:dyDescent="0.2">
      <c r="A595" s="35"/>
      <c r="B595" s="36"/>
      <c r="C595" s="174" t="s">
        <v>1000</v>
      </c>
      <c r="D595" s="174" t="s">
        <v>172</v>
      </c>
      <c r="E595" s="175" t="s">
        <v>3544</v>
      </c>
      <c r="F595" s="176" t="s">
        <v>3545</v>
      </c>
      <c r="G595" s="177" t="s">
        <v>242</v>
      </c>
      <c r="H595" s="178">
        <v>0.876</v>
      </c>
      <c r="I595" s="179"/>
      <c r="J595" s="180">
        <f>ROUND(I595*H595,2)</f>
        <v>0</v>
      </c>
      <c r="K595" s="176" t="s">
        <v>176</v>
      </c>
      <c r="L595" s="40"/>
      <c r="M595" s="181" t="s">
        <v>19</v>
      </c>
      <c r="N595" s="182" t="s">
        <v>45</v>
      </c>
      <c r="O595" s="65"/>
      <c r="P595" s="183">
        <f>O595*H595</f>
        <v>0</v>
      </c>
      <c r="Q595" s="183">
        <v>0</v>
      </c>
      <c r="R595" s="183">
        <f>Q595*H595</f>
        <v>0</v>
      </c>
      <c r="S595" s="183">
        <v>0</v>
      </c>
      <c r="T595" s="184">
        <f>S595*H595</f>
        <v>0</v>
      </c>
      <c r="U595" s="35"/>
      <c r="V595" s="35"/>
      <c r="W595" s="35"/>
      <c r="X595" s="35"/>
      <c r="Y595" s="35"/>
      <c r="Z595" s="35"/>
      <c r="AA595" s="35"/>
      <c r="AB595" s="35"/>
      <c r="AC595" s="35"/>
      <c r="AD595" s="35"/>
      <c r="AE595" s="35"/>
      <c r="AR595" s="185" t="s">
        <v>177</v>
      </c>
      <c r="AT595" s="185" t="s">
        <v>172</v>
      </c>
      <c r="AU595" s="185" t="s">
        <v>84</v>
      </c>
      <c r="AY595" s="18" t="s">
        <v>170</v>
      </c>
      <c r="BE595" s="186">
        <f>IF(N595="základní",J595,0)</f>
        <v>0</v>
      </c>
      <c r="BF595" s="186">
        <f>IF(N595="snížená",J595,0)</f>
        <v>0</v>
      </c>
      <c r="BG595" s="186">
        <f>IF(N595="zákl. přenesená",J595,0)</f>
        <v>0</v>
      </c>
      <c r="BH595" s="186">
        <f>IF(N595="sníž. přenesená",J595,0)</f>
        <v>0</v>
      </c>
      <c r="BI595" s="186">
        <f>IF(N595="nulová",J595,0)</f>
        <v>0</v>
      </c>
      <c r="BJ595" s="18" t="s">
        <v>82</v>
      </c>
      <c r="BK595" s="186">
        <f>ROUND(I595*H595,2)</f>
        <v>0</v>
      </c>
      <c r="BL595" s="18" t="s">
        <v>177</v>
      </c>
      <c r="BM595" s="185" t="s">
        <v>3546</v>
      </c>
    </row>
    <row r="596" spans="1:65" s="2" customFormat="1" ht="39" x14ac:dyDescent="0.2">
      <c r="A596" s="35"/>
      <c r="B596" s="36"/>
      <c r="C596" s="37"/>
      <c r="D596" s="187" t="s">
        <v>179</v>
      </c>
      <c r="E596" s="37"/>
      <c r="F596" s="188" t="s">
        <v>3519</v>
      </c>
      <c r="G596" s="37"/>
      <c r="H596" s="37"/>
      <c r="I596" s="189"/>
      <c r="J596" s="37"/>
      <c r="K596" s="37"/>
      <c r="L596" s="40"/>
      <c r="M596" s="190"/>
      <c r="N596" s="191"/>
      <c r="O596" s="65"/>
      <c r="P596" s="65"/>
      <c r="Q596" s="65"/>
      <c r="R596" s="65"/>
      <c r="S596" s="65"/>
      <c r="T596" s="66"/>
      <c r="U596" s="35"/>
      <c r="V596" s="35"/>
      <c r="W596" s="35"/>
      <c r="X596" s="35"/>
      <c r="Y596" s="35"/>
      <c r="Z596" s="35"/>
      <c r="AA596" s="35"/>
      <c r="AB596" s="35"/>
      <c r="AC596" s="35"/>
      <c r="AD596" s="35"/>
      <c r="AE596" s="35"/>
      <c r="AT596" s="18" t="s">
        <v>179</v>
      </c>
      <c r="AU596" s="18" t="s">
        <v>84</v>
      </c>
    </row>
    <row r="597" spans="1:65" s="2" customFormat="1" ht="16.5" customHeight="1" x14ac:dyDescent="0.2">
      <c r="A597" s="35"/>
      <c r="B597" s="36"/>
      <c r="C597" s="214" t="s">
        <v>1005</v>
      </c>
      <c r="D597" s="214" t="s">
        <v>239</v>
      </c>
      <c r="E597" s="215" t="s">
        <v>3547</v>
      </c>
      <c r="F597" s="216" t="s">
        <v>3548</v>
      </c>
      <c r="G597" s="217" t="s">
        <v>242</v>
      </c>
      <c r="H597" s="218">
        <v>0.45300000000000001</v>
      </c>
      <c r="I597" s="219"/>
      <c r="J597" s="220">
        <f>ROUND(I597*H597,2)</f>
        <v>0</v>
      </c>
      <c r="K597" s="216" t="s">
        <v>19</v>
      </c>
      <c r="L597" s="221"/>
      <c r="M597" s="222" t="s">
        <v>19</v>
      </c>
      <c r="N597" s="223" t="s">
        <v>45</v>
      </c>
      <c r="O597" s="65"/>
      <c r="P597" s="183">
        <f>O597*H597</f>
        <v>0</v>
      </c>
      <c r="Q597" s="183">
        <v>0</v>
      </c>
      <c r="R597" s="183">
        <f>Q597*H597</f>
        <v>0</v>
      </c>
      <c r="S597" s="183">
        <v>0</v>
      </c>
      <c r="T597" s="184">
        <f>S597*H597</f>
        <v>0</v>
      </c>
      <c r="U597" s="35"/>
      <c r="V597" s="35"/>
      <c r="W597" s="35"/>
      <c r="X597" s="35"/>
      <c r="Y597" s="35"/>
      <c r="Z597" s="35"/>
      <c r="AA597" s="35"/>
      <c r="AB597" s="35"/>
      <c r="AC597" s="35"/>
      <c r="AD597" s="35"/>
      <c r="AE597" s="35"/>
      <c r="AR597" s="185" t="s">
        <v>227</v>
      </c>
      <c r="AT597" s="185" t="s">
        <v>239</v>
      </c>
      <c r="AU597" s="185" t="s">
        <v>84</v>
      </c>
      <c r="AY597" s="18" t="s">
        <v>170</v>
      </c>
      <c r="BE597" s="186">
        <f>IF(N597="základní",J597,0)</f>
        <v>0</v>
      </c>
      <c r="BF597" s="186">
        <f>IF(N597="snížená",J597,0)</f>
        <v>0</v>
      </c>
      <c r="BG597" s="186">
        <f>IF(N597="zákl. přenesená",J597,0)</f>
        <v>0</v>
      </c>
      <c r="BH597" s="186">
        <f>IF(N597="sníž. přenesená",J597,0)</f>
        <v>0</v>
      </c>
      <c r="BI597" s="186">
        <f>IF(N597="nulová",J597,0)</f>
        <v>0</v>
      </c>
      <c r="BJ597" s="18" t="s">
        <v>82</v>
      </c>
      <c r="BK597" s="186">
        <f>ROUND(I597*H597,2)</f>
        <v>0</v>
      </c>
      <c r="BL597" s="18" t="s">
        <v>177</v>
      </c>
      <c r="BM597" s="185" t="s">
        <v>3549</v>
      </c>
    </row>
    <row r="598" spans="1:65" s="13" customFormat="1" x14ac:dyDescent="0.2">
      <c r="B598" s="192"/>
      <c r="C598" s="193"/>
      <c r="D598" s="187" t="s">
        <v>181</v>
      </c>
      <c r="E598" s="194" t="s">
        <v>19</v>
      </c>
      <c r="F598" s="195" t="s">
        <v>3550</v>
      </c>
      <c r="G598" s="193"/>
      <c r="H598" s="196">
        <v>0.28799999999999998</v>
      </c>
      <c r="I598" s="197"/>
      <c r="J598" s="193"/>
      <c r="K598" s="193"/>
      <c r="L598" s="198"/>
      <c r="M598" s="199"/>
      <c r="N598" s="200"/>
      <c r="O598" s="200"/>
      <c r="P598" s="200"/>
      <c r="Q598" s="200"/>
      <c r="R598" s="200"/>
      <c r="S598" s="200"/>
      <c r="T598" s="201"/>
      <c r="AT598" s="202" t="s">
        <v>181</v>
      </c>
      <c r="AU598" s="202" t="s">
        <v>84</v>
      </c>
      <c r="AV598" s="13" t="s">
        <v>84</v>
      </c>
      <c r="AW598" s="13" t="s">
        <v>35</v>
      </c>
      <c r="AX598" s="13" t="s">
        <v>74</v>
      </c>
      <c r="AY598" s="202" t="s">
        <v>170</v>
      </c>
    </row>
    <row r="599" spans="1:65" s="13" customFormat="1" x14ac:dyDescent="0.2">
      <c r="B599" s="192"/>
      <c r="C599" s="193"/>
      <c r="D599" s="187" t="s">
        <v>181</v>
      </c>
      <c r="E599" s="194" t="s">
        <v>19</v>
      </c>
      <c r="F599" s="195" t="s">
        <v>3551</v>
      </c>
      <c r="G599" s="193"/>
      <c r="H599" s="196">
        <v>0.14299999999999999</v>
      </c>
      <c r="I599" s="197"/>
      <c r="J599" s="193"/>
      <c r="K599" s="193"/>
      <c r="L599" s="198"/>
      <c r="M599" s="199"/>
      <c r="N599" s="200"/>
      <c r="O599" s="200"/>
      <c r="P599" s="200"/>
      <c r="Q599" s="200"/>
      <c r="R599" s="200"/>
      <c r="S599" s="200"/>
      <c r="T599" s="201"/>
      <c r="AT599" s="202" t="s">
        <v>181</v>
      </c>
      <c r="AU599" s="202" t="s">
        <v>84</v>
      </c>
      <c r="AV599" s="13" t="s">
        <v>84</v>
      </c>
      <c r="AW599" s="13" t="s">
        <v>35</v>
      </c>
      <c r="AX599" s="13" t="s">
        <v>74</v>
      </c>
      <c r="AY599" s="202" t="s">
        <v>170</v>
      </c>
    </row>
    <row r="600" spans="1:65" s="13" customFormat="1" x14ac:dyDescent="0.2">
      <c r="B600" s="192"/>
      <c r="C600" s="193"/>
      <c r="D600" s="187" t="s">
        <v>181</v>
      </c>
      <c r="E600" s="193"/>
      <c r="F600" s="195" t="s">
        <v>3552</v>
      </c>
      <c r="G600" s="193"/>
      <c r="H600" s="196">
        <v>0.45300000000000001</v>
      </c>
      <c r="I600" s="197"/>
      <c r="J600" s="193"/>
      <c r="K600" s="193"/>
      <c r="L600" s="198"/>
      <c r="M600" s="199"/>
      <c r="N600" s="200"/>
      <c r="O600" s="200"/>
      <c r="P600" s="200"/>
      <c r="Q600" s="200"/>
      <c r="R600" s="200"/>
      <c r="S600" s="200"/>
      <c r="T600" s="201"/>
      <c r="AT600" s="202" t="s">
        <v>181</v>
      </c>
      <c r="AU600" s="202" t="s">
        <v>84</v>
      </c>
      <c r="AV600" s="13" t="s">
        <v>84</v>
      </c>
      <c r="AW600" s="13" t="s">
        <v>4</v>
      </c>
      <c r="AX600" s="13" t="s">
        <v>82</v>
      </c>
      <c r="AY600" s="202" t="s">
        <v>170</v>
      </c>
    </row>
    <row r="601" spans="1:65" s="2" customFormat="1" ht="16.5" customHeight="1" x14ac:dyDescent="0.2">
      <c r="A601" s="35"/>
      <c r="B601" s="36"/>
      <c r="C601" s="214" t="s">
        <v>1009</v>
      </c>
      <c r="D601" s="214" t="s">
        <v>239</v>
      </c>
      <c r="E601" s="215" t="s">
        <v>2589</v>
      </c>
      <c r="F601" s="216" t="s">
        <v>2590</v>
      </c>
      <c r="G601" s="217" t="s">
        <v>242</v>
      </c>
      <c r="H601" s="218">
        <v>0.46700000000000003</v>
      </c>
      <c r="I601" s="219"/>
      <c r="J601" s="220">
        <f>ROUND(I601*H601,2)</f>
        <v>0</v>
      </c>
      <c r="K601" s="216" t="s">
        <v>176</v>
      </c>
      <c r="L601" s="221"/>
      <c r="M601" s="222" t="s">
        <v>19</v>
      </c>
      <c r="N601" s="223" t="s">
        <v>45</v>
      </c>
      <c r="O601" s="65"/>
      <c r="P601" s="183">
        <f>O601*H601</f>
        <v>0</v>
      </c>
      <c r="Q601" s="183">
        <v>1</v>
      </c>
      <c r="R601" s="183">
        <f>Q601*H601</f>
        <v>0.46700000000000003</v>
      </c>
      <c r="S601" s="183">
        <v>0</v>
      </c>
      <c r="T601" s="184">
        <f>S601*H601</f>
        <v>0</v>
      </c>
      <c r="U601" s="35"/>
      <c r="V601" s="35"/>
      <c r="W601" s="35"/>
      <c r="X601" s="35"/>
      <c r="Y601" s="35"/>
      <c r="Z601" s="35"/>
      <c r="AA601" s="35"/>
      <c r="AB601" s="35"/>
      <c r="AC601" s="35"/>
      <c r="AD601" s="35"/>
      <c r="AE601" s="35"/>
      <c r="AR601" s="185" t="s">
        <v>227</v>
      </c>
      <c r="AT601" s="185" t="s">
        <v>239</v>
      </c>
      <c r="AU601" s="185" t="s">
        <v>84</v>
      </c>
      <c r="AY601" s="18" t="s">
        <v>170</v>
      </c>
      <c r="BE601" s="186">
        <f>IF(N601="základní",J601,0)</f>
        <v>0</v>
      </c>
      <c r="BF601" s="186">
        <f>IF(N601="snížená",J601,0)</f>
        <v>0</v>
      </c>
      <c r="BG601" s="186">
        <f>IF(N601="zákl. přenesená",J601,0)</f>
        <v>0</v>
      </c>
      <c r="BH601" s="186">
        <f>IF(N601="sníž. přenesená",J601,0)</f>
        <v>0</v>
      </c>
      <c r="BI601" s="186">
        <f>IF(N601="nulová",J601,0)</f>
        <v>0</v>
      </c>
      <c r="BJ601" s="18" t="s">
        <v>82</v>
      </c>
      <c r="BK601" s="186">
        <f>ROUND(I601*H601,2)</f>
        <v>0</v>
      </c>
      <c r="BL601" s="18" t="s">
        <v>177</v>
      </c>
      <c r="BM601" s="185" t="s">
        <v>3553</v>
      </c>
    </row>
    <row r="602" spans="1:65" s="13" customFormat="1" x14ac:dyDescent="0.2">
      <c r="B602" s="192"/>
      <c r="C602" s="193"/>
      <c r="D602" s="187" t="s">
        <v>181</v>
      </c>
      <c r="E602" s="194" t="s">
        <v>19</v>
      </c>
      <c r="F602" s="195" t="s">
        <v>3554</v>
      </c>
      <c r="G602" s="193"/>
      <c r="H602" s="196">
        <v>0.44500000000000001</v>
      </c>
      <c r="I602" s="197"/>
      <c r="J602" s="193"/>
      <c r="K602" s="193"/>
      <c r="L602" s="198"/>
      <c r="M602" s="199"/>
      <c r="N602" s="200"/>
      <c r="O602" s="200"/>
      <c r="P602" s="200"/>
      <c r="Q602" s="200"/>
      <c r="R602" s="200"/>
      <c r="S602" s="200"/>
      <c r="T602" s="201"/>
      <c r="AT602" s="202" t="s">
        <v>181</v>
      </c>
      <c r="AU602" s="202" t="s">
        <v>84</v>
      </c>
      <c r="AV602" s="13" t="s">
        <v>84</v>
      </c>
      <c r="AW602" s="13" t="s">
        <v>35</v>
      </c>
      <c r="AX602" s="13" t="s">
        <v>74</v>
      </c>
      <c r="AY602" s="202" t="s">
        <v>170</v>
      </c>
    </row>
    <row r="603" spans="1:65" s="13" customFormat="1" x14ac:dyDescent="0.2">
      <c r="B603" s="192"/>
      <c r="C603" s="193"/>
      <c r="D603" s="187" t="s">
        <v>181</v>
      </c>
      <c r="E603" s="193"/>
      <c r="F603" s="195" t="s">
        <v>3555</v>
      </c>
      <c r="G603" s="193"/>
      <c r="H603" s="196">
        <v>0.46700000000000003</v>
      </c>
      <c r="I603" s="197"/>
      <c r="J603" s="193"/>
      <c r="K603" s="193"/>
      <c r="L603" s="198"/>
      <c r="M603" s="199"/>
      <c r="N603" s="200"/>
      <c r="O603" s="200"/>
      <c r="P603" s="200"/>
      <c r="Q603" s="200"/>
      <c r="R603" s="200"/>
      <c r="S603" s="200"/>
      <c r="T603" s="201"/>
      <c r="AT603" s="202" t="s">
        <v>181</v>
      </c>
      <c r="AU603" s="202" t="s">
        <v>84</v>
      </c>
      <c r="AV603" s="13" t="s">
        <v>84</v>
      </c>
      <c r="AW603" s="13" t="s">
        <v>4</v>
      </c>
      <c r="AX603" s="13" t="s">
        <v>82</v>
      </c>
      <c r="AY603" s="202" t="s">
        <v>170</v>
      </c>
    </row>
    <row r="604" spans="1:65" s="2" customFormat="1" ht="24" x14ac:dyDescent="0.2">
      <c r="A604" s="35"/>
      <c r="B604" s="36"/>
      <c r="C604" s="174" t="s">
        <v>1017</v>
      </c>
      <c r="D604" s="174" t="s">
        <v>172</v>
      </c>
      <c r="E604" s="175" t="s">
        <v>1010</v>
      </c>
      <c r="F604" s="176" t="s">
        <v>1011</v>
      </c>
      <c r="G604" s="177" t="s">
        <v>439</v>
      </c>
      <c r="H604" s="178">
        <v>60</v>
      </c>
      <c r="I604" s="179"/>
      <c r="J604" s="180">
        <f>ROUND(I604*H604,2)</f>
        <v>0</v>
      </c>
      <c r="K604" s="176" t="s">
        <v>176</v>
      </c>
      <c r="L604" s="40"/>
      <c r="M604" s="181" t="s">
        <v>19</v>
      </c>
      <c r="N604" s="182" t="s">
        <v>45</v>
      </c>
      <c r="O604" s="65"/>
      <c r="P604" s="183">
        <f>O604*H604</f>
        <v>0</v>
      </c>
      <c r="Q604" s="183">
        <v>4.0000000000000003E-5</v>
      </c>
      <c r="R604" s="183">
        <f>Q604*H604</f>
        <v>2.4000000000000002E-3</v>
      </c>
      <c r="S604" s="183">
        <v>0</v>
      </c>
      <c r="T604" s="184">
        <f>S604*H604</f>
        <v>0</v>
      </c>
      <c r="U604" s="35"/>
      <c r="V604" s="35"/>
      <c r="W604" s="35"/>
      <c r="X604" s="35"/>
      <c r="Y604" s="35"/>
      <c r="Z604" s="35"/>
      <c r="AA604" s="35"/>
      <c r="AB604" s="35"/>
      <c r="AC604" s="35"/>
      <c r="AD604" s="35"/>
      <c r="AE604" s="35"/>
      <c r="AR604" s="185" t="s">
        <v>177</v>
      </c>
      <c r="AT604" s="185" t="s">
        <v>172</v>
      </c>
      <c r="AU604" s="185" t="s">
        <v>84</v>
      </c>
      <c r="AY604" s="18" t="s">
        <v>170</v>
      </c>
      <c r="BE604" s="186">
        <f>IF(N604="základní",J604,0)</f>
        <v>0</v>
      </c>
      <c r="BF604" s="186">
        <f>IF(N604="snížená",J604,0)</f>
        <v>0</v>
      </c>
      <c r="BG604" s="186">
        <f>IF(N604="zákl. přenesená",J604,0)</f>
        <v>0</v>
      </c>
      <c r="BH604" s="186">
        <f>IF(N604="sníž. přenesená",J604,0)</f>
        <v>0</v>
      </c>
      <c r="BI604" s="186">
        <f>IF(N604="nulová",J604,0)</f>
        <v>0</v>
      </c>
      <c r="BJ604" s="18" t="s">
        <v>82</v>
      </c>
      <c r="BK604" s="186">
        <f>ROUND(I604*H604,2)</f>
        <v>0</v>
      </c>
      <c r="BL604" s="18" t="s">
        <v>177</v>
      </c>
      <c r="BM604" s="185" t="s">
        <v>3556</v>
      </c>
    </row>
    <row r="605" spans="1:65" s="2" customFormat="1" ht="87.75" x14ac:dyDescent="0.2">
      <c r="A605" s="35"/>
      <c r="B605" s="36"/>
      <c r="C605" s="37"/>
      <c r="D605" s="187" t="s">
        <v>179</v>
      </c>
      <c r="E605" s="37"/>
      <c r="F605" s="188" t="s">
        <v>1013</v>
      </c>
      <c r="G605" s="37"/>
      <c r="H605" s="37"/>
      <c r="I605" s="189"/>
      <c r="J605" s="37"/>
      <c r="K605" s="37"/>
      <c r="L605" s="40"/>
      <c r="M605" s="190"/>
      <c r="N605" s="191"/>
      <c r="O605" s="65"/>
      <c r="P605" s="65"/>
      <c r="Q605" s="65"/>
      <c r="R605" s="65"/>
      <c r="S605" s="65"/>
      <c r="T605" s="66"/>
      <c r="U605" s="35"/>
      <c r="V605" s="35"/>
      <c r="W605" s="35"/>
      <c r="X605" s="35"/>
      <c r="Y605" s="35"/>
      <c r="Z605" s="35"/>
      <c r="AA605" s="35"/>
      <c r="AB605" s="35"/>
      <c r="AC605" s="35"/>
      <c r="AD605" s="35"/>
      <c r="AE605" s="35"/>
      <c r="AT605" s="18" t="s">
        <v>179</v>
      </c>
      <c r="AU605" s="18" t="s">
        <v>84</v>
      </c>
    </row>
    <row r="606" spans="1:65" s="13" customFormat="1" x14ac:dyDescent="0.2">
      <c r="B606" s="192"/>
      <c r="C606" s="193"/>
      <c r="D606" s="187" t="s">
        <v>181</v>
      </c>
      <c r="E606" s="194" t="s">
        <v>19</v>
      </c>
      <c r="F606" s="195" t="s">
        <v>3557</v>
      </c>
      <c r="G606" s="193"/>
      <c r="H606" s="196">
        <v>38</v>
      </c>
      <c r="I606" s="197"/>
      <c r="J606" s="193"/>
      <c r="K606" s="193"/>
      <c r="L606" s="198"/>
      <c r="M606" s="199"/>
      <c r="N606" s="200"/>
      <c r="O606" s="200"/>
      <c r="P606" s="200"/>
      <c r="Q606" s="200"/>
      <c r="R606" s="200"/>
      <c r="S606" s="200"/>
      <c r="T606" s="201"/>
      <c r="AT606" s="202" t="s">
        <v>181</v>
      </c>
      <c r="AU606" s="202" t="s">
        <v>84</v>
      </c>
      <c r="AV606" s="13" t="s">
        <v>84</v>
      </c>
      <c r="AW606" s="13" t="s">
        <v>35</v>
      </c>
      <c r="AX606" s="13" t="s">
        <v>74</v>
      </c>
      <c r="AY606" s="202" t="s">
        <v>170</v>
      </c>
    </row>
    <row r="607" spans="1:65" s="13" customFormat="1" x14ac:dyDescent="0.2">
      <c r="B607" s="192"/>
      <c r="C607" s="193"/>
      <c r="D607" s="187" t="s">
        <v>181</v>
      </c>
      <c r="E607" s="194" t="s">
        <v>19</v>
      </c>
      <c r="F607" s="195" t="s">
        <v>3558</v>
      </c>
      <c r="G607" s="193"/>
      <c r="H607" s="196">
        <v>6</v>
      </c>
      <c r="I607" s="197"/>
      <c r="J607" s="193"/>
      <c r="K607" s="193"/>
      <c r="L607" s="198"/>
      <c r="M607" s="199"/>
      <c r="N607" s="200"/>
      <c r="O607" s="200"/>
      <c r="P607" s="200"/>
      <c r="Q607" s="200"/>
      <c r="R607" s="200"/>
      <c r="S607" s="200"/>
      <c r="T607" s="201"/>
      <c r="AT607" s="202" t="s">
        <v>181</v>
      </c>
      <c r="AU607" s="202" t="s">
        <v>84</v>
      </c>
      <c r="AV607" s="13" t="s">
        <v>84</v>
      </c>
      <c r="AW607" s="13" t="s">
        <v>35</v>
      </c>
      <c r="AX607" s="13" t="s">
        <v>74</v>
      </c>
      <c r="AY607" s="202" t="s">
        <v>170</v>
      </c>
    </row>
    <row r="608" spans="1:65" s="13" customFormat="1" x14ac:dyDescent="0.2">
      <c r="B608" s="192"/>
      <c r="C608" s="193"/>
      <c r="D608" s="187" t="s">
        <v>181</v>
      </c>
      <c r="E608" s="194" t="s">
        <v>19</v>
      </c>
      <c r="F608" s="195" t="s">
        <v>3559</v>
      </c>
      <c r="G608" s="193"/>
      <c r="H608" s="196">
        <v>16</v>
      </c>
      <c r="I608" s="197"/>
      <c r="J608" s="193"/>
      <c r="K608" s="193"/>
      <c r="L608" s="198"/>
      <c r="M608" s="199"/>
      <c r="N608" s="200"/>
      <c r="O608" s="200"/>
      <c r="P608" s="200"/>
      <c r="Q608" s="200"/>
      <c r="R608" s="200"/>
      <c r="S608" s="200"/>
      <c r="T608" s="201"/>
      <c r="AT608" s="202" t="s">
        <v>181</v>
      </c>
      <c r="AU608" s="202" t="s">
        <v>84</v>
      </c>
      <c r="AV608" s="13" t="s">
        <v>84</v>
      </c>
      <c r="AW608" s="13" t="s">
        <v>35</v>
      </c>
      <c r="AX608" s="13" t="s">
        <v>74</v>
      </c>
      <c r="AY608" s="202" t="s">
        <v>170</v>
      </c>
    </row>
    <row r="609" spans="1:65" s="2" customFormat="1" ht="21.75" customHeight="1" x14ac:dyDescent="0.2">
      <c r="A609" s="35"/>
      <c r="B609" s="36"/>
      <c r="C609" s="174" t="s">
        <v>1021</v>
      </c>
      <c r="D609" s="174" t="s">
        <v>172</v>
      </c>
      <c r="E609" s="175" t="s">
        <v>3560</v>
      </c>
      <c r="F609" s="176" t="s">
        <v>3561</v>
      </c>
      <c r="G609" s="177" t="s">
        <v>439</v>
      </c>
      <c r="H609" s="178">
        <v>60</v>
      </c>
      <c r="I609" s="179"/>
      <c r="J609" s="180">
        <f>ROUND(I609*H609,2)</f>
        <v>0</v>
      </c>
      <c r="K609" s="176" t="s">
        <v>176</v>
      </c>
      <c r="L609" s="40"/>
      <c r="M609" s="181" t="s">
        <v>19</v>
      </c>
      <c r="N609" s="182" t="s">
        <v>45</v>
      </c>
      <c r="O609" s="65"/>
      <c r="P609" s="183">
        <f>O609*H609</f>
        <v>0</v>
      </c>
      <c r="Q609" s="183">
        <v>2.7E-4</v>
      </c>
      <c r="R609" s="183">
        <f>Q609*H609</f>
        <v>1.6199999999999999E-2</v>
      </c>
      <c r="S609" s="183">
        <v>0</v>
      </c>
      <c r="T609" s="184">
        <f>S609*H609</f>
        <v>0</v>
      </c>
      <c r="U609" s="35"/>
      <c r="V609" s="35"/>
      <c r="W609" s="35"/>
      <c r="X609" s="35"/>
      <c r="Y609" s="35"/>
      <c r="Z609" s="35"/>
      <c r="AA609" s="35"/>
      <c r="AB609" s="35"/>
      <c r="AC609" s="35"/>
      <c r="AD609" s="35"/>
      <c r="AE609" s="35"/>
      <c r="AR609" s="185" t="s">
        <v>177</v>
      </c>
      <c r="AT609" s="185" t="s">
        <v>172</v>
      </c>
      <c r="AU609" s="185" t="s">
        <v>84</v>
      </c>
      <c r="AY609" s="18" t="s">
        <v>170</v>
      </c>
      <c r="BE609" s="186">
        <f>IF(N609="základní",J609,0)</f>
        <v>0</v>
      </c>
      <c r="BF609" s="186">
        <f>IF(N609="snížená",J609,0)</f>
        <v>0</v>
      </c>
      <c r="BG609" s="186">
        <f>IF(N609="zákl. přenesená",J609,0)</f>
        <v>0</v>
      </c>
      <c r="BH609" s="186">
        <f>IF(N609="sníž. přenesená",J609,0)</f>
        <v>0</v>
      </c>
      <c r="BI609" s="186">
        <f>IF(N609="nulová",J609,0)</f>
        <v>0</v>
      </c>
      <c r="BJ609" s="18" t="s">
        <v>82</v>
      </c>
      <c r="BK609" s="186">
        <f>ROUND(I609*H609,2)</f>
        <v>0</v>
      </c>
      <c r="BL609" s="18" t="s">
        <v>177</v>
      </c>
      <c r="BM609" s="185" t="s">
        <v>3562</v>
      </c>
    </row>
    <row r="610" spans="1:65" s="2" customFormat="1" ht="87.75" x14ac:dyDescent="0.2">
      <c r="A610" s="35"/>
      <c r="B610" s="36"/>
      <c r="C610" s="37"/>
      <c r="D610" s="187" t="s">
        <v>179</v>
      </c>
      <c r="E610" s="37"/>
      <c r="F610" s="188" t="s">
        <v>1013</v>
      </c>
      <c r="G610" s="37"/>
      <c r="H610" s="37"/>
      <c r="I610" s="189"/>
      <c r="J610" s="37"/>
      <c r="K610" s="37"/>
      <c r="L610" s="40"/>
      <c r="M610" s="190"/>
      <c r="N610" s="191"/>
      <c r="O610" s="65"/>
      <c r="P610" s="65"/>
      <c r="Q610" s="65"/>
      <c r="R610" s="65"/>
      <c r="S610" s="65"/>
      <c r="T610" s="66"/>
      <c r="U610" s="35"/>
      <c r="V610" s="35"/>
      <c r="W610" s="35"/>
      <c r="X610" s="35"/>
      <c r="Y610" s="35"/>
      <c r="Z610" s="35"/>
      <c r="AA610" s="35"/>
      <c r="AB610" s="35"/>
      <c r="AC610" s="35"/>
      <c r="AD610" s="35"/>
      <c r="AE610" s="35"/>
      <c r="AT610" s="18" t="s">
        <v>179</v>
      </c>
      <c r="AU610" s="18" t="s">
        <v>84</v>
      </c>
    </row>
    <row r="611" spans="1:65" s="13" customFormat="1" x14ac:dyDescent="0.2">
      <c r="B611" s="192"/>
      <c r="C611" s="193"/>
      <c r="D611" s="187" t="s">
        <v>181</v>
      </c>
      <c r="E611" s="194" t="s">
        <v>19</v>
      </c>
      <c r="F611" s="195" t="s">
        <v>3557</v>
      </c>
      <c r="G611" s="193"/>
      <c r="H611" s="196">
        <v>38</v>
      </c>
      <c r="I611" s="197"/>
      <c r="J611" s="193"/>
      <c r="K611" s="193"/>
      <c r="L611" s="198"/>
      <c r="M611" s="199"/>
      <c r="N611" s="200"/>
      <c r="O611" s="200"/>
      <c r="P611" s="200"/>
      <c r="Q611" s="200"/>
      <c r="R611" s="200"/>
      <c r="S611" s="200"/>
      <c r="T611" s="201"/>
      <c r="AT611" s="202" t="s">
        <v>181</v>
      </c>
      <c r="AU611" s="202" t="s">
        <v>84</v>
      </c>
      <c r="AV611" s="13" t="s">
        <v>84</v>
      </c>
      <c r="AW611" s="13" t="s">
        <v>35</v>
      </c>
      <c r="AX611" s="13" t="s">
        <v>74</v>
      </c>
      <c r="AY611" s="202" t="s">
        <v>170</v>
      </c>
    </row>
    <row r="612" spans="1:65" s="13" customFormat="1" x14ac:dyDescent="0.2">
      <c r="B612" s="192"/>
      <c r="C612" s="193"/>
      <c r="D612" s="187" t="s">
        <v>181</v>
      </c>
      <c r="E612" s="194" t="s">
        <v>19</v>
      </c>
      <c r="F612" s="195" t="s">
        <v>3558</v>
      </c>
      <c r="G612" s="193"/>
      <c r="H612" s="196">
        <v>6</v>
      </c>
      <c r="I612" s="197"/>
      <c r="J612" s="193"/>
      <c r="K612" s="193"/>
      <c r="L612" s="198"/>
      <c r="M612" s="199"/>
      <c r="N612" s="200"/>
      <c r="O612" s="200"/>
      <c r="P612" s="200"/>
      <c r="Q612" s="200"/>
      <c r="R612" s="200"/>
      <c r="S612" s="200"/>
      <c r="T612" s="201"/>
      <c r="AT612" s="202" t="s">
        <v>181</v>
      </c>
      <c r="AU612" s="202" t="s">
        <v>84</v>
      </c>
      <c r="AV612" s="13" t="s">
        <v>84</v>
      </c>
      <c r="AW612" s="13" t="s">
        <v>35</v>
      </c>
      <c r="AX612" s="13" t="s">
        <v>74</v>
      </c>
      <c r="AY612" s="202" t="s">
        <v>170</v>
      </c>
    </row>
    <row r="613" spans="1:65" s="13" customFormat="1" x14ac:dyDescent="0.2">
      <c r="B613" s="192"/>
      <c r="C613" s="193"/>
      <c r="D613" s="187" t="s">
        <v>181</v>
      </c>
      <c r="E613" s="194" t="s">
        <v>19</v>
      </c>
      <c r="F613" s="195" t="s">
        <v>3559</v>
      </c>
      <c r="G613" s="193"/>
      <c r="H613" s="196">
        <v>16</v>
      </c>
      <c r="I613" s="197"/>
      <c r="J613" s="193"/>
      <c r="K613" s="193"/>
      <c r="L613" s="198"/>
      <c r="M613" s="199"/>
      <c r="N613" s="200"/>
      <c r="O613" s="200"/>
      <c r="P613" s="200"/>
      <c r="Q613" s="200"/>
      <c r="R613" s="200"/>
      <c r="S613" s="200"/>
      <c r="T613" s="201"/>
      <c r="AT613" s="202" t="s">
        <v>181</v>
      </c>
      <c r="AU613" s="202" t="s">
        <v>84</v>
      </c>
      <c r="AV613" s="13" t="s">
        <v>84</v>
      </c>
      <c r="AW613" s="13" t="s">
        <v>35</v>
      </c>
      <c r="AX613" s="13" t="s">
        <v>74</v>
      </c>
      <c r="AY613" s="202" t="s">
        <v>170</v>
      </c>
    </row>
    <row r="614" spans="1:65" s="14" customFormat="1" x14ac:dyDescent="0.2">
      <c r="B614" s="203"/>
      <c r="C614" s="204"/>
      <c r="D614" s="187" t="s">
        <v>181</v>
      </c>
      <c r="E614" s="205" t="s">
        <v>19</v>
      </c>
      <c r="F614" s="206" t="s">
        <v>185</v>
      </c>
      <c r="G614" s="204"/>
      <c r="H614" s="207">
        <v>60</v>
      </c>
      <c r="I614" s="208"/>
      <c r="J614" s="204"/>
      <c r="K614" s="204"/>
      <c r="L614" s="209"/>
      <c r="M614" s="210"/>
      <c r="N614" s="211"/>
      <c r="O614" s="211"/>
      <c r="P614" s="211"/>
      <c r="Q614" s="211"/>
      <c r="R614" s="211"/>
      <c r="S614" s="211"/>
      <c r="T614" s="212"/>
      <c r="AT614" s="213" t="s">
        <v>181</v>
      </c>
      <c r="AU614" s="213" t="s">
        <v>84</v>
      </c>
      <c r="AV614" s="14" t="s">
        <v>177</v>
      </c>
      <c r="AW614" s="14" t="s">
        <v>35</v>
      </c>
      <c r="AX614" s="14" t="s">
        <v>82</v>
      </c>
      <c r="AY614" s="213" t="s">
        <v>170</v>
      </c>
    </row>
    <row r="615" spans="1:65" s="2" customFormat="1" ht="33" customHeight="1" x14ac:dyDescent="0.2">
      <c r="A615" s="35"/>
      <c r="B615" s="36"/>
      <c r="C615" s="174" t="s">
        <v>1025</v>
      </c>
      <c r="D615" s="174" t="s">
        <v>172</v>
      </c>
      <c r="E615" s="175" t="s">
        <v>1018</v>
      </c>
      <c r="F615" s="176" t="s">
        <v>1019</v>
      </c>
      <c r="G615" s="177" t="s">
        <v>439</v>
      </c>
      <c r="H615" s="178">
        <v>28</v>
      </c>
      <c r="I615" s="179"/>
      <c r="J615" s="180">
        <f t="shared" ref="J615:J621" si="0">ROUND(I615*H615,2)</f>
        <v>0</v>
      </c>
      <c r="K615" s="176" t="s">
        <v>176</v>
      </c>
      <c r="L615" s="40"/>
      <c r="M615" s="181" t="s">
        <v>19</v>
      </c>
      <c r="N615" s="182" t="s">
        <v>45</v>
      </c>
      <c r="O615" s="65"/>
      <c r="P615" s="183">
        <f t="shared" ref="P615:P621" si="1">O615*H615</f>
        <v>0</v>
      </c>
      <c r="Q615" s="183">
        <v>0</v>
      </c>
      <c r="R615" s="183">
        <f t="shared" ref="R615:R621" si="2">Q615*H615</f>
        <v>0</v>
      </c>
      <c r="S615" s="183">
        <v>1E-3</v>
      </c>
      <c r="T615" s="184">
        <f t="shared" ref="T615:T621" si="3">S615*H615</f>
        <v>2.8000000000000001E-2</v>
      </c>
      <c r="U615" s="35"/>
      <c r="V615" s="35"/>
      <c r="W615" s="35"/>
      <c r="X615" s="35"/>
      <c r="Y615" s="35"/>
      <c r="Z615" s="35"/>
      <c r="AA615" s="35"/>
      <c r="AB615" s="35"/>
      <c r="AC615" s="35"/>
      <c r="AD615" s="35"/>
      <c r="AE615" s="35"/>
      <c r="AR615" s="185" t="s">
        <v>177</v>
      </c>
      <c r="AT615" s="185" t="s">
        <v>172</v>
      </c>
      <c r="AU615" s="185" t="s">
        <v>84</v>
      </c>
      <c r="AY615" s="18" t="s">
        <v>170</v>
      </c>
      <c r="BE615" s="186">
        <f t="shared" ref="BE615:BE621" si="4">IF(N615="základní",J615,0)</f>
        <v>0</v>
      </c>
      <c r="BF615" s="186">
        <f t="shared" ref="BF615:BF621" si="5">IF(N615="snížená",J615,0)</f>
        <v>0</v>
      </c>
      <c r="BG615" s="186">
        <f t="shared" ref="BG615:BG621" si="6">IF(N615="zákl. přenesená",J615,0)</f>
        <v>0</v>
      </c>
      <c r="BH615" s="186">
        <f t="shared" ref="BH615:BH621" si="7">IF(N615="sníž. přenesená",J615,0)</f>
        <v>0</v>
      </c>
      <c r="BI615" s="186">
        <f t="shared" ref="BI615:BI621" si="8">IF(N615="nulová",J615,0)</f>
        <v>0</v>
      </c>
      <c r="BJ615" s="18" t="s">
        <v>82</v>
      </c>
      <c r="BK615" s="186">
        <f t="shared" ref="BK615:BK621" si="9">ROUND(I615*H615,2)</f>
        <v>0</v>
      </c>
      <c r="BL615" s="18" t="s">
        <v>177</v>
      </c>
      <c r="BM615" s="185" t="s">
        <v>3563</v>
      </c>
    </row>
    <row r="616" spans="1:65" s="2" customFormat="1" ht="33" customHeight="1" x14ac:dyDescent="0.2">
      <c r="A616" s="35"/>
      <c r="B616" s="36"/>
      <c r="C616" s="174" t="s">
        <v>1029</v>
      </c>
      <c r="D616" s="174" t="s">
        <v>172</v>
      </c>
      <c r="E616" s="175" t="s">
        <v>1022</v>
      </c>
      <c r="F616" s="176" t="s">
        <v>1023</v>
      </c>
      <c r="G616" s="177" t="s">
        <v>439</v>
      </c>
      <c r="H616" s="178">
        <v>26</v>
      </c>
      <c r="I616" s="179"/>
      <c r="J616" s="180">
        <f t="shared" si="0"/>
        <v>0</v>
      </c>
      <c r="K616" s="176" t="s">
        <v>176</v>
      </c>
      <c r="L616" s="40"/>
      <c r="M616" s="181" t="s">
        <v>19</v>
      </c>
      <c r="N616" s="182" t="s">
        <v>45</v>
      </c>
      <c r="O616" s="65"/>
      <c r="P616" s="183">
        <f t="shared" si="1"/>
        <v>0</v>
      </c>
      <c r="Q616" s="183">
        <v>0</v>
      </c>
      <c r="R616" s="183">
        <f t="shared" si="2"/>
        <v>0</v>
      </c>
      <c r="S616" s="183">
        <v>1E-3</v>
      </c>
      <c r="T616" s="184">
        <f t="shared" si="3"/>
        <v>2.6000000000000002E-2</v>
      </c>
      <c r="U616" s="35"/>
      <c r="V616" s="35"/>
      <c r="W616" s="35"/>
      <c r="X616" s="35"/>
      <c r="Y616" s="35"/>
      <c r="Z616" s="35"/>
      <c r="AA616" s="35"/>
      <c r="AB616" s="35"/>
      <c r="AC616" s="35"/>
      <c r="AD616" s="35"/>
      <c r="AE616" s="35"/>
      <c r="AR616" s="185" t="s">
        <v>177</v>
      </c>
      <c r="AT616" s="185" t="s">
        <v>172</v>
      </c>
      <c r="AU616" s="185" t="s">
        <v>84</v>
      </c>
      <c r="AY616" s="18" t="s">
        <v>170</v>
      </c>
      <c r="BE616" s="186">
        <f t="shared" si="4"/>
        <v>0</v>
      </c>
      <c r="BF616" s="186">
        <f t="shared" si="5"/>
        <v>0</v>
      </c>
      <c r="BG616" s="186">
        <f t="shared" si="6"/>
        <v>0</v>
      </c>
      <c r="BH616" s="186">
        <f t="shared" si="7"/>
        <v>0</v>
      </c>
      <c r="BI616" s="186">
        <f t="shared" si="8"/>
        <v>0</v>
      </c>
      <c r="BJ616" s="18" t="s">
        <v>82</v>
      </c>
      <c r="BK616" s="186">
        <f t="shared" si="9"/>
        <v>0</v>
      </c>
      <c r="BL616" s="18" t="s">
        <v>177</v>
      </c>
      <c r="BM616" s="185" t="s">
        <v>3564</v>
      </c>
    </row>
    <row r="617" spans="1:65" s="2" customFormat="1" ht="24" x14ac:dyDescent="0.2">
      <c r="A617" s="35"/>
      <c r="B617" s="36"/>
      <c r="C617" s="174" t="s">
        <v>1033</v>
      </c>
      <c r="D617" s="174" t="s">
        <v>172</v>
      </c>
      <c r="E617" s="175" t="s">
        <v>3565</v>
      </c>
      <c r="F617" s="176" t="s">
        <v>3566</v>
      </c>
      <c r="G617" s="177" t="s">
        <v>439</v>
      </c>
      <c r="H617" s="178">
        <v>16</v>
      </c>
      <c r="I617" s="179"/>
      <c r="J617" s="180">
        <f t="shared" si="0"/>
        <v>0</v>
      </c>
      <c r="K617" s="176" t="s">
        <v>176</v>
      </c>
      <c r="L617" s="40"/>
      <c r="M617" s="181" t="s">
        <v>19</v>
      </c>
      <c r="N617" s="182" t="s">
        <v>45</v>
      </c>
      <c r="O617" s="65"/>
      <c r="P617" s="183">
        <f t="shared" si="1"/>
        <v>0</v>
      </c>
      <c r="Q617" s="183">
        <v>0</v>
      </c>
      <c r="R617" s="183">
        <f t="shared" si="2"/>
        <v>0</v>
      </c>
      <c r="S617" s="183">
        <v>8.0000000000000002E-3</v>
      </c>
      <c r="T617" s="184">
        <f t="shared" si="3"/>
        <v>0.128</v>
      </c>
      <c r="U617" s="35"/>
      <c r="V617" s="35"/>
      <c r="W617" s="35"/>
      <c r="X617" s="35"/>
      <c r="Y617" s="35"/>
      <c r="Z617" s="35"/>
      <c r="AA617" s="35"/>
      <c r="AB617" s="35"/>
      <c r="AC617" s="35"/>
      <c r="AD617" s="35"/>
      <c r="AE617" s="35"/>
      <c r="AR617" s="185" t="s">
        <v>177</v>
      </c>
      <c r="AT617" s="185" t="s">
        <v>172</v>
      </c>
      <c r="AU617" s="185" t="s">
        <v>84</v>
      </c>
      <c r="AY617" s="18" t="s">
        <v>170</v>
      </c>
      <c r="BE617" s="186">
        <f t="shared" si="4"/>
        <v>0</v>
      </c>
      <c r="BF617" s="186">
        <f t="shared" si="5"/>
        <v>0</v>
      </c>
      <c r="BG617" s="186">
        <f t="shared" si="6"/>
        <v>0</v>
      </c>
      <c r="BH617" s="186">
        <f t="shared" si="7"/>
        <v>0</v>
      </c>
      <c r="BI617" s="186">
        <f t="shared" si="8"/>
        <v>0</v>
      </c>
      <c r="BJ617" s="18" t="s">
        <v>82</v>
      </c>
      <c r="BK617" s="186">
        <f t="shared" si="9"/>
        <v>0</v>
      </c>
      <c r="BL617" s="18" t="s">
        <v>177</v>
      </c>
      <c r="BM617" s="185" t="s">
        <v>3567</v>
      </c>
    </row>
    <row r="618" spans="1:65" s="2" customFormat="1" ht="24" x14ac:dyDescent="0.2">
      <c r="A618" s="35"/>
      <c r="B618" s="36"/>
      <c r="C618" s="174" t="s">
        <v>1037</v>
      </c>
      <c r="D618" s="174" t="s">
        <v>172</v>
      </c>
      <c r="E618" s="175" t="s">
        <v>1026</v>
      </c>
      <c r="F618" s="176" t="s">
        <v>1027</v>
      </c>
      <c r="G618" s="177" t="s">
        <v>439</v>
      </c>
      <c r="H618" s="178">
        <v>16</v>
      </c>
      <c r="I618" s="179"/>
      <c r="J618" s="180">
        <f t="shared" si="0"/>
        <v>0</v>
      </c>
      <c r="K618" s="176" t="s">
        <v>176</v>
      </c>
      <c r="L618" s="40"/>
      <c r="M618" s="181" t="s">
        <v>19</v>
      </c>
      <c r="N618" s="182" t="s">
        <v>45</v>
      </c>
      <c r="O618" s="65"/>
      <c r="P618" s="183">
        <f t="shared" si="1"/>
        <v>0</v>
      </c>
      <c r="Q618" s="183">
        <v>0</v>
      </c>
      <c r="R618" s="183">
        <f t="shared" si="2"/>
        <v>0</v>
      </c>
      <c r="S618" s="183">
        <v>5.3999999999999999E-2</v>
      </c>
      <c r="T618" s="184">
        <f t="shared" si="3"/>
        <v>0.86399999999999999</v>
      </c>
      <c r="U618" s="35"/>
      <c r="V618" s="35"/>
      <c r="W618" s="35"/>
      <c r="X618" s="35"/>
      <c r="Y618" s="35"/>
      <c r="Z618" s="35"/>
      <c r="AA618" s="35"/>
      <c r="AB618" s="35"/>
      <c r="AC618" s="35"/>
      <c r="AD618" s="35"/>
      <c r="AE618" s="35"/>
      <c r="AR618" s="185" t="s">
        <v>177</v>
      </c>
      <c r="AT618" s="185" t="s">
        <v>172</v>
      </c>
      <c r="AU618" s="185" t="s">
        <v>84</v>
      </c>
      <c r="AY618" s="18" t="s">
        <v>170</v>
      </c>
      <c r="BE618" s="186">
        <f t="shared" si="4"/>
        <v>0</v>
      </c>
      <c r="BF618" s="186">
        <f t="shared" si="5"/>
        <v>0</v>
      </c>
      <c r="BG618" s="186">
        <f t="shared" si="6"/>
        <v>0</v>
      </c>
      <c r="BH618" s="186">
        <f t="shared" si="7"/>
        <v>0</v>
      </c>
      <c r="BI618" s="186">
        <f t="shared" si="8"/>
        <v>0</v>
      </c>
      <c r="BJ618" s="18" t="s">
        <v>82</v>
      </c>
      <c r="BK618" s="186">
        <f t="shared" si="9"/>
        <v>0</v>
      </c>
      <c r="BL618" s="18" t="s">
        <v>177</v>
      </c>
      <c r="BM618" s="185" t="s">
        <v>3568</v>
      </c>
    </row>
    <row r="619" spans="1:65" s="2" customFormat="1" ht="21.75" customHeight="1" x14ac:dyDescent="0.2">
      <c r="A619" s="35"/>
      <c r="B619" s="36"/>
      <c r="C619" s="174" t="s">
        <v>1041</v>
      </c>
      <c r="D619" s="174" t="s">
        <v>172</v>
      </c>
      <c r="E619" s="175" t="s">
        <v>1046</v>
      </c>
      <c r="F619" s="176" t="s">
        <v>1047</v>
      </c>
      <c r="G619" s="177" t="s">
        <v>272</v>
      </c>
      <c r="H619" s="178">
        <v>298</v>
      </c>
      <c r="I619" s="179"/>
      <c r="J619" s="180">
        <f t="shared" si="0"/>
        <v>0</v>
      </c>
      <c r="K619" s="176" t="s">
        <v>176</v>
      </c>
      <c r="L619" s="40"/>
      <c r="M619" s="181" t="s">
        <v>19</v>
      </c>
      <c r="N619" s="182" t="s">
        <v>45</v>
      </c>
      <c r="O619" s="65"/>
      <c r="P619" s="183">
        <f t="shared" si="1"/>
        <v>0</v>
      </c>
      <c r="Q619" s="183">
        <v>0</v>
      </c>
      <c r="R619" s="183">
        <f t="shared" si="2"/>
        <v>0</v>
      </c>
      <c r="S619" s="183">
        <v>1.2999999999999999E-2</v>
      </c>
      <c r="T619" s="184">
        <f t="shared" si="3"/>
        <v>3.8739999999999997</v>
      </c>
      <c r="U619" s="35"/>
      <c r="V619" s="35"/>
      <c r="W619" s="35"/>
      <c r="X619" s="35"/>
      <c r="Y619" s="35"/>
      <c r="Z619" s="35"/>
      <c r="AA619" s="35"/>
      <c r="AB619" s="35"/>
      <c r="AC619" s="35"/>
      <c r="AD619" s="35"/>
      <c r="AE619" s="35"/>
      <c r="AR619" s="185" t="s">
        <v>177</v>
      </c>
      <c r="AT619" s="185" t="s">
        <v>172</v>
      </c>
      <c r="AU619" s="185" t="s">
        <v>84</v>
      </c>
      <c r="AY619" s="18" t="s">
        <v>170</v>
      </c>
      <c r="BE619" s="186">
        <f t="shared" si="4"/>
        <v>0</v>
      </c>
      <c r="BF619" s="186">
        <f t="shared" si="5"/>
        <v>0</v>
      </c>
      <c r="BG619" s="186">
        <f t="shared" si="6"/>
        <v>0</v>
      </c>
      <c r="BH619" s="186">
        <f t="shared" si="7"/>
        <v>0</v>
      </c>
      <c r="BI619" s="186">
        <f t="shared" si="8"/>
        <v>0</v>
      </c>
      <c r="BJ619" s="18" t="s">
        <v>82</v>
      </c>
      <c r="BK619" s="186">
        <f t="shared" si="9"/>
        <v>0</v>
      </c>
      <c r="BL619" s="18" t="s">
        <v>177</v>
      </c>
      <c r="BM619" s="185" t="s">
        <v>3569</v>
      </c>
    </row>
    <row r="620" spans="1:65" s="2" customFormat="1" ht="21.75" customHeight="1" x14ac:dyDescent="0.2">
      <c r="A620" s="35"/>
      <c r="B620" s="36"/>
      <c r="C620" s="174" t="s">
        <v>1045</v>
      </c>
      <c r="D620" s="174" t="s">
        <v>172</v>
      </c>
      <c r="E620" s="175" t="s">
        <v>1050</v>
      </c>
      <c r="F620" s="176" t="s">
        <v>1051</v>
      </c>
      <c r="G620" s="177" t="s">
        <v>272</v>
      </c>
      <c r="H620" s="178">
        <v>122</v>
      </c>
      <c r="I620" s="179"/>
      <c r="J620" s="180">
        <f t="shared" si="0"/>
        <v>0</v>
      </c>
      <c r="K620" s="176" t="s">
        <v>176</v>
      </c>
      <c r="L620" s="40"/>
      <c r="M620" s="181" t="s">
        <v>19</v>
      </c>
      <c r="N620" s="182" t="s">
        <v>45</v>
      </c>
      <c r="O620" s="65"/>
      <c r="P620" s="183">
        <f t="shared" si="1"/>
        <v>0</v>
      </c>
      <c r="Q620" s="183">
        <v>0</v>
      </c>
      <c r="R620" s="183">
        <f t="shared" si="2"/>
        <v>0</v>
      </c>
      <c r="S620" s="183">
        <v>1.7999999999999999E-2</v>
      </c>
      <c r="T620" s="184">
        <f t="shared" si="3"/>
        <v>2.1959999999999997</v>
      </c>
      <c r="U620" s="35"/>
      <c r="V620" s="35"/>
      <c r="W620" s="35"/>
      <c r="X620" s="35"/>
      <c r="Y620" s="35"/>
      <c r="Z620" s="35"/>
      <c r="AA620" s="35"/>
      <c r="AB620" s="35"/>
      <c r="AC620" s="35"/>
      <c r="AD620" s="35"/>
      <c r="AE620" s="35"/>
      <c r="AR620" s="185" t="s">
        <v>177</v>
      </c>
      <c r="AT620" s="185" t="s">
        <v>172</v>
      </c>
      <c r="AU620" s="185" t="s">
        <v>84</v>
      </c>
      <c r="AY620" s="18" t="s">
        <v>170</v>
      </c>
      <c r="BE620" s="186">
        <f t="shared" si="4"/>
        <v>0</v>
      </c>
      <c r="BF620" s="186">
        <f t="shared" si="5"/>
        <v>0</v>
      </c>
      <c r="BG620" s="186">
        <f t="shared" si="6"/>
        <v>0</v>
      </c>
      <c r="BH620" s="186">
        <f t="shared" si="7"/>
        <v>0</v>
      </c>
      <c r="BI620" s="186">
        <f t="shared" si="8"/>
        <v>0</v>
      </c>
      <c r="BJ620" s="18" t="s">
        <v>82</v>
      </c>
      <c r="BK620" s="186">
        <f t="shared" si="9"/>
        <v>0</v>
      </c>
      <c r="BL620" s="18" t="s">
        <v>177</v>
      </c>
      <c r="BM620" s="185" t="s">
        <v>3570</v>
      </c>
    </row>
    <row r="621" spans="1:65" s="2" customFormat="1" ht="21.75" customHeight="1" x14ac:dyDescent="0.2">
      <c r="A621" s="35"/>
      <c r="B621" s="36"/>
      <c r="C621" s="174" t="s">
        <v>1049</v>
      </c>
      <c r="D621" s="174" t="s">
        <v>172</v>
      </c>
      <c r="E621" s="175" t="s">
        <v>3571</v>
      </c>
      <c r="F621" s="176" t="s">
        <v>3572</v>
      </c>
      <c r="G621" s="177" t="s">
        <v>272</v>
      </c>
      <c r="H621" s="178">
        <v>142</v>
      </c>
      <c r="I621" s="179"/>
      <c r="J621" s="180">
        <f t="shared" si="0"/>
        <v>0</v>
      </c>
      <c r="K621" s="176" t="s">
        <v>176</v>
      </c>
      <c r="L621" s="40"/>
      <c r="M621" s="181" t="s">
        <v>19</v>
      </c>
      <c r="N621" s="182" t="s">
        <v>45</v>
      </c>
      <c r="O621" s="65"/>
      <c r="P621" s="183">
        <f t="shared" si="1"/>
        <v>0</v>
      </c>
      <c r="Q621" s="183">
        <v>0</v>
      </c>
      <c r="R621" s="183">
        <f t="shared" si="2"/>
        <v>0</v>
      </c>
      <c r="S621" s="183">
        <v>2.7E-2</v>
      </c>
      <c r="T621" s="184">
        <f t="shared" si="3"/>
        <v>3.8340000000000001</v>
      </c>
      <c r="U621" s="35"/>
      <c r="V621" s="35"/>
      <c r="W621" s="35"/>
      <c r="X621" s="35"/>
      <c r="Y621" s="35"/>
      <c r="Z621" s="35"/>
      <c r="AA621" s="35"/>
      <c r="AB621" s="35"/>
      <c r="AC621" s="35"/>
      <c r="AD621" s="35"/>
      <c r="AE621" s="35"/>
      <c r="AR621" s="185" t="s">
        <v>177</v>
      </c>
      <c r="AT621" s="185" t="s">
        <v>172</v>
      </c>
      <c r="AU621" s="185" t="s">
        <v>84</v>
      </c>
      <c r="AY621" s="18" t="s">
        <v>170</v>
      </c>
      <c r="BE621" s="186">
        <f t="shared" si="4"/>
        <v>0</v>
      </c>
      <c r="BF621" s="186">
        <f t="shared" si="5"/>
        <v>0</v>
      </c>
      <c r="BG621" s="186">
        <f t="shared" si="6"/>
        <v>0</v>
      </c>
      <c r="BH621" s="186">
        <f t="shared" si="7"/>
        <v>0</v>
      </c>
      <c r="BI621" s="186">
        <f t="shared" si="8"/>
        <v>0</v>
      </c>
      <c r="BJ621" s="18" t="s">
        <v>82</v>
      </c>
      <c r="BK621" s="186">
        <f t="shared" si="9"/>
        <v>0</v>
      </c>
      <c r="BL621" s="18" t="s">
        <v>177</v>
      </c>
      <c r="BM621" s="185" t="s">
        <v>3573</v>
      </c>
    </row>
    <row r="622" spans="1:65" s="12" customFormat="1" ht="22.9" customHeight="1" x14ac:dyDescent="0.2">
      <c r="B622" s="158"/>
      <c r="C622" s="159"/>
      <c r="D622" s="160" t="s">
        <v>73</v>
      </c>
      <c r="E622" s="172" t="s">
        <v>842</v>
      </c>
      <c r="F622" s="172" t="s">
        <v>3574</v>
      </c>
      <c r="G622" s="159"/>
      <c r="H622" s="159"/>
      <c r="I622" s="162"/>
      <c r="J622" s="173">
        <f>BK622</f>
        <v>0</v>
      </c>
      <c r="K622" s="159"/>
      <c r="L622" s="164"/>
      <c r="M622" s="165"/>
      <c r="N622" s="166"/>
      <c r="O622" s="166"/>
      <c r="P622" s="167">
        <f>SUM(P623:P661)</f>
        <v>0</v>
      </c>
      <c r="Q622" s="166"/>
      <c r="R622" s="167">
        <f>SUM(R623:R661)</f>
        <v>0.1545425</v>
      </c>
      <c r="S622" s="166"/>
      <c r="T622" s="168">
        <f>SUM(T623:T661)</f>
        <v>0</v>
      </c>
      <c r="AR622" s="169" t="s">
        <v>82</v>
      </c>
      <c r="AT622" s="170" t="s">
        <v>73</v>
      </c>
      <c r="AU622" s="170" t="s">
        <v>82</v>
      </c>
      <c r="AY622" s="169" t="s">
        <v>170</v>
      </c>
      <c r="BK622" s="171">
        <f>SUM(BK623:BK661)</f>
        <v>0</v>
      </c>
    </row>
    <row r="623" spans="1:65" s="2" customFormat="1" ht="24" x14ac:dyDescent="0.2">
      <c r="A623" s="35"/>
      <c r="B623" s="36"/>
      <c r="C623" s="174" t="s">
        <v>1053</v>
      </c>
      <c r="D623" s="174" t="s">
        <v>172</v>
      </c>
      <c r="E623" s="175" t="s">
        <v>3575</v>
      </c>
      <c r="F623" s="176" t="s">
        <v>3576</v>
      </c>
      <c r="G623" s="177" t="s">
        <v>248</v>
      </c>
      <c r="H623" s="178">
        <v>990.58600000000001</v>
      </c>
      <c r="I623" s="179"/>
      <c r="J623" s="180">
        <f>ROUND(I623*H623,2)</f>
        <v>0</v>
      </c>
      <c r="K623" s="176" t="s">
        <v>176</v>
      </c>
      <c r="L623" s="40"/>
      <c r="M623" s="181" t="s">
        <v>19</v>
      </c>
      <c r="N623" s="182" t="s">
        <v>45</v>
      </c>
      <c r="O623" s="65"/>
      <c r="P623" s="183">
        <f>O623*H623</f>
        <v>0</v>
      </c>
      <c r="Q623" s="183">
        <v>0</v>
      </c>
      <c r="R623" s="183">
        <f>Q623*H623</f>
        <v>0</v>
      </c>
      <c r="S623" s="183">
        <v>0</v>
      </c>
      <c r="T623" s="184">
        <f>S623*H623</f>
        <v>0</v>
      </c>
      <c r="U623" s="35"/>
      <c r="V623" s="35"/>
      <c r="W623" s="35"/>
      <c r="X623" s="35"/>
      <c r="Y623" s="35"/>
      <c r="Z623" s="35"/>
      <c r="AA623" s="35"/>
      <c r="AB623" s="35"/>
      <c r="AC623" s="35"/>
      <c r="AD623" s="35"/>
      <c r="AE623" s="35"/>
      <c r="AR623" s="185" t="s">
        <v>177</v>
      </c>
      <c r="AT623" s="185" t="s">
        <v>172</v>
      </c>
      <c r="AU623" s="185" t="s">
        <v>84</v>
      </c>
      <c r="AY623" s="18" t="s">
        <v>170</v>
      </c>
      <c r="BE623" s="186">
        <f>IF(N623="základní",J623,0)</f>
        <v>0</v>
      </c>
      <c r="BF623" s="186">
        <f>IF(N623="snížená",J623,0)</f>
        <v>0</v>
      </c>
      <c r="BG623" s="186">
        <f>IF(N623="zákl. přenesená",J623,0)</f>
        <v>0</v>
      </c>
      <c r="BH623" s="186">
        <f>IF(N623="sníž. přenesená",J623,0)</f>
        <v>0</v>
      </c>
      <c r="BI623" s="186">
        <f>IF(N623="nulová",J623,0)</f>
        <v>0</v>
      </c>
      <c r="BJ623" s="18" t="s">
        <v>82</v>
      </c>
      <c r="BK623" s="186">
        <f>ROUND(I623*H623,2)</f>
        <v>0</v>
      </c>
      <c r="BL623" s="18" t="s">
        <v>177</v>
      </c>
      <c r="BM623" s="185" t="s">
        <v>3577</v>
      </c>
    </row>
    <row r="624" spans="1:65" s="2" customFormat="1" ht="58.5" x14ac:dyDescent="0.2">
      <c r="A624" s="35"/>
      <c r="B624" s="36"/>
      <c r="C624" s="37"/>
      <c r="D624" s="187" t="s">
        <v>179</v>
      </c>
      <c r="E624" s="37"/>
      <c r="F624" s="188" t="s">
        <v>3578</v>
      </c>
      <c r="G624" s="37"/>
      <c r="H624" s="37"/>
      <c r="I624" s="189"/>
      <c r="J624" s="37"/>
      <c r="K624" s="37"/>
      <c r="L624" s="40"/>
      <c r="M624" s="190"/>
      <c r="N624" s="191"/>
      <c r="O624" s="65"/>
      <c r="P624" s="65"/>
      <c r="Q624" s="65"/>
      <c r="R624" s="65"/>
      <c r="S624" s="65"/>
      <c r="T624" s="66"/>
      <c r="U624" s="35"/>
      <c r="V624" s="35"/>
      <c r="W624" s="35"/>
      <c r="X624" s="35"/>
      <c r="Y624" s="35"/>
      <c r="Z624" s="35"/>
      <c r="AA624" s="35"/>
      <c r="AB624" s="35"/>
      <c r="AC624" s="35"/>
      <c r="AD624" s="35"/>
      <c r="AE624" s="35"/>
      <c r="AT624" s="18" t="s">
        <v>179</v>
      </c>
      <c r="AU624" s="18" t="s">
        <v>84</v>
      </c>
    </row>
    <row r="625" spans="1:65" s="13" customFormat="1" x14ac:dyDescent="0.2">
      <c r="B625" s="192"/>
      <c r="C625" s="193"/>
      <c r="D625" s="187" t="s">
        <v>181</v>
      </c>
      <c r="E625" s="194" t="s">
        <v>19</v>
      </c>
      <c r="F625" s="195" t="s">
        <v>3579</v>
      </c>
      <c r="G625" s="193"/>
      <c r="H625" s="196">
        <v>684.54600000000005</v>
      </c>
      <c r="I625" s="197"/>
      <c r="J625" s="193"/>
      <c r="K625" s="193"/>
      <c r="L625" s="198"/>
      <c r="M625" s="199"/>
      <c r="N625" s="200"/>
      <c r="O625" s="200"/>
      <c r="P625" s="200"/>
      <c r="Q625" s="200"/>
      <c r="R625" s="200"/>
      <c r="S625" s="200"/>
      <c r="T625" s="201"/>
      <c r="AT625" s="202" t="s">
        <v>181</v>
      </c>
      <c r="AU625" s="202" t="s">
        <v>84</v>
      </c>
      <c r="AV625" s="13" t="s">
        <v>84</v>
      </c>
      <c r="AW625" s="13" t="s">
        <v>35</v>
      </c>
      <c r="AX625" s="13" t="s">
        <v>74</v>
      </c>
      <c r="AY625" s="202" t="s">
        <v>170</v>
      </c>
    </row>
    <row r="626" spans="1:65" s="13" customFormat="1" x14ac:dyDescent="0.2">
      <c r="B626" s="192"/>
      <c r="C626" s="193"/>
      <c r="D626" s="187" t="s">
        <v>181</v>
      </c>
      <c r="E626" s="194" t="s">
        <v>19</v>
      </c>
      <c r="F626" s="195" t="s">
        <v>3580</v>
      </c>
      <c r="G626" s="193"/>
      <c r="H626" s="196">
        <v>306.04000000000002</v>
      </c>
      <c r="I626" s="197"/>
      <c r="J626" s="193"/>
      <c r="K626" s="193"/>
      <c r="L626" s="198"/>
      <c r="M626" s="199"/>
      <c r="N626" s="200"/>
      <c r="O626" s="200"/>
      <c r="P626" s="200"/>
      <c r="Q626" s="200"/>
      <c r="R626" s="200"/>
      <c r="S626" s="200"/>
      <c r="T626" s="201"/>
      <c r="AT626" s="202" t="s">
        <v>181</v>
      </c>
      <c r="AU626" s="202" t="s">
        <v>84</v>
      </c>
      <c r="AV626" s="13" t="s">
        <v>84</v>
      </c>
      <c r="AW626" s="13" t="s">
        <v>35</v>
      </c>
      <c r="AX626" s="13" t="s">
        <v>74</v>
      </c>
      <c r="AY626" s="202" t="s">
        <v>170</v>
      </c>
    </row>
    <row r="627" spans="1:65" s="2" customFormat="1" ht="24" x14ac:dyDescent="0.2">
      <c r="A627" s="35"/>
      <c r="B627" s="36"/>
      <c r="C627" s="174" t="s">
        <v>1059</v>
      </c>
      <c r="D627" s="174" t="s">
        <v>172</v>
      </c>
      <c r="E627" s="175" t="s">
        <v>3581</v>
      </c>
      <c r="F627" s="176" t="s">
        <v>3582</v>
      </c>
      <c r="G627" s="177" t="s">
        <v>248</v>
      </c>
      <c r="H627" s="178">
        <v>84199.81</v>
      </c>
      <c r="I627" s="179"/>
      <c r="J627" s="180">
        <f>ROUND(I627*H627,2)</f>
        <v>0</v>
      </c>
      <c r="K627" s="176" t="s">
        <v>176</v>
      </c>
      <c r="L627" s="40"/>
      <c r="M627" s="181" t="s">
        <v>19</v>
      </c>
      <c r="N627" s="182" t="s">
        <v>45</v>
      </c>
      <c r="O627" s="65"/>
      <c r="P627" s="183">
        <f>O627*H627</f>
        <v>0</v>
      </c>
      <c r="Q627" s="183">
        <v>0</v>
      </c>
      <c r="R627" s="183">
        <f>Q627*H627</f>
        <v>0</v>
      </c>
      <c r="S627" s="183">
        <v>0</v>
      </c>
      <c r="T627" s="184">
        <f>S627*H627</f>
        <v>0</v>
      </c>
      <c r="U627" s="35"/>
      <c r="V627" s="35"/>
      <c r="W627" s="35"/>
      <c r="X627" s="35"/>
      <c r="Y627" s="35"/>
      <c r="Z627" s="35"/>
      <c r="AA627" s="35"/>
      <c r="AB627" s="35"/>
      <c r="AC627" s="35"/>
      <c r="AD627" s="35"/>
      <c r="AE627" s="35"/>
      <c r="AR627" s="185" t="s">
        <v>177</v>
      </c>
      <c r="AT627" s="185" t="s">
        <v>172</v>
      </c>
      <c r="AU627" s="185" t="s">
        <v>84</v>
      </c>
      <c r="AY627" s="18" t="s">
        <v>170</v>
      </c>
      <c r="BE627" s="186">
        <f>IF(N627="základní",J627,0)</f>
        <v>0</v>
      </c>
      <c r="BF627" s="186">
        <f>IF(N627="snížená",J627,0)</f>
        <v>0</v>
      </c>
      <c r="BG627" s="186">
        <f>IF(N627="zákl. přenesená",J627,0)</f>
        <v>0</v>
      </c>
      <c r="BH627" s="186">
        <f>IF(N627="sníž. přenesená",J627,0)</f>
        <v>0</v>
      </c>
      <c r="BI627" s="186">
        <f>IF(N627="nulová",J627,0)</f>
        <v>0</v>
      </c>
      <c r="BJ627" s="18" t="s">
        <v>82</v>
      </c>
      <c r="BK627" s="186">
        <f>ROUND(I627*H627,2)</f>
        <v>0</v>
      </c>
      <c r="BL627" s="18" t="s">
        <v>177</v>
      </c>
      <c r="BM627" s="185" t="s">
        <v>3583</v>
      </c>
    </row>
    <row r="628" spans="1:65" s="2" customFormat="1" ht="58.5" x14ac:dyDescent="0.2">
      <c r="A628" s="35"/>
      <c r="B628" s="36"/>
      <c r="C628" s="37"/>
      <c r="D628" s="187" t="s">
        <v>179</v>
      </c>
      <c r="E628" s="37"/>
      <c r="F628" s="188" t="s">
        <v>3578</v>
      </c>
      <c r="G628" s="37"/>
      <c r="H628" s="37"/>
      <c r="I628" s="189"/>
      <c r="J628" s="37"/>
      <c r="K628" s="37"/>
      <c r="L628" s="40"/>
      <c r="M628" s="190"/>
      <c r="N628" s="191"/>
      <c r="O628" s="65"/>
      <c r="P628" s="65"/>
      <c r="Q628" s="65"/>
      <c r="R628" s="65"/>
      <c r="S628" s="65"/>
      <c r="T628" s="66"/>
      <c r="U628" s="35"/>
      <c r="V628" s="35"/>
      <c r="W628" s="35"/>
      <c r="X628" s="35"/>
      <c r="Y628" s="35"/>
      <c r="Z628" s="35"/>
      <c r="AA628" s="35"/>
      <c r="AB628" s="35"/>
      <c r="AC628" s="35"/>
      <c r="AD628" s="35"/>
      <c r="AE628" s="35"/>
      <c r="AT628" s="18" t="s">
        <v>179</v>
      </c>
      <c r="AU628" s="18" t="s">
        <v>84</v>
      </c>
    </row>
    <row r="629" spans="1:65" s="2" customFormat="1" ht="19.5" x14ac:dyDescent="0.2">
      <c r="A629" s="35"/>
      <c r="B629" s="36"/>
      <c r="C629" s="37"/>
      <c r="D629" s="187" t="s">
        <v>3584</v>
      </c>
      <c r="E629" s="37"/>
      <c r="F629" s="188" t="s">
        <v>3585</v>
      </c>
      <c r="G629" s="37"/>
      <c r="H629" s="37"/>
      <c r="I629" s="189"/>
      <c r="J629" s="37"/>
      <c r="K629" s="37"/>
      <c r="L629" s="40"/>
      <c r="M629" s="190"/>
      <c r="N629" s="191"/>
      <c r="O629" s="65"/>
      <c r="P629" s="65"/>
      <c r="Q629" s="65"/>
      <c r="R629" s="65"/>
      <c r="S629" s="65"/>
      <c r="T629" s="66"/>
      <c r="U629" s="35"/>
      <c r="V629" s="35"/>
      <c r="W629" s="35"/>
      <c r="X629" s="35"/>
      <c r="Y629" s="35"/>
      <c r="Z629" s="35"/>
      <c r="AA629" s="35"/>
      <c r="AB629" s="35"/>
      <c r="AC629" s="35"/>
      <c r="AD629" s="35"/>
      <c r="AE629" s="35"/>
      <c r="AT629" s="18" t="s">
        <v>3584</v>
      </c>
      <c r="AU629" s="18" t="s">
        <v>84</v>
      </c>
    </row>
    <row r="630" spans="1:65" s="13" customFormat="1" x14ac:dyDescent="0.2">
      <c r="B630" s="192"/>
      <c r="C630" s="193"/>
      <c r="D630" s="187" t="s">
        <v>181</v>
      </c>
      <c r="E630" s="193"/>
      <c r="F630" s="195" t="s">
        <v>3586</v>
      </c>
      <c r="G630" s="193"/>
      <c r="H630" s="196">
        <v>84199.81</v>
      </c>
      <c r="I630" s="197"/>
      <c r="J630" s="193"/>
      <c r="K630" s="193"/>
      <c r="L630" s="198"/>
      <c r="M630" s="199"/>
      <c r="N630" s="200"/>
      <c r="O630" s="200"/>
      <c r="P630" s="200"/>
      <c r="Q630" s="200"/>
      <c r="R630" s="200"/>
      <c r="S630" s="200"/>
      <c r="T630" s="201"/>
      <c r="AT630" s="202" t="s">
        <v>181</v>
      </c>
      <c r="AU630" s="202" t="s">
        <v>84</v>
      </c>
      <c r="AV630" s="13" t="s">
        <v>84</v>
      </c>
      <c r="AW630" s="13" t="s">
        <v>4</v>
      </c>
      <c r="AX630" s="13" t="s">
        <v>82</v>
      </c>
      <c r="AY630" s="202" t="s">
        <v>170</v>
      </c>
    </row>
    <row r="631" spans="1:65" s="2" customFormat="1" ht="24" x14ac:dyDescent="0.2">
      <c r="A631" s="35"/>
      <c r="B631" s="36"/>
      <c r="C631" s="174" t="s">
        <v>1064</v>
      </c>
      <c r="D631" s="174" t="s">
        <v>172</v>
      </c>
      <c r="E631" s="175" t="s">
        <v>3587</v>
      </c>
      <c r="F631" s="176" t="s">
        <v>3588</v>
      </c>
      <c r="G631" s="177" t="s">
        <v>248</v>
      </c>
      <c r="H631" s="178">
        <v>990.58600000000001</v>
      </c>
      <c r="I631" s="179"/>
      <c r="J631" s="180">
        <f>ROUND(I631*H631,2)</f>
        <v>0</v>
      </c>
      <c r="K631" s="176" t="s">
        <v>176</v>
      </c>
      <c r="L631" s="40"/>
      <c r="M631" s="181" t="s">
        <v>19</v>
      </c>
      <c r="N631" s="182" t="s">
        <v>45</v>
      </c>
      <c r="O631" s="65"/>
      <c r="P631" s="183">
        <f>O631*H631</f>
        <v>0</v>
      </c>
      <c r="Q631" s="183">
        <v>0</v>
      </c>
      <c r="R631" s="183">
        <f>Q631*H631</f>
        <v>0</v>
      </c>
      <c r="S631" s="183">
        <v>0</v>
      </c>
      <c r="T631" s="184">
        <f>S631*H631</f>
        <v>0</v>
      </c>
      <c r="U631" s="35"/>
      <c r="V631" s="35"/>
      <c r="W631" s="35"/>
      <c r="X631" s="35"/>
      <c r="Y631" s="35"/>
      <c r="Z631" s="35"/>
      <c r="AA631" s="35"/>
      <c r="AB631" s="35"/>
      <c r="AC631" s="35"/>
      <c r="AD631" s="35"/>
      <c r="AE631" s="35"/>
      <c r="AR631" s="185" t="s">
        <v>177</v>
      </c>
      <c r="AT631" s="185" t="s">
        <v>172</v>
      </c>
      <c r="AU631" s="185" t="s">
        <v>84</v>
      </c>
      <c r="AY631" s="18" t="s">
        <v>170</v>
      </c>
      <c r="BE631" s="186">
        <f>IF(N631="základní",J631,0)</f>
        <v>0</v>
      </c>
      <c r="BF631" s="186">
        <f>IF(N631="snížená",J631,0)</f>
        <v>0</v>
      </c>
      <c r="BG631" s="186">
        <f>IF(N631="zákl. přenesená",J631,0)</f>
        <v>0</v>
      </c>
      <c r="BH631" s="186">
        <f>IF(N631="sníž. přenesená",J631,0)</f>
        <v>0</v>
      </c>
      <c r="BI631" s="186">
        <f>IF(N631="nulová",J631,0)</f>
        <v>0</v>
      </c>
      <c r="BJ631" s="18" t="s">
        <v>82</v>
      </c>
      <c r="BK631" s="186">
        <f>ROUND(I631*H631,2)</f>
        <v>0</v>
      </c>
      <c r="BL631" s="18" t="s">
        <v>177</v>
      </c>
      <c r="BM631" s="185" t="s">
        <v>3589</v>
      </c>
    </row>
    <row r="632" spans="1:65" s="2" customFormat="1" ht="29.25" x14ac:dyDescent="0.2">
      <c r="A632" s="35"/>
      <c r="B632" s="36"/>
      <c r="C632" s="37"/>
      <c r="D632" s="187" t="s">
        <v>179</v>
      </c>
      <c r="E632" s="37"/>
      <c r="F632" s="188" t="s">
        <v>3590</v>
      </c>
      <c r="G632" s="37"/>
      <c r="H632" s="37"/>
      <c r="I632" s="189"/>
      <c r="J632" s="37"/>
      <c r="K632" s="37"/>
      <c r="L632" s="40"/>
      <c r="M632" s="190"/>
      <c r="N632" s="191"/>
      <c r="O632" s="65"/>
      <c r="P632" s="65"/>
      <c r="Q632" s="65"/>
      <c r="R632" s="65"/>
      <c r="S632" s="65"/>
      <c r="T632" s="66"/>
      <c r="U632" s="35"/>
      <c r="V632" s="35"/>
      <c r="W632" s="35"/>
      <c r="X632" s="35"/>
      <c r="Y632" s="35"/>
      <c r="Z632" s="35"/>
      <c r="AA632" s="35"/>
      <c r="AB632" s="35"/>
      <c r="AC632" s="35"/>
      <c r="AD632" s="35"/>
      <c r="AE632" s="35"/>
      <c r="AT632" s="18" t="s">
        <v>179</v>
      </c>
      <c r="AU632" s="18" t="s">
        <v>84</v>
      </c>
    </row>
    <row r="633" spans="1:65" s="13" customFormat="1" x14ac:dyDescent="0.2">
      <c r="B633" s="192"/>
      <c r="C633" s="193"/>
      <c r="D633" s="187" t="s">
        <v>181</v>
      </c>
      <c r="E633" s="194" t="s">
        <v>19</v>
      </c>
      <c r="F633" s="195" t="s">
        <v>3579</v>
      </c>
      <c r="G633" s="193"/>
      <c r="H633" s="196">
        <v>684.54600000000005</v>
      </c>
      <c r="I633" s="197"/>
      <c r="J633" s="193"/>
      <c r="K633" s="193"/>
      <c r="L633" s="198"/>
      <c r="M633" s="199"/>
      <c r="N633" s="200"/>
      <c r="O633" s="200"/>
      <c r="P633" s="200"/>
      <c r="Q633" s="200"/>
      <c r="R633" s="200"/>
      <c r="S633" s="200"/>
      <c r="T633" s="201"/>
      <c r="AT633" s="202" t="s">
        <v>181</v>
      </c>
      <c r="AU633" s="202" t="s">
        <v>84</v>
      </c>
      <c r="AV633" s="13" t="s">
        <v>84</v>
      </c>
      <c r="AW633" s="13" t="s">
        <v>35</v>
      </c>
      <c r="AX633" s="13" t="s">
        <v>74</v>
      </c>
      <c r="AY633" s="202" t="s">
        <v>170</v>
      </c>
    </row>
    <row r="634" spans="1:65" s="13" customFormat="1" x14ac:dyDescent="0.2">
      <c r="B634" s="192"/>
      <c r="C634" s="193"/>
      <c r="D634" s="187" t="s">
        <v>181</v>
      </c>
      <c r="E634" s="194" t="s">
        <v>19</v>
      </c>
      <c r="F634" s="195" t="s">
        <v>3580</v>
      </c>
      <c r="G634" s="193"/>
      <c r="H634" s="196">
        <v>306.04000000000002</v>
      </c>
      <c r="I634" s="197"/>
      <c r="J634" s="193"/>
      <c r="K634" s="193"/>
      <c r="L634" s="198"/>
      <c r="M634" s="199"/>
      <c r="N634" s="200"/>
      <c r="O634" s="200"/>
      <c r="P634" s="200"/>
      <c r="Q634" s="200"/>
      <c r="R634" s="200"/>
      <c r="S634" s="200"/>
      <c r="T634" s="201"/>
      <c r="AT634" s="202" t="s">
        <v>181</v>
      </c>
      <c r="AU634" s="202" t="s">
        <v>84</v>
      </c>
      <c r="AV634" s="13" t="s">
        <v>84</v>
      </c>
      <c r="AW634" s="13" t="s">
        <v>35</v>
      </c>
      <c r="AX634" s="13" t="s">
        <v>74</v>
      </c>
      <c r="AY634" s="202" t="s">
        <v>170</v>
      </c>
    </row>
    <row r="635" spans="1:65" s="2" customFormat="1" ht="16.5" customHeight="1" x14ac:dyDescent="0.2">
      <c r="A635" s="35"/>
      <c r="B635" s="36"/>
      <c r="C635" s="174" t="s">
        <v>1069</v>
      </c>
      <c r="D635" s="174" t="s">
        <v>172</v>
      </c>
      <c r="E635" s="175" t="s">
        <v>934</v>
      </c>
      <c r="F635" s="176" t="s">
        <v>935</v>
      </c>
      <c r="G635" s="177" t="s">
        <v>248</v>
      </c>
      <c r="H635" s="178">
        <v>684.54600000000005</v>
      </c>
      <c r="I635" s="179"/>
      <c r="J635" s="180">
        <f>ROUND(I635*H635,2)</f>
        <v>0</v>
      </c>
      <c r="K635" s="176" t="s">
        <v>176</v>
      </c>
      <c r="L635" s="40"/>
      <c r="M635" s="181" t="s">
        <v>19</v>
      </c>
      <c r="N635" s="182" t="s">
        <v>45</v>
      </c>
      <c r="O635" s="65"/>
      <c r="P635" s="183">
        <f>O635*H635</f>
        <v>0</v>
      </c>
      <c r="Q635" s="183">
        <v>0</v>
      </c>
      <c r="R635" s="183">
        <f>Q635*H635</f>
        <v>0</v>
      </c>
      <c r="S635" s="183">
        <v>0</v>
      </c>
      <c r="T635" s="184">
        <f>S635*H635</f>
        <v>0</v>
      </c>
      <c r="U635" s="35"/>
      <c r="V635" s="35"/>
      <c r="W635" s="35"/>
      <c r="X635" s="35"/>
      <c r="Y635" s="35"/>
      <c r="Z635" s="35"/>
      <c r="AA635" s="35"/>
      <c r="AB635" s="35"/>
      <c r="AC635" s="35"/>
      <c r="AD635" s="35"/>
      <c r="AE635" s="35"/>
      <c r="AR635" s="185" t="s">
        <v>177</v>
      </c>
      <c r="AT635" s="185" t="s">
        <v>172</v>
      </c>
      <c r="AU635" s="185" t="s">
        <v>84</v>
      </c>
      <c r="AY635" s="18" t="s">
        <v>170</v>
      </c>
      <c r="BE635" s="186">
        <f>IF(N635="základní",J635,0)</f>
        <v>0</v>
      </c>
      <c r="BF635" s="186">
        <f>IF(N635="snížená",J635,0)</f>
        <v>0</v>
      </c>
      <c r="BG635" s="186">
        <f>IF(N635="zákl. přenesená",J635,0)</f>
        <v>0</v>
      </c>
      <c r="BH635" s="186">
        <f>IF(N635="sníž. přenesená",J635,0)</f>
        <v>0</v>
      </c>
      <c r="BI635" s="186">
        <f>IF(N635="nulová",J635,0)</f>
        <v>0</v>
      </c>
      <c r="BJ635" s="18" t="s">
        <v>82</v>
      </c>
      <c r="BK635" s="186">
        <f>ROUND(I635*H635,2)</f>
        <v>0</v>
      </c>
      <c r="BL635" s="18" t="s">
        <v>177</v>
      </c>
      <c r="BM635" s="185" t="s">
        <v>3591</v>
      </c>
    </row>
    <row r="636" spans="1:65" s="2" customFormat="1" ht="29.25" x14ac:dyDescent="0.2">
      <c r="A636" s="35"/>
      <c r="B636" s="36"/>
      <c r="C636" s="37"/>
      <c r="D636" s="187" t="s">
        <v>179</v>
      </c>
      <c r="E636" s="37"/>
      <c r="F636" s="188" t="s">
        <v>937</v>
      </c>
      <c r="G636" s="37"/>
      <c r="H636" s="37"/>
      <c r="I636" s="189"/>
      <c r="J636" s="37"/>
      <c r="K636" s="37"/>
      <c r="L636" s="40"/>
      <c r="M636" s="190"/>
      <c r="N636" s="191"/>
      <c r="O636" s="65"/>
      <c r="P636" s="65"/>
      <c r="Q636" s="65"/>
      <c r="R636" s="65"/>
      <c r="S636" s="65"/>
      <c r="T636" s="66"/>
      <c r="U636" s="35"/>
      <c r="V636" s="35"/>
      <c r="W636" s="35"/>
      <c r="X636" s="35"/>
      <c r="Y636" s="35"/>
      <c r="Z636" s="35"/>
      <c r="AA636" s="35"/>
      <c r="AB636" s="35"/>
      <c r="AC636" s="35"/>
      <c r="AD636" s="35"/>
      <c r="AE636" s="35"/>
      <c r="AT636" s="18" t="s">
        <v>179</v>
      </c>
      <c r="AU636" s="18" t="s">
        <v>84</v>
      </c>
    </row>
    <row r="637" spans="1:65" s="13" customFormat="1" x14ac:dyDescent="0.2">
      <c r="B637" s="192"/>
      <c r="C637" s="193"/>
      <c r="D637" s="187" t="s">
        <v>181</v>
      </c>
      <c r="E637" s="194" t="s">
        <v>19</v>
      </c>
      <c r="F637" s="195" t="s">
        <v>3579</v>
      </c>
      <c r="G637" s="193"/>
      <c r="H637" s="196">
        <v>684.54600000000005</v>
      </c>
      <c r="I637" s="197"/>
      <c r="J637" s="193"/>
      <c r="K637" s="193"/>
      <c r="L637" s="198"/>
      <c r="M637" s="199"/>
      <c r="N637" s="200"/>
      <c r="O637" s="200"/>
      <c r="P637" s="200"/>
      <c r="Q637" s="200"/>
      <c r="R637" s="200"/>
      <c r="S637" s="200"/>
      <c r="T637" s="201"/>
      <c r="AT637" s="202" t="s">
        <v>181</v>
      </c>
      <c r="AU637" s="202" t="s">
        <v>84</v>
      </c>
      <c r="AV637" s="13" t="s">
        <v>84</v>
      </c>
      <c r="AW637" s="13" t="s">
        <v>35</v>
      </c>
      <c r="AX637" s="13" t="s">
        <v>74</v>
      </c>
      <c r="AY637" s="202" t="s">
        <v>170</v>
      </c>
    </row>
    <row r="638" spans="1:65" s="2" customFormat="1" ht="16.5" customHeight="1" x14ac:dyDescent="0.2">
      <c r="A638" s="35"/>
      <c r="B638" s="36"/>
      <c r="C638" s="174" t="s">
        <v>1074</v>
      </c>
      <c r="D638" s="174" t="s">
        <v>172</v>
      </c>
      <c r="E638" s="175" t="s">
        <v>939</v>
      </c>
      <c r="F638" s="176" t="s">
        <v>940</v>
      </c>
      <c r="G638" s="177" t="s">
        <v>248</v>
      </c>
      <c r="H638" s="178">
        <v>58186.41</v>
      </c>
      <c r="I638" s="179"/>
      <c r="J638" s="180">
        <f>ROUND(I638*H638,2)</f>
        <v>0</v>
      </c>
      <c r="K638" s="176" t="s">
        <v>176</v>
      </c>
      <c r="L638" s="40"/>
      <c r="M638" s="181" t="s">
        <v>19</v>
      </c>
      <c r="N638" s="182" t="s">
        <v>45</v>
      </c>
      <c r="O638" s="65"/>
      <c r="P638" s="183">
        <f>O638*H638</f>
        <v>0</v>
      </c>
      <c r="Q638" s="183">
        <v>0</v>
      </c>
      <c r="R638" s="183">
        <f>Q638*H638</f>
        <v>0</v>
      </c>
      <c r="S638" s="183">
        <v>0</v>
      </c>
      <c r="T638" s="184">
        <f>S638*H638</f>
        <v>0</v>
      </c>
      <c r="U638" s="35"/>
      <c r="V638" s="35"/>
      <c r="W638" s="35"/>
      <c r="X638" s="35"/>
      <c r="Y638" s="35"/>
      <c r="Z638" s="35"/>
      <c r="AA638" s="35"/>
      <c r="AB638" s="35"/>
      <c r="AC638" s="35"/>
      <c r="AD638" s="35"/>
      <c r="AE638" s="35"/>
      <c r="AR638" s="185" t="s">
        <v>177</v>
      </c>
      <c r="AT638" s="185" t="s">
        <v>172</v>
      </c>
      <c r="AU638" s="185" t="s">
        <v>84</v>
      </c>
      <c r="AY638" s="18" t="s">
        <v>170</v>
      </c>
      <c r="BE638" s="186">
        <f>IF(N638="základní",J638,0)</f>
        <v>0</v>
      </c>
      <c r="BF638" s="186">
        <f>IF(N638="snížená",J638,0)</f>
        <v>0</v>
      </c>
      <c r="BG638" s="186">
        <f>IF(N638="zákl. přenesená",J638,0)</f>
        <v>0</v>
      </c>
      <c r="BH638" s="186">
        <f>IF(N638="sníž. přenesená",J638,0)</f>
        <v>0</v>
      </c>
      <c r="BI638" s="186">
        <f>IF(N638="nulová",J638,0)</f>
        <v>0</v>
      </c>
      <c r="BJ638" s="18" t="s">
        <v>82</v>
      </c>
      <c r="BK638" s="186">
        <f>ROUND(I638*H638,2)</f>
        <v>0</v>
      </c>
      <c r="BL638" s="18" t="s">
        <v>177</v>
      </c>
      <c r="BM638" s="185" t="s">
        <v>3592</v>
      </c>
    </row>
    <row r="639" spans="1:65" s="2" customFormat="1" ht="29.25" x14ac:dyDescent="0.2">
      <c r="A639" s="35"/>
      <c r="B639" s="36"/>
      <c r="C639" s="37"/>
      <c r="D639" s="187" t="s">
        <v>179</v>
      </c>
      <c r="E639" s="37"/>
      <c r="F639" s="188" t="s">
        <v>937</v>
      </c>
      <c r="G639" s="37"/>
      <c r="H639" s="37"/>
      <c r="I639" s="189"/>
      <c r="J639" s="37"/>
      <c r="K639" s="37"/>
      <c r="L639" s="40"/>
      <c r="M639" s="190"/>
      <c r="N639" s="191"/>
      <c r="O639" s="65"/>
      <c r="P639" s="65"/>
      <c r="Q639" s="65"/>
      <c r="R639" s="65"/>
      <c r="S639" s="65"/>
      <c r="T639" s="66"/>
      <c r="U639" s="35"/>
      <c r="V639" s="35"/>
      <c r="W639" s="35"/>
      <c r="X639" s="35"/>
      <c r="Y639" s="35"/>
      <c r="Z639" s="35"/>
      <c r="AA639" s="35"/>
      <c r="AB639" s="35"/>
      <c r="AC639" s="35"/>
      <c r="AD639" s="35"/>
      <c r="AE639" s="35"/>
      <c r="AT639" s="18" t="s">
        <v>179</v>
      </c>
      <c r="AU639" s="18" t="s">
        <v>84</v>
      </c>
    </row>
    <row r="640" spans="1:65" s="2" customFormat="1" ht="19.5" x14ac:dyDescent="0.2">
      <c r="A640" s="35"/>
      <c r="B640" s="36"/>
      <c r="C640" s="37"/>
      <c r="D640" s="187" t="s">
        <v>3584</v>
      </c>
      <c r="E640" s="37"/>
      <c r="F640" s="188" t="s">
        <v>3585</v>
      </c>
      <c r="G640" s="37"/>
      <c r="H640" s="37"/>
      <c r="I640" s="189"/>
      <c r="J640" s="37"/>
      <c r="K640" s="37"/>
      <c r="L640" s="40"/>
      <c r="M640" s="190"/>
      <c r="N640" s="191"/>
      <c r="O640" s="65"/>
      <c r="P640" s="65"/>
      <c r="Q640" s="65"/>
      <c r="R640" s="65"/>
      <c r="S640" s="65"/>
      <c r="T640" s="66"/>
      <c r="U640" s="35"/>
      <c r="V640" s="35"/>
      <c r="W640" s="35"/>
      <c r="X640" s="35"/>
      <c r="Y640" s="35"/>
      <c r="Z640" s="35"/>
      <c r="AA640" s="35"/>
      <c r="AB640" s="35"/>
      <c r="AC640" s="35"/>
      <c r="AD640" s="35"/>
      <c r="AE640" s="35"/>
      <c r="AT640" s="18" t="s">
        <v>3584</v>
      </c>
      <c r="AU640" s="18" t="s">
        <v>84</v>
      </c>
    </row>
    <row r="641" spans="1:65" s="13" customFormat="1" x14ac:dyDescent="0.2">
      <c r="B641" s="192"/>
      <c r="C641" s="193"/>
      <c r="D641" s="187" t="s">
        <v>181</v>
      </c>
      <c r="E641" s="193"/>
      <c r="F641" s="195" t="s">
        <v>3593</v>
      </c>
      <c r="G641" s="193"/>
      <c r="H641" s="196">
        <v>58186.41</v>
      </c>
      <c r="I641" s="197"/>
      <c r="J641" s="193"/>
      <c r="K641" s="193"/>
      <c r="L641" s="198"/>
      <c r="M641" s="199"/>
      <c r="N641" s="200"/>
      <c r="O641" s="200"/>
      <c r="P641" s="200"/>
      <c r="Q641" s="200"/>
      <c r="R641" s="200"/>
      <c r="S641" s="200"/>
      <c r="T641" s="201"/>
      <c r="AT641" s="202" t="s">
        <v>181</v>
      </c>
      <c r="AU641" s="202" t="s">
        <v>84</v>
      </c>
      <c r="AV641" s="13" t="s">
        <v>84</v>
      </c>
      <c r="AW641" s="13" t="s">
        <v>4</v>
      </c>
      <c r="AX641" s="13" t="s">
        <v>82</v>
      </c>
      <c r="AY641" s="202" t="s">
        <v>170</v>
      </c>
    </row>
    <row r="642" spans="1:65" s="2" customFormat="1" ht="16.5" customHeight="1" x14ac:dyDescent="0.2">
      <c r="A642" s="35"/>
      <c r="B642" s="36"/>
      <c r="C642" s="174" t="s">
        <v>1081</v>
      </c>
      <c r="D642" s="174" t="s">
        <v>172</v>
      </c>
      <c r="E642" s="175" t="s">
        <v>943</v>
      </c>
      <c r="F642" s="176" t="s">
        <v>944</v>
      </c>
      <c r="G642" s="177" t="s">
        <v>248</v>
      </c>
      <c r="H642" s="178">
        <v>684.54600000000005</v>
      </c>
      <c r="I642" s="179"/>
      <c r="J642" s="180">
        <f>ROUND(I642*H642,2)</f>
        <v>0</v>
      </c>
      <c r="K642" s="176" t="s">
        <v>176</v>
      </c>
      <c r="L642" s="40"/>
      <c r="M642" s="181" t="s">
        <v>19</v>
      </c>
      <c r="N642" s="182" t="s">
        <v>45</v>
      </c>
      <c r="O642" s="65"/>
      <c r="P642" s="183">
        <f>O642*H642</f>
        <v>0</v>
      </c>
      <c r="Q642" s="183">
        <v>0</v>
      </c>
      <c r="R642" s="183">
        <f>Q642*H642</f>
        <v>0</v>
      </c>
      <c r="S642" s="183">
        <v>0</v>
      </c>
      <c r="T642" s="184">
        <f>S642*H642</f>
        <v>0</v>
      </c>
      <c r="U642" s="35"/>
      <c r="V642" s="35"/>
      <c r="W642" s="35"/>
      <c r="X642" s="35"/>
      <c r="Y642" s="35"/>
      <c r="Z642" s="35"/>
      <c r="AA642" s="35"/>
      <c r="AB642" s="35"/>
      <c r="AC642" s="35"/>
      <c r="AD642" s="35"/>
      <c r="AE642" s="35"/>
      <c r="AR642" s="185" t="s">
        <v>177</v>
      </c>
      <c r="AT642" s="185" t="s">
        <v>172</v>
      </c>
      <c r="AU642" s="185" t="s">
        <v>84</v>
      </c>
      <c r="AY642" s="18" t="s">
        <v>170</v>
      </c>
      <c r="BE642" s="186">
        <f>IF(N642="základní",J642,0)</f>
        <v>0</v>
      </c>
      <c r="BF642" s="186">
        <f>IF(N642="snížená",J642,0)</f>
        <v>0</v>
      </c>
      <c r="BG642" s="186">
        <f>IF(N642="zákl. přenesená",J642,0)</f>
        <v>0</v>
      </c>
      <c r="BH642" s="186">
        <f>IF(N642="sníž. přenesená",J642,0)</f>
        <v>0</v>
      </c>
      <c r="BI642" s="186">
        <f>IF(N642="nulová",J642,0)</f>
        <v>0</v>
      </c>
      <c r="BJ642" s="18" t="s">
        <v>82</v>
      </c>
      <c r="BK642" s="186">
        <f>ROUND(I642*H642,2)</f>
        <v>0</v>
      </c>
      <c r="BL642" s="18" t="s">
        <v>177</v>
      </c>
      <c r="BM642" s="185" t="s">
        <v>3594</v>
      </c>
    </row>
    <row r="643" spans="1:65" s="13" customFormat="1" x14ac:dyDescent="0.2">
      <c r="B643" s="192"/>
      <c r="C643" s="193"/>
      <c r="D643" s="187" t="s">
        <v>181</v>
      </c>
      <c r="E643" s="194" t="s">
        <v>19</v>
      </c>
      <c r="F643" s="195" t="s">
        <v>3579</v>
      </c>
      <c r="G643" s="193"/>
      <c r="H643" s="196">
        <v>684.54600000000005</v>
      </c>
      <c r="I643" s="197"/>
      <c r="J643" s="193"/>
      <c r="K643" s="193"/>
      <c r="L643" s="198"/>
      <c r="M643" s="199"/>
      <c r="N643" s="200"/>
      <c r="O643" s="200"/>
      <c r="P643" s="200"/>
      <c r="Q643" s="200"/>
      <c r="R643" s="200"/>
      <c r="S643" s="200"/>
      <c r="T643" s="201"/>
      <c r="AT643" s="202" t="s">
        <v>181</v>
      </c>
      <c r="AU643" s="202" t="s">
        <v>84</v>
      </c>
      <c r="AV643" s="13" t="s">
        <v>84</v>
      </c>
      <c r="AW643" s="13" t="s">
        <v>35</v>
      </c>
      <c r="AX643" s="13" t="s">
        <v>74</v>
      </c>
      <c r="AY643" s="202" t="s">
        <v>170</v>
      </c>
    </row>
    <row r="644" spans="1:65" s="2" customFormat="1" ht="24" x14ac:dyDescent="0.2">
      <c r="A644" s="35"/>
      <c r="B644" s="36"/>
      <c r="C644" s="174" t="s">
        <v>1090</v>
      </c>
      <c r="D644" s="174" t="s">
        <v>172</v>
      </c>
      <c r="E644" s="175" t="s">
        <v>3595</v>
      </c>
      <c r="F644" s="176" t="s">
        <v>3596</v>
      </c>
      <c r="G644" s="177" t="s">
        <v>439</v>
      </c>
      <c r="H644" s="178">
        <v>3</v>
      </c>
      <c r="I644" s="179"/>
      <c r="J644" s="180">
        <f>ROUND(I644*H644,2)</f>
        <v>0</v>
      </c>
      <c r="K644" s="176" t="s">
        <v>176</v>
      </c>
      <c r="L644" s="40"/>
      <c r="M644" s="181" t="s">
        <v>19</v>
      </c>
      <c r="N644" s="182" t="s">
        <v>45</v>
      </c>
      <c r="O644" s="65"/>
      <c r="P644" s="183">
        <f>O644*H644</f>
        <v>0</v>
      </c>
      <c r="Q644" s="183">
        <v>0</v>
      </c>
      <c r="R644" s="183">
        <f>Q644*H644</f>
        <v>0</v>
      </c>
      <c r="S644" s="183">
        <v>0</v>
      </c>
      <c r="T644" s="184">
        <f>S644*H644</f>
        <v>0</v>
      </c>
      <c r="U644" s="35"/>
      <c r="V644" s="35"/>
      <c r="W644" s="35"/>
      <c r="X644" s="35"/>
      <c r="Y644" s="35"/>
      <c r="Z644" s="35"/>
      <c r="AA644" s="35"/>
      <c r="AB644" s="35"/>
      <c r="AC644" s="35"/>
      <c r="AD644" s="35"/>
      <c r="AE644" s="35"/>
      <c r="AR644" s="185" t="s">
        <v>177</v>
      </c>
      <c r="AT644" s="185" t="s">
        <v>172</v>
      </c>
      <c r="AU644" s="185" t="s">
        <v>84</v>
      </c>
      <c r="AY644" s="18" t="s">
        <v>170</v>
      </c>
      <c r="BE644" s="186">
        <f>IF(N644="základní",J644,0)</f>
        <v>0</v>
      </c>
      <c r="BF644" s="186">
        <f>IF(N644="snížená",J644,0)</f>
        <v>0</v>
      </c>
      <c r="BG644" s="186">
        <f>IF(N644="zákl. přenesená",J644,0)</f>
        <v>0</v>
      </c>
      <c r="BH644" s="186">
        <f>IF(N644="sníž. přenesená",J644,0)</f>
        <v>0</v>
      </c>
      <c r="BI644" s="186">
        <f>IF(N644="nulová",J644,0)</f>
        <v>0</v>
      </c>
      <c r="BJ644" s="18" t="s">
        <v>82</v>
      </c>
      <c r="BK644" s="186">
        <f>ROUND(I644*H644,2)</f>
        <v>0</v>
      </c>
      <c r="BL644" s="18" t="s">
        <v>177</v>
      </c>
      <c r="BM644" s="185" t="s">
        <v>3597</v>
      </c>
    </row>
    <row r="645" spans="1:65" s="2" customFormat="1" ht="48.75" x14ac:dyDescent="0.2">
      <c r="A645" s="35"/>
      <c r="B645" s="36"/>
      <c r="C645" s="37"/>
      <c r="D645" s="187" t="s">
        <v>179</v>
      </c>
      <c r="E645" s="37"/>
      <c r="F645" s="188" t="s">
        <v>3598</v>
      </c>
      <c r="G645" s="37"/>
      <c r="H645" s="37"/>
      <c r="I645" s="189"/>
      <c r="J645" s="37"/>
      <c r="K645" s="37"/>
      <c r="L645" s="40"/>
      <c r="M645" s="190"/>
      <c r="N645" s="191"/>
      <c r="O645" s="65"/>
      <c r="P645" s="65"/>
      <c r="Q645" s="65"/>
      <c r="R645" s="65"/>
      <c r="S645" s="65"/>
      <c r="T645" s="66"/>
      <c r="U645" s="35"/>
      <c r="V645" s="35"/>
      <c r="W645" s="35"/>
      <c r="X645" s="35"/>
      <c r="Y645" s="35"/>
      <c r="Z645" s="35"/>
      <c r="AA645" s="35"/>
      <c r="AB645" s="35"/>
      <c r="AC645" s="35"/>
      <c r="AD645" s="35"/>
      <c r="AE645" s="35"/>
      <c r="AT645" s="18" t="s">
        <v>179</v>
      </c>
      <c r="AU645" s="18" t="s">
        <v>84</v>
      </c>
    </row>
    <row r="646" spans="1:65" s="13" customFormat="1" x14ac:dyDescent="0.2">
      <c r="B646" s="192"/>
      <c r="C646" s="193"/>
      <c r="D646" s="187" t="s">
        <v>181</v>
      </c>
      <c r="E646" s="194" t="s">
        <v>19</v>
      </c>
      <c r="F646" s="195" t="s">
        <v>3599</v>
      </c>
      <c r="G646" s="193"/>
      <c r="H646" s="196">
        <v>3</v>
      </c>
      <c r="I646" s="197"/>
      <c r="J646" s="193"/>
      <c r="K646" s="193"/>
      <c r="L646" s="198"/>
      <c r="M646" s="199"/>
      <c r="N646" s="200"/>
      <c r="O646" s="200"/>
      <c r="P646" s="200"/>
      <c r="Q646" s="200"/>
      <c r="R646" s="200"/>
      <c r="S646" s="200"/>
      <c r="T646" s="201"/>
      <c r="AT646" s="202" t="s">
        <v>181</v>
      </c>
      <c r="AU646" s="202" t="s">
        <v>84</v>
      </c>
      <c r="AV646" s="13" t="s">
        <v>84</v>
      </c>
      <c r="AW646" s="13" t="s">
        <v>35</v>
      </c>
      <c r="AX646" s="13" t="s">
        <v>74</v>
      </c>
      <c r="AY646" s="202" t="s">
        <v>170</v>
      </c>
    </row>
    <row r="647" spans="1:65" s="2" customFormat="1" ht="24" x14ac:dyDescent="0.2">
      <c r="A647" s="35"/>
      <c r="B647" s="36"/>
      <c r="C647" s="174" t="s">
        <v>1097</v>
      </c>
      <c r="D647" s="174" t="s">
        <v>172</v>
      </c>
      <c r="E647" s="175" t="s">
        <v>3600</v>
      </c>
      <c r="F647" s="176" t="s">
        <v>3601</v>
      </c>
      <c r="G647" s="177" t="s">
        <v>439</v>
      </c>
      <c r="H647" s="178">
        <v>135</v>
      </c>
      <c r="I647" s="179"/>
      <c r="J647" s="180">
        <f>ROUND(I647*H647,2)</f>
        <v>0</v>
      </c>
      <c r="K647" s="176" t="s">
        <v>176</v>
      </c>
      <c r="L647" s="40"/>
      <c r="M647" s="181" t="s">
        <v>19</v>
      </c>
      <c r="N647" s="182" t="s">
        <v>45</v>
      </c>
      <c r="O647" s="65"/>
      <c r="P647" s="183">
        <f>O647*H647</f>
        <v>0</v>
      </c>
      <c r="Q647" s="183">
        <v>0</v>
      </c>
      <c r="R647" s="183">
        <f>Q647*H647</f>
        <v>0</v>
      </c>
      <c r="S647" s="183">
        <v>0</v>
      </c>
      <c r="T647" s="184">
        <f>S647*H647</f>
        <v>0</v>
      </c>
      <c r="U647" s="35"/>
      <c r="V647" s="35"/>
      <c r="W647" s="35"/>
      <c r="X647" s="35"/>
      <c r="Y647" s="35"/>
      <c r="Z647" s="35"/>
      <c r="AA647" s="35"/>
      <c r="AB647" s="35"/>
      <c r="AC647" s="35"/>
      <c r="AD647" s="35"/>
      <c r="AE647" s="35"/>
      <c r="AR647" s="185" t="s">
        <v>177</v>
      </c>
      <c r="AT647" s="185" t="s">
        <v>172</v>
      </c>
      <c r="AU647" s="185" t="s">
        <v>84</v>
      </c>
      <c r="AY647" s="18" t="s">
        <v>170</v>
      </c>
      <c r="BE647" s="186">
        <f>IF(N647="základní",J647,0)</f>
        <v>0</v>
      </c>
      <c r="BF647" s="186">
        <f>IF(N647="snížená",J647,0)</f>
        <v>0</v>
      </c>
      <c r="BG647" s="186">
        <f>IF(N647="zákl. přenesená",J647,0)</f>
        <v>0</v>
      </c>
      <c r="BH647" s="186">
        <f>IF(N647="sníž. přenesená",J647,0)</f>
        <v>0</v>
      </c>
      <c r="BI647" s="186">
        <f>IF(N647="nulová",J647,0)</f>
        <v>0</v>
      </c>
      <c r="BJ647" s="18" t="s">
        <v>82</v>
      </c>
      <c r="BK647" s="186">
        <f>ROUND(I647*H647,2)</f>
        <v>0</v>
      </c>
      <c r="BL647" s="18" t="s">
        <v>177</v>
      </c>
      <c r="BM647" s="185" t="s">
        <v>3602</v>
      </c>
    </row>
    <row r="648" spans="1:65" s="2" customFormat="1" ht="48.75" x14ac:dyDescent="0.2">
      <c r="A648" s="35"/>
      <c r="B648" s="36"/>
      <c r="C648" s="37"/>
      <c r="D648" s="187" t="s">
        <v>179</v>
      </c>
      <c r="E648" s="37"/>
      <c r="F648" s="188" t="s">
        <v>3598</v>
      </c>
      <c r="G648" s="37"/>
      <c r="H648" s="37"/>
      <c r="I648" s="189"/>
      <c r="J648" s="37"/>
      <c r="K648" s="37"/>
      <c r="L648" s="40"/>
      <c r="M648" s="190"/>
      <c r="N648" s="191"/>
      <c r="O648" s="65"/>
      <c r="P648" s="65"/>
      <c r="Q648" s="65"/>
      <c r="R648" s="65"/>
      <c r="S648" s="65"/>
      <c r="T648" s="66"/>
      <c r="U648" s="35"/>
      <c r="V648" s="35"/>
      <c r="W648" s="35"/>
      <c r="X648" s="35"/>
      <c r="Y648" s="35"/>
      <c r="Z648" s="35"/>
      <c r="AA648" s="35"/>
      <c r="AB648" s="35"/>
      <c r="AC648" s="35"/>
      <c r="AD648" s="35"/>
      <c r="AE648" s="35"/>
      <c r="AT648" s="18" t="s">
        <v>179</v>
      </c>
      <c r="AU648" s="18" t="s">
        <v>84</v>
      </c>
    </row>
    <row r="649" spans="1:65" s="2" customFormat="1" ht="19.5" x14ac:dyDescent="0.2">
      <c r="A649" s="35"/>
      <c r="B649" s="36"/>
      <c r="C649" s="37"/>
      <c r="D649" s="187" t="s">
        <v>3584</v>
      </c>
      <c r="E649" s="37"/>
      <c r="F649" s="188" t="s">
        <v>3585</v>
      </c>
      <c r="G649" s="37"/>
      <c r="H649" s="37"/>
      <c r="I649" s="189"/>
      <c r="J649" s="37"/>
      <c r="K649" s="37"/>
      <c r="L649" s="40"/>
      <c r="M649" s="190"/>
      <c r="N649" s="191"/>
      <c r="O649" s="65"/>
      <c r="P649" s="65"/>
      <c r="Q649" s="65"/>
      <c r="R649" s="65"/>
      <c r="S649" s="65"/>
      <c r="T649" s="66"/>
      <c r="U649" s="35"/>
      <c r="V649" s="35"/>
      <c r="W649" s="35"/>
      <c r="X649" s="35"/>
      <c r="Y649" s="35"/>
      <c r="Z649" s="35"/>
      <c r="AA649" s="35"/>
      <c r="AB649" s="35"/>
      <c r="AC649" s="35"/>
      <c r="AD649" s="35"/>
      <c r="AE649" s="35"/>
      <c r="AT649" s="18" t="s">
        <v>3584</v>
      </c>
      <c r="AU649" s="18" t="s">
        <v>84</v>
      </c>
    </row>
    <row r="650" spans="1:65" s="13" customFormat="1" x14ac:dyDescent="0.2">
      <c r="B650" s="192"/>
      <c r="C650" s="193"/>
      <c r="D650" s="187" t="s">
        <v>181</v>
      </c>
      <c r="E650" s="193"/>
      <c r="F650" s="195" t="s">
        <v>3603</v>
      </c>
      <c r="G650" s="193"/>
      <c r="H650" s="196">
        <v>135</v>
      </c>
      <c r="I650" s="197"/>
      <c r="J650" s="193"/>
      <c r="K650" s="193"/>
      <c r="L650" s="198"/>
      <c r="M650" s="199"/>
      <c r="N650" s="200"/>
      <c r="O650" s="200"/>
      <c r="P650" s="200"/>
      <c r="Q650" s="200"/>
      <c r="R650" s="200"/>
      <c r="S650" s="200"/>
      <c r="T650" s="201"/>
      <c r="AT650" s="202" t="s">
        <v>181</v>
      </c>
      <c r="AU650" s="202" t="s">
        <v>84</v>
      </c>
      <c r="AV650" s="13" t="s">
        <v>84</v>
      </c>
      <c r="AW650" s="13" t="s">
        <v>4</v>
      </c>
      <c r="AX650" s="13" t="s">
        <v>82</v>
      </c>
      <c r="AY650" s="202" t="s">
        <v>170</v>
      </c>
    </row>
    <row r="651" spans="1:65" s="2" customFormat="1" ht="24" x14ac:dyDescent="0.2">
      <c r="A651" s="35"/>
      <c r="B651" s="36"/>
      <c r="C651" s="174" t="s">
        <v>1102</v>
      </c>
      <c r="D651" s="174" t="s">
        <v>172</v>
      </c>
      <c r="E651" s="175" t="s">
        <v>3604</v>
      </c>
      <c r="F651" s="176" t="s">
        <v>3605</v>
      </c>
      <c r="G651" s="177" t="s">
        <v>439</v>
      </c>
      <c r="H651" s="178">
        <v>3</v>
      </c>
      <c r="I651" s="179"/>
      <c r="J651" s="180">
        <f>ROUND(I651*H651,2)</f>
        <v>0</v>
      </c>
      <c r="K651" s="176" t="s">
        <v>176</v>
      </c>
      <c r="L651" s="40"/>
      <c r="M651" s="181" t="s">
        <v>19</v>
      </c>
      <c r="N651" s="182" t="s">
        <v>45</v>
      </c>
      <c r="O651" s="65"/>
      <c r="P651" s="183">
        <f>O651*H651</f>
        <v>0</v>
      </c>
      <c r="Q651" s="183">
        <v>0</v>
      </c>
      <c r="R651" s="183">
        <f>Q651*H651</f>
        <v>0</v>
      </c>
      <c r="S651" s="183">
        <v>0</v>
      </c>
      <c r="T651" s="184">
        <f>S651*H651</f>
        <v>0</v>
      </c>
      <c r="U651" s="35"/>
      <c r="V651" s="35"/>
      <c r="W651" s="35"/>
      <c r="X651" s="35"/>
      <c r="Y651" s="35"/>
      <c r="Z651" s="35"/>
      <c r="AA651" s="35"/>
      <c r="AB651" s="35"/>
      <c r="AC651" s="35"/>
      <c r="AD651" s="35"/>
      <c r="AE651" s="35"/>
      <c r="AR651" s="185" t="s">
        <v>177</v>
      </c>
      <c r="AT651" s="185" t="s">
        <v>172</v>
      </c>
      <c r="AU651" s="185" t="s">
        <v>84</v>
      </c>
      <c r="AY651" s="18" t="s">
        <v>170</v>
      </c>
      <c r="BE651" s="186">
        <f>IF(N651="základní",J651,0)</f>
        <v>0</v>
      </c>
      <c r="BF651" s="186">
        <f>IF(N651="snížená",J651,0)</f>
        <v>0</v>
      </c>
      <c r="BG651" s="186">
        <f>IF(N651="zákl. přenesená",J651,0)</f>
        <v>0</v>
      </c>
      <c r="BH651" s="186">
        <f>IF(N651="sníž. přenesená",J651,0)</f>
        <v>0</v>
      </c>
      <c r="BI651" s="186">
        <f>IF(N651="nulová",J651,0)</f>
        <v>0</v>
      </c>
      <c r="BJ651" s="18" t="s">
        <v>82</v>
      </c>
      <c r="BK651" s="186">
        <f>ROUND(I651*H651,2)</f>
        <v>0</v>
      </c>
      <c r="BL651" s="18" t="s">
        <v>177</v>
      </c>
      <c r="BM651" s="185" t="s">
        <v>3606</v>
      </c>
    </row>
    <row r="652" spans="1:65" s="2" customFormat="1" ht="39" x14ac:dyDescent="0.2">
      <c r="A652" s="35"/>
      <c r="B652" s="36"/>
      <c r="C652" s="37"/>
      <c r="D652" s="187" t="s">
        <v>179</v>
      </c>
      <c r="E652" s="37"/>
      <c r="F652" s="188" t="s">
        <v>3607</v>
      </c>
      <c r="G652" s="37"/>
      <c r="H652" s="37"/>
      <c r="I652" s="189"/>
      <c r="J652" s="37"/>
      <c r="K652" s="37"/>
      <c r="L652" s="40"/>
      <c r="M652" s="190"/>
      <c r="N652" s="191"/>
      <c r="O652" s="65"/>
      <c r="P652" s="65"/>
      <c r="Q652" s="65"/>
      <c r="R652" s="65"/>
      <c r="S652" s="65"/>
      <c r="T652" s="66"/>
      <c r="U652" s="35"/>
      <c r="V652" s="35"/>
      <c r="W652" s="35"/>
      <c r="X652" s="35"/>
      <c r="Y652" s="35"/>
      <c r="Z652" s="35"/>
      <c r="AA652" s="35"/>
      <c r="AB652" s="35"/>
      <c r="AC652" s="35"/>
      <c r="AD652" s="35"/>
      <c r="AE652" s="35"/>
      <c r="AT652" s="18" t="s">
        <v>179</v>
      </c>
      <c r="AU652" s="18" t="s">
        <v>84</v>
      </c>
    </row>
    <row r="653" spans="1:65" s="13" customFormat="1" x14ac:dyDescent="0.2">
      <c r="B653" s="192"/>
      <c r="C653" s="193"/>
      <c r="D653" s="187" t="s">
        <v>181</v>
      </c>
      <c r="E653" s="194" t="s">
        <v>19</v>
      </c>
      <c r="F653" s="195" t="s">
        <v>3599</v>
      </c>
      <c r="G653" s="193"/>
      <c r="H653" s="196">
        <v>3</v>
      </c>
      <c r="I653" s="197"/>
      <c r="J653" s="193"/>
      <c r="K653" s="193"/>
      <c r="L653" s="198"/>
      <c r="M653" s="199"/>
      <c r="N653" s="200"/>
      <c r="O653" s="200"/>
      <c r="P653" s="200"/>
      <c r="Q653" s="200"/>
      <c r="R653" s="200"/>
      <c r="S653" s="200"/>
      <c r="T653" s="201"/>
      <c r="AT653" s="202" t="s">
        <v>181</v>
      </c>
      <c r="AU653" s="202" t="s">
        <v>84</v>
      </c>
      <c r="AV653" s="13" t="s">
        <v>84</v>
      </c>
      <c r="AW653" s="13" t="s">
        <v>35</v>
      </c>
      <c r="AX653" s="13" t="s">
        <v>74</v>
      </c>
      <c r="AY653" s="202" t="s">
        <v>170</v>
      </c>
    </row>
    <row r="654" spans="1:65" s="2" customFormat="1" ht="24" x14ac:dyDescent="0.2">
      <c r="A654" s="35"/>
      <c r="B654" s="36"/>
      <c r="C654" s="174" t="s">
        <v>1109</v>
      </c>
      <c r="D654" s="174" t="s">
        <v>172</v>
      </c>
      <c r="E654" s="175" t="s">
        <v>947</v>
      </c>
      <c r="F654" s="176" t="s">
        <v>948</v>
      </c>
      <c r="G654" s="177" t="s">
        <v>248</v>
      </c>
      <c r="H654" s="178">
        <v>350</v>
      </c>
      <c r="I654" s="179"/>
      <c r="J654" s="180">
        <f>ROUND(I654*H654,2)</f>
        <v>0</v>
      </c>
      <c r="K654" s="176" t="s">
        <v>176</v>
      </c>
      <c r="L654" s="40"/>
      <c r="M654" s="181" t="s">
        <v>19</v>
      </c>
      <c r="N654" s="182" t="s">
        <v>45</v>
      </c>
      <c r="O654" s="65"/>
      <c r="P654" s="183">
        <f>O654*H654</f>
        <v>0</v>
      </c>
      <c r="Q654" s="183">
        <v>1.2999999999999999E-4</v>
      </c>
      <c r="R654" s="183">
        <f>Q654*H654</f>
        <v>4.5499999999999999E-2</v>
      </c>
      <c r="S654" s="183">
        <v>0</v>
      </c>
      <c r="T654" s="184">
        <f>S654*H654</f>
        <v>0</v>
      </c>
      <c r="U654" s="35"/>
      <c r="V654" s="35"/>
      <c r="W654" s="35"/>
      <c r="X654" s="35"/>
      <c r="Y654" s="35"/>
      <c r="Z654" s="35"/>
      <c r="AA654" s="35"/>
      <c r="AB654" s="35"/>
      <c r="AC654" s="35"/>
      <c r="AD654" s="35"/>
      <c r="AE654" s="35"/>
      <c r="AR654" s="185" t="s">
        <v>177</v>
      </c>
      <c r="AT654" s="185" t="s">
        <v>172</v>
      </c>
      <c r="AU654" s="185" t="s">
        <v>84</v>
      </c>
      <c r="AY654" s="18" t="s">
        <v>170</v>
      </c>
      <c r="BE654" s="186">
        <f>IF(N654="základní",J654,0)</f>
        <v>0</v>
      </c>
      <c r="BF654" s="186">
        <f>IF(N654="snížená",J654,0)</f>
        <v>0</v>
      </c>
      <c r="BG654" s="186">
        <f>IF(N654="zákl. přenesená",J654,0)</f>
        <v>0</v>
      </c>
      <c r="BH654" s="186">
        <f>IF(N654="sníž. přenesená",J654,0)</f>
        <v>0</v>
      </c>
      <c r="BI654" s="186">
        <f>IF(N654="nulová",J654,0)</f>
        <v>0</v>
      </c>
      <c r="BJ654" s="18" t="s">
        <v>82</v>
      </c>
      <c r="BK654" s="186">
        <f>ROUND(I654*H654,2)</f>
        <v>0</v>
      </c>
      <c r="BL654" s="18" t="s">
        <v>177</v>
      </c>
      <c r="BM654" s="185" t="s">
        <v>3608</v>
      </c>
    </row>
    <row r="655" spans="1:65" s="2" customFormat="1" ht="48.75" x14ac:dyDescent="0.2">
      <c r="A655" s="35"/>
      <c r="B655" s="36"/>
      <c r="C655" s="37"/>
      <c r="D655" s="187" t="s">
        <v>179</v>
      </c>
      <c r="E655" s="37"/>
      <c r="F655" s="188" t="s">
        <v>950</v>
      </c>
      <c r="G655" s="37"/>
      <c r="H655" s="37"/>
      <c r="I655" s="189"/>
      <c r="J655" s="37"/>
      <c r="K655" s="37"/>
      <c r="L655" s="40"/>
      <c r="M655" s="190"/>
      <c r="N655" s="191"/>
      <c r="O655" s="65"/>
      <c r="P655" s="65"/>
      <c r="Q655" s="65"/>
      <c r="R655" s="65"/>
      <c r="S655" s="65"/>
      <c r="T655" s="66"/>
      <c r="U655" s="35"/>
      <c r="V655" s="35"/>
      <c r="W655" s="35"/>
      <c r="X655" s="35"/>
      <c r="Y655" s="35"/>
      <c r="Z655" s="35"/>
      <c r="AA655" s="35"/>
      <c r="AB655" s="35"/>
      <c r="AC655" s="35"/>
      <c r="AD655" s="35"/>
      <c r="AE655" s="35"/>
      <c r="AT655" s="18" t="s">
        <v>179</v>
      </c>
      <c r="AU655" s="18" t="s">
        <v>84</v>
      </c>
    </row>
    <row r="656" spans="1:65" s="13" customFormat="1" x14ac:dyDescent="0.2">
      <c r="B656" s="192"/>
      <c r="C656" s="193"/>
      <c r="D656" s="187" t="s">
        <v>181</v>
      </c>
      <c r="E656" s="194" t="s">
        <v>19</v>
      </c>
      <c r="F656" s="195" t="s">
        <v>3609</v>
      </c>
      <c r="G656" s="193"/>
      <c r="H656" s="196">
        <v>350</v>
      </c>
      <c r="I656" s="197"/>
      <c r="J656" s="193"/>
      <c r="K656" s="193"/>
      <c r="L656" s="198"/>
      <c r="M656" s="199"/>
      <c r="N656" s="200"/>
      <c r="O656" s="200"/>
      <c r="P656" s="200"/>
      <c r="Q656" s="200"/>
      <c r="R656" s="200"/>
      <c r="S656" s="200"/>
      <c r="T656" s="201"/>
      <c r="AT656" s="202" t="s">
        <v>181</v>
      </c>
      <c r="AU656" s="202" t="s">
        <v>84</v>
      </c>
      <c r="AV656" s="13" t="s">
        <v>84</v>
      </c>
      <c r="AW656" s="13" t="s">
        <v>35</v>
      </c>
      <c r="AX656" s="13" t="s">
        <v>74</v>
      </c>
      <c r="AY656" s="202" t="s">
        <v>170</v>
      </c>
    </row>
    <row r="657" spans="1:65" s="2" customFormat="1" ht="24" x14ac:dyDescent="0.2">
      <c r="A657" s="35"/>
      <c r="B657" s="36"/>
      <c r="C657" s="174" t="s">
        <v>1112</v>
      </c>
      <c r="D657" s="174" t="s">
        <v>172</v>
      </c>
      <c r="E657" s="175" t="s">
        <v>3610</v>
      </c>
      <c r="F657" s="176" t="s">
        <v>3611</v>
      </c>
      <c r="G657" s="177" t="s">
        <v>248</v>
      </c>
      <c r="H657" s="178">
        <v>519.25</v>
      </c>
      <c r="I657" s="179"/>
      <c r="J657" s="180">
        <f>ROUND(I657*H657,2)</f>
        <v>0</v>
      </c>
      <c r="K657" s="176" t="s">
        <v>176</v>
      </c>
      <c r="L657" s="40"/>
      <c r="M657" s="181" t="s">
        <v>19</v>
      </c>
      <c r="N657" s="182" t="s">
        <v>45</v>
      </c>
      <c r="O657" s="65"/>
      <c r="P657" s="183">
        <f>O657*H657</f>
        <v>0</v>
      </c>
      <c r="Q657" s="183">
        <v>2.1000000000000001E-4</v>
      </c>
      <c r="R657" s="183">
        <f>Q657*H657</f>
        <v>0.1090425</v>
      </c>
      <c r="S657" s="183">
        <v>0</v>
      </c>
      <c r="T657" s="184">
        <f>S657*H657</f>
        <v>0</v>
      </c>
      <c r="U657" s="35"/>
      <c r="V657" s="35"/>
      <c r="W657" s="35"/>
      <c r="X657" s="35"/>
      <c r="Y657" s="35"/>
      <c r="Z657" s="35"/>
      <c r="AA657" s="35"/>
      <c r="AB657" s="35"/>
      <c r="AC657" s="35"/>
      <c r="AD657" s="35"/>
      <c r="AE657" s="35"/>
      <c r="AR657" s="185" t="s">
        <v>177</v>
      </c>
      <c r="AT657" s="185" t="s">
        <v>172</v>
      </c>
      <c r="AU657" s="185" t="s">
        <v>84</v>
      </c>
      <c r="AY657" s="18" t="s">
        <v>170</v>
      </c>
      <c r="BE657" s="186">
        <f>IF(N657="základní",J657,0)</f>
        <v>0</v>
      </c>
      <c r="BF657" s="186">
        <f>IF(N657="snížená",J657,0)</f>
        <v>0</v>
      </c>
      <c r="BG657" s="186">
        <f>IF(N657="zákl. přenesená",J657,0)</f>
        <v>0</v>
      </c>
      <c r="BH657" s="186">
        <f>IF(N657="sníž. přenesená",J657,0)</f>
        <v>0</v>
      </c>
      <c r="BI657" s="186">
        <f>IF(N657="nulová",J657,0)</f>
        <v>0</v>
      </c>
      <c r="BJ657" s="18" t="s">
        <v>82</v>
      </c>
      <c r="BK657" s="186">
        <f>ROUND(I657*H657,2)</f>
        <v>0</v>
      </c>
      <c r="BL657" s="18" t="s">
        <v>177</v>
      </c>
      <c r="BM657" s="185" t="s">
        <v>3612</v>
      </c>
    </row>
    <row r="658" spans="1:65" s="2" customFormat="1" ht="48.75" x14ac:dyDescent="0.2">
      <c r="A658" s="35"/>
      <c r="B658" s="36"/>
      <c r="C658" s="37"/>
      <c r="D658" s="187" t="s">
        <v>179</v>
      </c>
      <c r="E658" s="37"/>
      <c r="F658" s="188" t="s">
        <v>950</v>
      </c>
      <c r="G658" s="37"/>
      <c r="H658" s="37"/>
      <c r="I658" s="189"/>
      <c r="J658" s="37"/>
      <c r="K658" s="37"/>
      <c r="L658" s="40"/>
      <c r="M658" s="190"/>
      <c r="N658" s="191"/>
      <c r="O658" s="65"/>
      <c r="P658" s="65"/>
      <c r="Q658" s="65"/>
      <c r="R658" s="65"/>
      <c r="S658" s="65"/>
      <c r="T658" s="66"/>
      <c r="U658" s="35"/>
      <c r="V658" s="35"/>
      <c r="W658" s="35"/>
      <c r="X658" s="35"/>
      <c r="Y658" s="35"/>
      <c r="Z658" s="35"/>
      <c r="AA658" s="35"/>
      <c r="AB658" s="35"/>
      <c r="AC658" s="35"/>
      <c r="AD658" s="35"/>
      <c r="AE658" s="35"/>
      <c r="AT658" s="18" t="s">
        <v>179</v>
      </c>
      <c r="AU658" s="18" t="s">
        <v>84</v>
      </c>
    </row>
    <row r="659" spans="1:65" s="13" customFormat="1" x14ac:dyDescent="0.2">
      <c r="B659" s="192"/>
      <c r="C659" s="193"/>
      <c r="D659" s="187" t="s">
        <v>181</v>
      </c>
      <c r="E659" s="194" t="s">
        <v>19</v>
      </c>
      <c r="F659" s="195" t="s">
        <v>3507</v>
      </c>
      <c r="G659" s="193"/>
      <c r="H659" s="196">
        <v>155.72999999999999</v>
      </c>
      <c r="I659" s="197"/>
      <c r="J659" s="193"/>
      <c r="K659" s="193"/>
      <c r="L659" s="198"/>
      <c r="M659" s="199"/>
      <c r="N659" s="200"/>
      <c r="O659" s="200"/>
      <c r="P659" s="200"/>
      <c r="Q659" s="200"/>
      <c r="R659" s="200"/>
      <c r="S659" s="200"/>
      <c r="T659" s="201"/>
      <c r="AT659" s="202" t="s">
        <v>181</v>
      </c>
      <c r="AU659" s="202" t="s">
        <v>84</v>
      </c>
      <c r="AV659" s="13" t="s">
        <v>84</v>
      </c>
      <c r="AW659" s="13" t="s">
        <v>35</v>
      </c>
      <c r="AX659" s="13" t="s">
        <v>74</v>
      </c>
      <c r="AY659" s="202" t="s">
        <v>170</v>
      </c>
    </row>
    <row r="660" spans="1:65" s="13" customFormat="1" x14ac:dyDescent="0.2">
      <c r="B660" s="192"/>
      <c r="C660" s="193"/>
      <c r="D660" s="187" t="s">
        <v>181</v>
      </c>
      <c r="E660" s="194" t="s">
        <v>19</v>
      </c>
      <c r="F660" s="195" t="s">
        <v>3508</v>
      </c>
      <c r="G660" s="193"/>
      <c r="H660" s="196">
        <v>155.15</v>
      </c>
      <c r="I660" s="197"/>
      <c r="J660" s="193"/>
      <c r="K660" s="193"/>
      <c r="L660" s="198"/>
      <c r="M660" s="199"/>
      <c r="N660" s="200"/>
      <c r="O660" s="200"/>
      <c r="P660" s="200"/>
      <c r="Q660" s="200"/>
      <c r="R660" s="200"/>
      <c r="S660" s="200"/>
      <c r="T660" s="201"/>
      <c r="AT660" s="202" t="s">
        <v>181</v>
      </c>
      <c r="AU660" s="202" t="s">
        <v>84</v>
      </c>
      <c r="AV660" s="13" t="s">
        <v>84</v>
      </c>
      <c r="AW660" s="13" t="s">
        <v>35</v>
      </c>
      <c r="AX660" s="13" t="s">
        <v>74</v>
      </c>
      <c r="AY660" s="202" t="s">
        <v>170</v>
      </c>
    </row>
    <row r="661" spans="1:65" s="13" customFormat="1" x14ac:dyDescent="0.2">
      <c r="B661" s="192"/>
      <c r="C661" s="193"/>
      <c r="D661" s="187" t="s">
        <v>181</v>
      </c>
      <c r="E661" s="194" t="s">
        <v>19</v>
      </c>
      <c r="F661" s="195" t="s">
        <v>3509</v>
      </c>
      <c r="G661" s="193"/>
      <c r="H661" s="196">
        <v>208.37</v>
      </c>
      <c r="I661" s="197"/>
      <c r="J661" s="193"/>
      <c r="K661" s="193"/>
      <c r="L661" s="198"/>
      <c r="M661" s="199"/>
      <c r="N661" s="200"/>
      <c r="O661" s="200"/>
      <c r="P661" s="200"/>
      <c r="Q661" s="200"/>
      <c r="R661" s="200"/>
      <c r="S661" s="200"/>
      <c r="T661" s="201"/>
      <c r="AT661" s="202" t="s">
        <v>181</v>
      </c>
      <c r="AU661" s="202" t="s">
        <v>84</v>
      </c>
      <c r="AV661" s="13" t="s">
        <v>84</v>
      </c>
      <c r="AW661" s="13" t="s">
        <v>35</v>
      </c>
      <c r="AX661" s="13" t="s">
        <v>74</v>
      </c>
      <c r="AY661" s="202" t="s">
        <v>170</v>
      </c>
    </row>
    <row r="662" spans="1:65" s="12" customFormat="1" ht="22.9" customHeight="1" x14ac:dyDescent="0.2">
      <c r="B662" s="158"/>
      <c r="C662" s="159"/>
      <c r="D662" s="160" t="s">
        <v>73</v>
      </c>
      <c r="E662" s="172" t="s">
        <v>1057</v>
      </c>
      <c r="F662" s="172" t="s">
        <v>1058</v>
      </c>
      <c r="G662" s="159"/>
      <c r="H662" s="159"/>
      <c r="I662" s="162"/>
      <c r="J662" s="173">
        <f>BK662</f>
        <v>0</v>
      </c>
      <c r="K662" s="159"/>
      <c r="L662" s="164"/>
      <c r="M662" s="165"/>
      <c r="N662" s="166"/>
      <c r="O662" s="166"/>
      <c r="P662" s="167">
        <f>SUM(P663:P671)</f>
        <v>0</v>
      </c>
      <c r="Q662" s="166"/>
      <c r="R662" s="167">
        <f>SUM(R663:R671)</f>
        <v>0</v>
      </c>
      <c r="S662" s="166"/>
      <c r="T662" s="168">
        <f>SUM(T663:T671)</f>
        <v>0</v>
      </c>
      <c r="AR662" s="169" t="s">
        <v>82</v>
      </c>
      <c r="AT662" s="170" t="s">
        <v>73</v>
      </c>
      <c r="AU662" s="170" t="s">
        <v>82</v>
      </c>
      <c r="AY662" s="169" t="s">
        <v>170</v>
      </c>
      <c r="BK662" s="171">
        <f>SUM(BK663:BK671)</f>
        <v>0</v>
      </c>
    </row>
    <row r="663" spans="1:65" s="2" customFormat="1" ht="24" x14ac:dyDescent="0.2">
      <c r="A663" s="35"/>
      <c r="B663" s="36"/>
      <c r="C663" s="174" t="s">
        <v>1118</v>
      </c>
      <c r="D663" s="174" t="s">
        <v>172</v>
      </c>
      <c r="E663" s="175" t="s">
        <v>1060</v>
      </c>
      <c r="F663" s="176" t="s">
        <v>1061</v>
      </c>
      <c r="G663" s="177" t="s">
        <v>242</v>
      </c>
      <c r="H663" s="178">
        <v>10.95</v>
      </c>
      <c r="I663" s="179"/>
      <c r="J663" s="180">
        <f>ROUND(I663*H663,2)</f>
        <v>0</v>
      </c>
      <c r="K663" s="176" t="s">
        <v>176</v>
      </c>
      <c r="L663" s="40"/>
      <c r="M663" s="181" t="s">
        <v>19</v>
      </c>
      <c r="N663" s="182" t="s">
        <v>45</v>
      </c>
      <c r="O663" s="65"/>
      <c r="P663" s="183">
        <f>O663*H663</f>
        <v>0</v>
      </c>
      <c r="Q663" s="183">
        <v>0</v>
      </c>
      <c r="R663" s="183">
        <f>Q663*H663</f>
        <v>0</v>
      </c>
      <c r="S663" s="183">
        <v>0</v>
      </c>
      <c r="T663" s="184">
        <f>S663*H663</f>
        <v>0</v>
      </c>
      <c r="U663" s="35"/>
      <c r="V663" s="35"/>
      <c r="W663" s="35"/>
      <c r="X663" s="35"/>
      <c r="Y663" s="35"/>
      <c r="Z663" s="35"/>
      <c r="AA663" s="35"/>
      <c r="AB663" s="35"/>
      <c r="AC663" s="35"/>
      <c r="AD663" s="35"/>
      <c r="AE663" s="35"/>
      <c r="AR663" s="185" t="s">
        <v>177</v>
      </c>
      <c r="AT663" s="185" t="s">
        <v>172</v>
      </c>
      <c r="AU663" s="185" t="s">
        <v>84</v>
      </c>
      <c r="AY663" s="18" t="s">
        <v>170</v>
      </c>
      <c r="BE663" s="186">
        <f>IF(N663="základní",J663,0)</f>
        <v>0</v>
      </c>
      <c r="BF663" s="186">
        <f>IF(N663="snížená",J663,0)</f>
        <v>0</v>
      </c>
      <c r="BG663" s="186">
        <f>IF(N663="zákl. přenesená",J663,0)</f>
        <v>0</v>
      </c>
      <c r="BH663" s="186">
        <f>IF(N663="sníž. přenesená",J663,0)</f>
        <v>0</v>
      </c>
      <c r="BI663" s="186">
        <f>IF(N663="nulová",J663,0)</f>
        <v>0</v>
      </c>
      <c r="BJ663" s="18" t="s">
        <v>82</v>
      </c>
      <c r="BK663" s="186">
        <f>ROUND(I663*H663,2)</f>
        <v>0</v>
      </c>
      <c r="BL663" s="18" t="s">
        <v>177</v>
      </c>
      <c r="BM663" s="185" t="s">
        <v>3613</v>
      </c>
    </row>
    <row r="664" spans="1:65" s="2" customFormat="1" ht="107.25" x14ac:dyDescent="0.2">
      <c r="A664" s="35"/>
      <c r="B664" s="36"/>
      <c r="C664" s="37"/>
      <c r="D664" s="187" t="s">
        <v>179</v>
      </c>
      <c r="E664" s="37"/>
      <c r="F664" s="188" t="s">
        <v>1063</v>
      </c>
      <c r="G664" s="37"/>
      <c r="H664" s="37"/>
      <c r="I664" s="189"/>
      <c r="J664" s="37"/>
      <c r="K664" s="37"/>
      <c r="L664" s="40"/>
      <c r="M664" s="190"/>
      <c r="N664" s="191"/>
      <c r="O664" s="65"/>
      <c r="P664" s="65"/>
      <c r="Q664" s="65"/>
      <c r="R664" s="65"/>
      <c r="S664" s="65"/>
      <c r="T664" s="66"/>
      <c r="U664" s="35"/>
      <c r="V664" s="35"/>
      <c r="W664" s="35"/>
      <c r="X664" s="35"/>
      <c r="Y664" s="35"/>
      <c r="Z664" s="35"/>
      <c r="AA664" s="35"/>
      <c r="AB664" s="35"/>
      <c r="AC664" s="35"/>
      <c r="AD664" s="35"/>
      <c r="AE664" s="35"/>
      <c r="AT664" s="18" t="s">
        <v>179</v>
      </c>
      <c r="AU664" s="18" t="s">
        <v>84</v>
      </c>
    </row>
    <row r="665" spans="1:65" s="2" customFormat="1" ht="21.75" customHeight="1" x14ac:dyDescent="0.2">
      <c r="A665" s="35"/>
      <c r="B665" s="36"/>
      <c r="C665" s="174" t="s">
        <v>1124</v>
      </c>
      <c r="D665" s="174" t="s">
        <v>172</v>
      </c>
      <c r="E665" s="175" t="s">
        <v>1065</v>
      </c>
      <c r="F665" s="176" t="s">
        <v>1066</v>
      </c>
      <c r="G665" s="177" t="s">
        <v>242</v>
      </c>
      <c r="H665" s="178">
        <v>10.95</v>
      </c>
      <c r="I665" s="179"/>
      <c r="J665" s="180">
        <f>ROUND(I665*H665,2)</f>
        <v>0</v>
      </c>
      <c r="K665" s="176" t="s">
        <v>176</v>
      </c>
      <c r="L665" s="40"/>
      <c r="M665" s="181" t="s">
        <v>19</v>
      </c>
      <c r="N665" s="182" t="s">
        <v>45</v>
      </c>
      <c r="O665" s="65"/>
      <c r="P665" s="183">
        <f>O665*H665</f>
        <v>0</v>
      </c>
      <c r="Q665" s="183">
        <v>0</v>
      </c>
      <c r="R665" s="183">
        <f>Q665*H665</f>
        <v>0</v>
      </c>
      <c r="S665" s="183">
        <v>0</v>
      </c>
      <c r="T665" s="184">
        <f>S665*H665</f>
        <v>0</v>
      </c>
      <c r="U665" s="35"/>
      <c r="V665" s="35"/>
      <c r="W665" s="35"/>
      <c r="X665" s="35"/>
      <c r="Y665" s="35"/>
      <c r="Z665" s="35"/>
      <c r="AA665" s="35"/>
      <c r="AB665" s="35"/>
      <c r="AC665" s="35"/>
      <c r="AD665" s="35"/>
      <c r="AE665" s="35"/>
      <c r="AR665" s="185" t="s">
        <v>177</v>
      </c>
      <c r="AT665" s="185" t="s">
        <v>172</v>
      </c>
      <c r="AU665" s="185" t="s">
        <v>84</v>
      </c>
      <c r="AY665" s="18" t="s">
        <v>170</v>
      </c>
      <c r="BE665" s="186">
        <f>IF(N665="základní",J665,0)</f>
        <v>0</v>
      </c>
      <c r="BF665" s="186">
        <f>IF(N665="snížená",J665,0)</f>
        <v>0</v>
      </c>
      <c r="BG665" s="186">
        <f>IF(N665="zákl. přenesená",J665,0)</f>
        <v>0</v>
      </c>
      <c r="BH665" s="186">
        <f>IF(N665="sníž. přenesená",J665,0)</f>
        <v>0</v>
      </c>
      <c r="BI665" s="186">
        <f>IF(N665="nulová",J665,0)</f>
        <v>0</v>
      </c>
      <c r="BJ665" s="18" t="s">
        <v>82</v>
      </c>
      <c r="BK665" s="186">
        <f>ROUND(I665*H665,2)</f>
        <v>0</v>
      </c>
      <c r="BL665" s="18" t="s">
        <v>177</v>
      </c>
      <c r="BM665" s="185" t="s">
        <v>3614</v>
      </c>
    </row>
    <row r="666" spans="1:65" s="2" customFormat="1" ht="58.5" x14ac:dyDescent="0.2">
      <c r="A666" s="35"/>
      <c r="B666" s="36"/>
      <c r="C666" s="37"/>
      <c r="D666" s="187" t="s">
        <v>179</v>
      </c>
      <c r="E666" s="37"/>
      <c r="F666" s="188" t="s">
        <v>1068</v>
      </c>
      <c r="G666" s="37"/>
      <c r="H666" s="37"/>
      <c r="I666" s="189"/>
      <c r="J666" s="37"/>
      <c r="K666" s="37"/>
      <c r="L666" s="40"/>
      <c r="M666" s="190"/>
      <c r="N666" s="191"/>
      <c r="O666" s="65"/>
      <c r="P666" s="65"/>
      <c r="Q666" s="65"/>
      <c r="R666" s="65"/>
      <c r="S666" s="65"/>
      <c r="T666" s="66"/>
      <c r="U666" s="35"/>
      <c r="V666" s="35"/>
      <c r="W666" s="35"/>
      <c r="X666" s="35"/>
      <c r="Y666" s="35"/>
      <c r="Z666" s="35"/>
      <c r="AA666" s="35"/>
      <c r="AB666" s="35"/>
      <c r="AC666" s="35"/>
      <c r="AD666" s="35"/>
      <c r="AE666" s="35"/>
      <c r="AT666" s="18" t="s">
        <v>179</v>
      </c>
      <c r="AU666" s="18" t="s">
        <v>84</v>
      </c>
    </row>
    <row r="667" spans="1:65" s="2" customFormat="1" ht="24" x14ac:dyDescent="0.2">
      <c r="A667" s="35"/>
      <c r="B667" s="36"/>
      <c r="C667" s="174" t="s">
        <v>1131</v>
      </c>
      <c r="D667" s="174" t="s">
        <v>172</v>
      </c>
      <c r="E667" s="175" t="s">
        <v>1070</v>
      </c>
      <c r="F667" s="176" t="s">
        <v>1071</v>
      </c>
      <c r="G667" s="177" t="s">
        <v>242</v>
      </c>
      <c r="H667" s="178">
        <v>208.05</v>
      </c>
      <c r="I667" s="179"/>
      <c r="J667" s="180">
        <f>ROUND(I667*H667,2)</f>
        <v>0</v>
      </c>
      <c r="K667" s="176" t="s">
        <v>176</v>
      </c>
      <c r="L667" s="40"/>
      <c r="M667" s="181" t="s">
        <v>19</v>
      </c>
      <c r="N667" s="182" t="s">
        <v>45</v>
      </c>
      <c r="O667" s="65"/>
      <c r="P667" s="183">
        <f>O667*H667</f>
        <v>0</v>
      </c>
      <c r="Q667" s="183">
        <v>0</v>
      </c>
      <c r="R667" s="183">
        <f>Q667*H667</f>
        <v>0</v>
      </c>
      <c r="S667" s="183">
        <v>0</v>
      </c>
      <c r="T667" s="184">
        <f>S667*H667</f>
        <v>0</v>
      </c>
      <c r="U667" s="35"/>
      <c r="V667" s="35"/>
      <c r="W667" s="35"/>
      <c r="X667" s="35"/>
      <c r="Y667" s="35"/>
      <c r="Z667" s="35"/>
      <c r="AA667" s="35"/>
      <c r="AB667" s="35"/>
      <c r="AC667" s="35"/>
      <c r="AD667" s="35"/>
      <c r="AE667" s="35"/>
      <c r="AR667" s="185" t="s">
        <v>177</v>
      </c>
      <c r="AT667" s="185" t="s">
        <v>172</v>
      </c>
      <c r="AU667" s="185" t="s">
        <v>84</v>
      </c>
      <c r="AY667" s="18" t="s">
        <v>170</v>
      </c>
      <c r="BE667" s="186">
        <f>IF(N667="základní",J667,0)</f>
        <v>0</v>
      </c>
      <c r="BF667" s="186">
        <f>IF(N667="snížená",J667,0)</f>
        <v>0</v>
      </c>
      <c r="BG667" s="186">
        <f>IF(N667="zákl. přenesená",J667,0)</f>
        <v>0</v>
      </c>
      <c r="BH667" s="186">
        <f>IF(N667="sníž. přenesená",J667,0)</f>
        <v>0</v>
      </c>
      <c r="BI667" s="186">
        <f>IF(N667="nulová",J667,0)</f>
        <v>0</v>
      </c>
      <c r="BJ667" s="18" t="s">
        <v>82</v>
      </c>
      <c r="BK667" s="186">
        <f>ROUND(I667*H667,2)</f>
        <v>0</v>
      </c>
      <c r="BL667" s="18" t="s">
        <v>177</v>
      </c>
      <c r="BM667" s="185" t="s">
        <v>3615</v>
      </c>
    </row>
    <row r="668" spans="1:65" s="2" customFormat="1" ht="58.5" x14ac:dyDescent="0.2">
      <c r="A668" s="35"/>
      <c r="B668" s="36"/>
      <c r="C668" s="37"/>
      <c r="D668" s="187" t="s">
        <v>179</v>
      </c>
      <c r="E668" s="37"/>
      <c r="F668" s="188" t="s">
        <v>1068</v>
      </c>
      <c r="G668" s="37"/>
      <c r="H668" s="37"/>
      <c r="I668" s="189"/>
      <c r="J668" s="37"/>
      <c r="K668" s="37"/>
      <c r="L668" s="40"/>
      <c r="M668" s="190"/>
      <c r="N668" s="191"/>
      <c r="O668" s="65"/>
      <c r="P668" s="65"/>
      <c r="Q668" s="65"/>
      <c r="R668" s="65"/>
      <c r="S668" s="65"/>
      <c r="T668" s="66"/>
      <c r="U668" s="35"/>
      <c r="V668" s="35"/>
      <c r="W668" s="35"/>
      <c r="X668" s="35"/>
      <c r="Y668" s="35"/>
      <c r="Z668" s="35"/>
      <c r="AA668" s="35"/>
      <c r="AB668" s="35"/>
      <c r="AC668" s="35"/>
      <c r="AD668" s="35"/>
      <c r="AE668" s="35"/>
      <c r="AT668" s="18" t="s">
        <v>179</v>
      </c>
      <c r="AU668" s="18" t="s">
        <v>84</v>
      </c>
    </row>
    <row r="669" spans="1:65" s="13" customFormat="1" x14ac:dyDescent="0.2">
      <c r="B669" s="192"/>
      <c r="C669" s="193"/>
      <c r="D669" s="187" t="s">
        <v>181</v>
      </c>
      <c r="E669" s="193"/>
      <c r="F669" s="195" t="s">
        <v>3616</v>
      </c>
      <c r="G669" s="193"/>
      <c r="H669" s="196">
        <v>208.05</v>
      </c>
      <c r="I669" s="197"/>
      <c r="J669" s="193"/>
      <c r="K669" s="193"/>
      <c r="L669" s="198"/>
      <c r="M669" s="199"/>
      <c r="N669" s="200"/>
      <c r="O669" s="200"/>
      <c r="P669" s="200"/>
      <c r="Q669" s="200"/>
      <c r="R669" s="200"/>
      <c r="S669" s="200"/>
      <c r="T669" s="201"/>
      <c r="AT669" s="202" t="s">
        <v>181</v>
      </c>
      <c r="AU669" s="202" t="s">
        <v>84</v>
      </c>
      <c r="AV669" s="13" t="s">
        <v>84</v>
      </c>
      <c r="AW669" s="13" t="s">
        <v>4</v>
      </c>
      <c r="AX669" s="13" t="s">
        <v>82</v>
      </c>
      <c r="AY669" s="202" t="s">
        <v>170</v>
      </c>
    </row>
    <row r="670" spans="1:65" s="2" customFormat="1" ht="24" x14ac:dyDescent="0.2">
      <c r="A670" s="35"/>
      <c r="B670" s="36"/>
      <c r="C670" s="174" t="s">
        <v>1136</v>
      </c>
      <c r="D670" s="174" t="s">
        <v>172</v>
      </c>
      <c r="E670" s="175" t="s">
        <v>1075</v>
      </c>
      <c r="F670" s="176" t="s">
        <v>1076</v>
      </c>
      <c r="G670" s="177" t="s">
        <v>242</v>
      </c>
      <c r="H670" s="178">
        <v>10.95</v>
      </c>
      <c r="I670" s="179"/>
      <c r="J670" s="180">
        <f>ROUND(I670*H670,2)</f>
        <v>0</v>
      </c>
      <c r="K670" s="176" t="s">
        <v>176</v>
      </c>
      <c r="L670" s="40"/>
      <c r="M670" s="181" t="s">
        <v>19</v>
      </c>
      <c r="N670" s="182" t="s">
        <v>45</v>
      </c>
      <c r="O670" s="65"/>
      <c r="P670" s="183">
        <f>O670*H670</f>
        <v>0</v>
      </c>
      <c r="Q670" s="183">
        <v>0</v>
      </c>
      <c r="R670" s="183">
        <f>Q670*H670</f>
        <v>0</v>
      </c>
      <c r="S670" s="183">
        <v>0</v>
      </c>
      <c r="T670" s="184">
        <f>S670*H670</f>
        <v>0</v>
      </c>
      <c r="U670" s="35"/>
      <c r="V670" s="35"/>
      <c r="W670" s="35"/>
      <c r="X670" s="35"/>
      <c r="Y670" s="35"/>
      <c r="Z670" s="35"/>
      <c r="AA670" s="35"/>
      <c r="AB670" s="35"/>
      <c r="AC670" s="35"/>
      <c r="AD670" s="35"/>
      <c r="AE670" s="35"/>
      <c r="AR670" s="185" t="s">
        <v>177</v>
      </c>
      <c r="AT670" s="185" t="s">
        <v>172</v>
      </c>
      <c r="AU670" s="185" t="s">
        <v>84</v>
      </c>
      <c r="AY670" s="18" t="s">
        <v>170</v>
      </c>
      <c r="BE670" s="186">
        <f>IF(N670="základní",J670,0)</f>
        <v>0</v>
      </c>
      <c r="BF670" s="186">
        <f>IF(N670="snížená",J670,0)</f>
        <v>0</v>
      </c>
      <c r="BG670" s="186">
        <f>IF(N670="zákl. přenesená",J670,0)</f>
        <v>0</v>
      </c>
      <c r="BH670" s="186">
        <f>IF(N670="sníž. přenesená",J670,0)</f>
        <v>0</v>
      </c>
      <c r="BI670" s="186">
        <f>IF(N670="nulová",J670,0)</f>
        <v>0</v>
      </c>
      <c r="BJ670" s="18" t="s">
        <v>82</v>
      </c>
      <c r="BK670" s="186">
        <f>ROUND(I670*H670,2)</f>
        <v>0</v>
      </c>
      <c r="BL670" s="18" t="s">
        <v>177</v>
      </c>
      <c r="BM670" s="185" t="s">
        <v>3617</v>
      </c>
    </row>
    <row r="671" spans="1:65" s="2" customFormat="1" ht="58.5" x14ac:dyDescent="0.2">
      <c r="A671" s="35"/>
      <c r="B671" s="36"/>
      <c r="C671" s="37"/>
      <c r="D671" s="187" t="s">
        <v>179</v>
      </c>
      <c r="E671" s="37"/>
      <c r="F671" s="188" t="s">
        <v>1078</v>
      </c>
      <c r="G671" s="37"/>
      <c r="H671" s="37"/>
      <c r="I671" s="189"/>
      <c r="J671" s="37"/>
      <c r="K671" s="37"/>
      <c r="L671" s="40"/>
      <c r="M671" s="190"/>
      <c r="N671" s="191"/>
      <c r="O671" s="65"/>
      <c r="P671" s="65"/>
      <c r="Q671" s="65"/>
      <c r="R671" s="65"/>
      <c r="S671" s="65"/>
      <c r="T671" s="66"/>
      <c r="U671" s="35"/>
      <c r="V671" s="35"/>
      <c r="W671" s="35"/>
      <c r="X671" s="35"/>
      <c r="Y671" s="35"/>
      <c r="Z671" s="35"/>
      <c r="AA671" s="35"/>
      <c r="AB671" s="35"/>
      <c r="AC671" s="35"/>
      <c r="AD671" s="35"/>
      <c r="AE671" s="35"/>
      <c r="AT671" s="18" t="s">
        <v>179</v>
      </c>
      <c r="AU671" s="18" t="s">
        <v>84</v>
      </c>
    </row>
    <row r="672" spans="1:65" s="12" customFormat="1" ht="22.9" customHeight="1" x14ac:dyDescent="0.2">
      <c r="B672" s="158"/>
      <c r="C672" s="159"/>
      <c r="D672" s="160" t="s">
        <v>73</v>
      </c>
      <c r="E672" s="172" t="s">
        <v>1079</v>
      </c>
      <c r="F672" s="172" t="s">
        <v>1080</v>
      </c>
      <c r="G672" s="159"/>
      <c r="H672" s="159"/>
      <c r="I672" s="162"/>
      <c r="J672" s="173">
        <f>BK672</f>
        <v>0</v>
      </c>
      <c r="K672" s="159"/>
      <c r="L672" s="164"/>
      <c r="M672" s="165"/>
      <c r="N672" s="166"/>
      <c r="O672" s="166"/>
      <c r="P672" s="167">
        <f>SUM(P673:P674)</f>
        <v>0</v>
      </c>
      <c r="Q672" s="166"/>
      <c r="R672" s="167">
        <f>SUM(R673:R674)</f>
        <v>0</v>
      </c>
      <c r="S672" s="166"/>
      <c r="T672" s="168">
        <f>SUM(T673:T674)</f>
        <v>0</v>
      </c>
      <c r="AR672" s="169" t="s">
        <v>82</v>
      </c>
      <c r="AT672" s="170" t="s">
        <v>73</v>
      </c>
      <c r="AU672" s="170" t="s">
        <v>82</v>
      </c>
      <c r="AY672" s="169" t="s">
        <v>170</v>
      </c>
      <c r="BK672" s="171">
        <f>SUM(BK673:BK674)</f>
        <v>0</v>
      </c>
    </row>
    <row r="673" spans="1:65" s="2" customFormat="1" ht="33" customHeight="1" x14ac:dyDescent="0.2">
      <c r="A673" s="35"/>
      <c r="B673" s="36"/>
      <c r="C673" s="174" t="s">
        <v>1140</v>
      </c>
      <c r="D673" s="174" t="s">
        <v>172</v>
      </c>
      <c r="E673" s="175" t="s">
        <v>1082</v>
      </c>
      <c r="F673" s="176" t="s">
        <v>1083</v>
      </c>
      <c r="G673" s="177" t="s">
        <v>242</v>
      </c>
      <c r="H673" s="178">
        <v>1058.615</v>
      </c>
      <c r="I673" s="179"/>
      <c r="J673" s="180">
        <f>ROUND(I673*H673,2)</f>
        <v>0</v>
      </c>
      <c r="K673" s="176" t="s">
        <v>176</v>
      </c>
      <c r="L673" s="40"/>
      <c r="M673" s="181" t="s">
        <v>19</v>
      </c>
      <c r="N673" s="182" t="s">
        <v>45</v>
      </c>
      <c r="O673" s="65"/>
      <c r="P673" s="183">
        <f>O673*H673</f>
        <v>0</v>
      </c>
      <c r="Q673" s="183">
        <v>0</v>
      </c>
      <c r="R673" s="183">
        <f>Q673*H673</f>
        <v>0</v>
      </c>
      <c r="S673" s="183">
        <v>0</v>
      </c>
      <c r="T673" s="184">
        <f>S673*H673</f>
        <v>0</v>
      </c>
      <c r="U673" s="35"/>
      <c r="V673" s="35"/>
      <c r="W673" s="35"/>
      <c r="X673" s="35"/>
      <c r="Y673" s="35"/>
      <c r="Z673" s="35"/>
      <c r="AA673" s="35"/>
      <c r="AB673" s="35"/>
      <c r="AC673" s="35"/>
      <c r="AD673" s="35"/>
      <c r="AE673" s="35"/>
      <c r="AR673" s="185" t="s">
        <v>177</v>
      </c>
      <c r="AT673" s="185" t="s">
        <v>172</v>
      </c>
      <c r="AU673" s="185" t="s">
        <v>84</v>
      </c>
      <c r="AY673" s="18" t="s">
        <v>170</v>
      </c>
      <c r="BE673" s="186">
        <f>IF(N673="základní",J673,0)</f>
        <v>0</v>
      </c>
      <c r="BF673" s="186">
        <f>IF(N673="snížená",J673,0)</f>
        <v>0</v>
      </c>
      <c r="BG673" s="186">
        <f>IF(N673="zákl. přenesená",J673,0)</f>
        <v>0</v>
      </c>
      <c r="BH673" s="186">
        <f>IF(N673="sníž. přenesená",J673,0)</f>
        <v>0</v>
      </c>
      <c r="BI673" s="186">
        <f>IF(N673="nulová",J673,0)</f>
        <v>0</v>
      </c>
      <c r="BJ673" s="18" t="s">
        <v>82</v>
      </c>
      <c r="BK673" s="186">
        <f>ROUND(I673*H673,2)</f>
        <v>0</v>
      </c>
      <c r="BL673" s="18" t="s">
        <v>177</v>
      </c>
      <c r="BM673" s="185" t="s">
        <v>3618</v>
      </c>
    </row>
    <row r="674" spans="1:65" s="2" customFormat="1" ht="58.5" x14ac:dyDescent="0.2">
      <c r="A674" s="35"/>
      <c r="B674" s="36"/>
      <c r="C674" s="37"/>
      <c r="D674" s="187" t="s">
        <v>179</v>
      </c>
      <c r="E674" s="37"/>
      <c r="F674" s="188" t="s">
        <v>1085</v>
      </c>
      <c r="G674" s="37"/>
      <c r="H674" s="37"/>
      <c r="I674" s="189"/>
      <c r="J674" s="37"/>
      <c r="K674" s="37"/>
      <c r="L674" s="40"/>
      <c r="M674" s="190"/>
      <c r="N674" s="191"/>
      <c r="O674" s="65"/>
      <c r="P674" s="65"/>
      <c r="Q674" s="65"/>
      <c r="R674" s="65"/>
      <c r="S674" s="65"/>
      <c r="T674" s="66"/>
      <c r="U674" s="35"/>
      <c r="V674" s="35"/>
      <c r="W674" s="35"/>
      <c r="X674" s="35"/>
      <c r="Y674" s="35"/>
      <c r="Z674" s="35"/>
      <c r="AA674" s="35"/>
      <c r="AB674" s="35"/>
      <c r="AC674" s="35"/>
      <c r="AD674" s="35"/>
      <c r="AE674" s="35"/>
      <c r="AT674" s="18" t="s">
        <v>179</v>
      </c>
      <c r="AU674" s="18" t="s">
        <v>84</v>
      </c>
    </row>
    <row r="675" spans="1:65" s="12" customFormat="1" ht="25.9" customHeight="1" x14ac:dyDescent="0.2">
      <c r="B675" s="158"/>
      <c r="C675" s="159"/>
      <c r="D675" s="160" t="s">
        <v>73</v>
      </c>
      <c r="E675" s="161" t="s">
        <v>1086</v>
      </c>
      <c r="F675" s="161" t="s">
        <v>1087</v>
      </c>
      <c r="G675" s="159"/>
      <c r="H675" s="159"/>
      <c r="I675" s="162"/>
      <c r="J675" s="163">
        <f>BK675</f>
        <v>0</v>
      </c>
      <c r="K675" s="159"/>
      <c r="L675" s="164"/>
      <c r="M675" s="165"/>
      <c r="N675" s="166"/>
      <c r="O675" s="166"/>
      <c r="P675" s="167">
        <f>P676+P708+P757+P820+P904+P906+P936+P941+P954+P957+P959+P961+P1030+P1083+P1147+P1276+P1320+P1402+P1436+P1447+P1511+P1535+P1540+P1545</f>
        <v>0</v>
      </c>
      <c r="Q675" s="166"/>
      <c r="R675" s="167">
        <f>R676+R708+R757+R820+R904+R906+R936+R941+R954+R957+R959+R961+R1030+R1083+R1147+R1276+R1320+R1402+R1436+R1447+R1511+R1535+R1540+R1545</f>
        <v>63.435209539999995</v>
      </c>
      <c r="S675" s="166"/>
      <c r="T675" s="168">
        <f>T676+T708+T757+T820+T904+T906+T936+T941+T954+T957+T959+T961+T1030+T1083+T1147+T1276+T1320+T1402+T1436+T1447+T1511+T1535+T1540+T1545</f>
        <v>0</v>
      </c>
      <c r="AR675" s="169" t="s">
        <v>84</v>
      </c>
      <c r="AT675" s="170" t="s">
        <v>73</v>
      </c>
      <c r="AU675" s="170" t="s">
        <v>74</v>
      </c>
      <c r="AY675" s="169" t="s">
        <v>170</v>
      </c>
      <c r="BK675" s="171">
        <f>BK676+BK708+BK757+BK820+BK904+BK906+BK936+BK941+BK954+BK957+BK959+BK961+BK1030+BK1083+BK1147+BK1276+BK1320+BK1402+BK1436+BK1447+BK1511+BK1535+BK1540+BK1545</f>
        <v>0</v>
      </c>
    </row>
    <row r="676" spans="1:65" s="12" customFormat="1" ht="22.9" customHeight="1" x14ac:dyDescent="0.2">
      <c r="B676" s="158"/>
      <c r="C676" s="159"/>
      <c r="D676" s="160" t="s">
        <v>73</v>
      </c>
      <c r="E676" s="172" t="s">
        <v>1088</v>
      </c>
      <c r="F676" s="172" t="s">
        <v>1089</v>
      </c>
      <c r="G676" s="159"/>
      <c r="H676" s="159"/>
      <c r="I676" s="162"/>
      <c r="J676" s="173">
        <f>BK676</f>
        <v>0</v>
      </c>
      <c r="K676" s="159"/>
      <c r="L676" s="164"/>
      <c r="M676" s="165"/>
      <c r="N676" s="166"/>
      <c r="O676" s="166"/>
      <c r="P676" s="167">
        <f>SUM(P677:P707)</f>
        <v>0</v>
      </c>
      <c r="Q676" s="166"/>
      <c r="R676" s="167">
        <f>SUM(R677:R707)</f>
        <v>3.1779597000000002</v>
      </c>
      <c r="S676" s="166"/>
      <c r="T676" s="168">
        <f>SUM(T677:T707)</f>
        <v>0</v>
      </c>
      <c r="AR676" s="169" t="s">
        <v>84</v>
      </c>
      <c r="AT676" s="170" t="s">
        <v>73</v>
      </c>
      <c r="AU676" s="170" t="s">
        <v>82</v>
      </c>
      <c r="AY676" s="169" t="s">
        <v>170</v>
      </c>
      <c r="BK676" s="171">
        <f>SUM(BK677:BK707)</f>
        <v>0</v>
      </c>
    </row>
    <row r="677" spans="1:65" s="2" customFormat="1" ht="21.75" customHeight="1" x14ac:dyDescent="0.2">
      <c r="A677" s="35"/>
      <c r="B677" s="36"/>
      <c r="C677" s="174" t="s">
        <v>1145</v>
      </c>
      <c r="D677" s="174" t="s">
        <v>172</v>
      </c>
      <c r="E677" s="175" t="s">
        <v>1091</v>
      </c>
      <c r="F677" s="176" t="s">
        <v>1092</v>
      </c>
      <c r="G677" s="177" t="s">
        <v>248</v>
      </c>
      <c r="H677" s="178">
        <v>738.76300000000003</v>
      </c>
      <c r="I677" s="179"/>
      <c r="J677" s="180">
        <f>ROUND(I677*H677,2)</f>
        <v>0</v>
      </c>
      <c r="K677" s="176" t="s">
        <v>176</v>
      </c>
      <c r="L677" s="40"/>
      <c r="M677" s="181" t="s">
        <v>19</v>
      </c>
      <c r="N677" s="182" t="s">
        <v>45</v>
      </c>
      <c r="O677" s="65"/>
      <c r="P677" s="183">
        <f>O677*H677</f>
        <v>0</v>
      </c>
      <c r="Q677" s="183">
        <v>0</v>
      </c>
      <c r="R677" s="183">
        <f>Q677*H677</f>
        <v>0</v>
      </c>
      <c r="S677" s="183">
        <v>0</v>
      </c>
      <c r="T677" s="184">
        <f>S677*H677</f>
        <v>0</v>
      </c>
      <c r="U677" s="35"/>
      <c r="V677" s="35"/>
      <c r="W677" s="35"/>
      <c r="X677" s="35"/>
      <c r="Y677" s="35"/>
      <c r="Z677" s="35"/>
      <c r="AA677" s="35"/>
      <c r="AB677" s="35"/>
      <c r="AC677" s="35"/>
      <c r="AD677" s="35"/>
      <c r="AE677" s="35"/>
      <c r="AR677" s="185" t="s">
        <v>276</v>
      </c>
      <c r="AT677" s="185" t="s">
        <v>172</v>
      </c>
      <c r="AU677" s="185" t="s">
        <v>84</v>
      </c>
      <c r="AY677" s="18" t="s">
        <v>170</v>
      </c>
      <c r="BE677" s="186">
        <f>IF(N677="základní",J677,0)</f>
        <v>0</v>
      </c>
      <c r="BF677" s="186">
        <f>IF(N677="snížená",J677,0)</f>
        <v>0</v>
      </c>
      <c r="BG677" s="186">
        <f>IF(N677="zákl. přenesená",J677,0)</f>
        <v>0</v>
      </c>
      <c r="BH677" s="186">
        <f>IF(N677="sníž. přenesená",J677,0)</f>
        <v>0</v>
      </c>
      <c r="BI677" s="186">
        <f>IF(N677="nulová",J677,0)</f>
        <v>0</v>
      </c>
      <c r="BJ677" s="18" t="s">
        <v>82</v>
      </c>
      <c r="BK677" s="186">
        <f>ROUND(I677*H677,2)</f>
        <v>0</v>
      </c>
      <c r="BL677" s="18" t="s">
        <v>276</v>
      </c>
      <c r="BM677" s="185" t="s">
        <v>3619</v>
      </c>
    </row>
    <row r="678" spans="1:65" s="2" customFormat="1" ht="29.25" x14ac:dyDescent="0.2">
      <c r="A678" s="35"/>
      <c r="B678" s="36"/>
      <c r="C678" s="37"/>
      <c r="D678" s="187" t="s">
        <v>179</v>
      </c>
      <c r="E678" s="37"/>
      <c r="F678" s="188" t="s">
        <v>1094</v>
      </c>
      <c r="G678" s="37"/>
      <c r="H678" s="37"/>
      <c r="I678" s="189"/>
      <c r="J678" s="37"/>
      <c r="K678" s="37"/>
      <c r="L678" s="40"/>
      <c r="M678" s="190"/>
      <c r="N678" s="191"/>
      <c r="O678" s="65"/>
      <c r="P678" s="65"/>
      <c r="Q678" s="65"/>
      <c r="R678" s="65"/>
      <c r="S678" s="65"/>
      <c r="T678" s="66"/>
      <c r="U678" s="35"/>
      <c r="V678" s="35"/>
      <c r="W678" s="35"/>
      <c r="X678" s="35"/>
      <c r="Y678" s="35"/>
      <c r="Z678" s="35"/>
      <c r="AA678" s="35"/>
      <c r="AB678" s="35"/>
      <c r="AC678" s="35"/>
      <c r="AD678" s="35"/>
      <c r="AE678" s="35"/>
      <c r="AT678" s="18" t="s">
        <v>179</v>
      </c>
      <c r="AU678" s="18" t="s">
        <v>84</v>
      </c>
    </row>
    <row r="679" spans="1:65" s="13" customFormat="1" x14ac:dyDescent="0.2">
      <c r="B679" s="192"/>
      <c r="C679" s="193"/>
      <c r="D679" s="187" t="s">
        <v>181</v>
      </c>
      <c r="E679" s="194" t="s">
        <v>19</v>
      </c>
      <c r="F679" s="195" t="s">
        <v>3620</v>
      </c>
      <c r="G679" s="193"/>
      <c r="H679" s="196">
        <v>738.76300000000003</v>
      </c>
      <c r="I679" s="197"/>
      <c r="J679" s="193"/>
      <c r="K679" s="193"/>
      <c r="L679" s="198"/>
      <c r="M679" s="199"/>
      <c r="N679" s="200"/>
      <c r="O679" s="200"/>
      <c r="P679" s="200"/>
      <c r="Q679" s="200"/>
      <c r="R679" s="200"/>
      <c r="S679" s="200"/>
      <c r="T679" s="201"/>
      <c r="AT679" s="202" t="s">
        <v>181</v>
      </c>
      <c r="AU679" s="202" t="s">
        <v>84</v>
      </c>
      <c r="AV679" s="13" t="s">
        <v>84</v>
      </c>
      <c r="AW679" s="13" t="s">
        <v>35</v>
      </c>
      <c r="AX679" s="13" t="s">
        <v>74</v>
      </c>
      <c r="AY679" s="202" t="s">
        <v>170</v>
      </c>
    </row>
    <row r="680" spans="1:65" s="2" customFormat="1" ht="16.5" customHeight="1" x14ac:dyDescent="0.2">
      <c r="A680" s="35"/>
      <c r="B680" s="36"/>
      <c r="C680" s="214" t="s">
        <v>1150</v>
      </c>
      <c r="D680" s="214" t="s">
        <v>239</v>
      </c>
      <c r="E680" s="215" t="s">
        <v>1098</v>
      </c>
      <c r="F680" s="216" t="s">
        <v>1099</v>
      </c>
      <c r="G680" s="217" t="s">
        <v>242</v>
      </c>
      <c r="H680" s="218">
        <v>0.222</v>
      </c>
      <c r="I680" s="219"/>
      <c r="J680" s="220">
        <f>ROUND(I680*H680,2)</f>
        <v>0</v>
      </c>
      <c r="K680" s="216" t="s">
        <v>176</v>
      </c>
      <c r="L680" s="221"/>
      <c r="M680" s="222" t="s">
        <v>19</v>
      </c>
      <c r="N680" s="223" t="s">
        <v>45</v>
      </c>
      <c r="O680" s="65"/>
      <c r="P680" s="183">
        <f>O680*H680</f>
        <v>0</v>
      </c>
      <c r="Q680" s="183">
        <v>1</v>
      </c>
      <c r="R680" s="183">
        <f>Q680*H680</f>
        <v>0.222</v>
      </c>
      <c r="S680" s="183">
        <v>0</v>
      </c>
      <c r="T680" s="184">
        <f>S680*H680</f>
        <v>0</v>
      </c>
      <c r="U680" s="35"/>
      <c r="V680" s="35"/>
      <c r="W680" s="35"/>
      <c r="X680" s="35"/>
      <c r="Y680" s="35"/>
      <c r="Z680" s="35"/>
      <c r="AA680" s="35"/>
      <c r="AB680" s="35"/>
      <c r="AC680" s="35"/>
      <c r="AD680" s="35"/>
      <c r="AE680" s="35"/>
      <c r="AR680" s="185" t="s">
        <v>426</v>
      </c>
      <c r="AT680" s="185" t="s">
        <v>239</v>
      </c>
      <c r="AU680" s="185" t="s">
        <v>84</v>
      </c>
      <c r="AY680" s="18" t="s">
        <v>170</v>
      </c>
      <c r="BE680" s="186">
        <f>IF(N680="základní",J680,0)</f>
        <v>0</v>
      </c>
      <c r="BF680" s="186">
        <f>IF(N680="snížená",J680,0)</f>
        <v>0</v>
      </c>
      <c r="BG680" s="186">
        <f>IF(N680="zákl. přenesená",J680,0)</f>
        <v>0</v>
      </c>
      <c r="BH680" s="186">
        <f>IF(N680="sníž. přenesená",J680,0)</f>
        <v>0</v>
      </c>
      <c r="BI680" s="186">
        <f>IF(N680="nulová",J680,0)</f>
        <v>0</v>
      </c>
      <c r="BJ680" s="18" t="s">
        <v>82</v>
      </c>
      <c r="BK680" s="186">
        <f>ROUND(I680*H680,2)</f>
        <v>0</v>
      </c>
      <c r="BL680" s="18" t="s">
        <v>276</v>
      </c>
      <c r="BM680" s="185" t="s">
        <v>3621</v>
      </c>
    </row>
    <row r="681" spans="1:65" s="13" customFormat="1" x14ac:dyDescent="0.2">
      <c r="B681" s="192"/>
      <c r="C681" s="193"/>
      <c r="D681" s="187" t="s">
        <v>181</v>
      </c>
      <c r="E681" s="193"/>
      <c r="F681" s="195" t="s">
        <v>3622</v>
      </c>
      <c r="G681" s="193"/>
      <c r="H681" s="196">
        <v>0.222</v>
      </c>
      <c r="I681" s="197"/>
      <c r="J681" s="193"/>
      <c r="K681" s="193"/>
      <c r="L681" s="198"/>
      <c r="M681" s="199"/>
      <c r="N681" s="200"/>
      <c r="O681" s="200"/>
      <c r="P681" s="200"/>
      <c r="Q681" s="200"/>
      <c r="R681" s="200"/>
      <c r="S681" s="200"/>
      <c r="T681" s="201"/>
      <c r="AT681" s="202" t="s">
        <v>181</v>
      </c>
      <c r="AU681" s="202" t="s">
        <v>84</v>
      </c>
      <c r="AV681" s="13" t="s">
        <v>84</v>
      </c>
      <c r="AW681" s="13" t="s">
        <v>4</v>
      </c>
      <c r="AX681" s="13" t="s">
        <v>82</v>
      </c>
      <c r="AY681" s="202" t="s">
        <v>170</v>
      </c>
    </row>
    <row r="682" spans="1:65" s="2" customFormat="1" ht="21.75" customHeight="1" x14ac:dyDescent="0.2">
      <c r="A682" s="35"/>
      <c r="B682" s="36"/>
      <c r="C682" s="174" t="s">
        <v>1158</v>
      </c>
      <c r="D682" s="174" t="s">
        <v>172</v>
      </c>
      <c r="E682" s="175" t="s">
        <v>1103</v>
      </c>
      <c r="F682" s="176" t="s">
        <v>1104</v>
      </c>
      <c r="G682" s="177" t="s">
        <v>248</v>
      </c>
      <c r="H682" s="178">
        <v>114.12</v>
      </c>
      <c r="I682" s="179"/>
      <c r="J682" s="180">
        <f>ROUND(I682*H682,2)</f>
        <v>0</v>
      </c>
      <c r="K682" s="176" t="s">
        <v>176</v>
      </c>
      <c r="L682" s="40"/>
      <c r="M682" s="181" t="s">
        <v>19</v>
      </c>
      <c r="N682" s="182" t="s">
        <v>45</v>
      </c>
      <c r="O682" s="65"/>
      <c r="P682" s="183">
        <f>O682*H682</f>
        <v>0</v>
      </c>
      <c r="Q682" s="183">
        <v>0</v>
      </c>
      <c r="R682" s="183">
        <f>Q682*H682</f>
        <v>0</v>
      </c>
      <c r="S682" s="183">
        <v>0</v>
      </c>
      <c r="T682" s="184">
        <f>S682*H682</f>
        <v>0</v>
      </c>
      <c r="U682" s="35"/>
      <c r="V682" s="35"/>
      <c r="W682" s="35"/>
      <c r="X682" s="35"/>
      <c r="Y682" s="35"/>
      <c r="Z682" s="35"/>
      <c r="AA682" s="35"/>
      <c r="AB682" s="35"/>
      <c r="AC682" s="35"/>
      <c r="AD682" s="35"/>
      <c r="AE682" s="35"/>
      <c r="AR682" s="185" t="s">
        <v>276</v>
      </c>
      <c r="AT682" s="185" t="s">
        <v>172</v>
      </c>
      <c r="AU682" s="185" t="s">
        <v>84</v>
      </c>
      <c r="AY682" s="18" t="s">
        <v>170</v>
      </c>
      <c r="BE682" s="186">
        <f>IF(N682="základní",J682,0)</f>
        <v>0</v>
      </c>
      <c r="BF682" s="186">
        <f>IF(N682="snížená",J682,0)</f>
        <v>0</v>
      </c>
      <c r="BG682" s="186">
        <f>IF(N682="zákl. přenesená",J682,0)</f>
        <v>0</v>
      </c>
      <c r="BH682" s="186">
        <f>IF(N682="sníž. přenesená",J682,0)</f>
        <v>0</v>
      </c>
      <c r="BI682" s="186">
        <f>IF(N682="nulová",J682,0)</f>
        <v>0</v>
      </c>
      <c r="BJ682" s="18" t="s">
        <v>82</v>
      </c>
      <c r="BK682" s="186">
        <f>ROUND(I682*H682,2)</f>
        <v>0</v>
      </c>
      <c r="BL682" s="18" t="s">
        <v>276</v>
      </c>
      <c r="BM682" s="185" t="s">
        <v>3623</v>
      </c>
    </row>
    <row r="683" spans="1:65" s="2" customFormat="1" ht="29.25" x14ac:dyDescent="0.2">
      <c r="A683" s="35"/>
      <c r="B683" s="36"/>
      <c r="C683" s="37"/>
      <c r="D683" s="187" t="s">
        <v>179</v>
      </c>
      <c r="E683" s="37"/>
      <c r="F683" s="188" t="s">
        <v>1094</v>
      </c>
      <c r="G683" s="37"/>
      <c r="H683" s="37"/>
      <c r="I683" s="189"/>
      <c r="J683" s="37"/>
      <c r="K683" s="37"/>
      <c r="L683" s="40"/>
      <c r="M683" s="190"/>
      <c r="N683" s="191"/>
      <c r="O683" s="65"/>
      <c r="P683" s="65"/>
      <c r="Q683" s="65"/>
      <c r="R683" s="65"/>
      <c r="S683" s="65"/>
      <c r="T683" s="66"/>
      <c r="U683" s="35"/>
      <c r="V683" s="35"/>
      <c r="W683" s="35"/>
      <c r="X683" s="35"/>
      <c r="Y683" s="35"/>
      <c r="Z683" s="35"/>
      <c r="AA683" s="35"/>
      <c r="AB683" s="35"/>
      <c r="AC683" s="35"/>
      <c r="AD683" s="35"/>
      <c r="AE683" s="35"/>
      <c r="AT683" s="18" t="s">
        <v>179</v>
      </c>
      <c r="AU683" s="18" t="s">
        <v>84</v>
      </c>
    </row>
    <row r="684" spans="1:65" s="13" customFormat="1" x14ac:dyDescent="0.2">
      <c r="B684" s="192"/>
      <c r="C684" s="193"/>
      <c r="D684" s="187" t="s">
        <v>181</v>
      </c>
      <c r="E684" s="194" t="s">
        <v>19</v>
      </c>
      <c r="F684" s="195" t="s">
        <v>3624</v>
      </c>
      <c r="G684" s="193"/>
      <c r="H684" s="196">
        <v>114.12</v>
      </c>
      <c r="I684" s="197"/>
      <c r="J684" s="193"/>
      <c r="K684" s="193"/>
      <c r="L684" s="198"/>
      <c r="M684" s="199"/>
      <c r="N684" s="200"/>
      <c r="O684" s="200"/>
      <c r="P684" s="200"/>
      <c r="Q684" s="200"/>
      <c r="R684" s="200"/>
      <c r="S684" s="200"/>
      <c r="T684" s="201"/>
      <c r="AT684" s="202" t="s">
        <v>181</v>
      </c>
      <c r="AU684" s="202" t="s">
        <v>84</v>
      </c>
      <c r="AV684" s="13" t="s">
        <v>84</v>
      </c>
      <c r="AW684" s="13" t="s">
        <v>35</v>
      </c>
      <c r="AX684" s="13" t="s">
        <v>74</v>
      </c>
      <c r="AY684" s="202" t="s">
        <v>170</v>
      </c>
    </row>
    <row r="685" spans="1:65" s="2" customFormat="1" ht="16.5" customHeight="1" x14ac:dyDescent="0.2">
      <c r="A685" s="35"/>
      <c r="B685" s="36"/>
      <c r="C685" s="214" t="s">
        <v>1165</v>
      </c>
      <c r="D685" s="214" t="s">
        <v>239</v>
      </c>
      <c r="E685" s="215" t="s">
        <v>1098</v>
      </c>
      <c r="F685" s="216" t="s">
        <v>1099</v>
      </c>
      <c r="G685" s="217" t="s">
        <v>242</v>
      </c>
      <c r="H685" s="218">
        <v>0.04</v>
      </c>
      <c r="I685" s="219"/>
      <c r="J685" s="220">
        <f>ROUND(I685*H685,2)</f>
        <v>0</v>
      </c>
      <c r="K685" s="216" t="s">
        <v>176</v>
      </c>
      <c r="L685" s="221"/>
      <c r="M685" s="222" t="s">
        <v>19</v>
      </c>
      <c r="N685" s="223" t="s">
        <v>45</v>
      </c>
      <c r="O685" s="65"/>
      <c r="P685" s="183">
        <f>O685*H685</f>
        <v>0</v>
      </c>
      <c r="Q685" s="183">
        <v>1</v>
      </c>
      <c r="R685" s="183">
        <f>Q685*H685</f>
        <v>0.04</v>
      </c>
      <c r="S685" s="183">
        <v>0</v>
      </c>
      <c r="T685" s="184">
        <f>S685*H685</f>
        <v>0</v>
      </c>
      <c r="U685" s="35"/>
      <c r="V685" s="35"/>
      <c r="W685" s="35"/>
      <c r="X685" s="35"/>
      <c r="Y685" s="35"/>
      <c r="Z685" s="35"/>
      <c r="AA685" s="35"/>
      <c r="AB685" s="35"/>
      <c r="AC685" s="35"/>
      <c r="AD685" s="35"/>
      <c r="AE685" s="35"/>
      <c r="AR685" s="185" t="s">
        <v>426</v>
      </c>
      <c r="AT685" s="185" t="s">
        <v>239</v>
      </c>
      <c r="AU685" s="185" t="s">
        <v>84</v>
      </c>
      <c r="AY685" s="18" t="s">
        <v>170</v>
      </c>
      <c r="BE685" s="186">
        <f>IF(N685="základní",J685,0)</f>
        <v>0</v>
      </c>
      <c r="BF685" s="186">
        <f>IF(N685="snížená",J685,0)</f>
        <v>0</v>
      </c>
      <c r="BG685" s="186">
        <f>IF(N685="zákl. přenesená",J685,0)</f>
        <v>0</v>
      </c>
      <c r="BH685" s="186">
        <f>IF(N685="sníž. přenesená",J685,0)</f>
        <v>0</v>
      </c>
      <c r="BI685" s="186">
        <f>IF(N685="nulová",J685,0)</f>
        <v>0</v>
      </c>
      <c r="BJ685" s="18" t="s">
        <v>82</v>
      </c>
      <c r="BK685" s="186">
        <f>ROUND(I685*H685,2)</f>
        <v>0</v>
      </c>
      <c r="BL685" s="18" t="s">
        <v>276</v>
      </c>
      <c r="BM685" s="185" t="s">
        <v>3625</v>
      </c>
    </row>
    <row r="686" spans="1:65" s="13" customFormat="1" x14ac:dyDescent="0.2">
      <c r="B686" s="192"/>
      <c r="C686" s="193"/>
      <c r="D686" s="187" t="s">
        <v>181</v>
      </c>
      <c r="E686" s="193"/>
      <c r="F686" s="195" t="s">
        <v>3626</v>
      </c>
      <c r="G686" s="193"/>
      <c r="H686" s="196">
        <v>0.04</v>
      </c>
      <c r="I686" s="197"/>
      <c r="J686" s="193"/>
      <c r="K686" s="193"/>
      <c r="L686" s="198"/>
      <c r="M686" s="199"/>
      <c r="N686" s="200"/>
      <c r="O686" s="200"/>
      <c r="P686" s="200"/>
      <c r="Q686" s="200"/>
      <c r="R686" s="200"/>
      <c r="S686" s="200"/>
      <c r="T686" s="201"/>
      <c r="AT686" s="202" t="s">
        <v>181</v>
      </c>
      <c r="AU686" s="202" t="s">
        <v>84</v>
      </c>
      <c r="AV686" s="13" t="s">
        <v>84</v>
      </c>
      <c r="AW686" s="13" t="s">
        <v>4</v>
      </c>
      <c r="AX686" s="13" t="s">
        <v>82</v>
      </c>
      <c r="AY686" s="202" t="s">
        <v>170</v>
      </c>
    </row>
    <row r="687" spans="1:65" s="2" customFormat="1" ht="24" x14ac:dyDescent="0.2">
      <c r="A687" s="35"/>
      <c r="B687" s="36"/>
      <c r="C687" s="174" t="s">
        <v>1170</v>
      </c>
      <c r="D687" s="174" t="s">
        <v>172</v>
      </c>
      <c r="E687" s="175" t="s">
        <v>1113</v>
      </c>
      <c r="F687" s="176" t="s">
        <v>1114</v>
      </c>
      <c r="G687" s="177" t="s">
        <v>248</v>
      </c>
      <c r="H687" s="178">
        <v>65.099999999999994</v>
      </c>
      <c r="I687" s="179"/>
      <c r="J687" s="180">
        <f>ROUND(I687*H687,2)</f>
        <v>0</v>
      </c>
      <c r="K687" s="176" t="s">
        <v>176</v>
      </c>
      <c r="L687" s="40"/>
      <c r="M687" s="181" t="s">
        <v>19</v>
      </c>
      <c r="N687" s="182" t="s">
        <v>45</v>
      </c>
      <c r="O687" s="65"/>
      <c r="P687" s="183">
        <f>O687*H687</f>
        <v>0</v>
      </c>
      <c r="Q687" s="183">
        <v>0</v>
      </c>
      <c r="R687" s="183">
        <f>Q687*H687</f>
        <v>0</v>
      </c>
      <c r="S687" s="183">
        <v>0</v>
      </c>
      <c r="T687" s="184">
        <f>S687*H687</f>
        <v>0</v>
      </c>
      <c r="U687" s="35"/>
      <c r="V687" s="35"/>
      <c r="W687" s="35"/>
      <c r="X687" s="35"/>
      <c r="Y687" s="35"/>
      <c r="Z687" s="35"/>
      <c r="AA687" s="35"/>
      <c r="AB687" s="35"/>
      <c r="AC687" s="35"/>
      <c r="AD687" s="35"/>
      <c r="AE687" s="35"/>
      <c r="AR687" s="185" t="s">
        <v>276</v>
      </c>
      <c r="AT687" s="185" t="s">
        <v>172</v>
      </c>
      <c r="AU687" s="185" t="s">
        <v>84</v>
      </c>
      <c r="AY687" s="18" t="s">
        <v>170</v>
      </c>
      <c r="BE687" s="186">
        <f>IF(N687="základní",J687,0)</f>
        <v>0</v>
      </c>
      <c r="BF687" s="186">
        <f>IF(N687="snížená",J687,0)</f>
        <v>0</v>
      </c>
      <c r="BG687" s="186">
        <f>IF(N687="zákl. přenesená",J687,0)</f>
        <v>0</v>
      </c>
      <c r="BH687" s="186">
        <f>IF(N687="sníž. přenesená",J687,0)</f>
        <v>0</v>
      </c>
      <c r="BI687" s="186">
        <f>IF(N687="nulová",J687,0)</f>
        <v>0</v>
      </c>
      <c r="BJ687" s="18" t="s">
        <v>82</v>
      </c>
      <c r="BK687" s="186">
        <f>ROUND(I687*H687,2)</f>
        <v>0</v>
      </c>
      <c r="BL687" s="18" t="s">
        <v>276</v>
      </c>
      <c r="BM687" s="185" t="s">
        <v>3627</v>
      </c>
    </row>
    <row r="688" spans="1:65" s="2" customFormat="1" ht="29.25" x14ac:dyDescent="0.2">
      <c r="A688" s="35"/>
      <c r="B688" s="36"/>
      <c r="C688" s="37"/>
      <c r="D688" s="187" t="s">
        <v>179</v>
      </c>
      <c r="E688" s="37"/>
      <c r="F688" s="188" t="s">
        <v>1094</v>
      </c>
      <c r="G688" s="37"/>
      <c r="H688" s="37"/>
      <c r="I688" s="189"/>
      <c r="J688" s="37"/>
      <c r="K688" s="37"/>
      <c r="L688" s="40"/>
      <c r="M688" s="190"/>
      <c r="N688" s="191"/>
      <c r="O688" s="65"/>
      <c r="P688" s="65"/>
      <c r="Q688" s="65"/>
      <c r="R688" s="65"/>
      <c r="S688" s="65"/>
      <c r="T688" s="66"/>
      <c r="U688" s="35"/>
      <c r="V688" s="35"/>
      <c r="W688" s="35"/>
      <c r="X688" s="35"/>
      <c r="Y688" s="35"/>
      <c r="Z688" s="35"/>
      <c r="AA688" s="35"/>
      <c r="AB688" s="35"/>
      <c r="AC688" s="35"/>
      <c r="AD688" s="35"/>
      <c r="AE688" s="35"/>
      <c r="AT688" s="18" t="s">
        <v>179</v>
      </c>
      <c r="AU688" s="18" t="s">
        <v>84</v>
      </c>
    </row>
    <row r="689" spans="1:65" s="13" customFormat="1" ht="22.5" x14ac:dyDescent="0.2">
      <c r="B689" s="192"/>
      <c r="C689" s="193"/>
      <c r="D689" s="187" t="s">
        <v>181</v>
      </c>
      <c r="E689" s="194" t="s">
        <v>19</v>
      </c>
      <c r="F689" s="195" t="s">
        <v>3628</v>
      </c>
      <c r="G689" s="193"/>
      <c r="H689" s="196">
        <v>65.099999999999994</v>
      </c>
      <c r="I689" s="197"/>
      <c r="J689" s="193"/>
      <c r="K689" s="193"/>
      <c r="L689" s="198"/>
      <c r="M689" s="199"/>
      <c r="N689" s="200"/>
      <c r="O689" s="200"/>
      <c r="P689" s="200"/>
      <c r="Q689" s="200"/>
      <c r="R689" s="200"/>
      <c r="S689" s="200"/>
      <c r="T689" s="201"/>
      <c r="AT689" s="202" t="s">
        <v>181</v>
      </c>
      <c r="AU689" s="202" t="s">
        <v>84</v>
      </c>
      <c r="AV689" s="13" t="s">
        <v>84</v>
      </c>
      <c r="AW689" s="13" t="s">
        <v>35</v>
      </c>
      <c r="AX689" s="13" t="s">
        <v>74</v>
      </c>
      <c r="AY689" s="202" t="s">
        <v>170</v>
      </c>
    </row>
    <row r="690" spans="1:65" s="2" customFormat="1" ht="24" x14ac:dyDescent="0.2">
      <c r="A690" s="35"/>
      <c r="B690" s="36"/>
      <c r="C690" s="214" t="s">
        <v>1175</v>
      </c>
      <c r="D690" s="214" t="s">
        <v>239</v>
      </c>
      <c r="E690" s="215" t="s">
        <v>3629</v>
      </c>
      <c r="F690" s="216" t="s">
        <v>3630</v>
      </c>
      <c r="G690" s="217" t="s">
        <v>1121</v>
      </c>
      <c r="H690" s="218">
        <v>52.08</v>
      </c>
      <c r="I690" s="219"/>
      <c r="J690" s="220">
        <f>ROUND(I690*H690,2)</f>
        <v>0</v>
      </c>
      <c r="K690" s="216" t="s">
        <v>19</v>
      </c>
      <c r="L690" s="221"/>
      <c r="M690" s="222" t="s">
        <v>19</v>
      </c>
      <c r="N690" s="223" t="s">
        <v>45</v>
      </c>
      <c r="O690" s="65"/>
      <c r="P690" s="183">
        <f>O690*H690</f>
        <v>0</v>
      </c>
      <c r="Q690" s="183">
        <v>1E-3</v>
      </c>
      <c r="R690" s="183">
        <f>Q690*H690</f>
        <v>5.2080000000000001E-2</v>
      </c>
      <c r="S690" s="183">
        <v>0</v>
      </c>
      <c r="T690" s="184">
        <f>S690*H690</f>
        <v>0</v>
      </c>
      <c r="U690" s="35"/>
      <c r="V690" s="35"/>
      <c r="W690" s="35"/>
      <c r="X690" s="35"/>
      <c r="Y690" s="35"/>
      <c r="Z690" s="35"/>
      <c r="AA690" s="35"/>
      <c r="AB690" s="35"/>
      <c r="AC690" s="35"/>
      <c r="AD690" s="35"/>
      <c r="AE690" s="35"/>
      <c r="AR690" s="185" t="s">
        <v>426</v>
      </c>
      <c r="AT690" s="185" t="s">
        <v>239</v>
      </c>
      <c r="AU690" s="185" t="s">
        <v>84</v>
      </c>
      <c r="AY690" s="18" t="s">
        <v>170</v>
      </c>
      <c r="BE690" s="186">
        <f>IF(N690="základní",J690,0)</f>
        <v>0</v>
      </c>
      <c r="BF690" s="186">
        <f>IF(N690="snížená",J690,0)</f>
        <v>0</v>
      </c>
      <c r="BG690" s="186">
        <f>IF(N690="zákl. přenesená",J690,0)</f>
        <v>0</v>
      </c>
      <c r="BH690" s="186">
        <f>IF(N690="sníž. přenesená",J690,0)</f>
        <v>0</v>
      </c>
      <c r="BI690" s="186">
        <f>IF(N690="nulová",J690,0)</f>
        <v>0</v>
      </c>
      <c r="BJ690" s="18" t="s">
        <v>82</v>
      </c>
      <c r="BK690" s="186">
        <f>ROUND(I690*H690,2)</f>
        <v>0</v>
      </c>
      <c r="BL690" s="18" t="s">
        <v>276</v>
      </c>
      <c r="BM690" s="185" t="s">
        <v>3631</v>
      </c>
    </row>
    <row r="691" spans="1:65" s="13" customFormat="1" x14ac:dyDescent="0.2">
      <c r="B691" s="192"/>
      <c r="C691" s="193"/>
      <c r="D691" s="187" t="s">
        <v>181</v>
      </c>
      <c r="E691" s="193"/>
      <c r="F691" s="195" t="s">
        <v>3632</v>
      </c>
      <c r="G691" s="193"/>
      <c r="H691" s="196">
        <v>52.08</v>
      </c>
      <c r="I691" s="197"/>
      <c r="J691" s="193"/>
      <c r="K691" s="193"/>
      <c r="L691" s="198"/>
      <c r="M691" s="199"/>
      <c r="N691" s="200"/>
      <c r="O691" s="200"/>
      <c r="P691" s="200"/>
      <c r="Q691" s="200"/>
      <c r="R691" s="200"/>
      <c r="S691" s="200"/>
      <c r="T691" s="201"/>
      <c r="AT691" s="202" t="s">
        <v>181</v>
      </c>
      <c r="AU691" s="202" t="s">
        <v>84</v>
      </c>
      <c r="AV691" s="13" t="s">
        <v>84</v>
      </c>
      <c r="AW691" s="13" t="s">
        <v>4</v>
      </c>
      <c r="AX691" s="13" t="s">
        <v>82</v>
      </c>
      <c r="AY691" s="202" t="s">
        <v>170</v>
      </c>
    </row>
    <row r="692" spans="1:65" s="2" customFormat="1" ht="16.5" customHeight="1" x14ac:dyDescent="0.2">
      <c r="A692" s="35"/>
      <c r="B692" s="36"/>
      <c r="C692" s="174" t="s">
        <v>1179</v>
      </c>
      <c r="D692" s="174" t="s">
        <v>172</v>
      </c>
      <c r="E692" s="175" t="s">
        <v>1125</v>
      </c>
      <c r="F692" s="176" t="s">
        <v>1126</v>
      </c>
      <c r="G692" s="177" t="s">
        <v>248</v>
      </c>
      <c r="H692" s="178">
        <v>369.38200000000001</v>
      </c>
      <c r="I692" s="179"/>
      <c r="J692" s="180">
        <f>ROUND(I692*H692,2)</f>
        <v>0</v>
      </c>
      <c r="K692" s="176" t="s">
        <v>176</v>
      </c>
      <c r="L692" s="40"/>
      <c r="M692" s="181" t="s">
        <v>19</v>
      </c>
      <c r="N692" s="182" t="s">
        <v>45</v>
      </c>
      <c r="O692" s="65"/>
      <c r="P692" s="183">
        <f>O692*H692</f>
        <v>0</v>
      </c>
      <c r="Q692" s="183">
        <v>4.0000000000000002E-4</v>
      </c>
      <c r="R692" s="183">
        <f>Q692*H692</f>
        <v>0.14775280000000002</v>
      </c>
      <c r="S692" s="183">
        <v>0</v>
      </c>
      <c r="T692" s="184">
        <f>S692*H692</f>
        <v>0</v>
      </c>
      <c r="U692" s="35"/>
      <c r="V692" s="35"/>
      <c r="W692" s="35"/>
      <c r="X692" s="35"/>
      <c r="Y692" s="35"/>
      <c r="Z692" s="35"/>
      <c r="AA692" s="35"/>
      <c r="AB692" s="35"/>
      <c r="AC692" s="35"/>
      <c r="AD692" s="35"/>
      <c r="AE692" s="35"/>
      <c r="AR692" s="185" t="s">
        <v>276</v>
      </c>
      <c r="AT692" s="185" t="s">
        <v>172</v>
      </c>
      <c r="AU692" s="185" t="s">
        <v>84</v>
      </c>
      <c r="AY692" s="18" t="s">
        <v>170</v>
      </c>
      <c r="BE692" s="186">
        <f>IF(N692="základní",J692,0)</f>
        <v>0</v>
      </c>
      <c r="BF692" s="186">
        <f>IF(N692="snížená",J692,0)</f>
        <v>0</v>
      </c>
      <c r="BG692" s="186">
        <f>IF(N692="zákl. přenesená",J692,0)</f>
        <v>0</v>
      </c>
      <c r="BH692" s="186">
        <f>IF(N692="sníž. přenesená",J692,0)</f>
        <v>0</v>
      </c>
      <c r="BI692" s="186">
        <f>IF(N692="nulová",J692,0)</f>
        <v>0</v>
      </c>
      <c r="BJ692" s="18" t="s">
        <v>82</v>
      </c>
      <c r="BK692" s="186">
        <f>ROUND(I692*H692,2)</f>
        <v>0</v>
      </c>
      <c r="BL692" s="18" t="s">
        <v>276</v>
      </c>
      <c r="BM692" s="185" t="s">
        <v>3633</v>
      </c>
    </row>
    <row r="693" spans="1:65" s="2" customFormat="1" ht="29.25" x14ac:dyDescent="0.2">
      <c r="A693" s="35"/>
      <c r="B693" s="36"/>
      <c r="C693" s="37"/>
      <c r="D693" s="187" t="s">
        <v>179</v>
      </c>
      <c r="E693" s="37"/>
      <c r="F693" s="188" t="s">
        <v>1128</v>
      </c>
      <c r="G693" s="37"/>
      <c r="H693" s="37"/>
      <c r="I693" s="189"/>
      <c r="J693" s="37"/>
      <c r="K693" s="37"/>
      <c r="L693" s="40"/>
      <c r="M693" s="190"/>
      <c r="N693" s="191"/>
      <c r="O693" s="65"/>
      <c r="P693" s="65"/>
      <c r="Q693" s="65"/>
      <c r="R693" s="65"/>
      <c r="S693" s="65"/>
      <c r="T693" s="66"/>
      <c r="U693" s="35"/>
      <c r="V693" s="35"/>
      <c r="W693" s="35"/>
      <c r="X693" s="35"/>
      <c r="Y693" s="35"/>
      <c r="Z693" s="35"/>
      <c r="AA693" s="35"/>
      <c r="AB693" s="35"/>
      <c r="AC693" s="35"/>
      <c r="AD693" s="35"/>
      <c r="AE693" s="35"/>
      <c r="AT693" s="18" t="s">
        <v>179</v>
      </c>
      <c r="AU693" s="18" t="s">
        <v>84</v>
      </c>
    </row>
    <row r="694" spans="1:65" s="13" customFormat="1" x14ac:dyDescent="0.2">
      <c r="B694" s="192"/>
      <c r="C694" s="193"/>
      <c r="D694" s="187" t="s">
        <v>181</v>
      </c>
      <c r="E694" s="194" t="s">
        <v>19</v>
      </c>
      <c r="F694" s="195" t="s">
        <v>3634</v>
      </c>
      <c r="G694" s="193"/>
      <c r="H694" s="196">
        <v>369.38200000000001</v>
      </c>
      <c r="I694" s="197"/>
      <c r="J694" s="193"/>
      <c r="K694" s="193"/>
      <c r="L694" s="198"/>
      <c r="M694" s="199"/>
      <c r="N694" s="200"/>
      <c r="O694" s="200"/>
      <c r="P694" s="200"/>
      <c r="Q694" s="200"/>
      <c r="R694" s="200"/>
      <c r="S694" s="200"/>
      <c r="T694" s="201"/>
      <c r="AT694" s="202" t="s">
        <v>181</v>
      </c>
      <c r="AU694" s="202" t="s">
        <v>84</v>
      </c>
      <c r="AV694" s="13" t="s">
        <v>84</v>
      </c>
      <c r="AW694" s="13" t="s">
        <v>35</v>
      </c>
      <c r="AX694" s="13" t="s">
        <v>74</v>
      </c>
      <c r="AY694" s="202" t="s">
        <v>170</v>
      </c>
    </row>
    <row r="695" spans="1:65" s="2" customFormat="1" ht="24" x14ac:dyDescent="0.2">
      <c r="A695" s="35"/>
      <c r="B695" s="36"/>
      <c r="C695" s="214" t="s">
        <v>1184</v>
      </c>
      <c r="D695" s="214" t="s">
        <v>239</v>
      </c>
      <c r="E695" s="215" t="s">
        <v>1132</v>
      </c>
      <c r="F695" s="216" t="s">
        <v>1133</v>
      </c>
      <c r="G695" s="217" t="s">
        <v>248</v>
      </c>
      <c r="H695" s="218">
        <v>424.78899999999999</v>
      </c>
      <c r="I695" s="219"/>
      <c r="J695" s="220">
        <f>ROUND(I695*H695,2)</f>
        <v>0</v>
      </c>
      <c r="K695" s="216" t="s">
        <v>176</v>
      </c>
      <c r="L695" s="221"/>
      <c r="M695" s="222" t="s">
        <v>19</v>
      </c>
      <c r="N695" s="223" t="s">
        <v>45</v>
      </c>
      <c r="O695" s="65"/>
      <c r="P695" s="183">
        <f>O695*H695</f>
        <v>0</v>
      </c>
      <c r="Q695" s="183">
        <v>4.7000000000000002E-3</v>
      </c>
      <c r="R695" s="183">
        <f>Q695*H695</f>
        <v>1.9965083000000001</v>
      </c>
      <c r="S695" s="183">
        <v>0</v>
      </c>
      <c r="T695" s="184">
        <f>S695*H695</f>
        <v>0</v>
      </c>
      <c r="U695" s="35"/>
      <c r="V695" s="35"/>
      <c r="W695" s="35"/>
      <c r="X695" s="35"/>
      <c r="Y695" s="35"/>
      <c r="Z695" s="35"/>
      <c r="AA695" s="35"/>
      <c r="AB695" s="35"/>
      <c r="AC695" s="35"/>
      <c r="AD695" s="35"/>
      <c r="AE695" s="35"/>
      <c r="AR695" s="185" t="s">
        <v>426</v>
      </c>
      <c r="AT695" s="185" t="s">
        <v>239</v>
      </c>
      <c r="AU695" s="185" t="s">
        <v>84</v>
      </c>
      <c r="AY695" s="18" t="s">
        <v>170</v>
      </c>
      <c r="BE695" s="186">
        <f>IF(N695="základní",J695,0)</f>
        <v>0</v>
      </c>
      <c r="BF695" s="186">
        <f>IF(N695="snížená",J695,0)</f>
        <v>0</v>
      </c>
      <c r="BG695" s="186">
        <f>IF(N695="zákl. přenesená",J695,0)</f>
        <v>0</v>
      </c>
      <c r="BH695" s="186">
        <f>IF(N695="sníž. přenesená",J695,0)</f>
        <v>0</v>
      </c>
      <c r="BI695" s="186">
        <f>IF(N695="nulová",J695,0)</f>
        <v>0</v>
      </c>
      <c r="BJ695" s="18" t="s">
        <v>82</v>
      </c>
      <c r="BK695" s="186">
        <f>ROUND(I695*H695,2)</f>
        <v>0</v>
      </c>
      <c r="BL695" s="18" t="s">
        <v>276</v>
      </c>
      <c r="BM695" s="185" t="s">
        <v>3635</v>
      </c>
    </row>
    <row r="696" spans="1:65" s="13" customFormat="1" x14ac:dyDescent="0.2">
      <c r="B696" s="192"/>
      <c r="C696" s="193"/>
      <c r="D696" s="187" t="s">
        <v>181</v>
      </c>
      <c r="E696" s="193"/>
      <c r="F696" s="195" t="s">
        <v>3636</v>
      </c>
      <c r="G696" s="193"/>
      <c r="H696" s="196">
        <v>424.78899999999999</v>
      </c>
      <c r="I696" s="197"/>
      <c r="J696" s="193"/>
      <c r="K696" s="193"/>
      <c r="L696" s="198"/>
      <c r="M696" s="199"/>
      <c r="N696" s="200"/>
      <c r="O696" s="200"/>
      <c r="P696" s="200"/>
      <c r="Q696" s="200"/>
      <c r="R696" s="200"/>
      <c r="S696" s="200"/>
      <c r="T696" s="201"/>
      <c r="AT696" s="202" t="s">
        <v>181</v>
      </c>
      <c r="AU696" s="202" t="s">
        <v>84</v>
      </c>
      <c r="AV696" s="13" t="s">
        <v>84</v>
      </c>
      <c r="AW696" s="13" t="s">
        <v>4</v>
      </c>
      <c r="AX696" s="13" t="s">
        <v>82</v>
      </c>
      <c r="AY696" s="202" t="s">
        <v>170</v>
      </c>
    </row>
    <row r="697" spans="1:65" s="2" customFormat="1" ht="16.5" customHeight="1" x14ac:dyDescent="0.2">
      <c r="A697" s="35"/>
      <c r="B697" s="36"/>
      <c r="C697" s="174" t="s">
        <v>1188</v>
      </c>
      <c r="D697" s="174" t="s">
        <v>172</v>
      </c>
      <c r="E697" s="175" t="s">
        <v>1137</v>
      </c>
      <c r="F697" s="176" t="s">
        <v>1138</v>
      </c>
      <c r="G697" s="177" t="s">
        <v>248</v>
      </c>
      <c r="H697" s="178">
        <v>114.12</v>
      </c>
      <c r="I697" s="179"/>
      <c r="J697" s="180">
        <f>ROUND(I697*H697,2)</f>
        <v>0</v>
      </c>
      <c r="K697" s="176" t="s">
        <v>176</v>
      </c>
      <c r="L697" s="40"/>
      <c r="M697" s="181" t="s">
        <v>19</v>
      </c>
      <c r="N697" s="182" t="s">
        <v>45</v>
      </c>
      <c r="O697" s="65"/>
      <c r="P697" s="183">
        <f>O697*H697</f>
        <v>0</v>
      </c>
      <c r="Q697" s="183">
        <v>4.0000000000000002E-4</v>
      </c>
      <c r="R697" s="183">
        <f>Q697*H697</f>
        <v>4.5648000000000001E-2</v>
      </c>
      <c r="S697" s="183">
        <v>0</v>
      </c>
      <c r="T697" s="184">
        <f>S697*H697</f>
        <v>0</v>
      </c>
      <c r="U697" s="35"/>
      <c r="V697" s="35"/>
      <c r="W697" s="35"/>
      <c r="X697" s="35"/>
      <c r="Y697" s="35"/>
      <c r="Z697" s="35"/>
      <c r="AA697" s="35"/>
      <c r="AB697" s="35"/>
      <c r="AC697" s="35"/>
      <c r="AD697" s="35"/>
      <c r="AE697" s="35"/>
      <c r="AR697" s="185" t="s">
        <v>276</v>
      </c>
      <c r="AT697" s="185" t="s">
        <v>172</v>
      </c>
      <c r="AU697" s="185" t="s">
        <v>84</v>
      </c>
      <c r="AY697" s="18" t="s">
        <v>170</v>
      </c>
      <c r="BE697" s="186">
        <f>IF(N697="základní",J697,0)</f>
        <v>0</v>
      </c>
      <c r="BF697" s="186">
        <f>IF(N697="snížená",J697,0)</f>
        <v>0</v>
      </c>
      <c r="BG697" s="186">
        <f>IF(N697="zákl. přenesená",J697,0)</f>
        <v>0</v>
      </c>
      <c r="BH697" s="186">
        <f>IF(N697="sníž. přenesená",J697,0)</f>
        <v>0</v>
      </c>
      <c r="BI697" s="186">
        <f>IF(N697="nulová",J697,0)</f>
        <v>0</v>
      </c>
      <c r="BJ697" s="18" t="s">
        <v>82</v>
      </c>
      <c r="BK697" s="186">
        <f>ROUND(I697*H697,2)</f>
        <v>0</v>
      </c>
      <c r="BL697" s="18" t="s">
        <v>276</v>
      </c>
      <c r="BM697" s="185" t="s">
        <v>3637</v>
      </c>
    </row>
    <row r="698" spans="1:65" s="2" customFormat="1" ht="29.25" x14ac:dyDescent="0.2">
      <c r="A698" s="35"/>
      <c r="B698" s="36"/>
      <c r="C698" s="37"/>
      <c r="D698" s="187" t="s">
        <v>179</v>
      </c>
      <c r="E698" s="37"/>
      <c r="F698" s="188" t="s">
        <v>1128</v>
      </c>
      <c r="G698" s="37"/>
      <c r="H698" s="37"/>
      <c r="I698" s="189"/>
      <c r="J698" s="37"/>
      <c r="K698" s="37"/>
      <c r="L698" s="40"/>
      <c r="M698" s="190"/>
      <c r="N698" s="191"/>
      <c r="O698" s="65"/>
      <c r="P698" s="65"/>
      <c r="Q698" s="65"/>
      <c r="R698" s="65"/>
      <c r="S698" s="65"/>
      <c r="T698" s="66"/>
      <c r="U698" s="35"/>
      <c r="V698" s="35"/>
      <c r="W698" s="35"/>
      <c r="X698" s="35"/>
      <c r="Y698" s="35"/>
      <c r="Z698" s="35"/>
      <c r="AA698" s="35"/>
      <c r="AB698" s="35"/>
      <c r="AC698" s="35"/>
      <c r="AD698" s="35"/>
      <c r="AE698" s="35"/>
      <c r="AT698" s="18" t="s">
        <v>179</v>
      </c>
      <c r="AU698" s="18" t="s">
        <v>84</v>
      </c>
    </row>
    <row r="699" spans="1:65" s="13" customFormat="1" x14ac:dyDescent="0.2">
      <c r="B699" s="192"/>
      <c r="C699" s="193"/>
      <c r="D699" s="187" t="s">
        <v>181</v>
      </c>
      <c r="E699" s="194" t="s">
        <v>19</v>
      </c>
      <c r="F699" s="195" t="s">
        <v>3624</v>
      </c>
      <c r="G699" s="193"/>
      <c r="H699" s="196">
        <v>114.12</v>
      </c>
      <c r="I699" s="197"/>
      <c r="J699" s="193"/>
      <c r="K699" s="193"/>
      <c r="L699" s="198"/>
      <c r="M699" s="199"/>
      <c r="N699" s="200"/>
      <c r="O699" s="200"/>
      <c r="P699" s="200"/>
      <c r="Q699" s="200"/>
      <c r="R699" s="200"/>
      <c r="S699" s="200"/>
      <c r="T699" s="201"/>
      <c r="AT699" s="202" t="s">
        <v>181</v>
      </c>
      <c r="AU699" s="202" t="s">
        <v>84</v>
      </c>
      <c r="AV699" s="13" t="s">
        <v>84</v>
      </c>
      <c r="AW699" s="13" t="s">
        <v>35</v>
      </c>
      <c r="AX699" s="13" t="s">
        <v>74</v>
      </c>
      <c r="AY699" s="202" t="s">
        <v>170</v>
      </c>
    </row>
    <row r="700" spans="1:65" s="2" customFormat="1" ht="24" x14ac:dyDescent="0.2">
      <c r="A700" s="35"/>
      <c r="B700" s="36"/>
      <c r="C700" s="214" t="s">
        <v>1195</v>
      </c>
      <c r="D700" s="214" t="s">
        <v>239</v>
      </c>
      <c r="E700" s="215" t="s">
        <v>1132</v>
      </c>
      <c r="F700" s="216" t="s">
        <v>1133</v>
      </c>
      <c r="G700" s="217" t="s">
        <v>248</v>
      </c>
      <c r="H700" s="218">
        <v>131.238</v>
      </c>
      <c r="I700" s="219"/>
      <c r="J700" s="220">
        <f>ROUND(I700*H700,2)</f>
        <v>0</v>
      </c>
      <c r="K700" s="216" t="s">
        <v>176</v>
      </c>
      <c r="L700" s="221"/>
      <c r="M700" s="222" t="s">
        <v>19</v>
      </c>
      <c r="N700" s="223" t="s">
        <v>45</v>
      </c>
      <c r="O700" s="65"/>
      <c r="P700" s="183">
        <f>O700*H700</f>
        <v>0</v>
      </c>
      <c r="Q700" s="183">
        <v>4.7000000000000002E-3</v>
      </c>
      <c r="R700" s="183">
        <f>Q700*H700</f>
        <v>0.61681859999999999</v>
      </c>
      <c r="S700" s="183">
        <v>0</v>
      </c>
      <c r="T700" s="184">
        <f>S700*H700</f>
        <v>0</v>
      </c>
      <c r="U700" s="35"/>
      <c r="V700" s="35"/>
      <c r="W700" s="35"/>
      <c r="X700" s="35"/>
      <c r="Y700" s="35"/>
      <c r="Z700" s="35"/>
      <c r="AA700" s="35"/>
      <c r="AB700" s="35"/>
      <c r="AC700" s="35"/>
      <c r="AD700" s="35"/>
      <c r="AE700" s="35"/>
      <c r="AR700" s="185" t="s">
        <v>426</v>
      </c>
      <c r="AT700" s="185" t="s">
        <v>239</v>
      </c>
      <c r="AU700" s="185" t="s">
        <v>84</v>
      </c>
      <c r="AY700" s="18" t="s">
        <v>170</v>
      </c>
      <c r="BE700" s="186">
        <f>IF(N700="základní",J700,0)</f>
        <v>0</v>
      </c>
      <c r="BF700" s="186">
        <f>IF(N700="snížená",J700,0)</f>
        <v>0</v>
      </c>
      <c r="BG700" s="186">
        <f>IF(N700="zákl. přenesená",J700,0)</f>
        <v>0</v>
      </c>
      <c r="BH700" s="186">
        <f>IF(N700="sníž. přenesená",J700,0)</f>
        <v>0</v>
      </c>
      <c r="BI700" s="186">
        <f>IF(N700="nulová",J700,0)</f>
        <v>0</v>
      </c>
      <c r="BJ700" s="18" t="s">
        <v>82</v>
      </c>
      <c r="BK700" s="186">
        <f>ROUND(I700*H700,2)</f>
        <v>0</v>
      </c>
      <c r="BL700" s="18" t="s">
        <v>276</v>
      </c>
      <c r="BM700" s="185" t="s">
        <v>3638</v>
      </c>
    </row>
    <row r="701" spans="1:65" s="13" customFormat="1" x14ac:dyDescent="0.2">
      <c r="B701" s="192"/>
      <c r="C701" s="193"/>
      <c r="D701" s="187" t="s">
        <v>181</v>
      </c>
      <c r="E701" s="193"/>
      <c r="F701" s="195" t="s">
        <v>3639</v>
      </c>
      <c r="G701" s="193"/>
      <c r="H701" s="196">
        <v>131.238</v>
      </c>
      <c r="I701" s="197"/>
      <c r="J701" s="193"/>
      <c r="K701" s="193"/>
      <c r="L701" s="198"/>
      <c r="M701" s="199"/>
      <c r="N701" s="200"/>
      <c r="O701" s="200"/>
      <c r="P701" s="200"/>
      <c r="Q701" s="200"/>
      <c r="R701" s="200"/>
      <c r="S701" s="200"/>
      <c r="T701" s="201"/>
      <c r="AT701" s="202" t="s">
        <v>181</v>
      </c>
      <c r="AU701" s="202" t="s">
        <v>84</v>
      </c>
      <c r="AV701" s="13" t="s">
        <v>84</v>
      </c>
      <c r="AW701" s="13" t="s">
        <v>4</v>
      </c>
      <c r="AX701" s="13" t="s">
        <v>82</v>
      </c>
      <c r="AY701" s="202" t="s">
        <v>170</v>
      </c>
    </row>
    <row r="702" spans="1:65" s="2" customFormat="1" ht="16.5" customHeight="1" x14ac:dyDescent="0.2">
      <c r="A702" s="35"/>
      <c r="B702" s="36"/>
      <c r="C702" s="174" t="s">
        <v>1200</v>
      </c>
      <c r="D702" s="174" t="s">
        <v>172</v>
      </c>
      <c r="E702" s="175" t="s">
        <v>1141</v>
      </c>
      <c r="F702" s="176" t="s">
        <v>1142</v>
      </c>
      <c r="G702" s="177" t="s">
        <v>439</v>
      </c>
      <c r="H702" s="178">
        <v>16</v>
      </c>
      <c r="I702" s="179"/>
      <c r="J702" s="180">
        <f>ROUND(I702*H702,2)</f>
        <v>0</v>
      </c>
      <c r="K702" s="176" t="s">
        <v>176</v>
      </c>
      <c r="L702" s="40"/>
      <c r="M702" s="181" t="s">
        <v>19</v>
      </c>
      <c r="N702" s="182" t="s">
        <v>45</v>
      </c>
      <c r="O702" s="65"/>
      <c r="P702" s="183">
        <f>O702*H702</f>
        <v>0</v>
      </c>
      <c r="Q702" s="183">
        <v>1.7000000000000001E-4</v>
      </c>
      <c r="R702" s="183">
        <f>Q702*H702</f>
        <v>2.7200000000000002E-3</v>
      </c>
      <c r="S702" s="183">
        <v>0</v>
      </c>
      <c r="T702" s="184">
        <f>S702*H702</f>
        <v>0</v>
      </c>
      <c r="U702" s="35"/>
      <c r="V702" s="35"/>
      <c r="W702" s="35"/>
      <c r="X702" s="35"/>
      <c r="Y702" s="35"/>
      <c r="Z702" s="35"/>
      <c r="AA702" s="35"/>
      <c r="AB702" s="35"/>
      <c r="AC702" s="35"/>
      <c r="AD702" s="35"/>
      <c r="AE702" s="35"/>
      <c r="AR702" s="185" t="s">
        <v>276</v>
      </c>
      <c r="AT702" s="185" t="s">
        <v>172</v>
      </c>
      <c r="AU702" s="185" t="s">
        <v>84</v>
      </c>
      <c r="AY702" s="18" t="s">
        <v>170</v>
      </c>
      <c r="BE702" s="186">
        <f>IF(N702="základní",J702,0)</f>
        <v>0</v>
      </c>
      <c r="BF702" s="186">
        <f>IF(N702="snížená",J702,0)</f>
        <v>0</v>
      </c>
      <c r="BG702" s="186">
        <f>IF(N702="zákl. přenesená",J702,0)</f>
        <v>0</v>
      </c>
      <c r="BH702" s="186">
        <f>IF(N702="sníž. přenesená",J702,0)</f>
        <v>0</v>
      </c>
      <c r="BI702" s="186">
        <f>IF(N702="nulová",J702,0)</f>
        <v>0</v>
      </c>
      <c r="BJ702" s="18" t="s">
        <v>82</v>
      </c>
      <c r="BK702" s="186">
        <f>ROUND(I702*H702,2)</f>
        <v>0</v>
      </c>
      <c r="BL702" s="18" t="s">
        <v>276</v>
      </c>
      <c r="BM702" s="185" t="s">
        <v>3640</v>
      </c>
    </row>
    <row r="703" spans="1:65" s="13" customFormat="1" x14ac:dyDescent="0.2">
      <c r="B703" s="192"/>
      <c r="C703" s="193"/>
      <c r="D703" s="187" t="s">
        <v>181</v>
      </c>
      <c r="E703" s="194" t="s">
        <v>19</v>
      </c>
      <c r="F703" s="195" t="s">
        <v>3641</v>
      </c>
      <c r="G703" s="193"/>
      <c r="H703" s="196">
        <v>16</v>
      </c>
      <c r="I703" s="197"/>
      <c r="J703" s="193"/>
      <c r="K703" s="193"/>
      <c r="L703" s="198"/>
      <c r="M703" s="199"/>
      <c r="N703" s="200"/>
      <c r="O703" s="200"/>
      <c r="P703" s="200"/>
      <c r="Q703" s="200"/>
      <c r="R703" s="200"/>
      <c r="S703" s="200"/>
      <c r="T703" s="201"/>
      <c r="AT703" s="202" t="s">
        <v>181</v>
      </c>
      <c r="AU703" s="202" t="s">
        <v>84</v>
      </c>
      <c r="AV703" s="13" t="s">
        <v>84</v>
      </c>
      <c r="AW703" s="13" t="s">
        <v>35</v>
      </c>
      <c r="AX703" s="13" t="s">
        <v>82</v>
      </c>
      <c r="AY703" s="202" t="s">
        <v>170</v>
      </c>
    </row>
    <row r="704" spans="1:65" s="2" customFormat="1" ht="24" x14ac:dyDescent="0.2">
      <c r="A704" s="35"/>
      <c r="B704" s="36"/>
      <c r="C704" s="214" t="s">
        <v>1205</v>
      </c>
      <c r="D704" s="214" t="s">
        <v>239</v>
      </c>
      <c r="E704" s="215" t="s">
        <v>1146</v>
      </c>
      <c r="F704" s="216" t="s">
        <v>1147</v>
      </c>
      <c r="G704" s="217" t="s">
        <v>248</v>
      </c>
      <c r="H704" s="218">
        <v>10.08</v>
      </c>
      <c r="I704" s="219"/>
      <c r="J704" s="220">
        <f>ROUND(I704*H704,2)</f>
        <v>0</v>
      </c>
      <c r="K704" s="216" t="s">
        <v>176</v>
      </c>
      <c r="L704" s="221"/>
      <c r="M704" s="222" t="s">
        <v>19</v>
      </c>
      <c r="N704" s="223" t="s">
        <v>45</v>
      </c>
      <c r="O704" s="65"/>
      <c r="P704" s="183">
        <f>O704*H704</f>
        <v>0</v>
      </c>
      <c r="Q704" s="183">
        <v>5.4000000000000003E-3</v>
      </c>
      <c r="R704" s="183">
        <f>Q704*H704</f>
        <v>5.4432000000000001E-2</v>
      </c>
      <c r="S704" s="183">
        <v>0</v>
      </c>
      <c r="T704" s="184">
        <f>S704*H704</f>
        <v>0</v>
      </c>
      <c r="U704" s="35"/>
      <c r="V704" s="35"/>
      <c r="W704" s="35"/>
      <c r="X704" s="35"/>
      <c r="Y704" s="35"/>
      <c r="Z704" s="35"/>
      <c r="AA704" s="35"/>
      <c r="AB704" s="35"/>
      <c r="AC704" s="35"/>
      <c r="AD704" s="35"/>
      <c r="AE704" s="35"/>
      <c r="AR704" s="185" t="s">
        <v>426</v>
      </c>
      <c r="AT704" s="185" t="s">
        <v>239</v>
      </c>
      <c r="AU704" s="185" t="s">
        <v>84</v>
      </c>
      <c r="AY704" s="18" t="s">
        <v>170</v>
      </c>
      <c r="BE704" s="186">
        <f>IF(N704="základní",J704,0)</f>
        <v>0</v>
      </c>
      <c r="BF704" s="186">
        <f>IF(N704="snížená",J704,0)</f>
        <v>0</v>
      </c>
      <c r="BG704" s="186">
        <f>IF(N704="zákl. přenesená",J704,0)</f>
        <v>0</v>
      </c>
      <c r="BH704" s="186">
        <f>IF(N704="sníž. přenesená",J704,0)</f>
        <v>0</v>
      </c>
      <c r="BI704" s="186">
        <f>IF(N704="nulová",J704,0)</f>
        <v>0</v>
      </c>
      <c r="BJ704" s="18" t="s">
        <v>82</v>
      </c>
      <c r="BK704" s="186">
        <f>ROUND(I704*H704,2)</f>
        <v>0</v>
      </c>
      <c r="BL704" s="18" t="s">
        <v>276</v>
      </c>
      <c r="BM704" s="185" t="s">
        <v>3642</v>
      </c>
    </row>
    <row r="705" spans="1:65" s="13" customFormat="1" x14ac:dyDescent="0.2">
      <c r="B705" s="192"/>
      <c r="C705" s="193"/>
      <c r="D705" s="187" t="s">
        <v>181</v>
      </c>
      <c r="E705" s="193"/>
      <c r="F705" s="195" t="s">
        <v>3643</v>
      </c>
      <c r="G705" s="193"/>
      <c r="H705" s="196">
        <v>10.08</v>
      </c>
      <c r="I705" s="197"/>
      <c r="J705" s="193"/>
      <c r="K705" s="193"/>
      <c r="L705" s="198"/>
      <c r="M705" s="199"/>
      <c r="N705" s="200"/>
      <c r="O705" s="200"/>
      <c r="P705" s="200"/>
      <c r="Q705" s="200"/>
      <c r="R705" s="200"/>
      <c r="S705" s="200"/>
      <c r="T705" s="201"/>
      <c r="AT705" s="202" t="s">
        <v>181</v>
      </c>
      <c r="AU705" s="202" t="s">
        <v>84</v>
      </c>
      <c r="AV705" s="13" t="s">
        <v>84</v>
      </c>
      <c r="AW705" s="13" t="s">
        <v>4</v>
      </c>
      <c r="AX705" s="13" t="s">
        <v>82</v>
      </c>
      <c r="AY705" s="202" t="s">
        <v>170</v>
      </c>
    </row>
    <row r="706" spans="1:65" s="2" customFormat="1" ht="24" x14ac:dyDescent="0.2">
      <c r="A706" s="35"/>
      <c r="B706" s="36"/>
      <c r="C706" s="174" t="s">
        <v>1210</v>
      </c>
      <c r="D706" s="174" t="s">
        <v>172</v>
      </c>
      <c r="E706" s="175" t="s">
        <v>1151</v>
      </c>
      <c r="F706" s="176" t="s">
        <v>1152</v>
      </c>
      <c r="G706" s="177" t="s">
        <v>1153</v>
      </c>
      <c r="H706" s="224"/>
      <c r="I706" s="179"/>
      <c r="J706" s="180">
        <f>ROUND(I706*H706,2)</f>
        <v>0</v>
      </c>
      <c r="K706" s="176" t="s">
        <v>176</v>
      </c>
      <c r="L706" s="40"/>
      <c r="M706" s="181" t="s">
        <v>19</v>
      </c>
      <c r="N706" s="182" t="s">
        <v>45</v>
      </c>
      <c r="O706" s="65"/>
      <c r="P706" s="183">
        <f>O706*H706</f>
        <v>0</v>
      </c>
      <c r="Q706" s="183">
        <v>0</v>
      </c>
      <c r="R706" s="183">
        <f>Q706*H706</f>
        <v>0</v>
      </c>
      <c r="S706" s="183">
        <v>0</v>
      </c>
      <c r="T706" s="184">
        <f>S706*H706</f>
        <v>0</v>
      </c>
      <c r="U706" s="35"/>
      <c r="V706" s="35"/>
      <c r="W706" s="35"/>
      <c r="X706" s="35"/>
      <c r="Y706" s="35"/>
      <c r="Z706" s="35"/>
      <c r="AA706" s="35"/>
      <c r="AB706" s="35"/>
      <c r="AC706" s="35"/>
      <c r="AD706" s="35"/>
      <c r="AE706" s="35"/>
      <c r="AR706" s="185" t="s">
        <v>276</v>
      </c>
      <c r="AT706" s="185" t="s">
        <v>172</v>
      </c>
      <c r="AU706" s="185" t="s">
        <v>84</v>
      </c>
      <c r="AY706" s="18" t="s">
        <v>170</v>
      </c>
      <c r="BE706" s="186">
        <f>IF(N706="základní",J706,0)</f>
        <v>0</v>
      </c>
      <c r="BF706" s="186">
        <f>IF(N706="snížená",J706,0)</f>
        <v>0</v>
      </c>
      <c r="BG706" s="186">
        <f>IF(N706="zákl. přenesená",J706,0)</f>
        <v>0</v>
      </c>
      <c r="BH706" s="186">
        <f>IF(N706="sníž. přenesená",J706,0)</f>
        <v>0</v>
      </c>
      <c r="BI706" s="186">
        <f>IF(N706="nulová",J706,0)</f>
        <v>0</v>
      </c>
      <c r="BJ706" s="18" t="s">
        <v>82</v>
      </c>
      <c r="BK706" s="186">
        <f>ROUND(I706*H706,2)</f>
        <v>0</v>
      </c>
      <c r="BL706" s="18" t="s">
        <v>276</v>
      </c>
      <c r="BM706" s="185" t="s">
        <v>3644</v>
      </c>
    </row>
    <row r="707" spans="1:65" s="2" customFormat="1" ht="78" x14ac:dyDescent="0.2">
      <c r="A707" s="35"/>
      <c r="B707" s="36"/>
      <c r="C707" s="37"/>
      <c r="D707" s="187" t="s">
        <v>179</v>
      </c>
      <c r="E707" s="37"/>
      <c r="F707" s="188" t="s">
        <v>1155</v>
      </c>
      <c r="G707" s="37"/>
      <c r="H707" s="37"/>
      <c r="I707" s="189"/>
      <c r="J707" s="37"/>
      <c r="K707" s="37"/>
      <c r="L707" s="40"/>
      <c r="M707" s="190"/>
      <c r="N707" s="191"/>
      <c r="O707" s="65"/>
      <c r="P707" s="65"/>
      <c r="Q707" s="65"/>
      <c r="R707" s="65"/>
      <c r="S707" s="65"/>
      <c r="T707" s="66"/>
      <c r="U707" s="35"/>
      <c r="V707" s="35"/>
      <c r="W707" s="35"/>
      <c r="X707" s="35"/>
      <c r="Y707" s="35"/>
      <c r="Z707" s="35"/>
      <c r="AA707" s="35"/>
      <c r="AB707" s="35"/>
      <c r="AC707" s="35"/>
      <c r="AD707" s="35"/>
      <c r="AE707" s="35"/>
      <c r="AT707" s="18" t="s">
        <v>179</v>
      </c>
      <c r="AU707" s="18" t="s">
        <v>84</v>
      </c>
    </row>
    <row r="708" spans="1:65" s="12" customFormat="1" ht="22.9" customHeight="1" x14ac:dyDescent="0.2">
      <c r="B708" s="158"/>
      <c r="C708" s="159"/>
      <c r="D708" s="160" t="s">
        <v>73</v>
      </c>
      <c r="E708" s="172" t="s">
        <v>1193</v>
      </c>
      <c r="F708" s="172" t="s">
        <v>1194</v>
      </c>
      <c r="G708" s="159"/>
      <c r="H708" s="159"/>
      <c r="I708" s="162"/>
      <c r="J708" s="173">
        <f>BK708</f>
        <v>0</v>
      </c>
      <c r="K708" s="159"/>
      <c r="L708" s="164"/>
      <c r="M708" s="165"/>
      <c r="N708" s="166"/>
      <c r="O708" s="166"/>
      <c r="P708" s="167">
        <f>SUM(P709:P756)</f>
        <v>0</v>
      </c>
      <c r="Q708" s="166"/>
      <c r="R708" s="167">
        <f>SUM(R709:R756)</f>
        <v>9.692475</v>
      </c>
      <c r="S708" s="166"/>
      <c r="T708" s="168">
        <f>SUM(T709:T756)</f>
        <v>0</v>
      </c>
      <c r="AR708" s="169" t="s">
        <v>84</v>
      </c>
      <c r="AT708" s="170" t="s">
        <v>73</v>
      </c>
      <c r="AU708" s="170" t="s">
        <v>82</v>
      </c>
      <c r="AY708" s="169" t="s">
        <v>170</v>
      </c>
      <c r="BK708" s="171">
        <f>SUM(BK709:BK756)</f>
        <v>0</v>
      </c>
    </row>
    <row r="709" spans="1:65" s="2" customFormat="1" ht="24" x14ac:dyDescent="0.2">
      <c r="A709" s="35"/>
      <c r="B709" s="36"/>
      <c r="C709" s="174" t="s">
        <v>1215</v>
      </c>
      <c r="D709" s="174" t="s">
        <v>172</v>
      </c>
      <c r="E709" s="175" t="s">
        <v>1216</v>
      </c>
      <c r="F709" s="176" t="s">
        <v>1217</v>
      </c>
      <c r="G709" s="177" t="s">
        <v>248</v>
      </c>
      <c r="H709" s="178">
        <v>246.39</v>
      </c>
      <c r="I709" s="179"/>
      <c r="J709" s="180">
        <f>ROUND(I709*H709,2)</f>
        <v>0</v>
      </c>
      <c r="K709" s="176" t="s">
        <v>176</v>
      </c>
      <c r="L709" s="40"/>
      <c r="M709" s="181" t="s">
        <v>19</v>
      </c>
      <c r="N709" s="182" t="s">
        <v>45</v>
      </c>
      <c r="O709" s="65"/>
      <c r="P709" s="183">
        <f>O709*H709</f>
        <v>0</v>
      </c>
      <c r="Q709" s="183">
        <v>0</v>
      </c>
      <c r="R709" s="183">
        <f>Q709*H709</f>
        <v>0</v>
      </c>
      <c r="S709" s="183">
        <v>0</v>
      </c>
      <c r="T709" s="184">
        <f>S709*H709</f>
        <v>0</v>
      </c>
      <c r="U709" s="35"/>
      <c r="V709" s="35"/>
      <c r="W709" s="35"/>
      <c r="X709" s="35"/>
      <c r="Y709" s="35"/>
      <c r="Z709" s="35"/>
      <c r="AA709" s="35"/>
      <c r="AB709" s="35"/>
      <c r="AC709" s="35"/>
      <c r="AD709" s="35"/>
      <c r="AE709" s="35"/>
      <c r="AR709" s="185" t="s">
        <v>276</v>
      </c>
      <c r="AT709" s="185" t="s">
        <v>172</v>
      </c>
      <c r="AU709" s="185" t="s">
        <v>84</v>
      </c>
      <c r="AY709" s="18" t="s">
        <v>170</v>
      </c>
      <c r="BE709" s="186">
        <f>IF(N709="základní",J709,0)</f>
        <v>0</v>
      </c>
      <c r="BF709" s="186">
        <f>IF(N709="snížená",J709,0)</f>
        <v>0</v>
      </c>
      <c r="BG709" s="186">
        <f>IF(N709="zákl. přenesená",J709,0)</f>
        <v>0</v>
      </c>
      <c r="BH709" s="186">
        <f>IF(N709="sníž. přenesená",J709,0)</f>
        <v>0</v>
      </c>
      <c r="BI709" s="186">
        <f>IF(N709="nulová",J709,0)</f>
        <v>0</v>
      </c>
      <c r="BJ709" s="18" t="s">
        <v>82</v>
      </c>
      <c r="BK709" s="186">
        <f>ROUND(I709*H709,2)</f>
        <v>0</v>
      </c>
      <c r="BL709" s="18" t="s">
        <v>276</v>
      </c>
      <c r="BM709" s="185" t="s">
        <v>3645</v>
      </c>
    </row>
    <row r="710" spans="1:65" s="2" customFormat="1" ht="39" x14ac:dyDescent="0.2">
      <c r="A710" s="35"/>
      <c r="B710" s="36"/>
      <c r="C710" s="37"/>
      <c r="D710" s="187" t="s">
        <v>179</v>
      </c>
      <c r="E710" s="37"/>
      <c r="F710" s="188" t="s">
        <v>1219</v>
      </c>
      <c r="G710" s="37"/>
      <c r="H710" s="37"/>
      <c r="I710" s="189"/>
      <c r="J710" s="37"/>
      <c r="K710" s="37"/>
      <c r="L710" s="40"/>
      <c r="M710" s="190"/>
      <c r="N710" s="191"/>
      <c r="O710" s="65"/>
      <c r="P710" s="65"/>
      <c r="Q710" s="65"/>
      <c r="R710" s="65"/>
      <c r="S710" s="65"/>
      <c r="T710" s="66"/>
      <c r="U710" s="35"/>
      <c r="V710" s="35"/>
      <c r="W710" s="35"/>
      <c r="X710" s="35"/>
      <c r="Y710" s="35"/>
      <c r="Z710" s="35"/>
      <c r="AA710" s="35"/>
      <c r="AB710" s="35"/>
      <c r="AC710" s="35"/>
      <c r="AD710" s="35"/>
      <c r="AE710" s="35"/>
      <c r="AT710" s="18" t="s">
        <v>179</v>
      </c>
      <c r="AU710" s="18" t="s">
        <v>84</v>
      </c>
    </row>
    <row r="711" spans="1:65" s="13" customFormat="1" ht="22.5" x14ac:dyDescent="0.2">
      <c r="B711" s="192"/>
      <c r="C711" s="193"/>
      <c r="D711" s="187" t="s">
        <v>181</v>
      </c>
      <c r="E711" s="194" t="s">
        <v>19</v>
      </c>
      <c r="F711" s="195" t="s">
        <v>3646</v>
      </c>
      <c r="G711" s="193"/>
      <c r="H711" s="196">
        <v>142.77000000000001</v>
      </c>
      <c r="I711" s="197"/>
      <c r="J711" s="193"/>
      <c r="K711" s="193"/>
      <c r="L711" s="198"/>
      <c r="M711" s="199"/>
      <c r="N711" s="200"/>
      <c r="O711" s="200"/>
      <c r="P711" s="200"/>
      <c r="Q711" s="200"/>
      <c r="R711" s="200"/>
      <c r="S711" s="200"/>
      <c r="T711" s="201"/>
      <c r="AT711" s="202" t="s">
        <v>181</v>
      </c>
      <c r="AU711" s="202" t="s">
        <v>84</v>
      </c>
      <c r="AV711" s="13" t="s">
        <v>84</v>
      </c>
      <c r="AW711" s="13" t="s">
        <v>35</v>
      </c>
      <c r="AX711" s="13" t="s">
        <v>74</v>
      </c>
      <c r="AY711" s="202" t="s">
        <v>170</v>
      </c>
    </row>
    <row r="712" spans="1:65" s="13" customFormat="1" x14ac:dyDescent="0.2">
      <c r="B712" s="192"/>
      <c r="C712" s="193"/>
      <c r="D712" s="187" t="s">
        <v>181</v>
      </c>
      <c r="E712" s="194" t="s">
        <v>19</v>
      </c>
      <c r="F712" s="195" t="s">
        <v>3647</v>
      </c>
      <c r="G712" s="193"/>
      <c r="H712" s="196">
        <v>103.62</v>
      </c>
      <c r="I712" s="197"/>
      <c r="J712" s="193"/>
      <c r="K712" s="193"/>
      <c r="L712" s="198"/>
      <c r="M712" s="199"/>
      <c r="N712" s="200"/>
      <c r="O712" s="200"/>
      <c r="P712" s="200"/>
      <c r="Q712" s="200"/>
      <c r="R712" s="200"/>
      <c r="S712" s="200"/>
      <c r="T712" s="201"/>
      <c r="AT712" s="202" t="s">
        <v>181</v>
      </c>
      <c r="AU712" s="202" t="s">
        <v>84</v>
      </c>
      <c r="AV712" s="13" t="s">
        <v>84</v>
      </c>
      <c r="AW712" s="13" t="s">
        <v>35</v>
      </c>
      <c r="AX712" s="13" t="s">
        <v>74</v>
      </c>
      <c r="AY712" s="202" t="s">
        <v>170</v>
      </c>
    </row>
    <row r="713" spans="1:65" s="14" customFormat="1" x14ac:dyDescent="0.2">
      <c r="B713" s="203"/>
      <c r="C713" s="204"/>
      <c r="D713" s="187" t="s">
        <v>181</v>
      </c>
      <c r="E713" s="205" t="s">
        <v>19</v>
      </c>
      <c r="F713" s="206" t="s">
        <v>185</v>
      </c>
      <c r="G713" s="204"/>
      <c r="H713" s="207">
        <v>246.39</v>
      </c>
      <c r="I713" s="208"/>
      <c r="J713" s="204"/>
      <c r="K713" s="204"/>
      <c r="L713" s="209"/>
      <c r="M713" s="210"/>
      <c r="N713" s="211"/>
      <c r="O713" s="211"/>
      <c r="P713" s="211"/>
      <c r="Q713" s="211"/>
      <c r="R713" s="211"/>
      <c r="S713" s="211"/>
      <c r="T713" s="212"/>
      <c r="AT713" s="213" t="s">
        <v>181</v>
      </c>
      <c r="AU713" s="213" t="s">
        <v>84</v>
      </c>
      <c r="AV713" s="14" t="s">
        <v>177</v>
      </c>
      <c r="AW713" s="14" t="s">
        <v>35</v>
      </c>
      <c r="AX713" s="14" t="s">
        <v>82</v>
      </c>
      <c r="AY713" s="213" t="s">
        <v>170</v>
      </c>
    </row>
    <row r="714" spans="1:65" s="2" customFormat="1" ht="16.5" customHeight="1" x14ac:dyDescent="0.2">
      <c r="A714" s="35"/>
      <c r="B714" s="36"/>
      <c r="C714" s="214" t="s">
        <v>1221</v>
      </c>
      <c r="D714" s="214" t="s">
        <v>239</v>
      </c>
      <c r="E714" s="215" t="s">
        <v>1222</v>
      </c>
      <c r="F714" s="216" t="s">
        <v>1223</v>
      </c>
      <c r="G714" s="217" t="s">
        <v>248</v>
      </c>
      <c r="H714" s="218">
        <v>251.31800000000001</v>
      </c>
      <c r="I714" s="219"/>
      <c r="J714" s="220">
        <f>ROUND(I714*H714,2)</f>
        <v>0</v>
      </c>
      <c r="K714" s="216" t="s">
        <v>176</v>
      </c>
      <c r="L714" s="221"/>
      <c r="M714" s="222" t="s">
        <v>19</v>
      </c>
      <c r="N714" s="223" t="s">
        <v>45</v>
      </c>
      <c r="O714" s="65"/>
      <c r="P714" s="183">
        <f>O714*H714</f>
        <v>0</v>
      </c>
      <c r="Q714" s="183">
        <v>1.4E-2</v>
      </c>
      <c r="R714" s="183">
        <f>Q714*H714</f>
        <v>3.5184520000000004</v>
      </c>
      <c r="S714" s="183">
        <v>0</v>
      </c>
      <c r="T714" s="184">
        <f>S714*H714</f>
        <v>0</v>
      </c>
      <c r="U714" s="35"/>
      <c r="V714" s="35"/>
      <c r="W714" s="35"/>
      <c r="X714" s="35"/>
      <c r="Y714" s="35"/>
      <c r="Z714" s="35"/>
      <c r="AA714" s="35"/>
      <c r="AB714" s="35"/>
      <c r="AC714" s="35"/>
      <c r="AD714" s="35"/>
      <c r="AE714" s="35"/>
      <c r="AR714" s="185" t="s">
        <v>426</v>
      </c>
      <c r="AT714" s="185" t="s">
        <v>239</v>
      </c>
      <c r="AU714" s="185" t="s">
        <v>84</v>
      </c>
      <c r="AY714" s="18" t="s">
        <v>170</v>
      </c>
      <c r="BE714" s="186">
        <f>IF(N714="základní",J714,0)</f>
        <v>0</v>
      </c>
      <c r="BF714" s="186">
        <f>IF(N714="snížená",J714,0)</f>
        <v>0</v>
      </c>
      <c r="BG714" s="186">
        <f>IF(N714="zákl. přenesená",J714,0)</f>
        <v>0</v>
      </c>
      <c r="BH714" s="186">
        <f>IF(N714="sníž. přenesená",J714,0)</f>
        <v>0</v>
      </c>
      <c r="BI714" s="186">
        <f>IF(N714="nulová",J714,0)</f>
        <v>0</v>
      </c>
      <c r="BJ714" s="18" t="s">
        <v>82</v>
      </c>
      <c r="BK714" s="186">
        <f>ROUND(I714*H714,2)</f>
        <v>0</v>
      </c>
      <c r="BL714" s="18" t="s">
        <v>276</v>
      </c>
      <c r="BM714" s="185" t="s">
        <v>3648</v>
      </c>
    </row>
    <row r="715" spans="1:65" s="13" customFormat="1" x14ac:dyDescent="0.2">
      <c r="B715" s="192"/>
      <c r="C715" s="193"/>
      <c r="D715" s="187" t="s">
        <v>181</v>
      </c>
      <c r="E715" s="193"/>
      <c r="F715" s="195" t="s">
        <v>3649</v>
      </c>
      <c r="G715" s="193"/>
      <c r="H715" s="196">
        <v>251.31800000000001</v>
      </c>
      <c r="I715" s="197"/>
      <c r="J715" s="193"/>
      <c r="K715" s="193"/>
      <c r="L715" s="198"/>
      <c r="M715" s="199"/>
      <c r="N715" s="200"/>
      <c r="O715" s="200"/>
      <c r="P715" s="200"/>
      <c r="Q715" s="200"/>
      <c r="R715" s="200"/>
      <c r="S715" s="200"/>
      <c r="T715" s="201"/>
      <c r="AT715" s="202" t="s">
        <v>181</v>
      </c>
      <c r="AU715" s="202" t="s">
        <v>84</v>
      </c>
      <c r="AV715" s="13" t="s">
        <v>84</v>
      </c>
      <c r="AW715" s="13" t="s">
        <v>4</v>
      </c>
      <c r="AX715" s="13" t="s">
        <v>82</v>
      </c>
      <c r="AY715" s="202" t="s">
        <v>170</v>
      </c>
    </row>
    <row r="716" spans="1:65" s="2" customFormat="1" ht="24" x14ac:dyDescent="0.2">
      <c r="A716" s="35"/>
      <c r="B716" s="36"/>
      <c r="C716" s="174" t="s">
        <v>1226</v>
      </c>
      <c r="D716" s="174" t="s">
        <v>172</v>
      </c>
      <c r="E716" s="175" t="s">
        <v>1216</v>
      </c>
      <c r="F716" s="176" t="s">
        <v>1217</v>
      </c>
      <c r="G716" s="177" t="s">
        <v>248</v>
      </c>
      <c r="H716" s="178">
        <v>203.869</v>
      </c>
      <c r="I716" s="179"/>
      <c r="J716" s="180">
        <f>ROUND(I716*H716,2)</f>
        <v>0</v>
      </c>
      <c r="K716" s="176" t="s">
        <v>176</v>
      </c>
      <c r="L716" s="40"/>
      <c r="M716" s="181" t="s">
        <v>19</v>
      </c>
      <c r="N716" s="182" t="s">
        <v>45</v>
      </c>
      <c r="O716" s="65"/>
      <c r="P716" s="183">
        <f>O716*H716</f>
        <v>0</v>
      </c>
      <c r="Q716" s="183">
        <v>0</v>
      </c>
      <c r="R716" s="183">
        <f>Q716*H716</f>
        <v>0</v>
      </c>
      <c r="S716" s="183">
        <v>0</v>
      </c>
      <c r="T716" s="184">
        <f>S716*H716</f>
        <v>0</v>
      </c>
      <c r="U716" s="35"/>
      <c r="V716" s="35"/>
      <c r="W716" s="35"/>
      <c r="X716" s="35"/>
      <c r="Y716" s="35"/>
      <c r="Z716" s="35"/>
      <c r="AA716" s="35"/>
      <c r="AB716" s="35"/>
      <c r="AC716" s="35"/>
      <c r="AD716" s="35"/>
      <c r="AE716" s="35"/>
      <c r="AR716" s="185" t="s">
        <v>276</v>
      </c>
      <c r="AT716" s="185" t="s">
        <v>172</v>
      </c>
      <c r="AU716" s="185" t="s">
        <v>84</v>
      </c>
      <c r="AY716" s="18" t="s">
        <v>170</v>
      </c>
      <c r="BE716" s="186">
        <f>IF(N716="základní",J716,0)</f>
        <v>0</v>
      </c>
      <c r="BF716" s="186">
        <f>IF(N716="snížená",J716,0)</f>
        <v>0</v>
      </c>
      <c r="BG716" s="186">
        <f>IF(N716="zákl. přenesená",J716,0)</f>
        <v>0</v>
      </c>
      <c r="BH716" s="186">
        <f>IF(N716="sníž. přenesená",J716,0)</f>
        <v>0</v>
      </c>
      <c r="BI716" s="186">
        <f>IF(N716="nulová",J716,0)</f>
        <v>0</v>
      </c>
      <c r="BJ716" s="18" t="s">
        <v>82</v>
      </c>
      <c r="BK716" s="186">
        <f>ROUND(I716*H716,2)</f>
        <v>0</v>
      </c>
      <c r="BL716" s="18" t="s">
        <v>276</v>
      </c>
      <c r="BM716" s="185" t="s">
        <v>3650</v>
      </c>
    </row>
    <row r="717" spans="1:65" s="2" customFormat="1" ht="39" x14ac:dyDescent="0.2">
      <c r="A717" s="35"/>
      <c r="B717" s="36"/>
      <c r="C717" s="37"/>
      <c r="D717" s="187" t="s">
        <v>179</v>
      </c>
      <c r="E717" s="37"/>
      <c r="F717" s="188" t="s">
        <v>1219</v>
      </c>
      <c r="G717" s="37"/>
      <c r="H717" s="37"/>
      <c r="I717" s="189"/>
      <c r="J717" s="37"/>
      <c r="K717" s="37"/>
      <c r="L717" s="40"/>
      <c r="M717" s="190"/>
      <c r="N717" s="191"/>
      <c r="O717" s="65"/>
      <c r="P717" s="65"/>
      <c r="Q717" s="65"/>
      <c r="R717" s="65"/>
      <c r="S717" s="65"/>
      <c r="T717" s="66"/>
      <c r="U717" s="35"/>
      <c r="V717" s="35"/>
      <c r="W717" s="35"/>
      <c r="X717" s="35"/>
      <c r="Y717" s="35"/>
      <c r="Z717" s="35"/>
      <c r="AA717" s="35"/>
      <c r="AB717" s="35"/>
      <c r="AC717" s="35"/>
      <c r="AD717" s="35"/>
      <c r="AE717" s="35"/>
      <c r="AT717" s="18" t="s">
        <v>179</v>
      </c>
      <c r="AU717" s="18" t="s">
        <v>84</v>
      </c>
    </row>
    <row r="718" spans="1:65" s="13" customFormat="1" x14ac:dyDescent="0.2">
      <c r="B718" s="192"/>
      <c r="C718" s="193"/>
      <c r="D718" s="187" t="s">
        <v>181</v>
      </c>
      <c r="E718" s="194" t="s">
        <v>19</v>
      </c>
      <c r="F718" s="195" t="s">
        <v>3651</v>
      </c>
      <c r="G718" s="193"/>
      <c r="H718" s="196">
        <v>203.869</v>
      </c>
      <c r="I718" s="197"/>
      <c r="J718" s="193"/>
      <c r="K718" s="193"/>
      <c r="L718" s="198"/>
      <c r="M718" s="199"/>
      <c r="N718" s="200"/>
      <c r="O718" s="200"/>
      <c r="P718" s="200"/>
      <c r="Q718" s="200"/>
      <c r="R718" s="200"/>
      <c r="S718" s="200"/>
      <c r="T718" s="201"/>
      <c r="AT718" s="202" t="s">
        <v>181</v>
      </c>
      <c r="AU718" s="202" t="s">
        <v>84</v>
      </c>
      <c r="AV718" s="13" t="s">
        <v>84</v>
      </c>
      <c r="AW718" s="13" t="s">
        <v>35</v>
      </c>
      <c r="AX718" s="13" t="s">
        <v>82</v>
      </c>
      <c r="AY718" s="202" t="s">
        <v>170</v>
      </c>
    </row>
    <row r="719" spans="1:65" s="2" customFormat="1" ht="16.5" customHeight="1" x14ac:dyDescent="0.2">
      <c r="A719" s="35"/>
      <c r="B719" s="36"/>
      <c r="C719" s="214" t="s">
        <v>1232</v>
      </c>
      <c r="D719" s="214" t="s">
        <v>239</v>
      </c>
      <c r="E719" s="215" t="s">
        <v>3652</v>
      </c>
      <c r="F719" s="216" t="s">
        <v>3653</v>
      </c>
      <c r="G719" s="217" t="s">
        <v>248</v>
      </c>
      <c r="H719" s="218">
        <v>207.946</v>
      </c>
      <c r="I719" s="219"/>
      <c r="J719" s="220">
        <f>ROUND(I719*H719,2)</f>
        <v>0</v>
      </c>
      <c r="K719" s="216" t="s">
        <v>176</v>
      </c>
      <c r="L719" s="221"/>
      <c r="M719" s="222" t="s">
        <v>19</v>
      </c>
      <c r="N719" s="223" t="s">
        <v>45</v>
      </c>
      <c r="O719" s="65"/>
      <c r="P719" s="183">
        <f>O719*H719</f>
        <v>0</v>
      </c>
      <c r="Q719" s="183">
        <v>1.5E-3</v>
      </c>
      <c r="R719" s="183">
        <f>Q719*H719</f>
        <v>0.311919</v>
      </c>
      <c r="S719" s="183">
        <v>0</v>
      </c>
      <c r="T719" s="184">
        <f>S719*H719</f>
        <v>0</v>
      </c>
      <c r="U719" s="35"/>
      <c r="V719" s="35"/>
      <c r="W719" s="35"/>
      <c r="X719" s="35"/>
      <c r="Y719" s="35"/>
      <c r="Z719" s="35"/>
      <c r="AA719" s="35"/>
      <c r="AB719" s="35"/>
      <c r="AC719" s="35"/>
      <c r="AD719" s="35"/>
      <c r="AE719" s="35"/>
      <c r="AR719" s="185" t="s">
        <v>426</v>
      </c>
      <c r="AT719" s="185" t="s">
        <v>239</v>
      </c>
      <c r="AU719" s="185" t="s">
        <v>84</v>
      </c>
      <c r="AY719" s="18" t="s">
        <v>170</v>
      </c>
      <c r="BE719" s="186">
        <f>IF(N719="základní",J719,0)</f>
        <v>0</v>
      </c>
      <c r="BF719" s="186">
        <f>IF(N719="snížená",J719,0)</f>
        <v>0</v>
      </c>
      <c r="BG719" s="186">
        <f>IF(N719="zákl. přenesená",J719,0)</f>
        <v>0</v>
      </c>
      <c r="BH719" s="186">
        <f>IF(N719="sníž. přenesená",J719,0)</f>
        <v>0</v>
      </c>
      <c r="BI719" s="186">
        <f>IF(N719="nulová",J719,0)</f>
        <v>0</v>
      </c>
      <c r="BJ719" s="18" t="s">
        <v>82</v>
      </c>
      <c r="BK719" s="186">
        <f>ROUND(I719*H719,2)</f>
        <v>0</v>
      </c>
      <c r="BL719" s="18" t="s">
        <v>276</v>
      </c>
      <c r="BM719" s="185" t="s">
        <v>3654</v>
      </c>
    </row>
    <row r="720" spans="1:65" s="13" customFormat="1" x14ac:dyDescent="0.2">
      <c r="B720" s="192"/>
      <c r="C720" s="193"/>
      <c r="D720" s="187" t="s">
        <v>181</v>
      </c>
      <c r="E720" s="193"/>
      <c r="F720" s="195" t="s">
        <v>3655</v>
      </c>
      <c r="G720" s="193"/>
      <c r="H720" s="196">
        <v>207.946</v>
      </c>
      <c r="I720" s="197"/>
      <c r="J720" s="193"/>
      <c r="K720" s="193"/>
      <c r="L720" s="198"/>
      <c r="M720" s="199"/>
      <c r="N720" s="200"/>
      <c r="O720" s="200"/>
      <c r="P720" s="200"/>
      <c r="Q720" s="200"/>
      <c r="R720" s="200"/>
      <c r="S720" s="200"/>
      <c r="T720" s="201"/>
      <c r="AT720" s="202" t="s">
        <v>181</v>
      </c>
      <c r="AU720" s="202" t="s">
        <v>84</v>
      </c>
      <c r="AV720" s="13" t="s">
        <v>84</v>
      </c>
      <c r="AW720" s="13" t="s">
        <v>4</v>
      </c>
      <c r="AX720" s="13" t="s">
        <v>82</v>
      </c>
      <c r="AY720" s="202" t="s">
        <v>170</v>
      </c>
    </row>
    <row r="721" spans="1:65" s="2" customFormat="1" ht="24" x14ac:dyDescent="0.2">
      <c r="A721" s="35"/>
      <c r="B721" s="36"/>
      <c r="C721" s="174" t="s">
        <v>1239</v>
      </c>
      <c r="D721" s="174" t="s">
        <v>172</v>
      </c>
      <c r="E721" s="175" t="s">
        <v>1227</v>
      </c>
      <c r="F721" s="176" t="s">
        <v>1228</v>
      </c>
      <c r="G721" s="177" t="s">
        <v>248</v>
      </c>
      <c r="H721" s="178">
        <v>155.72999999999999</v>
      </c>
      <c r="I721" s="179"/>
      <c r="J721" s="180">
        <f>ROUND(I721*H721,2)</f>
        <v>0</v>
      </c>
      <c r="K721" s="176" t="s">
        <v>176</v>
      </c>
      <c r="L721" s="40"/>
      <c r="M721" s="181" t="s">
        <v>19</v>
      </c>
      <c r="N721" s="182" t="s">
        <v>45</v>
      </c>
      <c r="O721" s="65"/>
      <c r="P721" s="183">
        <f>O721*H721</f>
        <v>0</v>
      </c>
      <c r="Q721" s="183">
        <v>0</v>
      </c>
      <c r="R721" s="183">
        <f>Q721*H721</f>
        <v>0</v>
      </c>
      <c r="S721" s="183">
        <v>0</v>
      </c>
      <c r="T721" s="184">
        <f>S721*H721</f>
        <v>0</v>
      </c>
      <c r="U721" s="35"/>
      <c r="V721" s="35"/>
      <c r="W721" s="35"/>
      <c r="X721" s="35"/>
      <c r="Y721" s="35"/>
      <c r="Z721" s="35"/>
      <c r="AA721" s="35"/>
      <c r="AB721" s="35"/>
      <c r="AC721" s="35"/>
      <c r="AD721" s="35"/>
      <c r="AE721" s="35"/>
      <c r="AR721" s="185" t="s">
        <v>276</v>
      </c>
      <c r="AT721" s="185" t="s">
        <v>172</v>
      </c>
      <c r="AU721" s="185" t="s">
        <v>84</v>
      </c>
      <c r="AY721" s="18" t="s">
        <v>170</v>
      </c>
      <c r="BE721" s="186">
        <f>IF(N721="základní",J721,0)</f>
        <v>0</v>
      </c>
      <c r="BF721" s="186">
        <f>IF(N721="snížená",J721,0)</f>
        <v>0</v>
      </c>
      <c r="BG721" s="186">
        <f>IF(N721="zákl. přenesená",J721,0)</f>
        <v>0</v>
      </c>
      <c r="BH721" s="186">
        <f>IF(N721="sníž. přenesená",J721,0)</f>
        <v>0</v>
      </c>
      <c r="BI721" s="186">
        <f>IF(N721="nulová",J721,0)</f>
        <v>0</v>
      </c>
      <c r="BJ721" s="18" t="s">
        <v>82</v>
      </c>
      <c r="BK721" s="186">
        <f>ROUND(I721*H721,2)</f>
        <v>0</v>
      </c>
      <c r="BL721" s="18" t="s">
        <v>276</v>
      </c>
      <c r="BM721" s="185" t="s">
        <v>3656</v>
      </c>
    </row>
    <row r="722" spans="1:65" s="2" customFormat="1" ht="39" x14ac:dyDescent="0.2">
      <c r="A722" s="35"/>
      <c r="B722" s="36"/>
      <c r="C722" s="37"/>
      <c r="D722" s="187" t="s">
        <v>179</v>
      </c>
      <c r="E722" s="37"/>
      <c r="F722" s="188" t="s">
        <v>1219</v>
      </c>
      <c r="G722" s="37"/>
      <c r="H722" s="37"/>
      <c r="I722" s="189"/>
      <c r="J722" s="37"/>
      <c r="K722" s="37"/>
      <c r="L722" s="40"/>
      <c r="M722" s="190"/>
      <c r="N722" s="191"/>
      <c r="O722" s="65"/>
      <c r="P722" s="65"/>
      <c r="Q722" s="65"/>
      <c r="R722" s="65"/>
      <c r="S722" s="65"/>
      <c r="T722" s="66"/>
      <c r="U722" s="35"/>
      <c r="V722" s="35"/>
      <c r="W722" s="35"/>
      <c r="X722" s="35"/>
      <c r="Y722" s="35"/>
      <c r="Z722" s="35"/>
      <c r="AA722" s="35"/>
      <c r="AB722" s="35"/>
      <c r="AC722" s="35"/>
      <c r="AD722" s="35"/>
      <c r="AE722" s="35"/>
      <c r="AT722" s="18" t="s">
        <v>179</v>
      </c>
      <c r="AU722" s="18" t="s">
        <v>84</v>
      </c>
    </row>
    <row r="723" spans="1:65" s="13" customFormat="1" ht="22.5" x14ac:dyDescent="0.2">
      <c r="B723" s="192"/>
      <c r="C723" s="193"/>
      <c r="D723" s="187" t="s">
        <v>181</v>
      </c>
      <c r="E723" s="194" t="s">
        <v>19</v>
      </c>
      <c r="F723" s="195" t="s">
        <v>3657</v>
      </c>
      <c r="G723" s="193"/>
      <c r="H723" s="196">
        <v>155.72999999999999</v>
      </c>
      <c r="I723" s="197"/>
      <c r="J723" s="193"/>
      <c r="K723" s="193"/>
      <c r="L723" s="198"/>
      <c r="M723" s="199"/>
      <c r="N723" s="200"/>
      <c r="O723" s="200"/>
      <c r="P723" s="200"/>
      <c r="Q723" s="200"/>
      <c r="R723" s="200"/>
      <c r="S723" s="200"/>
      <c r="T723" s="201"/>
      <c r="AT723" s="202" t="s">
        <v>181</v>
      </c>
      <c r="AU723" s="202" t="s">
        <v>84</v>
      </c>
      <c r="AV723" s="13" t="s">
        <v>84</v>
      </c>
      <c r="AW723" s="13" t="s">
        <v>35</v>
      </c>
      <c r="AX723" s="13" t="s">
        <v>74</v>
      </c>
      <c r="AY723" s="202" t="s">
        <v>170</v>
      </c>
    </row>
    <row r="724" spans="1:65" s="2" customFormat="1" ht="16.5" customHeight="1" x14ac:dyDescent="0.2">
      <c r="A724" s="35"/>
      <c r="B724" s="36"/>
      <c r="C724" s="214" t="s">
        <v>1244</v>
      </c>
      <c r="D724" s="214" t="s">
        <v>239</v>
      </c>
      <c r="E724" s="215" t="s">
        <v>1233</v>
      </c>
      <c r="F724" s="216" t="s">
        <v>1234</v>
      </c>
      <c r="G724" s="217" t="s">
        <v>248</v>
      </c>
      <c r="H724" s="218">
        <v>314.57499999999999</v>
      </c>
      <c r="I724" s="219"/>
      <c r="J724" s="220">
        <f>ROUND(I724*H724,2)</f>
        <v>0</v>
      </c>
      <c r="K724" s="216" t="s">
        <v>176</v>
      </c>
      <c r="L724" s="221"/>
      <c r="M724" s="222" t="s">
        <v>19</v>
      </c>
      <c r="N724" s="223" t="s">
        <v>45</v>
      </c>
      <c r="O724" s="65"/>
      <c r="P724" s="183">
        <f>O724*H724</f>
        <v>0</v>
      </c>
      <c r="Q724" s="183">
        <v>2.3999999999999998E-3</v>
      </c>
      <c r="R724" s="183">
        <f>Q724*H724</f>
        <v>0.75497999999999987</v>
      </c>
      <c r="S724" s="183">
        <v>0</v>
      </c>
      <c r="T724" s="184">
        <f>S724*H724</f>
        <v>0</v>
      </c>
      <c r="U724" s="35"/>
      <c r="V724" s="35"/>
      <c r="W724" s="35"/>
      <c r="X724" s="35"/>
      <c r="Y724" s="35"/>
      <c r="Z724" s="35"/>
      <c r="AA724" s="35"/>
      <c r="AB724" s="35"/>
      <c r="AC724" s="35"/>
      <c r="AD724" s="35"/>
      <c r="AE724" s="35"/>
      <c r="AR724" s="185" t="s">
        <v>426</v>
      </c>
      <c r="AT724" s="185" t="s">
        <v>239</v>
      </c>
      <c r="AU724" s="185" t="s">
        <v>84</v>
      </c>
      <c r="AY724" s="18" t="s">
        <v>170</v>
      </c>
      <c r="BE724" s="186">
        <f>IF(N724="základní",J724,0)</f>
        <v>0</v>
      </c>
      <c r="BF724" s="186">
        <f>IF(N724="snížená",J724,0)</f>
        <v>0</v>
      </c>
      <c r="BG724" s="186">
        <f>IF(N724="zákl. přenesená",J724,0)</f>
        <v>0</v>
      </c>
      <c r="BH724" s="186">
        <f>IF(N724="sníž. přenesená",J724,0)</f>
        <v>0</v>
      </c>
      <c r="BI724" s="186">
        <f>IF(N724="nulová",J724,0)</f>
        <v>0</v>
      </c>
      <c r="BJ724" s="18" t="s">
        <v>82</v>
      </c>
      <c r="BK724" s="186">
        <f>ROUND(I724*H724,2)</f>
        <v>0</v>
      </c>
      <c r="BL724" s="18" t="s">
        <v>276</v>
      </c>
      <c r="BM724" s="185" t="s">
        <v>3658</v>
      </c>
    </row>
    <row r="725" spans="1:65" s="13" customFormat="1" x14ac:dyDescent="0.2">
      <c r="B725" s="192"/>
      <c r="C725" s="193"/>
      <c r="D725" s="187" t="s">
        <v>181</v>
      </c>
      <c r="E725" s="193"/>
      <c r="F725" s="195" t="s">
        <v>3659</v>
      </c>
      <c r="G725" s="193"/>
      <c r="H725" s="196">
        <v>314.57499999999999</v>
      </c>
      <c r="I725" s="197"/>
      <c r="J725" s="193"/>
      <c r="K725" s="193"/>
      <c r="L725" s="198"/>
      <c r="M725" s="199"/>
      <c r="N725" s="200"/>
      <c r="O725" s="200"/>
      <c r="P725" s="200"/>
      <c r="Q725" s="200"/>
      <c r="R725" s="200"/>
      <c r="S725" s="200"/>
      <c r="T725" s="201"/>
      <c r="AT725" s="202" t="s">
        <v>181</v>
      </c>
      <c r="AU725" s="202" t="s">
        <v>84</v>
      </c>
      <c r="AV725" s="13" t="s">
        <v>84</v>
      </c>
      <c r="AW725" s="13" t="s">
        <v>4</v>
      </c>
      <c r="AX725" s="13" t="s">
        <v>82</v>
      </c>
      <c r="AY725" s="202" t="s">
        <v>170</v>
      </c>
    </row>
    <row r="726" spans="1:65" s="2" customFormat="1" ht="16.5" customHeight="1" x14ac:dyDescent="0.2">
      <c r="A726" s="35"/>
      <c r="B726" s="36"/>
      <c r="C726" s="174" t="s">
        <v>1250</v>
      </c>
      <c r="D726" s="174" t="s">
        <v>172</v>
      </c>
      <c r="E726" s="175" t="s">
        <v>3660</v>
      </c>
      <c r="F726" s="176" t="s">
        <v>3661</v>
      </c>
      <c r="G726" s="177" t="s">
        <v>248</v>
      </c>
      <c r="H726" s="178">
        <v>148.749</v>
      </c>
      <c r="I726" s="179"/>
      <c r="J726" s="180">
        <f>ROUND(I726*H726,2)</f>
        <v>0</v>
      </c>
      <c r="K726" s="176" t="s">
        <v>176</v>
      </c>
      <c r="L726" s="40"/>
      <c r="M726" s="181" t="s">
        <v>19</v>
      </c>
      <c r="N726" s="182" t="s">
        <v>45</v>
      </c>
      <c r="O726" s="65"/>
      <c r="P726" s="183">
        <f>O726*H726</f>
        <v>0</v>
      </c>
      <c r="Q726" s="183">
        <v>0</v>
      </c>
      <c r="R726" s="183">
        <f>Q726*H726</f>
        <v>0</v>
      </c>
      <c r="S726" s="183">
        <v>0</v>
      </c>
      <c r="T726" s="184">
        <f>S726*H726</f>
        <v>0</v>
      </c>
      <c r="U726" s="35"/>
      <c r="V726" s="35"/>
      <c r="W726" s="35"/>
      <c r="X726" s="35"/>
      <c r="Y726" s="35"/>
      <c r="Z726" s="35"/>
      <c r="AA726" s="35"/>
      <c r="AB726" s="35"/>
      <c r="AC726" s="35"/>
      <c r="AD726" s="35"/>
      <c r="AE726" s="35"/>
      <c r="AR726" s="185" t="s">
        <v>276</v>
      </c>
      <c r="AT726" s="185" t="s">
        <v>172</v>
      </c>
      <c r="AU726" s="185" t="s">
        <v>84</v>
      </c>
      <c r="AY726" s="18" t="s">
        <v>170</v>
      </c>
      <c r="BE726" s="186">
        <f>IF(N726="základní",J726,0)</f>
        <v>0</v>
      </c>
      <c r="BF726" s="186">
        <f>IF(N726="snížená",J726,0)</f>
        <v>0</v>
      </c>
      <c r="BG726" s="186">
        <f>IF(N726="zákl. přenesená",J726,0)</f>
        <v>0</v>
      </c>
      <c r="BH726" s="186">
        <f>IF(N726="sníž. přenesená",J726,0)</f>
        <v>0</v>
      </c>
      <c r="BI726" s="186">
        <f>IF(N726="nulová",J726,0)</f>
        <v>0</v>
      </c>
      <c r="BJ726" s="18" t="s">
        <v>82</v>
      </c>
      <c r="BK726" s="186">
        <f>ROUND(I726*H726,2)</f>
        <v>0</v>
      </c>
      <c r="BL726" s="18" t="s">
        <v>276</v>
      </c>
      <c r="BM726" s="185" t="s">
        <v>3662</v>
      </c>
    </row>
    <row r="727" spans="1:65" s="2" customFormat="1" ht="39" x14ac:dyDescent="0.2">
      <c r="A727" s="35"/>
      <c r="B727" s="36"/>
      <c r="C727" s="37"/>
      <c r="D727" s="187" t="s">
        <v>179</v>
      </c>
      <c r="E727" s="37"/>
      <c r="F727" s="188" t="s">
        <v>1219</v>
      </c>
      <c r="G727" s="37"/>
      <c r="H727" s="37"/>
      <c r="I727" s="189"/>
      <c r="J727" s="37"/>
      <c r="K727" s="37"/>
      <c r="L727" s="40"/>
      <c r="M727" s="190"/>
      <c r="N727" s="191"/>
      <c r="O727" s="65"/>
      <c r="P727" s="65"/>
      <c r="Q727" s="65"/>
      <c r="R727" s="65"/>
      <c r="S727" s="65"/>
      <c r="T727" s="66"/>
      <c r="U727" s="35"/>
      <c r="V727" s="35"/>
      <c r="W727" s="35"/>
      <c r="X727" s="35"/>
      <c r="Y727" s="35"/>
      <c r="Z727" s="35"/>
      <c r="AA727" s="35"/>
      <c r="AB727" s="35"/>
      <c r="AC727" s="35"/>
      <c r="AD727" s="35"/>
      <c r="AE727" s="35"/>
      <c r="AT727" s="18" t="s">
        <v>179</v>
      </c>
      <c r="AU727" s="18" t="s">
        <v>84</v>
      </c>
    </row>
    <row r="728" spans="1:65" s="13" customFormat="1" x14ac:dyDescent="0.2">
      <c r="B728" s="192"/>
      <c r="C728" s="193"/>
      <c r="D728" s="187" t="s">
        <v>181</v>
      </c>
      <c r="E728" s="194" t="s">
        <v>19</v>
      </c>
      <c r="F728" s="195" t="s">
        <v>3663</v>
      </c>
      <c r="G728" s="193"/>
      <c r="H728" s="196">
        <v>148.749</v>
      </c>
      <c r="I728" s="197"/>
      <c r="J728" s="193"/>
      <c r="K728" s="193"/>
      <c r="L728" s="198"/>
      <c r="M728" s="199"/>
      <c r="N728" s="200"/>
      <c r="O728" s="200"/>
      <c r="P728" s="200"/>
      <c r="Q728" s="200"/>
      <c r="R728" s="200"/>
      <c r="S728" s="200"/>
      <c r="T728" s="201"/>
      <c r="AT728" s="202" t="s">
        <v>181</v>
      </c>
      <c r="AU728" s="202" t="s">
        <v>84</v>
      </c>
      <c r="AV728" s="13" t="s">
        <v>84</v>
      </c>
      <c r="AW728" s="13" t="s">
        <v>35</v>
      </c>
      <c r="AX728" s="13" t="s">
        <v>82</v>
      </c>
      <c r="AY728" s="202" t="s">
        <v>170</v>
      </c>
    </row>
    <row r="729" spans="1:65" s="2" customFormat="1" ht="16.5" customHeight="1" x14ac:dyDescent="0.2">
      <c r="A729" s="35"/>
      <c r="B729" s="36"/>
      <c r="C729" s="214" t="s">
        <v>1256</v>
      </c>
      <c r="D729" s="214" t="s">
        <v>239</v>
      </c>
      <c r="E729" s="215" t="s">
        <v>3664</v>
      </c>
      <c r="F729" s="216" t="s">
        <v>3665</v>
      </c>
      <c r="G729" s="217" t="s">
        <v>175</v>
      </c>
      <c r="H729" s="218">
        <v>18.207000000000001</v>
      </c>
      <c r="I729" s="219"/>
      <c r="J729" s="220">
        <f>ROUND(I729*H729,2)</f>
        <v>0</v>
      </c>
      <c r="K729" s="216" t="s">
        <v>176</v>
      </c>
      <c r="L729" s="221"/>
      <c r="M729" s="222" t="s">
        <v>19</v>
      </c>
      <c r="N729" s="223" t="s">
        <v>45</v>
      </c>
      <c r="O729" s="65"/>
      <c r="P729" s="183">
        <f>O729*H729</f>
        <v>0</v>
      </c>
      <c r="Q729" s="183">
        <v>0.14499999999999999</v>
      </c>
      <c r="R729" s="183">
        <f>Q729*H729</f>
        <v>2.640015</v>
      </c>
      <c r="S729" s="183">
        <v>0</v>
      </c>
      <c r="T729" s="184">
        <f>S729*H729</f>
        <v>0</v>
      </c>
      <c r="U729" s="35"/>
      <c r="V729" s="35"/>
      <c r="W729" s="35"/>
      <c r="X729" s="35"/>
      <c r="Y729" s="35"/>
      <c r="Z729" s="35"/>
      <c r="AA729" s="35"/>
      <c r="AB729" s="35"/>
      <c r="AC729" s="35"/>
      <c r="AD729" s="35"/>
      <c r="AE729" s="35"/>
      <c r="AR729" s="185" t="s">
        <v>426</v>
      </c>
      <c r="AT729" s="185" t="s">
        <v>239</v>
      </c>
      <c r="AU729" s="185" t="s">
        <v>84</v>
      </c>
      <c r="AY729" s="18" t="s">
        <v>170</v>
      </c>
      <c r="BE729" s="186">
        <f>IF(N729="základní",J729,0)</f>
        <v>0</v>
      </c>
      <c r="BF729" s="186">
        <f>IF(N729="snížená",J729,0)</f>
        <v>0</v>
      </c>
      <c r="BG729" s="186">
        <f>IF(N729="zákl. přenesená",J729,0)</f>
        <v>0</v>
      </c>
      <c r="BH729" s="186">
        <f>IF(N729="sníž. přenesená",J729,0)</f>
        <v>0</v>
      </c>
      <c r="BI729" s="186">
        <f>IF(N729="nulová",J729,0)</f>
        <v>0</v>
      </c>
      <c r="BJ729" s="18" t="s">
        <v>82</v>
      </c>
      <c r="BK729" s="186">
        <f>ROUND(I729*H729,2)</f>
        <v>0</v>
      </c>
      <c r="BL729" s="18" t="s">
        <v>276</v>
      </c>
      <c r="BM729" s="185" t="s">
        <v>3666</v>
      </c>
    </row>
    <row r="730" spans="1:65" s="13" customFormat="1" x14ac:dyDescent="0.2">
      <c r="B730" s="192"/>
      <c r="C730" s="193"/>
      <c r="D730" s="187" t="s">
        <v>181</v>
      </c>
      <c r="E730" s="194" t="s">
        <v>19</v>
      </c>
      <c r="F730" s="195" t="s">
        <v>3667</v>
      </c>
      <c r="G730" s="193"/>
      <c r="H730" s="196">
        <v>17.850000000000001</v>
      </c>
      <c r="I730" s="197"/>
      <c r="J730" s="193"/>
      <c r="K730" s="193"/>
      <c r="L730" s="198"/>
      <c r="M730" s="199"/>
      <c r="N730" s="200"/>
      <c r="O730" s="200"/>
      <c r="P730" s="200"/>
      <c r="Q730" s="200"/>
      <c r="R730" s="200"/>
      <c r="S730" s="200"/>
      <c r="T730" s="201"/>
      <c r="AT730" s="202" t="s">
        <v>181</v>
      </c>
      <c r="AU730" s="202" t="s">
        <v>84</v>
      </c>
      <c r="AV730" s="13" t="s">
        <v>84</v>
      </c>
      <c r="AW730" s="13" t="s">
        <v>35</v>
      </c>
      <c r="AX730" s="13" t="s">
        <v>82</v>
      </c>
      <c r="AY730" s="202" t="s">
        <v>170</v>
      </c>
    </row>
    <row r="731" spans="1:65" s="13" customFormat="1" x14ac:dyDescent="0.2">
      <c r="B731" s="192"/>
      <c r="C731" s="193"/>
      <c r="D731" s="187" t="s">
        <v>181</v>
      </c>
      <c r="E731" s="193"/>
      <c r="F731" s="195" t="s">
        <v>3668</v>
      </c>
      <c r="G731" s="193"/>
      <c r="H731" s="196">
        <v>18.207000000000001</v>
      </c>
      <c r="I731" s="197"/>
      <c r="J731" s="193"/>
      <c r="K731" s="193"/>
      <c r="L731" s="198"/>
      <c r="M731" s="199"/>
      <c r="N731" s="200"/>
      <c r="O731" s="200"/>
      <c r="P731" s="200"/>
      <c r="Q731" s="200"/>
      <c r="R731" s="200"/>
      <c r="S731" s="200"/>
      <c r="T731" s="201"/>
      <c r="AT731" s="202" t="s">
        <v>181</v>
      </c>
      <c r="AU731" s="202" t="s">
        <v>84</v>
      </c>
      <c r="AV731" s="13" t="s">
        <v>84</v>
      </c>
      <c r="AW731" s="13" t="s">
        <v>4</v>
      </c>
      <c r="AX731" s="13" t="s">
        <v>82</v>
      </c>
      <c r="AY731" s="202" t="s">
        <v>170</v>
      </c>
    </row>
    <row r="732" spans="1:65" s="2" customFormat="1" ht="24" x14ac:dyDescent="0.2">
      <c r="A732" s="35"/>
      <c r="B732" s="36"/>
      <c r="C732" s="174" t="s">
        <v>1264</v>
      </c>
      <c r="D732" s="174" t="s">
        <v>172</v>
      </c>
      <c r="E732" s="175" t="s">
        <v>1245</v>
      </c>
      <c r="F732" s="176" t="s">
        <v>1246</v>
      </c>
      <c r="G732" s="177" t="s">
        <v>248</v>
      </c>
      <c r="H732" s="178">
        <v>9.9819999999999993</v>
      </c>
      <c r="I732" s="179"/>
      <c r="J732" s="180">
        <f>ROUND(I732*H732,2)</f>
        <v>0</v>
      </c>
      <c r="K732" s="176" t="s">
        <v>176</v>
      </c>
      <c r="L732" s="40"/>
      <c r="M732" s="181" t="s">
        <v>19</v>
      </c>
      <c r="N732" s="182" t="s">
        <v>45</v>
      </c>
      <c r="O732" s="65"/>
      <c r="P732" s="183">
        <f>O732*H732</f>
        <v>0</v>
      </c>
      <c r="Q732" s="183">
        <v>0</v>
      </c>
      <c r="R732" s="183">
        <f>Q732*H732</f>
        <v>0</v>
      </c>
      <c r="S732" s="183">
        <v>0</v>
      </c>
      <c r="T732" s="184">
        <f>S732*H732</f>
        <v>0</v>
      </c>
      <c r="U732" s="35"/>
      <c r="V732" s="35"/>
      <c r="W732" s="35"/>
      <c r="X732" s="35"/>
      <c r="Y732" s="35"/>
      <c r="Z732" s="35"/>
      <c r="AA732" s="35"/>
      <c r="AB732" s="35"/>
      <c r="AC732" s="35"/>
      <c r="AD732" s="35"/>
      <c r="AE732" s="35"/>
      <c r="AR732" s="185" t="s">
        <v>276</v>
      </c>
      <c r="AT732" s="185" t="s">
        <v>172</v>
      </c>
      <c r="AU732" s="185" t="s">
        <v>84</v>
      </c>
      <c r="AY732" s="18" t="s">
        <v>170</v>
      </c>
      <c r="BE732" s="186">
        <f>IF(N732="základní",J732,0)</f>
        <v>0</v>
      </c>
      <c r="BF732" s="186">
        <f>IF(N732="snížená",J732,0)</f>
        <v>0</v>
      </c>
      <c r="BG732" s="186">
        <f>IF(N732="zákl. přenesená",J732,0)</f>
        <v>0</v>
      </c>
      <c r="BH732" s="186">
        <f>IF(N732="sníž. přenesená",J732,0)</f>
        <v>0</v>
      </c>
      <c r="BI732" s="186">
        <f>IF(N732="nulová",J732,0)</f>
        <v>0</v>
      </c>
      <c r="BJ732" s="18" t="s">
        <v>82</v>
      </c>
      <c r="BK732" s="186">
        <f>ROUND(I732*H732,2)</f>
        <v>0</v>
      </c>
      <c r="BL732" s="18" t="s">
        <v>276</v>
      </c>
      <c r="BM732" s="185" t="s">
        <v>3669</v>
      </c>
    </row>
    <row r="733" spans="1:65" s="2" customFormat="1" ht="107.25" x14ac:dyDescent="0.2">
      <c r="A733" s="35"/>
      <c r="B733" s="36"/>
      <c r="C733" s="37"/>
      <c r="D733" s="187" t="s">
        <v>179</v>
      </c>
      <c r="E733" s="37"/>
      <c r="F733" s="188" t="s">
        <v>1248</v>
      </c>
      <c r="G733" s="37"/>
      <c r="H733" s="37"/>
      <c r="I733" s="189"/>
      <c r="J733" s="37"/>
      <c r="K733" s="37"/>
      <c r="L733" s="40"/>
      <c r="M733" s="190"/>
      <c r="N733" s="191"/>
      <c r="O733" s="65"/>
      <c r="P733" s="65"/>
      <c r="Q733" s="65"/>
      <c r="R733" s="65"/>
      <c r="S733" s="65"/>
      <c r="T733" s="66"/>
      <c r="U733" s="35"/>
      <c r="V733" s="35"/>
      <c r="W733" s="35"/>
      <c r="X733" s="35"/>
      <c r="Y733" s="35"/>
      <c r="Z733" s="35"/>
      <c r="AA733" s="35"/>
      <c r="AB733" s="35"/>
      <c r="AC733" s="35"/>
      <c r="AD733" s="35"/>
      <c r="AE733" s="35"/>
      <c r="AT733" s="18" t="s">
        <v>179</v>
      </c>
      <c r="AU733" s="18" t="s">
        <v>84</v>
      </c>
    </row>
    <row r="734" spans="1:65" s="13" customFormat="1" x14ac:dyDescent="0.2">
      <c r="B734" s="192"/>
      <c r="C734" s="193"/>
      <c r="D734" s="187" t="s">
        <v>181</v>
      </c>
      <c r="E734" s="194" t="s">
        <v>19</v>
      </c>
      <c r="F734" s="195" t="s">
        <v>3670</v>
      </c>
      <c r="G734" s="193"/>
      <c r="H734" s="196">
        <v>9.9819999999999993</v>
      </c>
      <c r="I734" s="197"/>
      <c r="J734" s="193"/>
      <c r="K734" s="193"/>
      <c r="L734" s="198"/>
      <c r="M734" s="199"/>
      <c r="N734" s="200"/>
      <c r="O734" s="200"/>
      <c r="P734" s="200"/>
      <c r="Q734" s="200"/>
      <c r="R734" s="200"/>
      <c r="S734" s="200"/>
      <c r="T734" s="201"/>
      <c r="AT734" s="202" t="s">
        <v>181</v>
      </c>
      <c r="AU734" s="202" t="s">
        <v>84</v>
      </c>
      <c r="AV734" s="13" t="s">
        <v>84</v>
      </c>
      <c r="AW734" s="13" t="s">
        <v>35</v>
      </c>
      <c r="AX734" s="13" t="s">
        <v>74</v>
      </c>
      <c r="AY734" s="202" t="s">
        <v>170</v>
      </c>
    </row>
    <row r="735" spans="1:65" s="2" customFormat="1" ht="16.5" customHeight="1" x14ac:dyDescent="0.2">
      <c r="A735" s="35"/>
      <c r="B735" s="36"/>
      <c r="C735" s="214" t="s">
        <v>1269</v>
      </c>
      <c r="D735" s="214" t="s">
        <v>239</v>
      </c>
      <c r="E735" s="215" t="s">
        <v>1251</v>
      </c>
      <c r="F735" s="216" t="s">
        <v>1252</v>
      </c>
      <c r="G735" s="217" t="s">
        <v>248</v>
      </c>
      <c r="H735" s="218">
        <v>20.164000000000001</v>
      </c>
      <c r="I735" s="219"/>
      <c r="J735" s="220">
        <f>ROUND(I735*H735,2)</f>
        <v>0</v>
      </c>
      <c r="K735" s="216" t="s">
        <v>176</v>
      </c>
      <c r="L735" s="221"/>
      <c r="M735" s="222" t="s">
        <v>19</v>
      </c>
      <c r="N735" s="223" t="s">
        <v>45</v>
      </c>
      <c r="O735" s="65"/>
      <c r="P735" s="183">
        <f>O735*H735</f>
        <v>0</v>
      </c>
      <c r="Q735" s="183">
        <v>8.4999999999999995E-4</v>
      </c>
      <c r="R735" s="183">
        <f>Q735*H735</f>
        <v>1.7139399999999999E-2</v>
      </c>
      <c r="S735" s="183">
        <v>0</v>
      </c>
      <c r="T735" s="184">
        <f>S735*H735</f>
        <v>0</v>
      </c>
      <c r="U735" s="35"/>
      <c r="V735" s="35"/>
      <c r="W735" s="35"/>
      <c r="X735" s="35"/>
      <c r="Y735" s="35"/>
      <c r="Z735" s="35"/>
      <c r="AA735" s="35"/>
      <c r="AB735" s="35"/>
      <c r="AC735" s="35"/>
      <c r="AD735" s="35"/>
      <c r="AE735" s="35"/>
      <c r="AR735" s="185" t="s">
        <v>426</v>
      </c>
      <c r="AT735" s="185" t="s">
        <v>239</v>
      </c>
      <c r="AU735" s="185" t="s">
        <v>84</v>
      </c>
      <c r="AY735" s="18" t="s">
        <v>170</v>
      </c>
      <c r="BE735" s="186">
        <f>IF(N735="základní",J735,0)</f>
        <v>0</v>
      </c>
      <c r="BF735" s="186">
        <f>IF(N735="snížená",J735,0)</f>
        <v>0</v>
      </c>
      <c r="BG735" s="186">
        <f>IF(N735="zákl. přenesená",J735,0)</f>
        <v>0</v>
      </c>
      <c r="BH735" s="186">
        <f>IF(N735="sníž. přenesená",J735,0)</f>
        <v>0</v>
      </c>
      <c r="BI735" s="186">
        <f>IF(N735="nulová",J735,0)</f>
        <v>0</v>
      </c>
      <c r="BJ735" s="18" t="s">
        <v>82</v>
      </c>
      <c r="BK735" s="186">
        <f>ROUND(I735*H735,2)</f>
        <v>0</v>
      </c>
      <c r="BL735" s="18" t="s">
        <v>276</v>
      </c>
      <c r="BM735" s="185" t="s">
        <v>3671</v>
      </c>
    </row>
    <row r="736" spans="1:65" s="13" customFormat="1" x14ac:dyDescent="0.2">
      <c r="B736" s="192"/>
      <c r="C736" s="193"/>
      <c r="D736" s="187" t="s">
        <v>181</v>
      </c>
      <c r="E736" s="193"/>
      <c r="F736" s="195" t="s">
        <v>3672</v>
      </c>
      <c r="G736" s="193"/>
      <c r="H736" s="196">
        <v>20.164000000000001</v>
      </c>
      <c r="I736" s="197"/>
      <c r="J736" s="193"/>
      <c r="K736" s="193"/>
      <c r="L736" s="198"/>
      <c r="M736" s="199"/>
      <c r="N736" s="200"/>
      <c r="O736" s="200"/>
      <c r="P736" s="200"/>
      <c r="Q736" s="200"/>
      <c r="R736" s="200"/>
      <c r="S736" s="200"/>
      <c r="T736" s="201"/>
      <c r="AT736" s="202" t="s">
        <v>181</v>
      </c>
      <c r="AU736" s="202" t="s">
        <v>84</v>
      </c>
      <c r="AV736" s="13" t="s">
        <v>84</v>
      </c>
      <c r="AW736" s="13" t="s">
        <v>4</v>
      </c>
      <c r="AX736" s="13" t="s">
        <v>82</v>
      </c>
      <c r="AY736" s="202" t="s">
        <v>170</v>
      </c>
    </row>
    <row r="737" spans="1:65" s="2" customFormat="1" ht="24" x14ac:dyDescent="0.2">
      <c r="A737" s="35"/>
      <c r="B737" s="36"/>
      <c r="C737" s="174" t="s">
        <v>1274</v>
      </c>
      <c r="D737" s="174" t="s">
        <v>172</v>
      </c>
      <c r="E737" s="175" t="s">
        <v>1257</v>
      </c>
      <c r="F737" s="176" t="s">
        <v>1258</v>
      </c>
      <c r="G737" s="177" t="s">
        <v>248</v>
      </c>
      <c r="H737" s="178">
        <v>803.52</v>
      </c>
      <c r="I737" s="179"/>
      <c r="J737" s="180">
        <f>ROUND(I737*H737,2)</f>
        <v>0</v>
      </c>
      <c r="K737" s="176" t="s">
        <v>176</v>
      </c>
      <c r="L737" s="40"/>
      <c r="M737" s="181" t="s">
        <v>19</v>
      </c>
      <c r="N737" s="182" t="s">
        <v>45</v>
      </c>
      <c r="O737" s="65"/>
      <c r="P737" s="183">
        <f>O737*H737</f>
        <v>0</v>
      </c>
      <c r="Q737" s="183">
        <v>0</v>
      </c>
      <c r="R737" s="183">
        <f>Q737*H737</f>
        <v>0</v>
      </c>
      <c r="S737" s="183">
        <v>0</v>
      </c>
      <c r="T737" s="184">
        <f>S737*H737</f>
        <v>0</v>
      </c>
      <c r="U737" s="35"/>
      <c r="V737" s="35"/>
      <c r="W737" s="35"/>
      <c r="X737" s="35"/>
      <c r="Y737" s="35"/>
      <c r="Z737" s="35"/>
      <c r="AA737" s="35"/>
      <c r="AB737" s="35"/>
      <c r="AC737" s="35"/>
      <c r="AD737" s="35"/>
      <c r="AE737" s="35"/>
      <c r="AR737" s="185" t="s">
        <v>276</v>
      </c>
      <c r="AT737" s="185" t="s">
        <v>172</v>
      </c>
      <c r="AU737" s="185" t="s">
        <v>84</v>
      </c>
      <c r="AY737" s="18" t="s">
        <v>170</v>
      </c>
      <c r="BE737" s="186">
        <f>IF(N737="základní",J737,0)</f>
        <v>0</v>
      </c>
      <c r="BF737" s="186">
        <f>IF(N737="snížená",J737,0)</f>
        <v>0</v>
      </c>
      <c r="BG737" s="186">
        <f>IF(N737="zákl. přenesená",J737,0)</f>
        <v>0</v>
      </c>
      <c r="BH737" s="186">
        <f>IF(N737="sníž. přenesená",J737,0)</f>
        <v>0</v>
      </c>
      <c r="BI737" s="186">
        <f>IF(N737="nulová",J737,0)</f>
        <v>0</v>
      </c>
      <c r="BJ737" s="18" t="s">
        <v>82</v>
      </c>
      <c r="BK737" s="186">
        <f>ROUND(I737*H737,2)</f>
        <v>0</v>
      </c>
      <c r="BL737" s="18" t="s">
        <v>276</v>
      </c>
      <c r="BM737" s="185" t="s">
        <v>3673</v>
      </c>
    </row>
    <row r="738" spans="1:65" s="2" customFormat="1" ht="68.25" x14ac:dyDescent="0.2">
      <c r="A738" s="35"/>
      <c r="B738" s="36"/>
      <c r="C738" s="37"/>
      <c r="D738" s="187" t="s">
        <v>179</v>
      </c>
      <c r="E738" s="37"/>
      <c r="F738" s="188" t="s">
        <v>1260</v>
      </c>
      <c r="G738" s="37"/>
      <c r="H738" s="37"/>
      <c r="I738" s="189"/>
      <c r="J738" s="37"/>
      <c r="K738" s="37"/>
      <c r="L738" s="40"/>
      <c r="M738" s="190"/>
      <c r="N738" s="191"/>
      <c r="O738" s="65"/>
      <c r="P738" s="65"/>
      <c r="Q738" s="65"/>
      <c r="R738" s="65"/>
      <c r="S738" s="65"/>
      <c r="T738" s="66"/>
      <c r="U738" s="35"/>
      <c r="V738" s="35"/>
      <c r="W738" s="35"/>
      <c r="X738" s="35"/>
      <c r="Y738" s="35"/>
      <c r="Z738" s="35"/>
      <c r="AA738" s="35"/>
      <c r="AB738" s="35"/>
      <c r="AC738" s="35"/>
      <c r="AD738" s="35"/>
      <c r="AE738" s="35"/>
      <c r="AT738" s="18" t="s">
        <v>179</v>
      </c>
      <c r="AU738" s="18" t="s">
        <v>84</v>
      </c>
    </row>
    <row r="739" spans="1:65" s="13" customFormat="1" x14ac:dyDescent="0.2">
      <c r="B739" s="192"/>
      <c r="C739" s="193"/>
      <c r="D739" s="187" t="s">
        <v>181</v>
      </c>
      <c r="E739" s="194" t="s">
        <v>19</v>
      </c>
      <c r="F739" s="195" t="s">
        <v>3674</v>
      </c>
      <c r="G739" s="193"/>
      <c r="H739" s="196">
        <v>414.72</v>
      </c>
      <c r="I739" s="197"/>
      <c r="J739" s="193"/>
      <c r="K739" s="193"/>
      <c r="L739" s="198"/>
      <c r="M739" s="199"/>
      <c r="N739" s="200"/>
      <c r="O739" s="200"/>
      <c r="P739" s="200"/>
      <c r="Q739" s="200"/>
      <c r="R739" s="200"/>
      <c r="S739" s="200"/>
      <c r="T739" s="201"/>
      <c r="AT739" s="202" t="s">
        <v>181</v>
      </c>
      <c r="AU739" s="202" t="s">
        <v>84</v>
      </c>
      <c r="AV739" s="13" t="s">
        <v>84</v>
      </c>
      <c r="AW739" s="13" t="s">
        <v>35</v>
      </c>
      <c r="AX739" s="13" t="s">
        <v>74</v>
      </c>
      <c r="AY739" s="202" t="s">
        <v>170</v>
      </c>
    </row>
    <row r="740" spans="1:65" s="13" customFormat="1" x14ac:dyDescent="0.2">
      <c r="B740" s="192"/>
      <c r="C740" s="193"/>
      <c r="D740" s="187" t="s">
        <v>181</v>
      </c>
      <c r="E740" s="194" t="s">
        <v>19</v>
      </c>
      <c r="F740" s="195" t="s">
        <v>3675</v>
      </c>
      <c r="G740" s="193"/>
      <c r="H740" s="196">
        <v>388.8</v>
      </c>
      <c r="I740" s="197"/>
      <c r="J740" s="193"/>
      <c r="K740" s="193"/>
      <c r="L740" s="198"/>
      <c r="M740" s="199"/>
      <c r="N740" s="200"/>
      <c r="O740" s="200"/>
      <c r="P740" s="200"/>
      <c r="Q740" s="200"/>
      <c r="R740" s="200"/>
      <c r="S740" s="200"/>
      <c r="T740" s="201"/>
      <c r="AT740" s="202" t="s">
        <v>181</v>
      </c>
      <c r="AU740" s="202" t="s">
        <v>84</v>
      </c>
      <c r="AV740" s="13" t="s">
        <v>84</v>
      </c>
      <c r="AW740" s="13" t="s">
        <v>35</v>
      </c>
      <c r="AX740" s="13" t="s">
        <v>74</v>
      </c>
      <c r="AY740" s="202" t="s">
        <v>170</v>
      </c>
    </row>
    <row r="741" spans="1:65" s="15" customFormat="1" x14ac:dyDescent="0.2">
      <c r="B741" s="228"/>
      <c r="C741" s="229"/>
      <c r="D741" s="187" t="s">
        <v>181</v>
      </c>
      <c r="E741" s="230" t="s">
        <v>19</v>
      </c>
      <c r="F741" s="231" t="s">
        <v>3676</v>
      </c>
      <c r="G741" s="229"/>
      <c r="H741" s="230" t="s">
        <v>19</v>
      </c>
      <c r="I741" s="232"/>
      <c r="J741" s="229"/>
      <c r="K741" s="229"/>
      <c r="L741" s="233"/>
      <c r="M741" s="234"/>
      <c r="N741" s="235"/>
      <c r="O741" s="235"/>
      <c r="P741" s="235"/>
      <c r="Q741" s="235"/>
      <c r="R741" s="235"/>
      <c r="S741" s="235"/>
      <c r="T741" s="236"/>
      <c r="AT741" s="237" t="s">
        <v>181</v>
      </c>
      <c r="AU741" s="237" t="s">
        <v>84</v>
      </c>
      <c r="AV741" s="15" t="s">
        <v>82</v>
      </c>
      <c r="AW741" s="15" t="s">
        <v>35</v>
      </c>
      <c r="AX741" s="15" t="s">
        <v>74</v>
      </c>
      <c r="AY741" s="237" t="s">
        <v>170</v>
      </c>
    </row>
    <row r="742" spans="1:65" s="2" customFormat="1" ht="16.5" customHeight="1" x14ac:dyDescent="0.2">
      <c r="A742" s="35"/>
      <c r="B742" s="36"/>
      <c r="C742" s="214" t="s">
        <v>1281</v>
      </c>
      <c r="D742" s="214" t="s">
        <v>239</v>
      </c>
      <c r="E742" s="215" t="s">
        <v>1265</v>
      </c>
      <c r="F742" s="216" t="s">
        <v>1266</v>
      </c>
      <c r="G742" s="217" t="s">
        <v>248</v>
      </c>
      <c r="H742" s="218">
        <v>456.19200000000001</v>
      </c>
      <c r="I742" s="219"/>
      <c r="J742" s="220">
        <f>ROUND(I742*H742,2)</f>
        <v>0</v>
      </c>
      <c r="K742" s="216" t="s">
        <v>176</v>
      </c>
      <c r="L742" s="221"/>
      <c r="M742" s="222" t="s">
        <v>19</v>
      </c>
      <c r="N742" s="223" t="s">
        <v>45</v>
      </c>
      <c r="O742" s="65"/>
      <c r="P742" s="183">
        <f>O742*H742</f>
        <v>0</v>
      </c>
      <c r="Q742" s="183">
        <v>2.3E-3</v>
      </c>
      <c r="R742" s="183">
        <f>Q742*H742</f>
        <v>1.0492416</v>
      </c>
      <c r="S742" s="183">
        <v>0</v>
      </c>
      <c r="T742" s="184">
        <f>S742*H742</f>
        <v>0</v>
      </c>
      <c r="U742" s="35"/>
      <c r="V742" s="35"/>
      <c r="W742" s="35"/>
      <c r="X742" s="35"/>
      <c r="Y742" s="35"/>
      <c r="Z742" s="35"/>
      <c r="AA742" s="35"/>
      <c r="AB742" s="35"/>
      <c r="AC742" s="35"/>
      <c r="AD742" s="35"/>
      <c r="AE742" s="35"/>
      <c r="AR742" s="185" t="s">
        <v>426</v>
      </c>
      <c r="AT742" s="185" t="s">
        <v>239</v>
      </c>
      <c r="AU742" s="185" t="s">
        <v>84</v>
      </c>
      <c r="AY742" s="18" t="s">
        <v>170</v>
      </c>
      <c r="BE742" s="186">
        <f>IF(N742="základní",J742,0)</f>
        <v>0</v>
      </c>
      <c r="BF742" s="186">
        <f>IF(N742="snížená",J742,0)</f>
        <v>0</v>
      </c>
      <c r="BG742" s="186">
        <f>IF(N742="zákl. přenesená",J742,0)</f>
        <v>0</v>
      </c>
      <c r="BH742" s="186">
        <f>IF(N742="sníž. přenesená",J742,0)</f>
        <v>0</v>
      </c>
      <c r="BI742" s="186">
        <f>IF(N742="nulová",J742,0)</f>
        <v>0</v>
      </c>
      <c r="BJ742" s="18" t="s">
        <v>82</v>
      </c>
      <c r="BK742" s="186">
        <f>ROUND(I742*H742,2)</f>
        <v>0</v>
      </c>
      <c r="BL742" s="18" t="s">
        <v>276</v>
      </c>
      <c r="BM742" s="185" t="s">
        <v>3677</v>
      </c>
    </row>
    <row r="743" spans="1:65" s="13" customFormat="1" x14ac:dyDescent="0.2">
      <c r="B743" s="192"/>
      <c r="C743" s="193"/>
      <c r="D743" s="187" t="s">
        <v>181</v>
      </c>
      <c r="E743" s="194" t="s">
        <v>19</v>
      </c>
      <c r="F743" s="195" t="s">
        <v>3674</v>
      </c>
      <c r="G743" s="193"/>
      <c r="H743" s="196">
        <v>414.72</v>
      </c>
      <c r="I743" s="197"/>
      <c r="J743" s="193"/>
      <c r="K743" s="193"/>
      <c r="L743" s="198"/>
      <c r="M743" s="199"/>
      <c r="N743" s="200"/>
      <c r="O743" s="200"/>
      <c r="P743" s="200"/>
      <c r="Q743" s="200"/>
      <c r="R743" s="200"/>
      <c r="S743" s="200"/>
      <c r="T743" s="201"/>
      <c r="AT743" s="202" t="s">
        <v>181</v>
      </c>
      <c r="AU743" s="202" t="s">
        <v>84</v>
      </c>
      <c r="AV743" s="13" t="s">
        <v>84</v>
      </c>
      <c r="AW743" s="13" t="s">
        <v>35</v>
      </c>
      <c r="AX743" s="13" t="s">
        <v>74</v>
      </c>
      <c r="AY743" s="202" t="s">
        <v>170</v>
      </c>
    </row>
    <row r="744" spans="1:65" s="13" customFormat="1" x14ac:dyDescent="0.2">
      <c r="B744" s="192"/>
      <c r="C744" s="193"/>
      <c r="D744" s="187" t="s">
        <v>181</v>
      </c>
      <c r="E744" s="193"/>
      <c r="F744" s="195" t="s">
        <v>3678</v>
      </c>
      <c r="G744" s="193"/>
      <c r="H744" s="196">
        <v>456.19200000000001</v>
      </c>
      <c r="I744" s="197"/>
      <c r="J744" s="193"/>
      <c r="K744" s="193"/>
      <c r="L744" s="198"/>
      <c r="M744" s="199"/>
      <c r="N744" s="200"/>
      <c r="O744" s="200"/>
      <c r="P744" s="200"/>
      <c r="Q744" s="200"/>
      <c r="R744" s="200"/>
      <c r="S744" s="200"/>
      <c r="T744" s="201"/>
      <c r="AT744" s="202" t="s">
        <v>181</v>
      </c>
      <c r="AU744" s="202" t="s">
        <v>84</v>
      </c>
      <c r="AV744" s="13" t="s">
        <v>84</v>
      </c>
      <c r="AW744" s="13" t="s">
        <v>4</v>
      </c>
      <c r="AX744" s="13" t="s">
        <v>82</v>
      </c>
      <c r="AY744" s="202" t="s">
        <v>170</v>
      </c>
    </row>
    <row r="745" spans="1:65" s="2" customFormat="1" ht="16.5" customHeight="1" x14ac:dyDescent="0.2">
      <c r="A745" s="35"/>
      <c r="B745" s="36"/>
      <c r="C745" s="214" t="s">
        <v>1286</v>
      </c>
      <c r="D745" s="214" t="s">
        <v>239</v>
      </c>
      <c r="E745" s="215" t="s">
        <v>1270</v>
      </c>
      <c r="F745" s="216" t="s">
        <v>1271</v>
      </c>
      <c r="G745" s="217" t="s">
        <v>248</v>
      </c>
      <c r="H745" s="218">
        <v>427.68</v>
      </c>
      <c r="I745" s="219"/>
      <c r="J745" s="220">
        <f>ROUND(I745*H745,2)</f>
        <v>0</v>
      </c>
      <c r="K745" s="216" t="s">
        <v>176</v>
      </c>
      <c r="L745" s="221"/>
      <c r="M745" s="222" t="s">
        <v>19</v>
      </c>
      <c r="N745" s="223" t="s">
        <v>45</v>
      </c>
      <c r="O745" s="65"/>
      <c r="P745" s="183">
        <f>O745*H745</f>
        <v>0</v>
      </c>
      <c r="Q745" s="183">
        <v>2.6900000000000001E-3</v>
      </c>
      <c r="R745" s="183">
        <f>Q745*H745</f>
        <v>1.1504592</v>
      </c>
      <c r="S745" s="183">
        <v>0</v>
      </c>
      <c r="T745" s="184">
        <f>S745*H745</f>
        <v>0</v>
      </c>
      <c r="U745" s="35"/>
      <c r="V745" s="35"/>
      <c r="W745" s="35"/>
      <c r="X745" s="35"/>
      <c r="Y745" s="35"/>
      <c r="Z745" s="35"/>
      <c r="AA745" s="35"/>
      <c r="AB745" s="35"/>
      <c r="AC745" s="35"/>
      <c r="AD745" s="35"/>
      <c r="AE745" s="35"/>
      <c r="AR745" s="185" t="s">
        <v>426</v>
      </c>
      <c r="AT745" s="185" t="s">
        <v>239</v>
      </c>
      <c r="AU745" s="185" t="s">
        <v>84</v>
      </c>
      <c r="AY745" s="18" t="s">
        <v>170</v>
      </c>
      <c r="BE745" s="186">
        <f>IF(N745="základní",J745,0)</f>
        <v>0</v>
      </c>
      <c r="BF745" s="186">
        <f>IF(N745="snížená",J745,0)</f>
        <v>0</v>
      </c>
      <c r="BG745" s="186">
        <f>IF(N745="zákl. přenesená",J745,0)</f>
        <v>0</v>
      </c>
      <c r="BH745" s="186">
        <f>IF(N745="sníž. přenesená",J745,0)</f>
        <v>0</v>
      </c>
      <c r="BI745" s="186">
        <f>IF(N745="nulová",J745,0)</f>
        <v>0</v>
      </c>
      <c r="BJ745" s="18" t="s">
        <v>82</v>
      </c>
      <c r="BK745" s="186">
        <f>ROUND(I745*H745,2)</f>
        <v>0</v>
      </c>
      <c r="BL745" s="18" t="s">
        <v>276</v>
      </c>
      <c r="BM745" s="185" t="s">
        <v>3679</v>
      </c>
    </row>
    <row r="746" spans="1:65" s="13" customFormat="1" x14ac:dyDescent="0.2">
      <c r="B746" s="192"/>
      <c r="C746" s="193"/>
      <c r="D746" s="187" t="s">
        <v>181</v>
      </c>
      <c r="E746" s="194" t="s">
        <v>19</v>
      </c>
      <c r="F746" s="195" t="s">
        <v>3675</v>
      </c>
      <c r="G746" s="193"/>
      <c r="H746" s="196">
        <v>388.8</v>
      </c>
      <c r="I746" s="197"/>
      <c r="J746" s="193"/>
      <c r="K746" s="193"/>
      <c r="L746" s="198"/>
      <c r="M746" s="199"/>
      <c r="N746" s="200"/>
      <c r="O746" s="200"/>
      <c r="P746" s="200"/>
      <c r="Q746" s="200"/>
      <c r="R746" s="200"/>
      <c r="S746" s="200"/>
      <c r="T746" s="201"/>
      <c r="AT746" s="202" t="s">
        <v>181</v>
      </c>
      <c r="AU746" s="202" t="s">
        <v>84</v>
      </c>
      <c r="AV746" s="13" t="s">
        <v>84</v>
      </c>
      <c r="AW746" s="13" t="s">
        <v>35</v>
      </c>
      <c r="AX746" s="13" t="s">
        <v>74</v>
      </c>
      <c r="AY746" s="202" t="s">
        <v>170</v>
      </c>
    </row>
    <row r="747" spans="1:65" s="15" customFormat="1" x14ac:dyDescent="0.2">
      <c r="B747" s="228"/>
      <c r="C747" s="229"/>
      <c r="D747" s="187" t="s">
        <v>181</v>
      </c>
      <c r="E747" s="230" t="s">
        <v>19</v>
      </c>
      <c r="F747" s="231" t="s">
        <v>3676</v>
      </c>
      <c r="G747" s="229"/>
      <c r="H747" s="230" t="s">
        <v>19</v>
      </c>
      <c r="I747" s="232"/>
      <c r="J747" s="229"/>
      <c r="K747" s="229"/>
      <c r="L747" s="233"/>
      <c r="M747" s="234"/>
      <c r="N747" s="235"/>
      <c r="O747" s="235"/>
      <c r="P747" s="235"/>
      <c r="Q747" s="235"/>
      <c r="R747" s="235"/>
      <c r="S747" s="235"/>
      <c r="T747" s="236"/>
      <c r="AT747" s="237" t="s">
        <v>181</v>
      </c>
      <c r="AU747" s="237" t="s">
        <v>84</v>
      </c>
      <c r="AV747" s="15" t="s">
        <v>82</v>
      </c>
      <c r="AW747" s="15" t="s">
        <v>35</v>
      </c>
      <c r="AX747" s="15" t="s">
        <v>74</v>
      </c>
      <c r="AY747" s="237" t="s">
        <v>170</v>
      </c>
    </row>
    <row r="748" spans="1:65" s="13" customFormat="1" x14ac:dyDescent="0.2">
      <c r="B748" s="192"/>
      <c r="C748" s="193"/>
      <c r="D748" s="187" t="s">
        <v>181</v>
      </c>
      <c r="E748" s="193"/>
      <c r="F748" s="195" t="s">
        <v>3680</v>
      </c>
      <c r="G748" s="193"/>
      <c r="H748" s="196">
        <v>427.68</v>
      </c>
      <c r="I748" s="197"/>
      <c r="J748" s="193"/>
      <c r="K748" s="193"/>
      <c r="L748" s="198"/>
      <c r="M748" s="199"/>
      <c r="N748" s="200"/>
      <c r="O748" s="200"/>
      <c r="P748" s="200"/>
      <c r="Q748" s="200"/>
      <c r="R748" s="200"/>
      <c r="S748" s="200"/>
      <c r="T748" s="201"/>
      <c r="AT748" s="202" t="s">
        <v>181</v>
      </c>
      <c r="AU748" s="202" t="s">
        <v>84</v>
      </c>
      <c r="AV748" s="13" t="s">
        <v>84</v>
      </c>
      <c r="AW748" s="13" t="s">
        <v>4</v>
      </c>
      <c r="AX748" s="13" t="s">
        <v>82</v>
      </c>
      <c r="AY748" s="202" t="s">
        <v>170</v>
      </c>
    </row>
    <row r="749" spans="1:65" s="2" customFormat="1" ht="24" x14ac:dyDescent="0.2">
      <c r="A749" s="35"/>
      <c r="B749" s="36"/>
      <c r="C749" s="174" t="s">
        <v>1293</v>
      </c>
      <c r="D749" s="174" t="s">
        <v>172</v>
      </c>
      <c r="E749" s="175" t="s">
        <v>1275</v>
      </c>
      <c r="F749" s="176" t="s">
        <v>1276</v>
      </c>
      <c r="G749" s="177" t="s">
        <v>248</v>
      </c>
      <c r="H749" s="178">
        <v>568.79300000000001</v>
      </c>
      <c r="I749" s="179"/>
      <c r="J749" s="180">
        <f>ROUND(I749*H749,2)</f>
        <v>0</v>
      </c>
      <c r="K749" s="176" t="s">
        <v>176</v>
      </c>
      <c r="L749" s="40"/>
      <c r="M749" s="181" t="s">
        <v>19</v>
      </c>
      <c r="N749" s="182" t="s">
        <v>45</v>
      </c>
      <c r="O749" s="65"/>
      <c r="P749" s="183">
        <f>O749*H749</f>
        <v>0</v>
      </c>
      <c r="Q749" s="183">
        <v>0</v>
      </c>
      <c r="R749" s="183">
        <f>Q749*H749</f>
        <v>0</v>
      </c>
      <c r="S749" s="183">
        <v>0</v>
      </c>
      <c r="T749" s="184">
        <f>S749*H749</f>
        <v>0</v>
      </c>
      <c r="U749" s="35"/>
      <c r="V749" s="35"/>
      <c r="W749" s="35"/>
      <c r="X749" s="35"/>
      <c r="Y749" s="35"/>
      <c r="Z749" s="35"/>
      <c r="AA749" s="35"/>
      <c r="AB749" s="35"/>
      <c r="AC749" s="35"/>
      <c r="AD749" s="35"/>
      <c r="AE749" s="35"/>
      <c r="AR749" s="185" t="s">
        <v>276</v>
      </c>
      <c r="AT749" s="185" t="s">
        <v>172</v>
      </c>
      <c r="AU749" s="185" t="s">
        <v>84</v>
      </c>
      <c r="AY749" s="18" t="s">
        <v>170</v>
      </c>
      <c r="BE749" s="186">
        <f>IF(N749="základní",J749,0)</f>
        <v>0</v>
      </c>
      <c r="BF749" s="186">
        <f>IF(N749="snížená",J749,0)</f>
        <v>0</v>
      </c>
      <c r="BG749" s="186">
        <f>IF(N749="zákl. přenesená",J749,0)</f>
        <v>0</v>
      </c>
      <c r="BH749" s="186">
        <f>IF(N749="sníž. přenesená",J749,0)</f>
        <v>0</v>
      </c>
      <c r="BI749" s="186">
        <f>IF(N749="nulová",J749,0)</f>
        <v>0</v>
      </c>
      <c r="BJ749" s="18" t="s">
        <v>82</v>
      </c>
      <c r="BK749" s="186">
        <f>ROUND(I749*H749,2)</f>
        <v>0</v>
      </c>
      <c r="BL749" s="18" t="s">
        <v>276</v>
      </c>
      <c r="BM749" s="185" t="s">
        <v>3681</v>
      </c>
    </row>
    <row r="750" spans="1:65" s="13" customFormat="1" x14ac:dyDescent="0.2">
      <c r="B750" s="192"/>
      <c r="C750" s="193"/>
      <c r="D750" s="187" t="s">
        <v>181</v>
      </c>
      <c r="E750" s="194" t="s">
        <v>19</v>
      </c>
      <c r="F750" s="195" t="s">
        <v>3682</v>
      </c>
      <c r="G750" s="193"/>
      <c r="H750" s="196">
        <v>322.40300000000002</v>
      </c>
      <c r="I750" s="197"/>
      <c r="J750" s="193"/>
      <c r="K750" s="193"/>
      <c r="L750" s="198"/>
      <c r="M750" s="199"/>
      <c r="N750" s="200"/>
      <c r="O750" s="200"/>
      <c r="P750" s="200"/>
      <c r="Q750" s="200"/>
      <c r="R750" s="200"/>
      <c r="S750" s="200"/>
      <c r="T750" s="201"/>
      <c r="AT750" s="202" t="s">
        <v>181</v>
      </c>
      <c r="AU750" s="202" t="s">
        <v>84</v>
      </c>
      <c r="AV750" s="13" t="s">
        <v>84</v>
      </c>
      <c r="AW750" s="13" t="s">
        <v>35</v>
      </c>
      <c r="AX750" s="13" t="s">
        <v>74</v>
      </c>
      <c r="AY750" s="202" t="s">
        <v>170</v>
      </c>
    </row>
    <row r="751" spans="1:65" s="13" customFormat="1" x14ac:dyDescent="0.2">
      <c r="B751" s="192"/>
      <c r="C751" s="193"/>
      <c r="D751" s="187" t="s">
        <v>181</v>
      </c>
      <c r="E751" s="194" t="s">
        <v>19</v>
      </c>
      <c r="F751" s="195" t="s">
        <v>3683</v>
      </c>
      <c r="G751" s="193"/>
      <c r="H751" s="196">
        <v>142.77000000000001</v>
      </c>
      <c r="I751" s="197"/>
      <c r="J751" s="193"/>
      <c r="K751" s="193"/>
      <c r="L751" s="198"/>
      <c r="M751" s="199"/>
      <c r="N751" s="200"/>
      <c r="O751" s="200"/>
      <c r="P751" s="200"/>
      <c r="Q751" s="200"/>
      <c r="R751" s="200"/>
      <c r="S751" s="200"/>
      <c r="T751" s="201"/>
      <c r="AT751" s="202" t="s">
        <v>181</v>
      </c>
      <c r="AU751" s="202" t="s">
        <v>84</v>
      </c>
      <c r="AV751" s="13" t="s">
        <v>84</v>
      </c>
      <c r="AW751" s="13" t="s">
        <v>35</v>
      </c>
      <c r="AX751" s="13" t="s">
        <v>74</v>
      </c>
      <c r="AY751" s="202" t="s">
        <v>170</v>
      </c>
    </row>
    <row r="752" spans="1:65" s="13" customFormat="1" x14ac:dyDescent="0.2">
      <c r="B752" s="192"/>
      <c r="C752" s="193"/>
      <c r="D752" s="187" t="s">
        <v>181</v>
      </c>
      <c r="E752" s="194" t="s">
        <v>19</v>
      </c>
      <c r="F752" s="195" t="s">
        <v>3684</v>
      </c>
      <c r="G752" s="193"/>
      <c r="H752" s="196">
        <v>103.62</v>
      </c>
      <c r="I752" s="197"/>
      <c r="J752" s="193"/>
      <c r="K752" s="193"/>
      <c r="L752" s="198"/>
      <c r="M752" s="199"/>
      <c r="N752" s="200"/>
      <c r="O752" s="200"/>
      <c r="P752" s="200"/>
      <c r="Q752" s="200"/>
      <c r="R752" s="200"/>
      <c r="S752" s="200"/>
      <c r="T752" s="201"/>
      <c r="AT752" s="202" t="s">
        <v>181</v>
      </c>
      <c r="AU752" s="202" t="s">
        <v>84</v>
      </c>
      <c r="AV752" s="13" t="s">
        <v>84</v>
      </c>
      <c r="AW752" s="13" t="s">
        <v>35</v>
      </c>
      <c r="AX752" s="13" t="s">
        <v>74</v>
      </c>
      <c r="AY752" s="202" t="s">
        <v>170</v>
      </c>
    </row>
    <row r="753" spans="1:65" s="2" customFormat="1" ht="16.5" customHeight="1" x14ac:dyDescent="0.2">
      <c r="A753" s="35"/>
      <c r="B753" s="36"/>
      <c r="C753" s="214" t="s">
        <v>1299</v>
      </c>
      <c r="D753" s="214" t="s">
        <v>239</v>
      </c>
      <c r="E753" s="215" t="s">
        <v>3685</v>
      </c>
      <c r="F753" s="216" t="s">
        <v>3686</v>
      </c>
      <c r="G753" s="217" t="s">
        <v>248</v>
      </c>
      <c r="H753" s="218">
        <v>625.67200000000003</v>
      </c>
      <c r="I753" s="219"/>
      <c r="J753" s="220">
        <f>ROUND(I753*H753,2)</f>
        <v>0</v>
      </c>
      <c r="K753" s="216" t="s">
        <v>176</v>
      </c>
      <c r="L753" s="221"/>
      <c r="M753" s="222" t="s">
        <v>19</v>
      </c>
      <c r="N753" s="223" t="s">
        <v>45</v>
      </c>
      <c r="O753" s="65"/>
      <c r="P753" s="183">
        <f>O753*H753</f>
        <v>0</v>
      </c>
      <c r="Q753" s="183">
        <v>4.0000000000000002E-4</v>
      </c>
      <c r="R753" s="183">
        <f>Q753*H753</f>
        <v>0.25026880000000001</v>
      </c>
      <c r="S753" s="183">
        <v>0</v>
      </c>
      <c r="T753" s="184">
        <f>S753*H753</f>
        <v>0</v>
      </c>
      <c r="U753" s="35"/>
      <c r="V753" s="35"/>
      <c r="W753" s="35"/>
      <c r="X753" s="35"/>
      <c r="Y753" s="35"/>
      <c r="Z753" s="35"/>
      <c r="AA753" s="35"/>
      <c r="AB753" s="35"/>
      <c r="AC753" s="35"/>
      <c r="AD753" s="35"/>
      <c r="AE753" s="35"/>
      <c r="AR753" s="185" t="s">
        <v>426</v>
      </c>
      <c r="AT753" s="185" t="s">
        <v>239</v>
      </c>
      <c r="AU753" s="185" t="s">
        <v>84</v>
      </c>
      <c r="AY753" s="18" t="s">
        <v>170</v>
      </c>
      <c r="BE753" s="186">
        <f>IF(N753="základní",J753,0)</f>
        <v>0</v>
      </c>
      <c r="BF753" s="186">
        <f>IF(N753="snížená",J753,0)</f>
        <v>0</v>
      </c>
      <c r="BG753" s="186">
        <f>IF(N753="zákl. přenesená",J753,0)</f>
        <v>0</v>
      </c>
      <c r="BH753" s="186">
        <f>IF(N753="sníž. přenesená",J753,0)</f>
        <v>0</v>
      </c>
      <c r="BI753" s="186">
        <f>IF(N753="nulová",J753,0)</f>
        <v>0</v>
      </c>
      <c r="BJ753" s="18" t="s">
        <v>82</v>
      </c>
      <c r="BK753" s="186">
        <f>ROUND(I753*H753,2)</f>
        <v>0</v>
      </c>
      <c r="BL753" s="18" t="s">
        <v>276</v>
      </c>
      <c r="BM753" s="185" t="s">
        <v>3687</v>
      </c>
    </row>
    <row r="754" spans="1:65" s="13" customFormat="1" x14ac:dyDescent="0.2">
      <c r="B754" s="192"/>
      <c r="C754" s="193"/>
      <c r="D754" s="187" t="s">
        <v>181</v>
      </c>
      <c r="E754" s="193"/>
      <c r="F754" s="195" t="s">
        <v>3688</v>
      </c>
      <c r="G754" s="193"/>
      <c r="H754" s="196">
        <v>625.67200000000003</v>
      </c>
      <c r="I754" s="197"/>
      <c r="J754" s="193"/>
      <c r="K754" s="193"/>
      <c r="L754" s="198"/>
      <c r="M754" s="199"/>
      <c r="N754" s="200"/>
      <c r="O754" s="200"/>
      <c r="P754" s="200"/>
      <c r="Q754" s="200"/>
      <c r="R754" s="200"/>
      <c r="S754" s="200"/>
      <c r="T754" s="201"/>
      <c r="AT754" s="202" t="s">
        <v>181</v>
      </c>
      <c r="AU754" s="202" t="s">
        <v>84</v>
      </c>
      <c r="AV754" s="13" t="s">
        <v>84</v>
      </c>
      <c r="AW754" s="13" t="s">
        <v>4</v>
      </c>
      <c r="AX754" s="13" t="s">
        <v>82</v>
      </c>
      <c r="AY754" s="202" t="s">
        <v>170</v>
      </c>
    </row>
    <row r="755" spans="1:65" s="2" customFormat="1" ht="24" x14ac:dyDescent="0.2">
      <c r="A755" s="35"/>
      <c r="B755" s="36"/>
      <c r="C755" s="174" t="s">
        <v>1304</v>
      </c>
      <c r="D755" s="174" t="s">
        <v>172</v>
      </c>
      <c r="E755" s="175" t="s">
        <v>1287</v>
      </c>
      <c r="F755" s="176" t="s">
        <v>1288</v>
      </c>
      <c r="G755" s="177" t="s">
        <v>1153</v>
      </c>
      <c r="H755" s="224"/>
      <c r="I755" s="179"/>
      <c r="J755" s="180">
        <f>ROUND(I755*H755,2)</f>
        <v>0</v>
      </c>
      <c r="K755" s="176" t="s">
        <v>176</v>
      </c>
      <c r="L755" s="40"/>
      <c r="M755" s="181" t="s">
        <v>19</v>
      </c>
      <c r="N755" s="182" t="s">
        <v>45</v>
      </c>
      <c r="O755" s="65"/>
      <c r="P755" s="183">
        <f>O755*H755</f>
        <v>0</v>
      </c>
      <c r="Q755" s="183">
        <v>0</v>
      </c>
      <c r="R755" s="183">
        <f>Q755*H755</f>
        <v>0</v>
      </c>
      <c r="S755" s="183">
        <v>0</v>
      </c>
      <c r="T755" s="184">
        <f>S755*H755</f>
        <v>0</v>
      </c>
      <c r="U755" s="35"/>
      <c r="V755" s="35"/>
      <c r="W755" s="35"/>
      <c r="X755" s="35"/>
      <c r="Y755" s="35"/>
      <c r="Z755" s="35"/>
      <c r="AA755" s="35"/>
      <c r="AB755" s="35"/>
      <c r="AC755" s="35"/>
      <c r="AD755" s="35"/>
      <c r="AE755" s="35"/>
      <c r="AR755" s="185" t="s">
        <v>276</v>
      </c>
      <c r="AT755" s="185" t="s">
        <v>172</v>
      </c>
      <c r="AU755" s="185" t="s">
        <v>84</v>
      </c>
      <c r="AY755" s="18" t="s">
        <v>170</v>
      </c>
      <c r="BE755" s="186">
        <f>IF(N755="základní",J755,0)</f>
        <v>0</v>
      </c>
      <c r="BF755" s="186">
        <f>IF(N755="snížená",J755,0)</f>
        <v>0</v>
      </c>
      <c r="BG755" s="186">
        <f>IF(N755="zákl. přenesená",J755,0)</f>
        <v>0</v>
      </c>
      <c r="BH755" s="186">
        <f>IF(N755="sníž. přenesená",J755,0)</f>
        <v>0</v>
      </c>
      <c r="BI755" s="186">
        <f>IF(N755="nulová",J755,0)</f>
        <v>0</v>
      </c>
      <c r="BJ755" s="18" t="s">
        <v>82</v>
      </c>
      <c r="BK755" s="186">
        <f>ROUND(I755*H755,2)</f>
        <v>0</v>
      </c>
      <c r="BL755" s="18" t="s">
        <v>276</v>
      </c>
      <c r="BM755" s="185" t="s">
        <v>3689</v>
      </c>
    </row>
    <row r="756" spans="1:65" s="2" customFormat="1" ht="78" x14ac:dyDescent="0.2">
      <c r="A756" s="35"/>
      <c r="B756" s="36"/>
      <c r="C756" s="37"/>
      <c r="D756" s="187" t="s">
        <v>179</v>
      </c>
      <c r="E756" s="37"/>
      <c r="F756" s="188" t="s">
        <v>1290</v>
      </c>
      <c r="G756" s="37"/>
      <c r="H756" s="37"/>
      <c r="I756" s="189"/>
      <c r="J756" s="37"/>
      <c r="K756" s="37"/>
      <c r="L756" s="40"/>
      <c r="M756" s="190"/>
      <c r="N756" s="191"/>
      <c r="O756" s="65"/>
      <c r="P756" s="65"/>
      <c r="Q756" s="65"/>
      <c r="R756" s="65"/>
      <c r="S756" s="65"/>
      <c r="T756" s="66"/>
      <c r="U756" s="35"/>
      <c r="V756" s="35"/>
      <c r="W756" s="35"/>
      <c r="X756" s="35"/>
      <c r="Y756" s="35"/>
      <c r="Z756" s="35"/>
      <c r="AA756" s="35"/>
      <c r="AB756" s="35"/>
      <c r="AC756" s="35"/>
      <c r="AD756" s="35"/>
      <c r="AE756" s="35"/>
      <c r="AT756" s="18" t="s">
        <v>179</v>
      </c>
      <c r="AU756" s="18" t="s">
        <v>84</v>
      </c>
    </row>
    <row r="757" spans="1:65" s="12" customFormat="1" ht="22.9" customHeight="1" x14ac:dyDescent="0.2">
      <c r="B757" s="158"/>
      <c r="C757" s="159"/>
      <c r="D757" s="160" t="s">
        <v>73</v>
      </c>
      <c r="E757" s="172" t="s">
        <v>1291</v>
      </c>
      <c r="F757" s="172" t="s">
        <v>1292</v>
      </c>
      <c r="G757" s="159"/>
      <c r="H757" s="159"/>
      <c r="I757" s="162"/>
      <c r="J757" s="173">
        <f>BK757</f>
        <v>0</v>
      </c>
      <c r="K757" s="159"/>
      <c r="L757" s="164"/>
      <c r="M757" s="165"/>
      <c r="N757" s="166"/>
      <c r="O757" s="166"/>
      <c r="P757" s="167">
        <f>SUM(P758:P819)</f>
        <v>0</v>
      </c>
      <c r="Q757" s="166"/>
      <c r="R757" s="167">
        <f>SUM(R758:R819)</f>
        <v>0.81178030000000012</v>
      </c>
      <c r="S757" s="166"/>
      <c r="T757" s="168">
        <f>SUM(T758:T819)</f>
        <v>0</v>
      </c>
      <c r="AR757" s="169" t="s">
        <v>84</v>
      </c>
      <c r="AT757" s="170" t="s">
        <v>73</v>
      </c>
      <c r="AU757" s="170" t="s">
        <v>82</v>
      </c>
      <c r="AY757" s="169" t="s">
        <v>170</v>
      </c>
      <c r="BK757" s="171">
        <f>SUM(BK758:BK819)</f>
        <v>0</v>
      </c>
    </row>
    <row r="758" spans="1:65" s="2" customFormat="1" ht="16.5" customHeight="1" x14ac:dyDescent="0.2">
      <c r="A758" s="35"/>
      <c r="B758" s="36"/>
      <c r="C758" s="174" t="s">
        <v>1309</v>
      </c>
      <c r="D758" s="174" t="s">
        <v>172</v>
      </c>
      <c r="E758" s="175" t="s">
        <v>1294</v>
      </c>
      <c r="F758" s="176" t="s">
        <v>1295</v>
      </c>
      <c r="G758" s="177" t="s">
        <v>272</v>
      </c>
      <c r="H758" s="178">
        <v>24.58</v>
      </c>
      <c r="I758" s="179"/>
      <c r="J758" s="180">
        <f>ROUND(I758*H758,2)</f>
        <v>0</v>
      </c>
      <c r="K758" s="176" t="s">
        <v>176</v>
      </c>
      <c r="L758" s="40"/>
      <c r="M758" s="181" t="s">
        <v>19</v>
      </c>
      <c r="N758" s="182" t="s">
        <v>45</v>
      </c>
      <c r="O758" s="65"/>
      <c r="P758" s="183">
        <f>O758*H758</f>
        <v>0</v>
      </c>
      <c r="Q758" s="183">
        <v>1.42E-3</v>
      </c>
      <c r="R758" s="183">
        <f>Q758*H758</f>
        <v>3.49036E-2</v>
      </c>
      <c r="S758" s="183">
        <v>0</v>
      </c>
      <c r="T758" s="184">
        <f>S758*H758</f>
        <v>0</v>
      </c>
      <c r="U758" s="35"/>
      <c r="V758" s="35"/>
      <c r="W758" s="35"/>
      <c r="X758" s="35"/>
      <c r="Y758" s="35"/>
      <c r="Z758" s="35"/>
      <c r="AA758" s="35"/>
      <c r="AB758" s="35"/>
      <c r="AC758" s="35"/>
      <c r="AD758" s="35"/>
      <c r="AE758" s="35"/>
      <c r="AR758" s="185" t="s">
        <v>276</v>
      </c>
      <c r="AT758" s="185" t="s">
        <v>172</v>
      </c>
      <c r="AU758" s="185" t="s">
        <v>84</v>
      </c>
      <c r="AY758" s="18" t="s">
        <v>170</v>
      </c>
      <c r="BE758" s="186">
        <f>IF(N758="základní",J758,0)</f>
        <v>0</v>
      </c>
      <c r="BF758" s="186">
        <f>IF(N758="snížená",J758,0)</f>
        <v>0</v>
      </c>
      <c r="BG758" s="186">
        <f>IF(N758="zákl. přenesená",J758,0)</f>
        <v>0</v>
      </c>
      <c r="BH758" s="186">
        <f>IF(N758="sníž. přenesená",J758,0)</f>
        <v>0</v>
      </c>
      <c r="BI758" s="186">
        <f>IF(N758="nulová",J758,0)</f>
        <v>0</v>
      </c>
      <c r="BJ758" s="18" t="s">
        <v>82</v>
      </c>
      <c r="BK758" s="186">
        <f>ROUND(I758*H758,2)</f>
        <v>0</v>
      </c>
      <c r="BL758" s="18" t="s">
        <v>276</v>
      </c>
      <c r="BM758" s="185" t="s">
        <v>3690</v>
      </c>
    </row>
    <row r="759" spans="1:65" s="2" customFormat="1" ht="29.25" x14ac:dyDescent="0.2">
      <c r="A759" s="35"/>
      <c r="B759" s="36"/>
      <c r="C759" s="37"/>
      <c r="D759" s="187" t="s">
        <v>179</v>
      </c>
      <c r="E759" s="37"/>
      <c r="F759" s="188" t="s">
        <v>1297</v>
      </c>
      <c r="G759" s="37"/>
      <c r="H759" s="37"/>
      <c r="I759" s="189"/>
      <c r="J759" s="37"/>
      <c r="K759" s="37"/>
      <c r="L759" s="40"/>
      <c r="M759" s="190"/>
      <c r="N759" s="191"/>
      <c r="O759" s="65"/>
      <c r="P759" s="65"/>
      <c r="Q759" s="65"/>
      <c r="R759" s="65"/>
      <c r="S759" s="65"/>
      <c r="T759" s="66"/>
      <c r="U759" s="35"/>
      <c r="V759" s="35"/>
      <c r="W759" s="35"/>
      <c r="X759" s="35"/>
      <c r="Y759" s="35"/>
      <c r="Z759" s="35"/>
      <c r="AA759" s="35"/>
      <c r="AB759" s="35"/>
      <c r="AC759" s="35"/>
      <c r="AD759" s="35"/>
      <c r="AE759" s="35"/>
      <c r="AT759" s="18" t="s">
        <v>179</v>
      </c>
      <c r="AU759" s="18" t="s">
        <v>84</v>
      </c>
    </row>
    <row r="760" spans="1:65" s="13" customFormat="1" ht="22.5" x14ac:dyDescent="0.2">
      <c r="B760" s="192"/>
      <c r="C760" s="193"/>
      <c r="D760" s="187" t="s">
        <v>181</v>
      </c>
      <c r="E760" s="194" t="s">
        <v>19</v>
      </c>
      <c r="F760" s="195" t="s">
        <v>3691</v>
      </c>
      <c r="G760" s="193"/>
      <c r="H760" s="196">
        <v>24.58</v>
      </c>
      <c r="I760" s="197"/>
      <c r="J760" s="193"/>
      <c r="K760" s="193"/>
      <c r="L760" s="198"/>
      <c r="M760" s="199"/>
      <c r="N760" s="200"/>
      <c r="O760" s="200"/>
      <c r="P760" s="200"/>
      <c r="Q760" s="200"/>
      <c r="R760" s="200"/>
      <c r="S760" s="200"/>
      <c r="T760" s="201"/>
      <c r="AT760" s="202" t="s">
        <v>181</v>
      </c>
      <c r="AU760" s="202" t="s">
        <v>84</v>
      </c>
      <c r="AV760" s="13" t="s">
        <v>84</v>
      </c>
      <c r="AW760" s="13" t="s">
        <v>35</v>
      </c>
      <c r="AX760" s="13" t="s">
        <v>82</v>
      </c>
      <c r="AY760" s="202" t="s">
        <v>170</v>
      </c>
    </row>
    <row r="761" spans="1:65" s="2" customFormat="1" ht="16.5" customHeight="1" x14ac:dyDescent="0.2">
      <c r="A761" s="35"/>
      <c r="B761" s="36"/>
      <c r="C761" s="174" t="s">
        <v>1314</v>
      </c>
      <c r="D761" s="174" t="s">
        <v>172</v>
      </c>
      <c r="E761" s="175" t="s">
        <v>1300</v>
      </c>
      <c r="F761" s="176" t="s">
        <v>1301</v>
      </c>
      <c r="G761" s="177" t="s">
        <v>272</v>
      </c>
      <c r="H761" s="178">
        <v>7.91</v>
      </c>
      <c r="I761" s="179"/>
      <c r="J761" s="180">
        <f>ROUND(I761*H761,2)</f>
        <v>0</v>
      </c>
      <c r="K761" s="176" t="s">
        <v>176</v>
      </c>
      <c r="L761" s="40"/>
      <c r="M761" s="181" t="s">
        <v>19</v>
      </c>
      <c r="N761" s="182" t="s">
        <v>45</v>
      </c>
      <c r="O761" s="65"/>
      <c r="P761" s="183">
        <f>O761*H761</f>
        <v>0</v>
      </c>
      <c r="Q761" s="183">
        <v>7.4400000000000004E-3</v>
      </c>
      <c r="R761" s="183">
        <f>Q761*H761</f>
        <v>5.8850400000000004E-2</v>
      </c>
      <c r="S761" s="183">
        <v>0</v>
      </c>
      <c r="T761" s="184">
        <f>S761*H761</f>
        <v>0</v>
      </c>
      <c r="U761" s="35"/>
      <c r="V761" s="35"/>
      <c r="W761" s="35"/>
      <c r="X761" s="35"/>
      <c r="Y761" s="35"/>
      <c r="Z761" s="35"/>
      <c r="AA761" s="35"/>
      <c r="AB761" s="35"/>
      <c r="AC761" s="35"/>
      <c r="AD761" s="35"/>
      <c r="AE761" s="35"/>
      <c r="AR761" s="185" t="s">
        <v>276</v>
      </c>
      <c r="AT761" s="185" t="s">
        <v>172</v>
      </c>
      <c r="AU761" s="185" t="s">
        <v>84</v>
      </c>
      <c r="AY761" s="18" t="s">
        <v>170</v>
      </c>
      <c r="BE761" s="186">
        <f>IF(N761="základní",J761,0)</f>
        <v>0</v>
      </c>
      <c r="BF761" s="186">
        <f>IF(N761="snížená",J761,0)</f>
        <v>0</v>
      </c>
      <c r="BG761" s="186">
        <f>IF(N761="zákl. přenesená",J761,0)</f>
        <v>0</v>
      </c>
      <c r="BH761" s="186">
        <f>IF(N761="sníž. přenesená",J761,0)</f>
        <v>0</v>
      </c>
      <c r="BI761" s="186">
        <f>IF(N761="nulová",J761,0)</f>
        <v>0</v>
      </c>
      <c r="BJ761" s="18" t="s">
        <v>82</v>
      </c>
      <c r="BK761" s="186">
        <f>ROUND(I761*H761,2)</f>
        <v>0</v>
      </c>
      <c r="BL761" s="18" t="s">
        <v>276</v>
      </c>
      <c r="BM761" s="185" t="s">
        <v>3692</v>
      </c>
    </row>
    <row r="762" spans="1:65" s="2" customFormat="1" ht="29.25" x14ac:dyDescent="0.2">
      <c r="A762" s="35"/>
      <c r="B762" s="36"/>
      <c r="C762" s="37"/>
      <c r="D762" s="187" t="s">
        <v>179</v>
      </c>
      <c r="E762" s="37"/>
      <c r="F762" s="188" t="s">
        <v>1297</v>
      </c>
      <c r="G762" s="37"/>
      <c r="H762" s="37"/>
      <c r="I762" s="189"/>
      <c r="J762" s="37"/>
      <c r="K762" s="37"/>
      <c r="L762" s="40"/>
      <c r="M762" s="190"/>
      <c r="N762" s="191"/>
      <c r="O762" s="65"/>
      <c r="P762" s="65"/>
      <c r="Q762" s="65"/>
      <c r="R762" s="65"/>
      <c r="S762" s="65"/>
      <c r="T762" s="66"/>
      <c r="U762" s="35"/>
      <c r="V762" s="35"/>
      <c r="W762" s="35"/>
      <c r="X762" s="35"/>
      <c r="Y762" s="35"/>
      <c r="Z762" s="35"/>
      <c r="AA762" s="35"/>
      <c r="AB762" s="35"/>
      <c r="AC762" s="35"/>
      <c r="AD762" s="35"/>
      <c r="AE762" s="35"/>
      <c r="AT762" s="18" t="s">
        <v>179</v>
      </c>
      <c r="AU762" s="18" t="s">
        <v>84</v>
      </c>
    </row>
    <row r="763" spans="1:65" s="13" customFormat="1" x14ac:dyDescent="0.2">
      <c r="B763" s="192"/>
      <c r="C763" s="193"/>
      <c r="D763" s="187" t="s">
        <v>181</v>
      </c>
      <c r="E763" s="194" t="s">
        <v>19</v>
      </c>
      <c r="F763" s="195" t="s">
        <v>3693</v>
      </c>
      <c r="G763" s="193"/>
      <c r="H763" s="196">
        <v>7.91</v>
      </c>
      <c r="I763" s="197"/>
      <c r="J763" s="193"/>
      <c r="K763" s="193"/>
      <c r="L763" s="198"/>
      <c r="M763" s="199"/>
      <c r="N763" s="200"/>
      <c r="O763" s="200"/>
      <c r="P763" s="200"/>
      <c r="Q763" s="200"/>
      <c r="R763" s="200"/>
      <c r="S763" s="200"/>
      <c r="T763" s="201"/>
      <c r="AT763" s="202" t="s">
        <v>181</v>
      </c>
      <c r="AU763" s="202" t="s">
        <v>84</v>
      </c>
      <c r="AV763" s="13" t="s">
        <v>84</v>
      </c>
      <c r="AW763" s="13" t="s">
        <v>35</v>
      </c>
      <c r="AX763" s="13" t="s">
        <v>82</v>
      </c>
      <c r="AY763" s="202" t="s">
        <v>170</v>
      </c>
    </row>
    <row r="764" spans="1:65" s="2" customFormat="1" ht="16.5" customHeight="1" x14ac:dyDescent="0.2">
      <c r="A764" s="35"/>
      <c r="B764" s="36"/>
      <c r="C764" s="174" t="s">
        <v>1320</v>
      </c>
      <c r="D764" s="174" t="s">
        <v>172</v>
      </c>
      <c r="E764" s="175" t="s">
        <v>1305</v>
      </c>
      <c r="F764" s="176" t="s">
        <v>1306</v>
      </c>
      <c r="G764" s="177" t="s">
        <v>272</v>
      </c>
      <c r="H764" s="178">
        <v>17.32</v>
      </c>
      <c r="I764" s="179"/>
      <c r="J764" s="180">
        <f>ROUND(I764*H764,2)</f>
        <v>0</v>
      </c>
      <c r="K764" s="176" t="s">
        <v>176</v>
      </c>
      <c r="L764" s="40"/>
      <c r="M764" s="181" t="s">
        <v>19</v>
      </c>
      <c r="N764" s="182" t="s">
        <v>45</v>
      </c>
      <c r="O764" s="65"/>
      <c r="P764" s="183">
        <f>O764*H764</f>
        <v>0</v>
      </c>
      <c r="Q764" s="183">
        <v>1.2319999999999999E-2</v>
      </c>
      <c r="R764" s="183">
        <f>Q764*H764</f>
        <v>0.2133824</v>
      </c>
      <c r="S764" s="183">
        <v>0</v>
      </c>
      <c r="T764" s="184">
        <f>S764*H764</f>
        <v>0</v>
      </c>
      <c r="U764" s="35"/>
      <c r="V764" s="35"/>
      <c r="W764" s="35"/>
      <c r="X764" s="35"/>
      <c r="Y764" s="35"/>
      <c r="Z764" s="35"/>
      <c r="AA764" s="35"/>
      <c r="AB764" s="35"/>
      <c r="AC764" s="35"/>
      <c r="AD764" s="35"/>
      <c r="AE764" s="35"/>
      <c r="AR764" s="185" t="s">
        <v>276</v>
      </c>
      <c r="AT764" s="185" t="s">
        <v>172</v>
      </c>
      <c r="AU764" s="185" t="s">
        <v>84</v>
      </c>
      <c r="AY764" s="18" t="s">
        <v>170</v>
      </c>
      <c r="BE764" s="186">
        <f>IF(N764="základní",J764,0)</f>
        <v>0</v>
      </c>
      <c r="BF764" s="186">
        <f>IF(N764="snížená",J764,0)</f>
        <v>0</v>
      </c>
      <c r="BG764" s="186">
        <f>IF(N764="zákl. přenesená",J764,0)</f>
        <v>0</v>
      </c>
      <c r="BH764" s="186">
        <f>IF(N764="sníž. přenesená",J764,0)</f>
        <v>0</v>
      </c>
      <c r="BI764" s="186">
        <f>IF(N764="nulová",J764,0)</f>
        <v>0</v>
      </c>
      <c r="BJ764" s="18" t="s">
        <v>82</v>
      </c>
      <c r="BK764" s="186">
        <f>ROUND(I764*H764,2)</f>
        <v>0</v>
      </c>
      <c r="BL764" s="18" t="s">
        <v>276</v>
      </c>
      <c r="BM764" s="185" t="s">
        <v>3694</v>
      </c>
    </row>
    <row r="765" spans="1:65" s="2" customFormat="1" ht="29.25" x14ac:dyDescent="0.2">
      <c r="A765" s="35"/>
      <c r="B765" s="36"/>
      <c r="C765" s="37"/>
      <c r="D765" s="187" t="s">
        <v>179</v>
      </c>
      <c r="E765" s="37"/>
      <c r="F765" s="188" t="s">
        <v>1297</v>
      </c>
      <c r="G765" s="37"/>
      <c r="H765" s="37"/>
      <c r="I765" s="189"/>
      <c r="J765" s="37"/>
      <c r="K765" s="37"/>
      <c r="L765" s="40"/>
      <c r="M765" s="190"/>
      <c r="N765" s="191"/>
      <c r="O765" s="65"/>
      <c r="P765" s="65"/>
      <c r="Q765" s="65"/>
      <c r="R765" s="65"/>
      <c r="S765" s="65"/>
      <c r="T765" s="66"/>
      <c r="U765" s="35"/>
      <c r="V765" s="35"/>
      <c r="W765" s="35"/>
      <c r="X765" s="35"/>
      <c r="Y765" s="35"/>
      <c r="Z765" s="35"/>
      <c r="AA765" s="35"/>
      <c r="AB765" s="35"/>
      <c r="AC765" s="35"/>
      <c r="AD765" s="35"/>
      <c r="AE765" s="35"/>
      <c r="AT765" s="18" t="s">
        <v>179</v>
      </c>
      <c r="AU765" s="18" t="s">
        <v>84</v>
      </c>
    </row>
    <row r="766" spans="1:65" s="13" customFormat="1" x14ac:dyDescent="0.2">
      <c r="B766" s="192"/>
      <c r="C766" s="193"/>
      <c r="D766" s="187" t="s">
        <v>181</v>
      </c>
      <c r="E766" s="194" t="s">
        <v>19</v>
      </c>
      <c r="F766" s="195" t="s">
        <v>3695</v>
      </c>
      <c r="G766" s="193"/>
      <c r="H766" s="196">
        <v>17.32</v>
      </c>
      <c r="I766" s="197"/>
      <c r="J766" s="193"/>
      <c r="K766" s="193"/>
      <c r="L766" s="198"/>
      <c r="M766" s="199"/>
      <c r="N766" s="200"/>
      <c r="O766" s="200"/>
      <c r="P766" s="200"/>
      <c r="Q766" s="200"/>
      <c r="R766" s="200"/>
      <c r="S766" s="200"/>
      <c r="T766" s="201"/>
      <c r="AT766" s="202" t="s">
        <v>181</v>
      </c>
      <c r="AU766" s="202" t="s">
        <v>84</v>
      </c>
      <c r="AV766" s="13" t="s">
        <v>84</v>
      </c>
      <c r="AW766" s="13" t="s">
        <v>35</v>
      </c>
      <c r="AX766" s="13" t="s">
        <v>82</v>
      </c>
      <c r="AY766" s="202" t="s">
        <v>170</v>
      </c>
    </row>
    <row r="767" spans="1:65" s="2" customFormat="1" ht="16.5" customHeight="1" x14ac:dyDescent="0.2">
      <c r="A767" s="35"/>
      <c r="B767" s="36"/>
      <c r="C767" s="174" t="s">
        <v>1327</v>
      </c>
      <c r="D767" s="174" t="s">
        <v>172</v>
      </c>
      <c r="E767" s="175" t="s">
        <v>1310</v>
      </c>
      <c r="F767" s="176" t="s">
        <v>1311</v>
      </c>
      <c r="G767" s="177" t="s">
        <v>272</v>
      </c>
      <c r="H767" s="178">
        <v>11.67</v>
      </c>
      <c r="I767" s="179"/>
      <c r="J767" s="180">
        <f>ROUND(I767*H767,2)</f>
        <v>0</v>
      </c>
      <c r="K767" s="176" t="s">
        <v>176</v>
      </c>
      <c r="L767" s="40"/>
      <c r="M767" s="181" t="s">
        <v>19</v>
      </c>
      <c r="N767" s="182" t="s">
        <v>45</v>
      </c>
      <c r="O767" s="65"/>
      <c r="P767" s="183">
        <f>O767*H767</f>
        <v>0</v>
      </c>
      <c r="Q767" s="183">
        <v>1.975E-2</v>
      </c>
      <c r="R767" s="183">
        <f>Q767*H767</f>
        <v>0.23048250000000001</v>
      </c>
      <c r="S767" s="183">
        <v>0</v>
      </c>
      <c r="T767" s="184">
        <f>S767*H767</f>
        <v>0</v>
      </c>
      <c r="U767" s="35"/>
      <c r="V767" s="35"/>
      <c r="W767" s="35"/>
      <c r="X767" s="35"/>
      <c r="Y767" s="35"/>
      <c r="Z767" s="35"/>
      <c r="AA767" s="35"/>
      <c r="AB767" s="35"/>
      <c r="AC767" s="35"/>
      <c r="AD767" s="35"/>
      <c r="AE767" s="35"/>
      <c r="AR767" s="185" t="s">
        <v>276</v>
      </c>
      <c r="AT767" s="185" t="s">
        <v>172</v>
      </c>
      <c r="AU767" s="185" t="s">
        <v>84</v>
      </c>
      <c r="AY767" s="18" t="s">
        <v>170</v>
      </c>
      <c r="BE767" s="186">
        <f>IF(N767="základní",J767,0)</f>
        <v>0</v>
      </c>
      <c r="BF767" s="186">
        <f>IF(N767="snížená",J767,0)</f>
        <v>0</v>
      </c>
      <c r="BG767" s="186">
        <f>IF(N767="zákl. přenesená",J767,0)</f>
        <v>0</v>
      </c>
      <c r="BH767" s="186">
        <f>IF(N767="sníž. přenesená",J767,0)</f>
        <v>0</v>
      </c>
      <c r="BI767" s="186">
        <f>IF(N767="nulová",J767,0)</f>
        <v>0</v>
      </c>
      <c r="BJ767" s="18" t="s">
        <v>82</v>
      </c>
      <c r="BK767" s="186">
        <f>ROUND(I767*H767,2)</f>
        <v>0</v>
      </c>
      <c r="BL767" s="18" t="s">
        <v>276</v>
      </c>
      <c r="BM767" s="185" t="s">
        <v>3696</v>
      </c>
    </row>
    <row r="768" spans="1:65" s="2" customFormat="1" ht="29.25" x14ac:dyDescent="0.2">
      <c r="A768" s="35"/>
      <c r="B768" s="36"/>
      <c r="C768" s="37"/>
      <c r="D768" s="187" t="s">
        <v>179</v>
      </c>
      <c r="E768" s="37"/>
      <c r="F768" s="188" t="s">
        <v>1297</v>
      </c>
      <c r="G768" s="37"/>
      <c r="H768" s="37"/>
      <c r="I768" s="189"/>
      <c r="J768" s="37"/>
      <c r="K768" s="37"/>
      <c r="L768" s="40"/>
      <c r="M768" s="190"/>
      <c r="N768" s="191"/>
      <c r="O768" s="65"/>
      <c r="P768" s="65"/>
      <c r="Q768" s="65"/>
      <c r="R768" s="65"/>
      <c r="S768" s="65"/>
      <c r="T768" s="66"/>
      <c r="U768" s="35"/>
      <c r="V768" s="35"/>
      <c r="W768" s="35"/>
      <c r="X768" s="35"/>
      <c r="Y768" s="35"/>
      <c r="Z768" s="35"/>
      <c r="AA768" s="35"/>
      <c r="AB768" s="35"/>
      <c r="AC768" s="35"/>
      <c r="AD768" s="35"/>
      <c r="AE768" s="35"/>
      <c r="AT768" s="18" t="s">
        <v>179</v>
      </c>
      <c r="AU768" s="18" t="s">
        <v>84</v>
      </c>
    </row>
    <row r="769" spans="1:65" s="13" customFormat="1" x14ac:dyDescent="0.2">
      <c r="B769" s="192"/>
      <c r="C769" s="193"/>
      <c r="D769" s="187" t="s">
        <v>181</v>
      </c>
      <c r="E769" s="194" t="s">
        <v>19</v>
      </c>
      <c r="F769" s="195" t="s">
        <v>3697</v>
      </c>
      <c r="G769" s="193"/>
      <c r="H769" s="196">
        <v>11.67</v>
      </c>
      <c r="I769" s="197"/>
      <c r="J769" s="193"/>
      <c r="K769" s="193"/>
      <c r="L769" s="198"/>
      <c r="M769" s="199"/>
      <c r="N769" s="200"/>
      <c r="O769" s="200"/>
      <c r="P769" s="200"/>
      <c r="Q769" s="200"/>
      <c r="R769" s="200"/>
      <c r="S769" s="200"/>
      <c r="T769" s="201"/>
      <c r="AT769" s="202" t="s">
        <v>181</v>
      </c>
      <c r="AU769" s="202" t="s">
        <v>84</v>
      </c>
      <c r="AV769" s="13" t="s">
        <v>84</v>
      </c>
      <c r="AW769" s="13" t="s">
        <v>35</v>
      </c>
      <c r="AX769" s="13" t="s">
        <v>82</v>
      </c>
      <c r="AY769" s="202" t="s">
        <v>170</v>
      </c>
    </row>
    <row r="770" spans="1:65" s="2" customFormat="1" ht="16.5" customHeight="1" x14ac:dyDescent="0.2">
      <c r="A770" s="35"/>
      <c r="B770" s="36"/>
      <c r="C770" s="174" t="s">
        <v>1332</v>
      </c>
      <c r="D770" s="174" t="s">
        <v>172</v>
      </c>
      <c r="E770" s="175" t="s">
        <v>1321</v>
      </c>
      <c r="F770" s="176" t="s">
        <v>1322</v>
      </c>
      <c r="G770" s="177" t="s">
        <v>272</v>
      </c>
      <c r="H770" s="178">
        <v>26.09</v>
      </c>
      <c r="I770" s="179"/>
      <c r="J770" s="180">
        <f>ROUND(I770*H770,2)</f>
        <v>0</v>
      </c>
      <c r="K770" s="176" t="s">
        <v>176</v>
      </c>
      <c r="L770" s="40"/>
      <c r="M770" s="181" t="s">
        <v>19</v>
      </c>
      <c r="N770" s="182" t="s">
        <v>45</v>
      </c>
      <c r="O770" s="65"/>
      <c r="P770" s="183">
        <f>O770*H770</f>
        <v>0</v>
      </c>
      <c r="Q770" s="183">
        <v>2.0100000000000001E-3</v>
      </c>
      <c r="R770" s="183">
        <f>Q770*H770</f>
        <v>5.2440899999999999E-2</v>
      </c>
      <c r="S770" s="183">
        <v>0</v>
      </c>
      <c r="T770" s="184">
        <f>S770*H770</f>
        <v>0</v>
      </c>
      <c r="U770" s="35"/>
      <c r="V770" s="35"/>
      <c r="W770" s="35"/>
      <c r="X770" s="35"/>
      <c r="Y770" s="35"/>
      <c r="Z770" s="35"/>
      <c r="AA770" s="35"/>
      <c r="AB770" s="35"/>
      <c r="AC770" s="35"/>
      <c r="AD770" s="35"/>
      <c r="AE770" s="35"/>
      <c r="AR770" s="185" t="s">
        <v>177</v>
      </c>
      <c r="AT770" s="185" t="s">
        <v>172</v>
      </c>
      <c r="AU770" s="185" t="s">
        <v>84</v>
      </c>
      <c r="AY770" s="18" t="s">
        <v>170</v>
      </c>
      <c r="BE770" s="186">
        <f>IF(N770="základní",J770,0)</f>
        <v>0</v>
      </c>
      <c r="BF770" s="186">
        <f>IF(N770="snížená",J770,0)</f>
        <v>0</v>
      </c>
      <c r="BG770" s="186">
        <f>IF(N770="zákl. přenesená",J770,0)</f>
        <v>0</v>
      </c>
      <c r="BH770" s="186">
        <f>IF(N770="sníž. přenesená",J770,0)</f>
        <v>0</v>
      </c>
      <c r="BI770" s="186">
        <f>IF(N770="nulová",J770,0)</f>
        <v>0</v>
      </c>
      <c r="BJ770" s="18" t="s">
        <v>82</v>
      </c>
      <c r="BK770" s="186">
        <f>ROUND(I770*H770,2)</f>
        <v>0</v>
      </c>
      <c r="BL770" s="18" t="s">
        <v>177</v>
      </c>
      <c r="BM770" s="185" t="s">
        <v>3698</v>
      </c>
    </row>
    <row r="771" spans="1:65" s="2" customFormat="1" ht="39" x14ac:dyDescent="0.2">
      <c r="A771" s="35"/>
      <c r="B771" s="36"/>
      <c r="C771" s="37"/>
      <c r="D771" s="187" t="s">
        <v>179</v>
      </c>
      <c r="E771" s="37"/>
      <c r="F771" s="188" t="s">
        <v>1318</v>
      </c>
      <c r="G771" s="37"/>
      <c r="H771" s="37"/>
      <c r="I771" s="189"/>
      <c r="J771" s="37"/>
      <c r="K771" s="37"/>
      <c r="L771" s="40"/>
      <c r="M771" s="190"/>
      <c r="N771" s="191"/>
      <c r="O771" s="65"/>
      <c r="P771" s="65"/>
      <c r="Q771" s="65"/>
      <c r="R771" s="65"/>
      <c r="S771" s="65"/>
      <c r="T771" s="66"/>
      <c r="U771" s="35"/>
      <c r="V771" s="35"/>
      <c r="W771" s="35"/>
      <c r="X771" s="35"/>
      <c r="Y771" s="35"/>
      <c r="Z771" s="35"/>
      <c r="AA771" s="35"/>
      <c r="AB771" s="35"/>
      <c r="AC771" s="35"/>
      <c r="AD771" s="35"/>
      <c r="AE771" s="35"/>
      <c r="AT771" s="18" t="s">
        <v>179</v>
      </c>
      <c r="AU771" s="18" t="s">
        <v>84</v>
      </c>
    </row>
    <row r="772" spans="1:65" s="13" customFormat="1" x14ac:dyDescent="0.2">
      <c r="B772" s="192"/>
      <c r="C772" s="193"/>
      <c r="D772" s="187" t="s">
        <v>181</v>
      </c>
      <c r="E772" s="194" t="s">
        <v>19</v>
      </c>
      <c r="F772" s="195" t="s">
        <v>3699</v>
      </c>
      <c r="G772" s="193"/>
      <c r="H772" s="196">
        <v>26.09</v>
      </c>
      <c r="I772" s="197"/>
      <c r="J772" s="193"/>
      <c r="K772" s="193"/>
      <c r="L772" s="198"/>
      <c r="M772" s="199"/>
      <c r="N772" s="200"/>
      <c r="O772" s="200"/>
      <c r="P772" s="200"/>
      <c r="Q772" s="200"/>
      <c r="R772" s="200"/>
      <c r="S772" s="200"/>
      <c r="T772" s="201"/>
      <c r="AT772" s="202" t="s">
        <v>181</v>
      </c>
      <c r="AU772" s="202" t="s">
        <v>84</v>
      </c>
      <c r="AV772" s="13" t="s">
        <v>84</v>
      </c>
      <c r="AW772" s="13" t="s">
        <v>35</v>
      </c>
      <c r="AX772" s="13" t="s">
        <v>82</v>
      </c>
      <c r="AY772" s="202" t="s">
        <v>170</v>
      </c>
    </row>
    <row r="773" spans="1:65" s="2" customFormat="1" ht="16.5" customHeight="1" x14ac:dyDescent="0.2">
      <c r="A773" s="35"/>
      <c r="B773" s="36"/>
      <c r="C773" s="174" t="s">
        <v>1340</v>
      </c>
      <c r="D773" s="174" t="s">
        <v>172</v>
      </c>
      <c r="E773" s="175" t="s">
        <v>3700</v>
      </c>
      <c r="F773" s="176" t="s">
        <v>3701</v>
      </c>
      <c r="G773" s="177" t="s">
        <v>272</v>
      </c>
      <c r="H773" s="178">
        <v>3.21</v>
      </c>
      <c r="I773" s="179"/>
      <c r="J773" s="180">
        <f>ROUND(I773*H773,2)</f>
        <v>0</v>
      </c>
      <c r="K773" s="176" t="s">
        <v>176</v>
      </c>
      <c r="L773" s="40"/>
      <c r="M773" s="181" t="s">
        <v>19</v>
      </c>
      <c r="N773" s="182" t="s">
        <v>45</v>
      </c>
      <c r="O773" s="65"/>
      <c r="P773" s="183">
        <f>O773*H773</f>
        <v>0</v>
      </c>
      <c r="Q773" s="183">
        <v>1.4499999999999999E-3</v>
      </c>
      <c r="R773" s="183">
        <f>Q773*H773</f>
        <v>4.6544999999999998E-3</v>
      </c>
      <c r="S773" s="183">
        <v>0</v>
      </c>
      <c r="T773" s="184">
        <f>S773*H773</f>
        <v>0</v>
      </c>
      <c r="U773" s="35"/>
      <c r="V773" s="35"/>
      <c r="W773" s="35"/>
      <c r="X773" s="35"/>
      <c r="Y773" s="35"/>
      <c r="Z773" s="35"/>
      <c r="AA773" s="35"/>
      <c r="AB773" s="35"/>
      <c r="AC773" s="35"/>
      <c r="AD773" s="35"/>
      <c r="AE773" s="35"/>
      <c r="AR773" s="185" t="s">
        <v>276</v>
      </c>
      <c r="AT773" s="185" t="s">
        <v>172</v>
      </c>
      <c r="AU773" s="185" t="s">
        <v>84</v>
      </c>
      <c r="AY773" s="18" t="s">
        <v>170</v>
      </c>
      <c r="BE773" s="186">
        <f>IF(N773="základní",J773,0)</f>
        <v>0</v>
      </c>
      <c r="BF773" s="186">
        <f>IF(N773="snížená",J773,0)</f>
        <v>0</v>
      </c>
      <c r="BG773" s="186">
        <f>IF(N773="zákl. přenesená",J773,0)</f>
        <v>0</v>
      </c>
      <c r="BH773" s="186">
        <f>IF(N773="sníž. přenesená",J773,0)</f>
        <v>0</v>
      </c>
      <c r="BI773" s="186">
        <f>IF(N773="nulová",J773,0)</f>
        <v>0</v>
      </c>
      <c r="BJ773" s="18" t="s">
        <v>82</v>
      </c>
      <c r="BK773" s="186">
        <f>ROUND(I773*H773,2)</f>
        <v>0</v>
      </c>
      <c r="BL773" s="18" t="s">
        <v>276</v>
      </c>
      <c r="BM773" s="185" t="s">
        <v>3702</v>
      </c>
    </row>
    <row r="774" spans="1:65" s="2" customFormat="1" ht="39" x14ac:dyDescent="0.2">
      <c r="A774" s="35"/>
      <c r="B774" s="36"/>
      <c r="C774" s="37"/>
      <c r="D774" s="187" t="s">
        <v>179</v>
      </c>
      <c r="E774" s="37"/>
      <c r="F774" s="188" t="s">
        <v>1318</v>
      </c>
      <c r="G774" s="37"/>
      <c r="H774" s="37"/>
      <c r="I774" s="189"/>
      <c r="J774" s="37"/>
      <c r="K774" s="37"/>
      <c r="L774" s="40"/>
      <c r="M774" s="190"/>
      <c r="N774" s="191"/>
      <c r="O774" s="65"/>
      <c r="P774" s="65"/>
      <c r="Q774" s="65"/>
      <c r="R774" s="65"/>
      <c r="S774" s="65"/>
      <c r="T774" s="66"/>
      <c r="U774" s="35"/>
      <c r="V774" s="35"/>
      <c r="W774" s="35"/>
      <c r="X774" s="35"/>
      <c r="Y774" s="35"/>
      <c r="Z774" s="35"/>
      <c r="AA774" s="35"/>
      <c r="AB774" s="35"/>
      <c r="AC774" s="35"/>
      <c r="AD774" s="35"/>
      <c r="AE774" s="35"/>
      <c r="AT774" s="18" t="s">
        <v>179</v>
      </c>
      <c r="AU774" s="18" t="s">
        <v>84</v>
      </c>
    </row>
    <row r="775" spans="1:65" s="13" customFormat="1" x14ac:dyDescent="0.2">
      <c r="B775" s="192"/>
      <c r="C775" s="193"/>
      <c r="D775" s="187" t="s">
        <v>181</v>
      </c>
      <c r="E775" s="194" t="s">
        <v>19</v>
      </c>
      <c r="F775" s="195" t="s">
        <v>3703</v>
      </c>
      <c r="G775" s="193"/>
      <c r="H775" s="196">
        <v>3.21</v>
      </c>
      <c r="I775" s="197"/>
      <c r="J775" s="193"/>
      <c r="K775" s="193"/>
      <c r="L775" s="198"/>
      <c r="M775" s="199"/>
      <c r="N775" s="200"/>
      <c r="O775" s="200"/>
      <c r="P775" s="200"/>
      <c r="Q775" s="200"/>
      <c r="R775" s="200"/>
      <c r="S775" s="200"/>
      <c r="T775" s="201"/>
      <c r="AT775" s="202" t="s">
        <v>181</v>
      </c>
      <c r="AU775" s="202" t="s">
        <v>84</v>
      </c>
      <c r="AV775" s="13" t="s">
        <v>84</v>
      </c>
      <c r="AW775" s="13" t="s">
        <v>35</v>
      </c>
      <c r="AX775" s="13" t="s">
        <v>82</v>
      </c>
      <c r="AY775" s="202" t="s">
        <v>170</v>
      </c>
    </row>
    <row r="776" spans="1:65" s="2" customFormat="1" ht="16.5" customHeight="1" x14ac:dyDescent="0.2">
      <c r="A776" s="35"/>
      <c r="B776" s="36"/>
      <c r="C776" s="174" t="s">
        <v>1346</v>
      </c>
      <c r="D776" s="174" t="s">
        <v>172</v>
      </c>
      <c r="E776" s="175" t="s">
        <v>1328</v>
      </c>
      <c r="F776" s="176" t="s">
        <v>1329</v>
      </c>
      <c r="G776" s="177" t="s">
        <v>272</v>
      </c>
      <c r="H776" s="178">
        <v>13.9</v>
      </c>
      <c r="I776" s="179"/>
      <c r="J776" s="180">
        <f>ROUND(I776*H776,2)</f>
        <v>0</v>
      </c>
      <c r="K776" s="176" t="s">
        <v>176</v>
      </c>
      <c r="L776" s="40"/>
      <c r="M776" s="181" t="s">
        <v>19</v>
      </c>
      <c r="N776" s="182" t="s">
        <v>45</v>
      </c>
      <c r="O776" s="65"/>
      <c r="P776" s="183">
        <f>O776*H776</f>
        <v>0</v>
      </c>
      <c r="Q776" s="183">
        <v>4.0999999999999999E-4</v>
      </c>
      <c r="R776" s="183">
        <f>Q776*H776</f>
        <v>5.6990000000000001E-3</v>
      </c>
      <c r="S776" s="183">
        <v>0</v>
      </c>
      <c r="T776" s="184">
        <f>S776*H776</f>
        <v>0</v>
      </c>
      <c r="U776" s="35"/>
      <c r="V776" s="35"/>
      <c r="W776" s="35"/>
      <c r="X776" s="35"/>
      <c r="Y776" s="35"/>
      <c r="Z776" s="35"/>
      <c r="AA776" s="35"/>
      <c r="AB776" s="35"/>
      <c r="AC776" s="35"/>
      <c r="AD776" s="35"/>
      <c r="AE776" s="35"/>
      <c r="AR776" s="185" t="s">
        <v>276</v>
      </c>
      <c r="AT776" s="185" t="s">
        <v>172</v>
      </c>
      <c r="AU776" s="185" t="s">
        <v>84</v>
      </c>
      <c r="AY776" s="18" t="s">
        <v>170</v>
      </c>
      <c r="BE776" s="186">
        <f>IF(N776="základní",J776,0)</f>
        <v>0</v>
      </c>
      <c r="BF776" s="186">
        <f>IF(N776="snížená",J776,0)</f>
        <v>0</v>
      </c>
      <c r="BG776" s="186">
        <f>IF(N776="zákl. přenesená",J776,0)</f>
        <v>0</v>
      </c>
      <c r="BH776" s="186">
        <f>IF(N776="sníž. přenesená",J776,0)</f>
        <v>0</v>
      </c>
      <c r="BI776" s="186">
        <f>IF(N776="nulová",J776,0)</f>
        <v>0</v>
      </c>
      <c r="BJ776" s="18" t="s">
        <v>82</v>
      </c>
      <c r="BK776" s="186">
        <f>ROUND(I776*H776,2)</f>
        <v>0</v>
      </c>
      <c r="BL776" s="18" t="s">
        <v>276</v>
      </c>
      <c r="BM776" s="185" t="s">
        <v>3704</v>
      </c>
    </row>
    <row r="777" spans="1:65" s="2" customFormat="1" ht="39" x14ac:dyDescent="0.2">
      <c r="A777" s="35"/>
      <c r="B777" s="36"/>
      <c r="C777" s="37"/>
      <c r="D777" s="187" t="s">
        <v>179</v>
      </c>
      <c r="E777" s="37"/>
      <c r="F777" s="188" t="s">
        <v>1318</v>
      </c>
      <c r="G777" s="37"/>
      <c r="H777" s="37"/>
      <c r="I777" s="189"/>
      <c r="J777" s="37"/>
      <c r="K777" s="37"/>
      <c r="L777" s="40"/>
      <c r="M777" s="190"/>
      <c r="N777" s="191"/>
      <c r="O777" s="65"/>
      <c r="P777" s="65"/>
      <c r="Q777" s="65"/>
      <c r="R777" s="65"/>
      <c r="S777" s="65"/>
      <c r="T777" s="66"/>
      <c r="U777" s="35"/>
      <c r="V777" s="35"/>
      <c r="W777" s="35"/>
      <c r="X777" s="35"/>
      <c r="Y777" s="35"/>
      <c r="Z777" s="35"/>
      <c r="AA777" s="35"/>
      <c r="AB777" s="35"/>
      <c r="AC777" s="35"/>
      <c r="AD777" s="35"/>
      <c r="AE777" s="35"/>
      <c r="AT777" s="18" t="s">
        <v>179</v>
      </c>
      <c r="AU777" s="18" t="s">
        <v>84</v>
      </c>
    </row>
    <row r="778" spans="1:65" s="13" customFormat="1" x14ac:dyDescent="0.2">
      <c r="B778" s="192"/>
      <c r="C778" s="193"/>
      <c r="D778" s="187" t="s">
        <v>181</v>
      </c>
      <c r="E778" s="194" t="s">
        <v>19</v>
      </c>
      <c r="F778" s="195" t="s">
        <v>3705</v>
      </c>
      <c r="G778" s="193"/>
      <c r="H778" s="196">
        <v>13.9</v>
      </c>
      <c r="I778" s="197"/>
      <c r="J778" s="193"/>
      <c r="K778" s="193"/>
      <c r="L778" s="198"/>
      <c r="M778" s="199"/>
      <c r="N778" s="200"/>
      <c r="O778" s="200"/>
      <c r="P778" s="200"/>
      <c r="Q778" s="200"/>
      <c r="R778" s="200"/>
      <c r="S778" s="200"/>
      <c r="T778" s="201"/>
      <c r="AT778" s="202" t="s">
        <v>181</v>
      </c>
      <c r="AU778" s="202" t="s">
        <v>84</v>
      </c>
      <c r="AV778" s="13" t="s">
        <v>84</v>
      </c>
      <c r="AW778" s="13" t="s">
        <v>35</v>
      </c>
      <c r="AX778" s="13" t="s">
        <v>82</v>
      </c>
      <c r="AY778" s="202" t="s">
        <v>170</v>
      </c>
    </row>
    <row r="779" spans="1:65" s="2" customFormat="1" ht="16.5" customHeight="1" x14ac:dyDescent="0.2">
      <c r="A779" s="35"/>
      <c r="B779" s="36"/>
      <c r="C779" s="174" t="s">
        <v>1353</v>
      </c>
      <c r="D779" s="174" t="s">
        <v>172</v>
      </c>
      <c r="E779" s="175" t="s">
        <v>1333</v>
      </c>
      <c r="F779" s="176" t="s">
        <v>1334</v>
      </c>
      <c r="G779" s="177" t="s">
        <v>272</v>
      </c>
      <c r="H779" s="178">
        <v>20.3</v>
      </c>
      <c r="I779" s="179"/>
      <c r="J779" s="180">
        <f>ROUND(I779*H779,2)</f>
        <v>0</v>
      </c>
      <c r="K779" s="176" t="s">
        <v>176</v>
      </c>
      <c r="L779" s="40"/>
      <c r="M779" s="181" t="s">
        <v>19</v>
      </c>
      <c r="N779" s="182" t="s">
        <v>45</v>
      </c>
      <c r="O779" s="65"/>
      <c r="P779" s="183">
        <f>O779*H779</f>
        <v>0</v>
      </c>
      <c r="Q779" s="183">
        <v>4.8000000000000001E-4</v>
      </c>
      <c r="R779" s="183">
        <f>Q779*H779</f>
        <v>9.7440000000000009E-3</v>
      </c>
      <c r="S779" s="183">
        <v>0</v>
      </c>
      <c r="T779" s="184">
        <f>S779*H779</f>
        <v>0</v>
      </c>
      <c r="U779" s="35"/>
      <c r="V779" s="35"/>
      <c r="W779" s="35"/>
      <c r="X779" s="35"/>
      <c r="Y779" s="35"/>
      <c r="Z779" s="35"/>
      <c r="AA779" s="35"/>
      <c r="AB779" s="35"/>
      <c r="AC779" s="35"/>
      <c r="AD779" s="35"/>
      <c r="AE779" s="35"/>
      <c r="AR779" s="185" t="s">
        <v>276</v>
      </c>
      <c r="AT779" s="185" t="s">
        <v>172</v>
      </c>
      <c r="AU779" s="185" t="s">
        <v>84</v>
      </c>
      <c r="AY779" s="18" t="s">
        <v>170</v>
      </c>
      <c r="BE779" s="186">
        <f>IF(N779="základní",J779,0)</f>
        <v>0</v>
      </c>
      <c r="BF779" s="186">
        <f>IF(N779="snížená",J779,0)</f>
        <v>0</v>
      </c>
      <c r="BG779" s="186">
        <f>IF(N779="zákl. přenesená",J779,0)</f>
        <v>0</v>
      </c>
      <c r="BH779" s="186">
        <f>IF(N779="sníž. přenesená",J779,0)</f>
        <v>0</v>
      </c>
      <c r="BI779" s="186">
        <f>IF(N779="nulová",J779,0)</f>
        <v>0</v>
      </c>
      <c r="BJ779" s="18" t="s">
        <v>82</v>
      </c>
      <c r="BK779" s="186">
        <f>ROUND(I779*H779,2)</f>
        <v>0</v>
      </c>
      <c r="BL779" s="18" t="s">
        <v>276</v>
      </c>
      <c r="BM779" s="185" t="s">
        <v>3706</v>
      </c>
    </row>
    <row r="780" spans="1:65" s="2" customFormat="1" ht="39" x14ac:dyDescent="0.2">
      <c r="A780" s="35"/>
      <c r="B780" s="36"/>
      <c r="C780" s="37"/>
      <c r="D780" s="187" t="s">
        <v>179</v>
      </c>
      <c r="E780" s="37"/>
      <c r="F780" s="188" t="s">
        <v>1318</v>
      </c>
      <c r="G780" s="37"/>
      <c r="H780" s="37"/>
      <c r="I780" s="189"/>
      <c r="J780" s="37"/>
      <c r="K780" s="37"/>
      <c r="L780" s="40"/>
      <c r="M780" s="190"/>
      <c r="N780" s="191"/>
      <c r="O780" s="65"/>
      <c r="P780" s="65"/>
      <c r="Q780" s="65"/>
      <c r="R780" s="65"/>
      <c r="S780" s="65"/>
      <c r="T780" s="66"/>
      <c r="U780" s="35"/>
      <c r="V780" s="35"/>
      <c r="W780" s="35"/>
      <c r="X780" s="35"/>
      <c r="Y780" s="35"/>
      <c r="Z780" s="35"/>
      <c r="AA780" s="35"/>
      <c r="AB780" s="35"/>
      <c r="AC780" s="35"/>
      <c r="AD780" s="35"/>
      <c r="AE780" s="35"/>
      <c r="AT780" s="18" t="s">
        <v>179</v>
      </c>
      <c r="AU780" s="18" t="s">
        <v>84</v>
      </c>
    </row>
    <row r="781" spans="1:65" s="13" customFormat="1" x14ac:dyDescent="0.2">
      <c r="B781" s="192"/>
      <c r="C781" s="193"/>
      <c r="D781" s="187" t="s">
        <v>181</v>
      </c>
      <c r="E781" s="194" t="s">
        <v>19</v>
      </c>
      <c r="F781" s="195" t="s">
        <v>3707</v>
      </c>
      <c r="G781" s="193"/>
      <c r="H781" s="196">
        <v>20.3</v>
      </c>
      <c r="I781" s="197"/>
      <c r="J781" s="193"/>
      <c r="K781" s="193"/>
      <c r="L781" s="198"/>
      <c r="M781" s="199"/>
      <c r="N781" s="200"/>
      <c r="O781" s="200"/>
      <c r="P781" s="200"/>
      <c r="Q781" s="200"/>
      <c r="R781" s="200"/>
      <c r="S781" s="200"/>
      <c r="T781" s="201"/>
      <c r="AT781" s="202" t="s">
        <v>181</v>
      </c>
      <c r="AU781" s="202" t="s">
        <v>84</v>
      </c>
      <c r="AV781" s="13" t="s">
        <v>84</v>
      </c>
      <c r="AW781" s="13" t="s">
        <v>35</v>
      </c>
      <c r="AX781" s="13" t="s">
        <v>82</v>
      </c>
      <c r="AY781" s="202" t="s">
        <v>170</v>
      </c>
    </row>
    <row r="782" spans="1:65" s="2" customFormat="1" ht="16.5" customHeight="1" x14ac:dyDescent="0.2">
      <c r="A782" s="35"/>
      <c r="B782" s="36"/>
      <c r="C782" s="174" t="s">
        <v>1358</v>
      </c>
      <c r="D782" s="174" t="s">
        <v>172</v>
      </c>
      <c r="E782" s="175" t="s">
        <v>1341</v>
      </c>
      <c r="F782" s="176" t="s">
        <v>1342</v>
      </c>
      <c r="G782" s="177" t="s">
        <v>272</v>
      </c>
      <c r="H782" s="178">
        <v>29.1</v>
      </c>
      <c r="I782" s="179"/>
      <c r="J782" s="180">
        <f>ROUND(I782*H782,2)</f>
        <v>0</v>
      </c>
      <c r="K782" s="176" t="s">
        <v>176</v>
      </c>
      <c r="L782" s="40"/>
      <c r="M782" s="181" t="s">
        <v>19</v>
      </c>
      <c r="N782" s="182" t="s">
        <v>45</v>
      </c>
      <c r="O782" s="65"/>
      <c r="P782" s="183">
        <f>O782*H782</f>
        <v>0</v>
      </c>
      <c r="Q782" s="183">
        <v>7.1000000000000002E-4</v>
      </c>
      <c r="R782" s="183">
        <f>Q782*H782</f>
        <v>2.0661000000000002E-2</v>
      </c>
      <c r="S782" s="183">
        <v>0</v>
      </c>
      <c r="T782" s="184">
        <f>S782*H782</f>
        <v>0</v>
      </c>
      <c r="U782" s="35"/>
      <c r="V782" s="35"/>
      <c r="W782" s="35"/>
      <c r="X782" s="35"/>
      <c r="Y782" s="35"/>
      <c r="Z782" s="35"/>
      <c r="AA782" s="35"/>
      <c r="AB782" s="35"/>
      <c r="AC782" s="35"/>
      <c r="AD782" s="35"/>
      <c r="AE782" s="35"/>
      <c r="AR782" s="185" t="s">
        <v>276</v>
      </c>
      <c r="AT782" s="185" t="s">
        <v>172</v>
      </c>
      <c r="AU782" s="185" t="s">
        <v>84</v>
      </c>
      <c r="AY782" s="18" t="s">
        <v>170</v>
      </c>
      <c r="BE782" s="186">
        <f>IF(N782="základní",J782,0)</f>
        <v>0</v>
      </c>
      <c r="BF782" s="186">
        <f>IF(N782="snížená",J782,0)</f>
        <v>0</v>
      </c>
      <c r="BG782" s="186">
        <f>IF(N782="zákl. přenesená",J782,0)</f>
        <v>0</v>
      </c>
      <c r="BH782" s="186">
        <f>IF(N782="sníž. přenesená",J782,0)</f>
        <v>0</v>
      </c>
      <c r="BI782" s="186">
        <f>IF(N782="nulová",J782,0)</f>
        <v>0</v>
      </c>
      <c r="BJ782" s="18" t="s">
        <v>82</v>
      </c>
      <c r="BK782" s="186">
        <f>ROUND(I782*H782,2)</f>
        <v>0</v>
      </c>
      <c r="BL782" s="18" t="s">
        <v>276</v>
      </c>
      <c r="BM782" s="185" t="s">
        <v>3708</v>
      </c>
    </row>
    <row r="783" spans="1:65" s="2" customFormat="1" ht="39" x14ac:dyDescent="0.2">
      <c r="A783" s="35"/>
      <c r="B783" s="36"/>
      <c r="C783" s="37"/>
      <c r="D783" s="187" t="s">
        <v>179</v>
      </c>
      <c r="E783" s="37"/>
      <c r="F783" s="188" t="s">
        <v>1318</v>
      </c>
      <c r="G783" s="37"/>
      <c r="H783" s="37"/>
      <c r="I783" s="189"/>
      <c r="J783" s="37"/>
      <c r="K783" s="37"/>
      <c r="L783" s="40"/>
      <c r="M783" s="190"/>
      <c r="N783" s="191"/>
      <c r="O783" s="65"/>
      <c r="P783" s="65"/>
      <c r="Q783" s="65"/>
      <c r="R783" s="65"/>
      <c r="S783" s="65"/>
      <c r="T783" s="66"/>
      <c r="U783" s="35"/>
      <c r="V783" s="35"/>
      <c r="W783" s="35"/>
      <c r="X783" s="35"/>
      <c r="Y783" s="35"/>
      <c r="Z783" s="35"/>
      <c r="AA783" s="35"/>
      <c r="AB783" s="35"/>
      <c r="AC783" s="35"/>
      <c r="AD783" s="35"/>
      <c r="AE783" s="35"/>
      <c r="AT783" s="18" t="s">
        <v>179</v>
      </c>
      <c r="AU783" s="18" t="s">
        <v>84</v>
      </c>
    </row>
    <row r="784" spans="1:65" s="13" customFormat="1" x14ac:dyDescent="0.2">
      <c r="B784" s="192"/>
      <c r="C784" s="193"/>
      <c r="D784" s="187" t="s">
        <v>181</v>
      </c>
      <c r="E784" s="194" t="s">
        <v>19</v>
      </c>
      <c r="F784" s="195" t="s">
        <v>3709</v>
      </c>
      <c r="G784" s="193"/>
      <c r="H784" s="196">
        <v>29.1</v>
      </c>
      <c r="I784" s="197"/>
      <c r="J784" s="193"/>
      <c r="K784" s="193"/>
      <c r="L784" s="198"/>
      <c r="M784" s="199"/>
      <c r="N784" s="200"/>
      <c r="O784" s="200"/>
      <c r="P784" s="200"/>
      <c r="Q784" s="200"/>
      <c r="R784" s="200"/>
      <c r="S784" s="200"/>
      <c r="T784" s="201"/>
      <c r="AT784" s="202" t="s">
        <v>181</v>
      </c>
      <c r="AU784" s="202" t="s">
        <v>84</v>
      </c>
      <c r="AV784" s="13" t="s">
        <v>84</v>
      </c>
      <c r="AW784" s="13" t="s">
        <v>35</v>
      </c>
      <c r="AX784" s="13" t="s">
        <v>82</v>
      </c>
      <c r="AY784" s="202" t="s">
        <v>170</v>
      </c>
    </row>
    <row r="785" spans="1:65" s="2" customFormat="1" ht="16.5" customHeight="1" x14ac:dyDescent="0.2">
      <c r="A785" s="35"/>
      <c r="B785" s="36"/>
      <c r="C785" s="174" t="s">
        <v>1365</v>
      </c>
      <c r="D785" s="174" t="s">
        <v>172</v>
      </c>
      <c r="E785" s="175" t="s">
        <v>1347</v>
      </c>
      <c r="F785" s="176" t="s">
        <v>1348</v>
      </c>
      <c r="G785" s="177" t="s">
        <v>272</v>
      </c>
      <c r="H785" s="178">
        <v>6.8</v>
      </c>
      <c r="I785" s="179"/>
      <c r="J785" s="180">
        <f>ROUND(I785*H785,2)</f>
        <v>0</v>
      </c>
      <c r="K785" s="176" t="s">
        <v>176</v>
      </c>
      <c r="L785" s="40"/>
      <c r="M785" s="181" t="s">
        <v>19</v>
      </c>
      <c r="N785" s="182" t="s">
        <v>45</v>
      </c>
      <c r="O785" s="65"/>
      <c r="P785" s="183">
        <f>O785*H785</f>
        <v>0</v>
      </c>
      <c r="Q785" s="183">
        <v>2.2399999999999998E-3</v>
      </c>
      <c r="R785" s="183">
        <f>Q785*H785</f>
        <v>1.5231999999999999E-2</v>
      </c>
      <c r="S785" s="183">
        <v>0</v>
      </c>
      <c r="T785" s="184">
        <f>S785*H785</f>
        <v>0</v>
      </c>
      <c r="U785" s="35"/>
      <c r="V785" s="35"/>
      <c r="W785" s="35"/>
      <c r="X785" s="35"/>
      <c r="Y785" s="35"/>
      <c r="Z785" s="35"/>
      <c r="AA785" s="35"/>
      <c r="AB785" s="35"/>
      <c r="AC785" s="35"/>
      <c r="AD785" s="35"/>
      <c r="AE785" s="35"/>
      <c r="AR785" s="185" t="s">
        <v>276</v>
      </c>
      <c r="AT785" s="185" t="s">
        <v>172</v>
      </c>
      <c r="AU785" s="185" t="s">
        <v>84</v>
      </c>
      <c r="AY785" s="18" t="s">
        <v>170</v>
      </c>
      <c r="BE785" s="186">
        <f>IF(N785="základní",J785,0)</f>
        <v>0</v>
      </c>
      <c r="BF785" s="186">
        <f>IF(N785="snížená",J785,0)</f>
        <v>0</v>
      </c>
      <c r="BG785" s="186">
        <f>IF(N785="zákl. přenesená",J785,0)</f>
        <v>0</v>
      </c>
      <c r="BH785" s="186">
        <f>IF(N785="sníž. přenesená",J785,0)</f>
        <v>0</v>
      </c>
      <c r="BI785" s="186">
        <f>IF(N785="nulová",J785,0)</f>
        <v>0</v>
      </c>
      <c r="BJ785" s="18" t="s">
        <v>82</v>
      </c>
      <c r="BK785" s="186">
        <f>ROUND(I785*H785,2)</f>
        <v>0</v>
      </c>
      <c r="BL785" s="18" t="s">
        <v>276</v>
      </c>
      <c r="BM785" s="185" t="s">
        <v>3710</v>
      </c>
    </row>
    <row r="786" spans="1:65" s="2" customFormat="1" ht="39" x14ac:dyDescent="0.2">
      <c r="A786" s="35"/>
      <c r="B786" s="36"/>
      <c r="C786" s="37"/>
      <c r="D786" s="187" t="s">
        <v>179</v>
      </c>
      <c r="E786" s="37"/>
      <c r="F786" s="188" t="s">
        <v>1318</v>
      </c>
      <c r="G786" s="37"/>
      <c r="H786" s="37"/>
      <c r="I786" s="189"/>
      <c r="J786" s="37"/>
      <c r="K786" s="37"/>
      <c r="L786" s="40"/>
      <c r="M786" s="190"/>
      <c r="N786" s="191"/>
      <c r="O786" s="65"/>
      <c r="P786" s="65"/>
      <c r="Q786" s="65"/>
      <c r="R786" s="65"/>
      <c r="S786" s="65"/>
      <c r="T786" s="66"/>
      <c r="U786" s="35"/>
      <c r="V786" s="35"/>
      <c r="W786" s="35"/>
      <c r="X786" s="35"/>
      <c r="Y786" s="35"/>
      <c r="Z786" s="35"/>
      <c r="AA786" s="35"/>
      <c r="AB786" s="35"/>
      <c r="AC786" s="35"/>
      <c r="AD786" s="35"/>
      <c r="AE786" s="35"/>
      <c r="AT786" s="18" t="s">
        <v>179</v>
      </c>
      <c r="AU786" s="18" t="s">
        <v>84</v>
      </c>
    </row>
    <row r="787" spans="1:65" s="13" customFormat="1" x14ac:dyDescent="0.2">
      <c r="B787" s="192"/>
      <c r="C787" s="193"/>
      <c r="D787" s="187" t="s">
        <v>181</v>
      </c>
      <c r="E787" s="194" t="s">
        <v>19</v>
      </c>
      <c r="F787" s="195" t="s">
        <v>3711</v>
      </c>
      <c r="G787" s="193"/>
      <c r="H787" s="196">
        <v>6.8</v>
      </c>
      <c r="I787" s="197"/>
      <c r="J787" s="193"/>
      <c r="K787" s="193"/>
      <c r="L787" s="198"/>
      <c r="M787" s="199"/>
      <c r="N787" s="200"/>
      <c r="O787" s="200"/>
      <c r="P787" s="200"/>
      <c r="Q787" s="200"/>
      <c r="R787" s="200"/>
      <c r="S787" s="200"/>
      <c r="T787" s="201"/>
      <c r="AT787" s="202" t="s">
        <v>181</v>
      </c>
      <c r="AU787" s="202" t="s">
        <v>84</v>
      </c>
      <c r="AV787" s="13" t="s">
        <v>84</v>
      </c>
      <c r="AW787" s="13" t="s">
        <v>35</v>
      </c>
      <c r="AX787" s="13" t="s">
        <v>82</v>
      </c>
      <c r="AY787" s="202" t="s">
        <v>170</v>
      </c>
    </row>
    <row r="788" spans="1:65" s="2" customFormat="1" ht="16.5" customHeight="1" x14ac:dyDescent="0.2">
      <c r="A788" s="35"/>
      <c r="B788" s="36"/>
      <c r="C788" s="174" t="s">
        <v>1373</v>
      </c>
      <c r="D788" s="174" t="s">
        <v>172</v>
      </c>
      <c r="E788" s="175" t="s">
        <v>1354</v>
      </c>
      <c r="F788" s="176" t="s">
        <v>1355</v>
      </c>
      <c r="G788" s="177" t="s">
        <v>272</v>
      </c>
      <c r="H788" s="178">
        <v>18.3</v>
      </c>
      <c r="I788" s="179"/>
      <c r="J788" s="180">
        <f>ROUND(I788*H788,2)</f>
        <v>0</v>
      </c>
      <c r="K788" s="176" t="s">
        <v>176</v>
      </c>
      <c r="L788" s="40"/>
      <c r="M788" s="181" t="s">
        <v>19</v>
      </c>
      <c r="N788" s="182" t="s">
        <v>45</v>
      </c>
      <c r="O788" s="65"/>
      <c r="P788" s="183">
        <f>O788*H788</f>
        <v>0</v>
      </c>
      <c r="Q788" s="183">
        <v>1.9E-3</v>
      </c>
      <c r="R788" s="183">
        <f>Q788*H788</f>
        <v>3.4770000000000002E-2</v>
      </c>
      <c r="S788" s="183">
        <v>0</v>
      </c>
      <c r="T788" s="184">
        <f>S788*H788</f>
        <v>0</v>
      </c>
      <c r="U788" s="35"/>
      <c r="V788" s="35"/>
      <c r="W788" s="35"/>
      <c r="X788" s="35"/>
      <c r="Y788" s="35"/>
      <c r="Z788" s="35"/>
      <c r="AA788" s="35"/>
      <c r="AB788" s="35"/>
      <c r="AC788" s="35"/>
      <c r="AD788" s="35"/>
      <c r="AE788" s="35"/>
      <c r="AR788" s="185" t="s">
        <v>276</v>
      </c>
      <c r="AT788" s="185" t="s">
        <v>172</v>
      </c>
      <c r="AU788" s="185" t="s">
        <v>84</v>
      </c>
      <c r="AY788" s="18" t="s">
        <v>170</v>
      </c>
      <c r="BE788" s="186">
        <f>IF(N788="základní",J788,0)</f>
        <v>0</v>
      </c>
      <c r="BF788" s="186">
        <f>IF(N788="snížená",J788,0)</f>
        <v>0</v>
      </c>
      <c r="BG788" s="186">
        <f>IF(N788="zákl. přenesená",J788,0)</f>
        <v>0</v>
      </c>
      <c r="BH788" s="186">
        <f>IF(N788="sníž. přenesená",J788,0)</f>
        <v>0</v>
      </c>
      <c r="BI788" s="186">
        <f>IF(N788="nulová",J788,0)</f>
        <v>0</v>
      </c>
      <c r="BJ788" s="18" t="s">
        <v>82</v>
      </c>
      <c r="BK788" s="186">
        <f>ROUND(I788*H788,2)</f>
        <v>0</v>
      </c>
      <c r="BL788" s="18" t="s">
        <v>276</v>
      </c>
      <c r="BM788" s="185" t="s">
        <v>3712</v>
      </c>
    </row>
    <row r="789" spans="1:65" s="2" customFormat="1" ht="39" x14ac:dyDescent="0.2">
      <c r="A789" s="35"/>
      <c r="B789" s="36"/>
      <c r="C789" s="37"/>
      <c r="D789" s="187" t="s">
        <v>179</v>
      </c>
      <c r="E789" s="37"/>
      <c r="F789" s="188" t="s">
        <v>1318</v>
      </c>
      <c r="G789" s="37"/>
      <c r="H789" s="37"/>
      <c r="I789" s="189"/>
      <c r="J789" s="37"/>
      <c r="K789" s="37"/>
      <c r="L789" s="40"/>
      <c r="M789" s="190"/>
      <c r="N789" s="191"/>
      <c r="O789" s="65"/>
      <c r="P789" s="65"/>
      <c r="Q789" s="65"/>
      <c r="R789" s="65"/>
      <c r="S789" s="65"/>
      <c r="T789" s="66"/>
      <c r="U789" s="35"/>
      <c r="V789" s="35"/>
      <c r="W789" s="35"/>
      <c r="X789" s="35"/>
      <c r="Y789" s="35"/>
      <c r="Z789" s="35"/>
      <c r="AA789" s="35"/>
      <c r="AB789" s="35"/>
      <c r="AC789" s="35"/>
      <c r="AD789" s="35"/>
      <c r="AE789" s="35"/>
      <c r="AT789" s="18" t="s">
        <v>179</v>
      </c>
      <c r="AU789" s="18" t="s">
        <v>84</v>
      </c>
    </row>
    <row r="790" spans="1:65" s="13" customFormat="1" x14ac:dyDescent="0.2">
      <c r="B790" s="192"/>
      <c r="C790" s="193"/>
      <c r="D790" s="187" t="s">
        <v>181</v>
      </c>
      <c r="E790" s="194" t="s">
        <v>19</v>
      </c>
      <c r="F790" s="195" t="s">
        <v>3713</v>
      </c>
      <c r="G790" s="193"/>
      <c r="H790" s="196">
        <v>18.3</v>
      </c>
      <c r="I790" s="197"/>
      <c r="J790" s="193"/>
      <c r="K790" s="193"/>
      <c r="L790" s="198"/>
      <c r="M790" s="199"/>
      <c r="N790" s="200"/>
      <c r="O790" s="200"/>
      <c r="P790" s="200"/>
      <c r="Q790" s="200"/>
      <c r="R790" s="200"/>
      <c r="S790" s="200"/>
      <c r="T790" s="201"/>
      <c r="AT790" s="202" t="s">
        <v>181</v>
      </c>
      <c r="AU790" s="202" t="s">
        <v>84</v>
      </c>
      <c r="AV790" s="13" t="s">
        <v>84</v>
      </c>
      <c r="AW790" s="13" t="s">
        <v>35</v>
      </c>
      <c r="AX790" s="13" t="s">
        <v>82</v>
      </c>
      <c r="AY790" s="202" t="s">
        <v>170</v>
      </c>
    </row>
    <row r="791" spans="1:65" s="2" customFormat="1" ht="16.5" customHeight="1" x14ac:dyDescent="0.2">
      <c r="A791" s="35"/>
      <c r="B791" s="36"/>
      <c r="C791" s="174" t="s">
        <v>1378</v>
      </c>
      <c r="D791" s="174" t="s">
        <v>172</v>
      </c>
      <c r="E791" s="175" t="s">
        <v>1359</v>
      </c>
      <c r="F791" s="176" t="s">
        <v>1360</v>
      </c>
      <c r="G791" s="177" t="s">
        <v>439</v>
      </c>
      <c r="H791" s="178">
        <v>21</v>
      </c>
      <c r="I791" s="179"/>
      <c r="J791" s="180">
        <f>ROUND(I791*H791,2)</f>
        <v>0</v>
      </c>
      <c r="K791" s="176" t="s">
        <v>176</v>
      </c>
      <c r="L791" s="40"/>
      <c r="M791" s="181" t="s">
        <v>19</v>
      </c>
      <c r="N791" s="182" t="s">
        <v>45</v>
      </c>
      <c r="O791" s="65"/>
      <c r="P791" s="183">
        <f>O791*H791</f>
        <v>0</v>
      </c>
      <c r="Q791" s="183">
        <v>0</v>
      </c>
      <c r="R791" s="183">
        <f>Q791*H791</f>
        <v>0</v>
      </c>
      <c r="S791" s="183">
        <v>0</v>
      </c>
      <c r="T791" s="184">
        <f>S791*H791</f>
        <v>0</v>
      </c>
      <c r="U791" s="35"/>
      <c r="V791" s="35"/>
      <c r="W791" s="35"/>
      <c r="X791" s="35"/>
      <c r="Y791" s="35"/>
      <c r="Z791" s="35"/>
      <c r="AA791" s="35"/>
      <c r="AB791" s="35"/>
      <c r="AC791" s="35"/>
      <c r="AD791" s="35"/>
      <c r="AE791" s="35"/>
      <c r="AR791" s="185" t="s">
        <v>276</v>
      </c>
      <c r="AT791" s="185" t="s">
        <v>172</v>
      </c>
      <c r="AU791" s="185" t="s">
        <v>84</v>
      </c>
      <c r="AY791" s="18" t="s">
        <v>170</v>
      </c>
      <c r="BE791" s="186">
        <f>IF(N791="základní",J791,0)</f>
        <v>0</v>
      </c>
      <c r="BF791" s="186">
        <f>IF(N791="snížená",J791,0)</f>
        <v>0</v>
      </c>
      <c r="BG791" s="186">
        <f>IF(N791="zákl. přenesená",J791,0)</f>
        <v>0</v>
      </c>
      <c r="BH791" s="186">
        <f>IF(N791="sníž. přenesená",J791,0)</f>
        <v>0</v>
      </c>
      <c r="BI791" s="186">
        <f>IF(N791="nulová",J791,0)</f>
        <v>0</v>
      </c>
      <c r="BJ791" s="18" t="s">
        <v>82</v>
      </c>
      <c r="BK791" s="186">
        <f>ROUND(I791*H791,2)</f>
        <v>0</v>
      </c>
      <c r="BL791" s="18" t="s">
        <v>276</v>
      </c>
      <c r="BM791" s="185" t="s">
        <v>3714</v>
      </c>
    </row>
    <row r="792" spans="1:65" s="2" customFormat="1" ht="39" x14ac:dyDescent="0.2">
      <c r="A792" s="35"/>
      <c r="B792" s="36"/>
      <c r="C792" s="37"/>
      <c r="D792" s="187" t="s">
        <v>179</v>
      </c>
      <c r="E792" s="37"/>
      <c r="F792" s="188" t="s">
        <v>1362</v>
      </c>
      <c r="G792" s="37"/>
      <c r="H792" s="37"/>
      <c r="I792" s="189"/>
      <c r="J792" s="37"/>
      <c r="K792" s="37"/>
      <c r="L792" s="40"/>
      <c r="M792" s="190"/>
      <c r="N792" s="191"/>
      <c r="O792" s="65"/>
      <c r="P792" s="65"/>
      <c r="Q792" s="65"/>
      <c r="R792" s="65"/>
      <c r="S792" s="65"/>
      <c r="T792" s="66"/>
      <c r="U792" s="35"/>
      <c r="V792" s="35"/>
      <c r="W792" s="35"/>
      <c r="X792" s="35"/>
      <c r="Y792" s="35"/>
      <c r="Z792" s="35"/>
      <c r="AA792" s="35"/>
      <c r="AB792" s="35"/>
      <c r="AC792" s="35"/>
      <c r="AD792" s="35"/>
      <c r="AE792" s="35"/>
      <c r="AT792" s="18" t="s">
        <v>179</v>
      </c>
      <c r="AU792" s="18" t="s">
        <v>84</v>
      </c>
    </row>
    <row r="793" spans="1:65" s="13" customFormat="1" x14ac:dyDescent="0.2">
      <c r="B793" s="192"/>
      <c r="C793" s="193"/>
      <c r="D793" s="187" t="s">
        <v>181</v>
      </c>
      <c r="E793" s="194" t="s">
        <v>19</v>
      </c>
      <c r="F793" s="195" t="s">
        <v>3715</v>
      </c>
      <c r="G793" s="193"/>
      <c r="H793" s="196">
        <v>12</v>
      </c>
      <c r="I793" s="197"/>
      <c r="J793" s="193"/>
      <c r="K793" s="193"/>
      <c r="L793" s="198"/>
      <c r="M793" s="199"/>
      <c r="N793" s="200"/>
      <c r="O793" s="200"/>
      <c r="P793" s="200"/>
      <c r="Q793" s="200"/>
      <c r="R793" s="200"/>
      <c r="S793" s="200"/>
      <c r="T793" s="201"/>
      <c r="AT793" s="202" t="s">
        <v>181</v>
      </c>
      <c r="AU793" s="202" t="s">
        <v>84</v>
      </c>
      <c r="AV793" s="13" t="s">
        <v>84</v>
      </c>
      <c r="AW793" s="13" t="s">
        <v>35</v>
      </c>
      <c r="AX793" s="13" t="s">
        <v>74</v>
      </c>
      <c r="AY793" s="202" t="s">
        <v>170</v>
      </c>
    </row>
    <row r="794" spans="1:65" s="13" customFormat="1" x14ac:dyDescent="0.2">
      <c r="B794" s="192"/>
      <c r="C794" s="193"/>
      <c r="D794" s="187" t="s">
        <v>181</v>
      </c>
      <c r="E794" s="194" t="s">
        <v>19</v>
      </c>
      <c r="F794" s="195" t="s">
        <v>3716</v>
      </c>
      <c r="G794" s="193"/>
      <c r="H794" s="196">
        <v>2</v>
      </c>
      <c r="I794" s="197"/>
      <c r="J794" s="193"/>
      <c r="K794" s="193"/>
      <c r="L794" s="198"/>
      <c r="M794" s="199"/>
      <c r="N794" s="200"/>
      <c r="O794" s="200"/>
      <c r="P794" s="200"/>
      <c r="Q794" s="200"/>
      <c r="R794" s="200"/>
      <c r="S794" s="200"/>
      <c r="T794" s="201"/>
      <c r="AT794" s="202" t="s">
        <v>181</v>
      </c>
      <c r="AU794" s="202" t="s">
        <v>84</v>
      </c>
      <c r="AV794" s="13" t="s">
        <v>84</v>
      </c>
      <c r="AW794" s="13" t="s">
        <v>35</v>
      </c>
      <c r="AX794" s="13" t="s">
        <v>74</v>
      </c>
      <c r="AY794" s="202" t="s">
        <v>170</v>
      </c>
    </row>
    <row r="795" spans="1:65" s="13" customFormat="1" x14ac:dyDescent="0.2">
      <c r="B795" s="192"/>
      <c r="C795" s="193"/>
      <c r="D795" s="187" t="s">
        <v>181</v>
      </c>
      <c r="E795" s="194" t="s">
        <v>19</v>
      </c>
      <c r="F795" s="195" t="s">
        <v>3717</v>
      </c>
      <c r="G795" s="193"/>
      <c r="H795" s="196">
        <v>7</v>
      </c>
      <c r="I795" s="197"/>
      <c r="J795" s="193"/>
      <c r="K795" s="193"/>
      <c r="L795" s="198"/>
      <c r="M795" s="199"/>
      <c r="N795" s="200"/>
      <c r="O795" s="200"/>
      <c r="P795" s="200"/>
      <c r="Q795" s="200"/>
      <c r="R795" s="200"/>
      <c r="S795" s="200"/>
      <c r="T795" s="201"/>
      <c r="AT795" s="202" t="s">
        <v>181</v>
      </c>
      <c r="AU795" s="202" t="s">
        <v>84</v>
      </c>
      <c r="AV795" s="13" t="s">
        <v>84</v>
      </c>
      <c r="AW795" s="13" t="s">
        <v>35</v>
      </c>
      <c r="AX795" s="13" t="s">
        <v>74</v>
      </c>
      <c r="AY795" s="202" t="s">
        <v>170</v>
      </c>
    </row>
    <row r="796" spans="1:65" s="14" customFormat="1" x14ac:dyDescent="0.2">
      <c r="B796" s="203"/>
      <c r="C796" s="204"/>
      <c r="D796" s="187" t="s">
        <v>181</v>
      </c>
      <c r="E796" s="205" t="s">
        <v>19</v>
      </c>
      <c r="F796" s="206" t="s">
        <v>185</v>
      </c>
      <c r="G796" s="204"/>
      <c r="H796" s="207">
        <v>21</v>
      </c>
      <c r="I796" s="208"/>
      <c r="J796" s="204"/>
      <c r="K796" s="204"/>
      <c r="L796" s="209"/>
      <c r="M796" s="210"/>
      <c r="N796" s="211"/>
      <c r="O796" s="211"/>
      <c r="P796" s="211"/>
      <c r="Q796" s="211"/>
      <c r="R796" s="211"/>
      <c r="S796" s="211"/>
      <c r="T796" s="212"/>
      <c r="AT796" s="213" t="s">
        <v>181</v>
      </c>
      <c r="AU796" s="213" t="s">
        <v>84</v>
      </c>
      <c r="AV796" s="14" t="s">
        <v>177</v>
      </c>
      <c r="AW796" s="14" t="s">
        <v>35</v>
      </c>
      <c r="AX796" s="14" t="s">
        <v>82</v>
      </c>
      <c r="AY796" s="213" t="s">
        <v>170</v>
      </c>
    </row>
    <row r="797" spans="1:65" s="2" customFormat="1" ht="16.5" customHeight="1" x14ac:dyDescent="0.2">
      <c r="A797" s="35"/>
      <c r="B797" s="36"/>
      <c r="C797" s="174" t="s">
        <v>1382</v>
      </c>
      <c r="D797" s="174" t="s">
        <v>172</v>
      </c>
      <c r="E797" s="175" t="s">
        <v>1366</v>
      </c>
      <c r="F797" s="176" t="s">
        <v>1367</v>
      </c>
      <c r="G797" s="177" t="s">
        <v>439</v>
      </c>
      <c r="H797" s="178">
        <v>8</v>
      </c>
      <c r="I797" s="179"/>
      <c r="J797" s="180">
        <f>ROUND(I797*H797,2)</f>
        <v>0</v>
      </c>
      <c r="K797" s="176" t="s">
        <v>176</v>
      </c>
      <c r="L797" s="40"/>
      <c r="M797" s="181" t="s">
        <v>19</v>
      </c>
      <c r="N797" s="182" t="s">
        <v>45</v>
      </c>
      <c r="O797" s="65"/>
      <c r="P797" s="183">
        <f>O797*H797</f>
        <v>0</v>
      </c>
      <c r="Q797" s="183">
        <v>0</v>
      </c>
      <c r="R797" s="183">
        <f>Q797*H797</f>
        <v>0</v>
      </c>
      <c r="S797" s="183">
        <v>0</v>
      </c>
      <c r="T797" s="184">
        <f>S797*H797</f>
        <v>0</v>
      </c>
      <c r="U797" s="35"/>
      <c r="V797" s="35"/>
      <c r="W797" s="35"/>
      <c r="X797" s="35"/>
      <c r="Y797" s="35"/>
      <c r="Z797" s="35"/>
      <c r="AA797" s="35"/>
      <c r="AB797" s="35"/>
      <c r="AC797" s="35"/>
      <c r="AD797" s="35"/>
      <c r="AE797" s="35"/>
      <c r="AR797" s="185" t="s">
        <v>276</v>
      </c>
      <c r="AT797" s="185" t="s">
        <v>172</v>
      </c>
      <c r="AU797" s="185" t="s">
        <v>84</v>
      </c>
      <c r="AY797" s="18" t="s">
        <v>170</v>
      </c>
      <c r="BE797" s="186">
        <f>IF(N797="základní",J797,0)</f>
        <v>0</v>
      </c>
      <c r="BF797" s="186">
        <f>IF(N797="snížená",J797,0)</f>
        <v>0</v>
      </c>
      <c r="BG797" s="186">
        <f>IF(N797="zákl. přenesená",J797,0)</f>
        <v>0</v>
      </c>
      <c r="BH797" s="186">
        <f>IF(N797="sníž. přenesená",J797,0)</f>
        <v>0</v>
      </c>
      <c r="BI797" s="186">
        <f>IF(N797="nulová",J797,0)</f>
        <v>0</v>
      </c>
      <c r="BJ797" s="18" t="s">
        <v>82</v>
      </c>
      <c r="BK797" s="186">
        <f>ROUND(I797*H797,2)</f>
        <v>0</v>
      </c>
      <c r="BL797" s="18" t="s">
        <v>276</v>
      </c>
      <c r="BM797" s="185" t="s">
        <v>3718</v>
      </c>
    </row>
    <row r="798" spans="1:65" s="2" customFormat="1" ht="39" x14ac:dyDescent="0.2">
      <c r="A798" s="35"/>
      <c r="B798" s="36"/>
      <c r="C798" s="37"/>
      <c r="D798" s="187" t="s">
        <v>179</v>
      </c>
      <c r="E798" s="37"/>
      <c r="F798" s="188" t="s">
        <v>1362</v>
      </c>
      <c r="G798" s="37"/>
      <c r="H798" s="37"/>
      <c r="I798" s="189"/>
      <c r="J798" s="37"/>
      <c r="K798" s="37"/>
      <c r="L798" s="40"/>
      <c r="M798" s="190"/>
      <c r="N798" s="191"/>
      <c r="O798" s="65"/>
      <c r="P798" s="65"/>
      <c r="Q798" s="65"/>
      <c r="R798" s="65"/>
      <c r="S798" s="65"/>
      <c r="T798" s="66"/>
      <c r="U798" s="35"/>
      <c r="V798" s="35"/>
      <c r="W798" s="35"/>
      <c r="X798" s="35"/>
      <c r="Y798" s="35"/>
      <c r="Z798" s="35"/>
      <c r="AA798" s="35"/>
      <c r="AB798" s="35"/>
      <c r="AC798" s="35"/>
      <c r="AD798" s="35"/>
      <c r="AE798" s="35"/>
      <c r="AT798" s="18" t="s">
        <v>179</v>
      </c>
      <c r="AU798" s="18" t="s">
        <v>84</v>
      </c>
    </row>
    <row r="799" spans="1:65" s="13" customFormat="1" x14ac:dyDescent="0.2">
      <c r="B799" s="192"/>
      <c r="C799" s="193"/>
      <c r="D799" s="187" t="s">
        <v>181</v>
      </c>
      <c r="E799" s="194" t="s">
        <v>19</v>
      </c>
      <c r="F799" s="195" t="s">
        <v>3719</v>
      </c>
      <c r="G799" s="193"/>
      <c r="H799" s="196">
        <v>2</v>
      </c>
      <c r="I799" s="197"/>
      <c r="J799" s="193"/>
      <c r="K799" s="193"/>
      <c r="L799" s="198"/>
      <c r="M799" s="199"/>
      <c r="N799" s="200"/>
      <c r="O799" s="200"/>
      <c r="P799" s="200"/>
      <c r="Q799" s="200"/>
      <c r="R799" s="200"/>
      <c r="S799" s="200"/>
      <c r="T799" s="201"/>
      <c r="AT799" s="202" t="s">
        <v>181</v>
      </c>
      <c r="AU799" s="202" t="s">
        <v>84</v>
      </c>
      <c r="AV799" s="13" t="s">
        <v>84</v>
      </c>
      <c r="AW799" s="13" t="s">
        <v>35</v>
      </c>
      <c r="AX799" s="13" t="s">
        <v>74</v>
      </c>
      <c r="AY799" s="202" t="s">
        <v>170</v>
      </c>
    </row>
    <row r="800" spans="1:65" s="13" customFormat="1" x14ac:dyDescent="0.2">
      <c r="B800" s="192"/>
      <c r="C800" s="193"/>
      <c r="D800" s="187" t="s">
        <v>181</v>
      </c>
      <c r="E800" s="194" t="s">
        <v>19</v>
      </c>
      <c r="F800" s="195" t="s">
        <v>3720</v>
      </c>
      <c r="G800" s="193"/>
      <c r="H800" s="196">
        <v>4</v>
      </c>
      <c r="I800" s="197"/>
      <c r="J800" s="193"/>
      <c r="K800" s="193"/>
      <c r="L800" s="198"/>
      <c r="M800" s="199"/>
      <c r="N800" s="200"/>
      <c r="O800" s="200"/>
      <c r="P800" s="200"/>
      <c r="Q800" s="200"/>
      <c r="R800" s="200"/>
      <c r="S800" s="200"/>
      <c r="T800" s="201"/>
      <c r="AT800" s="202" t="s">
        <v>181</v>
      </c>
      <c r="AU800" s="202" t="s">
        <v>84</v>
      </c>
      <c r="AV800" s="13" t="s">
        <v>84</v>
      </c>
      <c r="AW800" s="13" t="s">
        <v>35</v>
      </c>
      <c r="AX800" s="13" t="s">
        <v>74</v>
      </c>
      <c r="AY800" s="202" t="s">
        <v>170</v>
      </c>
    </row>
    <row r="801" spans="1:65" s="13" customFormat="1" x14ac:dyDescent="0.2">
      <c r="B801" s="192"/>
      <c r="C801" s="193"/>
      <c r="D801" s="187" t="s">
        <v>181</v>
      </c>
      <c r="E801" s="194" t="s">
        <v>19</v>
      </c>
      <c r="F801" s="195" t="s">
        <v>3721</v>
      </c>
      <c r="G801" s="193"/>
      <c r="H801" s="196">
        <v>1</v>
      </c>
      <c r="I801" s="197"/>
      <c r="J801" s="193"/>
      <c r="K801" s="193"/>
      <c r="L801" s="198"/>
      <c r="M801" s="199"/>
      <c r="N801" s="200"/>
      <c r="O801" s="200"/>
      <c r="P801" s="200"/>
      <c r="Q801" s="200"/>
      <c r="R801" s="200"/>
      <c r="S801" s="200"/>
      <c r="T801" s="201"/>
      <c r="AT801" s="202" t="s">
        <v>181</v>
      </c>
      <c r="AU801" s="202" t="s">
        <v>84</v>
      </c>
      <c r="AV801" s="13" t="s">
        <v>84</v>
      </c>
      <c r="AW801" s="13" t="s">
        <v>35</v>
      </c>
      <c r="AX801" s="13" t="s">
        <v>74</v>
      </c>
      <c r="AY801" s="202" t="s">
        <v>170</v>
      </c>
    </row>
    <row r="802" spans="1:65" s="13" customFormat="1" x14ac:dyDescent="0.2">
      <c r="B802" s="192"/>
      <c r="C802" s="193"/>
      <c r="D802" s="187" t="s">
        <v>181</v>
      </c>
      <c r="E802" s="194" t="s">
        <v>19</v>
      </c>
      <c r="F802" s="195" t="s">
        <v>3722</v>
      </c>
      <c r="G802" s="193"/>
      <c r="H802" s="196">
        <v>1</v>
      </c>
      <c r="I802" s="197"/>
      <c r="J802" s="193"/>
      <c r="K802" s="193"/>
      <c r="L802" s="198"/>
      <c r="M802" s="199"/>
      <c r="N802" s="200"/>
      <c r="O802" s="200"/>
      <c r="P802" s="200"/>
      <c r="Q802" s="200"/>
      <c r="R802" s="200"/>
      <c r="S802" s="200"/>
      <c r="T802" s="201"/>
      <c r="AT802" s="202" t="s">
        <v>181</v>
      </c>
      <c r="AU802" s="202" t="s">
        <v>84</v>
      </c>
      <c r="AV802" s="13" t="s">
        <v>84</v>
      </c>
      <c r="AW802" s="13" t="s">
        <v>35</v>
      </c>
      <c r="AX802" s="13" t="s">
        <v>74</v>
      </c>
      <c r="AY802" s="202" t="s">
        <v>170</v>
      </c>
    </row>
    <row r="803" spans="1:65" s="14" customFormat="1" x14ac:dyDescent="0.2">
      <c r="B803" s="203"/>
      <c r="C803" s="204"/>
      <c r="D803" s="187" t="s">
        <v>181</v>
      </c>
      <c r="E803" s="205" t="s">
        <v>19</v>
      </c>
      <c r="F803" s="206" t="s">
        <v>185</v>
      </c>
      <c r="G803" s="204"/>
      <c r="H803" s="207">
        <v>8</v>
      </c>
      <c r="I803" s="208"/>
      <c r="J803" s="204"/>
      <c r="K803" s="204"/>
      <c r="L803" s="209"/>
      <c r="M803" s="210"/>
      <c r="N803" s="211"/>
      <c r="O803" s="211"/>
      <c r="P803" s="211"/>
      <c r="Q803" s="211"/>
      <c r="R803" s="211"/>
      <c r="S803" s="211"/>
      <c r="T803" s="212"/>
      <c r="AT803" s="213" t="s">
        <v>181</v>
      </c>
      <c r="AU803" s="213" t="s">
        <v>84</v>
      </c>
      <c r="AV803" s="14" t="s">
        <v>177</v>
      </c>
      <c r="AW803" s="14" t="s">
        <v>35</v>
      </c>
      <c r="AX803" s="14" t="s">
        <v>82</v>
      </c>
      <c r="AY803" s="213" t="s">
        <v>170</v>
      </c>
    </row>
    <row r="804" spans="1:65" s="2" customFormat="1" ht="16.5" customHeight="1" x14ac:dyDescent="0.2">
      <c r="A804" s="35"/>
      <c r="B804" s="36"/>
      <c r="C804" s="174" t="s">
        <v>1386</v>
      </c>
      <c r="D804" s="174" t="s">
        <v>172</v>
      </c>
      <c r="E804" s="175" t="s">
        <v>1374</v>
      </c>
      <c r="F804" s="176" t="s">
        <v>1375</v>
      </c>
      <c r="G804" s="177" t="s">
        <v>439</v>
      </c>
      <c r="H804" s="178">
        <v>6</v>
      </c>
      <c r="I804" s="179"/>
      <c r="J804" s="180">
        <f>ROUND(I804*H804,2)</f>
        <v>0</v>
      </c>
      <c r="K804" s="176" t="s">
        <v>176</v>
      </c>
      <c r="L804" s="40"/>
      <c r="M804" s="181" t="s">
        <v>19</v>
      </c>
      <c r="N804" s="182" t="s">
        <v>45</v>
      </c>
      <c r="O804" s="65"/>
      <c r="P804" s="183">
        <f>O804*H804</f>
        <v>0</v>
      </c>
      <c r="Q804" s="183">
        <v>0</v>
      </c>
      <c r="R804" s="183">
        <f>Q804*H804</f>
        <v>0</v>
      </c>
      <c r="S804" s="183">
        <v>0</v>
      </c>
      <c r="T804" s="184">
        <f>S804*H804</f>
        <v>0</v>
      </c>
      <c r="U804" s="35"/>
      <c r="V804" s="35"/>
      <c r="W804" s="35"/>
      <c r="X804" s="35"/>
      <c r="Y804" s="35"/>
      <c r="Z804" s="35"/>
      <c r="AA804" s="35"/>
      <c r="AB804" s="35"/>
      <c r="AC804" s="35"/>
      <c r="AD804" s="35"/>
      <c r="AE804" s="35"/>
      <c r="AR804" s="185" t="s">
        <v>276</v>
      </c>
      <c r="AT804" s="185" t="s">
        <v>172</v>
      </c>
      <c r="AU804" s="185" t="s">
        <v>84</v>
      </c>
      <c r="AY804" s="18" t="s">
        <v>170</v>
      </c>
      <c r="BE804" s="186">
        <f>IF(N804="základní",J804,0)</f>
        <v>0</v>
      </c>
      <c r="BF804" s="186">
        <f>IF(N804="snížená",J804,0)</f>
        <v>0</v>
      </c>
      <c r="BG804" s="186">
        <f>IF(N804="zákl. přenesená",J804,0)</f>
        <v>0</v>
      </c>
      <c r="BH804" s="186">
        <f>IF(N804="sníž. přenesená",J804,0)</f>
        <v>0</v>
      </c>
      <c r="BI804" s="186">
        <f>IF(N804="nulová",J804,0)</f>
        <v>0</v>
      </c>
      <c r="BJ804" s="18" t="s">
        <v>82</v>
      </c>
      <c r="BK804" s="186">
        <f>ROUND(I804*H804,2)</f>
        <v>0</v>
      </c>
      <c r="BL804" s="18" t="s">
        <v>276</v>
      </c>
      <c r="BM804" s="185" t="s">
        <v>3723</v>
      </c>
    </row>
    <row r="805" spans="1:65" s="2" customFormat="1" ht="39" x14ac:dyDescent="0.2">
      <c r="A805" s="35"/>
      <c r="B805" s="36"/>
      <c r="C805" s="37"/>
      <c r="D805" s="187" t="s">
        <v>179</v>
      </c>
      <c r="E805" s="37"/>
      <c r="F805" s="188" t="s">
        <v>1362</v>
      </c>
      <c r="G805" s="37"/>
      <c r="H805" s="37"/>
      <c r="I805" s="189"/>
      <c r="J805" s="37"/>
      <c r="K805" s="37"/>
      <c r="L805" s="40"/>
      <c r="M805" s="190"/>
      <c r="N805" s="191"/>
      <c r="O805" s="65"/>
      <c r="P805" s="65"/>
      <c r="Q805" s="65"/>
      <c r="R805" s="65"/>
      <c r="S805" s="65"/>
      <c r="T805" s="66"/>
      <c r="U805" s="35"/>
      <c r="V805" s="35"/>
      <c r="W805" s="35"/>
      <c r="X805" s="35"/>
      <c r="Y805" s="35"/>
      <c r="Z805" s="35"/>
      <c r="AA805" s="35"/>
      <c r="AB805" s="35"/>
      <c r="AC805" s="35"/>
      <c r="AD805" s="35"/>
      <c r="AE805" s="35"/>
      <c r="AT805" s="18" t="s">
        <v>179</v>
      </c>
      <c r="AU805" s="18" t="s">
        <v>84</v>
      </c>
    </row>
    <row r="806" spans="1:65" s="13" customFormat="1" x14ac:dyDescent="0.2">
      <c r="B806" s="192"/>
      <c r="C806" s="193"/>
      <c r="D806" s="187" t="s">
        <v>181</v>
      </c>
      <c r="E806" s="194" t="s">
        <v>19</v>
      </c>
      <c r="F806" s="195" t="s">
        <v>3724</v>
      </c>
      <c r="G806" s="193"/>
      <c r="H806" s="196">
        <v>6</v>
      </c>
      <c r="I806" s="197"/>
      <c r="J806" s="193"/>
      <c r="K806" s="193"/>
      <c r="L806" s="198"/>
      <c r="M806" s="199"/>
      <c r="N806" s="200"/>
      <c r="O806" s="200"/>
      <c r="P806" s="200"/>
      <c r="Q806" s="200"/>
      <c r="R806" s="200"/>
      <c r="S806" s="200"/>
      <c r="T806" s="201"/>
      <c r="AT806" s="202" t="s">
        <v>181</v>
      </c>
      <c r="AU806" s="202" t="s">
        <v>84</v>
      </c>
      <c r="AV806" s="13" t="s">
        <v>84</v>
      </c>
      <c r="AW806" s="13" t="s">
        <v>35</v>
      </c>
      <c r="AX806" s="13" t="s">
        <v>74</v>
      </c>
      <c r="AY806" s="202" t="s">
        <v>170</v>
      </c>
    </row>
    <row r="807" spans="1:65" s="14" customFormat="1" x14ac:dyDescent="0.2">
      <c r="B807" s="203"/>
      <c r="C807" s="204"/>
      <c r="D807" s="187" t="s">
        <v>181</v>
      </c>
      <c r="E807" s="205" t="s">
        <v>19</v>
      </c>
      <c r="F807" s="206" t="s">
        <v>185</v>
      </c>
      <c r="G807" s="204"/>
      <c r="H807" s="207">
        <v>6</v>
      </c>
      <c r="I807" s="208"/>
      <c r="J807" s="204"/>
      <c r="K807" s="204"/>
      <c r="L807" s="209"/>
      <c r="M807" s="210"/>
      <c r="N807" s="211"/>
      <c r="O807" s="211"/>
      <c r="P807" s="211"/>
      <c r="Q807" s="211"/>
      <c r="R807" s="211"/>
      <c r="S807" s="211"/>
      <c r="T807" s="212"/>
      <c r="AT807" s="213" t="s">
        <v>181</v>
      </c>
      <c r="AU807" s="213" t="s">
        <v>84</v>
      </c>
      <c r="AV807" s="14" t="s">
        <v>177</v>
      </c>
      <c r="AW807" s="14" t="s">
        <v>35</v>
      </c>
      <c r="AX807" s="14" t="s">
        <v>82</v>
      </c>
      <c r="AY807" s="213" t="s">
        <v>170</v>
      </c>
    </row>
    <row r="808" spans="1:65" s="2" customFormat="1" ht="16.5" customHeight="1" x14ac:dyDescent="0.2">
      <c r="A808" s="35"/>
      <c r="B808" s="36"/>
      <c r="C808" s="174" t="s">
        <v>1390</v>
      </c>
      <c r="D808" s="174" t="s">
        <v>172</v>
      </c>
      <c r="E808" s="175" t="s">
        <v>1379</v>
      </c>
      <c r="F808" s="176" t="s">
        <v>1380</v>
      </c>
      <c r="G808" s="177" t="s">
        <v>439</v>
      </c>
      <c r="H808" s="178">
        <v>2</v>
      </c>
      <c r="I808" s="179"/>
      <c r="J808" s="180">
        <f t="shared" ref="J808:J816" si="10">ROUND(I808*H808,2)</f>
        <v>0</v>
      </c>
      <c r="K808" s="176" t="s">
        <v>176</v>
      </c>
      <c r="L808" s="40"/>
      <c r="M808" s="181" t="s">
        <v>19</v>
      </c>
      <c r="N808" s="182" t="s">
        <v>45</v>
      </c>
      <c r="O808" s="65"/>
      <c r="P808" s="183">
        <f t="shared" ref="P808:P816" si="11">O808*H808</f>
        <v>0</v>
      </c>
      <c r="Q808" s="183">
        <v>8.9999999999999998E-4</v>
      </c>
      <c r="R808" s="183">
        <f t="shared" ref="R808:R816" si="12">Q808*H808</f>
        <v>1.8E-3</v>
      </c>
      <c r="S808" s="183">
        <v>0</v>
      </c>
      <c r="T808" s="184">
        <f t="shared" ref="T808:T816" si="13">S808*H808</f>
        <v>0</v>
      </c>
      <c r="U808" s="35"/>
      <c r="V808" s="35"/>
      <c r="W808" s="35"/>
      <c r="X808" s="35"/>
      <c r="Y808" s="35"/>
      <c r="Z808" s="35"/>
      <c r="AA808" s="35"/>
      <c r="AB808" s="35"/>
      <c r="AC808" s="35"/>
      <c r="AD808" s="35"/>
      <c r="AE808" s="35"/>
      <c r="AR808" s="185" t="s">
        <v>276</v>
      </c>
      <c r="AT808" s="185" t="s">
        <v>172</v>
      </c>
      <c r="AU808" s="185" t="s">
        <v>84</v>
      </c>
      <c r="AY808" s="18" t="s">
        <v>170</v>
      </c>
      <c r="BE808" s="186">
        <f t="shared" ref="BE808:BE816" si="14">IF(N808="základní",J808,0)</f>
        <v>0</v>
      </c>
      <c r="BF808" s="186">
        <f t="shared" ref="BF808:BF816" si="15">IF(N808="snížená",J808,0)</f>
        <v>0</v>
      </c>
      <c r="BG808" s="186">
        <f t="shared" ref="BG808:BG816" si="16">IF(N808="zákl. přenesená",J808,0)</f>
        <v>0</v>
      </c>
      <c r="BH808" s="186">
        <f t="shared" ref="BH808:BH816" si="17">IF(N808="sníž. přenesená",J808,0)</f>
        <v>0</v>
      </c>
      <c r="BI808" s="186">
        <f t="shared" ref="BI808:BI816" si="18">IF(N808="nulová",J808,0)</f>
        <v>0</v>
      </c>
      <c r="BJ808" s="18" t="s">
        <v>82</v>
      </c>
      <c r="BK808" s="186">
        <f t="shared" ref="BK808:BK816" si="19">ROUND(I808*H808,2)</f>
        <v>0</v>
      </c>
      <c r="BL808" s="18" t="s">
        <v>276</v>
      </c>
      <c r="BM808" s="185" t="s">
        <v>3725</v>
      </c>
    </row>
    <row r="809" spans="1:65" s="2" customFormat="1" ht="16.5" customHeight="1" x14ac:dyDescent="0.2">
      <c r="A809" s="35"/>
      <c r="B809" s="36"/>
      <c r="C809" s="174" t="s">
        <v>1394</v>
      </c>
      <c r="D809" s="174" t="s">
        <v>172</v>
      </c>
      <c r="E809" s="175" t="s">
        <v>1383</v>
      </c>
      <c r="F809" s="176" t="s">
        <v>1384</v>
      </c>
      <c r="G809" s="177" t="s">
        <v>439</v>
      </c>
      <c r="H809" s="178">
        <v>4</v>
      </c>
      <c r="I809" s="179"/>
      <c r="J809" s="180">
        <f t="shared" si="10"/>
        <v>0</v>
      </c>
      <c r="K809" s="176" t="s">
        <v>176</v>
      </c>
      <c r="L809" s="40"/>
      <c r="M809" s="181" t="s">
        <v>19</v>
      </c>
      <c r="N809" s="182" t="s">
        <v>45</v>
      </c>
      <c r="O809" s="65"/>
      <c r="P809" s="183">
        <f t="shared" si="11"/>
        <v>0</v>
      </c>
      <c r="Q809" s="183">
        <v>4.9500000000000004E-3</v>
      </c>
      <c r="R809" s="183">
        <f t="shared" si="12"/>
        <v>1.9800000000000002E-2</v>
      </c>
      <c r="S809" s="183">
        <v>0</v>
      </c>
      <c r="T809" s="184">
        <f t="shared" si="13"/>
        <v>0</v>
      </c>
      <c r="U809" s="35"/>
      <c r="V809" s="35"/>
      <c r="W809" s="35"/>
      <c r="X809" s="35"/>
      <c r="Y809" s="35"/>
      <c r="Z809" s="35"/>
      <c r="AA809" s="35"/>
      <c r="AB809" s="35"/>
      <c r="AC809" s="35"/>
      <c r="AD809" s="35"/>
      <c r="AE809" s="35"/>
      <c r="AR809" s="185" t="s">
        <v>276</v>
      </c>
      <c r="AT809" s="185" t="s">
        <v>172</v>
      </c>
      <c r="AU809" s="185" t="s">
        <v>84</v>
      </c>
      <c r="AY809" s="18" t="s">
        <v>170</v>
      </c>
      <c r="BE809" s="186">
        <f t="shared" si="14"/>
        <v>0</v>
      </c>
      <c r="BF809" s="186">
        <f t="shared" si="15"/>
        <v>0</v>
      </c>
      <c r="BG809" s="186">
        <f t="shared" si="16"/>
        <v>0</v>
      </c>
      <c r="BH809" s="186">
        <f t="shared" si="17"/>
        <v>0</v>
      </c>
      <c r="BI809" s="186">
        <f t="shared" si="18"/>
        <v>0</v>
      </c>
      <c r="BJ809" s="18" t="s">
        <v>82</v>
      </c>
      <c r="BK809" s="186">
        <f t="shared" si="19"/>
        <v>0</v>
      </c>
      <c r="BL809" s="18" t="s">
        <v>276</v>
      </c>
      <c r="BM809" s="185" t="s">
        <v>3726</v>
      </c>
    </row>
    <row r="810" spans="1:65" s="2" customFormat="1" ht="16.5" customHeight="1" x14ac:dyDescent="0.2">
      <c r="A810" s="35"/>
      <c r="B810" s="36"/>
      <c r="C810" s="174" t="s">
        <v>1398</v>
      </c>
      <c r="D810" s="174" t="s">
        <v>172</v>
      </c>
      <c r="E810" s="175" t="s">
        <v>1387</v>
      </c>
      <c r="F810" s="176" t="s">
        <v>1388</v>
      </c>
      <c r="G810" s="177" t="s">
        <v>439</v>
      </c>
      <c r="H810" s="178">
        <v>4</v>
      </c>
      <c r="I810" s="179"/>
      <c r="J810" s="180">
        <f t="shared" si="10"/>
        <v>0</v>
      </c>
      <c r="K810" s="176" t="s">
        <v>176</v>
      </c>
      <c r="L810" s="40"/>
      <c r="M810" s="181" t="s">
        <v>19</v>
      </c>
      <c r="N810" s="182" t="s">
        <v>45</v>
      </c>
      <c r="O810" s="65"/>
      <c r="P810" s="183">
        <f t="shared" si="11"/>
        <v>0</v>
      </c>
      <c r="Q810" s="183">
        <v>2.2000000000000001E-4</v>
      </c>
      <c r="R810" s="183">
        <f t="shared" si="12"/>
        <v>8.8000000000000003E-4</v>
      </c>
      <c r="S810" s="183">
        <v>0</v>
      </c>
      <c r="T810" s="184">
        <f t="shared" si="13"/>
        <v>0</v>
      </c>
      <c r="U810" s="35"/>
      <c r="V810" s="35"/>
      <c r="W810" s="35"/>
      <c r="X810" s="35"/>
      <c r="Y810" s="35"/>
      <c r="Z810" s="35"/>
      <c r="AA810" s="35"/>
      <c r="AB810" s="35"/>
      <c r="AC810" s="35"/>
      <c r="AD810" s="35"/>
      <c r="AE810" s="35"/>
      <c r="AR810" s="185" t="s">
        <v>276</v>
      </c>
      <c r="AT810" s="185" t="s">
        <v>172</v>
      </c>
      <c r="AU810" s="185" t="s">
        <v>84</v>
      </c>
      <c r="AY810" s="18" t="s">
        <v>170</v>
      </c>
      <c r="BE810" s="186">
        <f t="shared" si="14"/>
        <v>0</v>
      </c>
      <c r="BF810" s="186">
        <f t="shared" si="15"/>
        <v>0</v>
      </c>
      <c r="BG810" s="186">
        <f t="shared" si="16"/>
        <v>0</v>
      </c>
      <c r="BH810" s="186">
        <f t="shared" si="17"/>
        <v>0</v>
      </c>
      <c r="BI810" s="186">
        <f t="shared" si="18"/>
        <v>0</v>
      </c>
      <c r="BJ810" s="18" t="s">
        <v>82</v>
      </c>
      <c r="BK810" s="186">
        <f t="shared" si="19"/>
        <v>0</v>
      </c>
      <c r="BL810" s="18" t="s">
        <v>276</v>
      </c>
      <c r="BM810" s="185" t="s">
        <v>3727</v>
      </c>
    </row>
    <row r="811" spans="1:65" s="2" customFormat="1" ht="16.5" customHeight="1" x14ac:dyDescent="0.2">
      <c r="A811" s="35"/>
      <c r="B811" s="36"/>
      <c r="C811" s="174" t="s">
        <v>1402</v>
      </c>
      <c r="D811" s="174" t="s">
        <v>172</v>
      </c>
      <c r="E811" s="175" t="s">
        <v>1391</v>
      </c>
      <c r="F811" s="176" t="s">
        <v>1392</v>
      </c>
      <c r="G811" s="177" t="s">
        <v>439</v>
      </c>
      <c r="H811" s="178">
        <v>5</v>
      </c>
      <c r="I811" s="179"/>
      <c r="J811" s="180">
        <f t="shared" si="10"/>
        <v>0</v>
      </c>
      <c r="K811" s="176" t="s">
        <v>176</v>
      </c>
      <c r="L811" s="40"/>
      <c r="M811" s="181" t="s">
        <v>19</v>
      </c>
      <c r="N811" s="182" t="s">
        <v>45</v>
      </c>
      <c r="O811" s="65"/>
      <c r="P811" s="183">
        <f t="shared" si="11"/>
        <v>0</v>
      </c>
      <c r="Q811" s="183">
        <v>6.0000000000000002E-5</v>
      </c>
      <c r="R811" s="183">
        <f t="shared" si="12"/>
        <v>3.0000000000000003E-4</v>
      </c>
      <c r="S811" s="183">
        <v>0</v>
      </c>
      <c r="T811" s="184">
        <f t="shared" si="13"/>
        <v>0</v>
      </c>
      <c r="U811" s="35"/>
      <c r="V811" s="35"/>
      <c r="W811" s="35"/>
      <c r="X811" s="35"/>
      <c r="Y811" s="35"/>
      <c r="Z811" s="35"/>
      <c r="AA811" s="35"/>
      <c r="AB811" s="35"/>
      <c r="AC811" s="35"/>
      <c r="AD811" s="35"/>
      <c r="AE811" s="35"/>
      <c r="AR811" s="185" t="s">
        <v>276</v>
      </c>
      <c r="AT811" s="185" t="s">
        <v>172</v>
      </c>
      <c r="AU811" s="185" t="s">
        <v>84</v>
      </c>
      <c r="AY811" s="18" t="s">
        <v>170</v>
      </c>
      <c r="BE811" s="186">
        <f t="shared" si="14"/>
        <v>0</v>
      </c>
      <c r="BF811" s="186">
        <f t="shared" si="15"/>
        <v>0</v>
      </c>
      <c r="BG811" s="186">
        <f t="shared" si="16"/>
        <v>0</v>
      </c>
      <c r="BH811" s="186">
        <f t="shared" si="17"/>
        <v>0</v>
      </c>
      <c r="BI811" s="186">
        <f t="shared" si="18"/>
        <v>0</v>
      </c>
      <c r="BJ811" s="18" t="s">
        <v>82</v>
      </c>
      <c r="BK811" s="186">
        <f t="shared" si="19"/>
        <v>0</v>
      </c>
      <c r="BL811" s="18" t="s">
        <v>276</v>
      </c>
      <c r="BM811" s="185" t="s">
        <v>3728</v>
      </c>
    </row>
    <row r="812" spans="1:65" s="2" customFormat="1" ht="16.5" customHeight="1" x14ac:dyDescent="0.2">
      <c r="A812" s="35"/>
      <c r="B812" s="36"/>
      <c r="C812" s="214" t="s">
        <v>1406</v>
      </c>
      <c r="D812" s="214" t="s">
        <v>239</v>
      </c>
      <c r="E812" s="215" t="s">
        <v>3729</v>
      </c>
      <c r="F812" s="216" t="s">
        <v>3730</v>
      </c>
      <c r="G812" s="217" t="s">
        <v>439</v>
      </c>
      <c r="H812" s="218">
        <v>3</v>
      </c>
      <c r="I812" s="219"/>
      <c r="J812" s="220">
        <f t="shared" si="10"/>
        <v>0</v>
      </c>
      <c r="K812" s="216" t="s">
        <v>176</v>
      </c>
      <c r="L812" s="221"/>
      <c r="M812" s="222" t="s">
        <v>19</v>
      </c>
      <c r="N812" s="223" t="s">
        <v>45</v>
      </c>
      <c r="O812" s="65"/>
      <c r="P812" s="183">
        <f t="shared" si="11"/>
        <v>0</v>
      </c>
      <c r="Q812" s="183">
        <v>3.3E-4</v>
      </c>
      <c r="R812" s="183">
        <f t="shared" si="12"/>
        <v>9.8999999999999999E-4</v>
      </c>
      <c r="S812" s="183">
        <v>0</v>
      </c>
      <c r="T812" s="184">
        <f t="shared" si="13"/>
        <v>0</v>
      </c>
      <c r="U812" s="35"/>
      <c r="V812" s="35"/>
      <c r="W812" s="35"/>
      <c r="X812" s="35"/>
      <c r="Y812" s="35"/>
      <c r="Z812" s="35"/>
      <c r="AA812" s="35"/>
      <c r="AB812" s="35"/>
      <c r="AC812" s="35"/>
      <c r="AD812" s="35"/>
      <c r="AE812" s="35"/>
      <c r="AR812" s="185" t="s">
        <v>426</v>
      </c>
      <c r="AT812" s="185" t="s">
        <v>239</v>
      </c>
      <c r="AU812" s="185" t="s">
        <v>84</v>
      </c>
      <c r="AY812" s="18" t="s">
        <v>170</v>
      </c>
      <c r="BE812" s="186">
        <f t="shared" si="14"/>
        <v>0</v>
      </c>
      <c r="BF812" s="186">
        <f t="shared" si="15"/>
        <v>0</v>
      </c>
      <c r="BG812" s="186">
        <f t="shared" si="16"/>
        <v>0</v>
      </c>
      <c r="BH812" s="186">
        <f t="shared" si="17"/>
        <v>0</v>
      </c>
      <c r="BI812" s="186">
        <f t="shared" si="18"/>
        <v>0</v>
      </c>
      <c r="BJ812" s="18" t="s">
        <v>82</v>
      </c>
      <c r="BK812" s="186">
        <f t="shared" si="19"/>
        <v>0</v>
      </c>
      <c r="BL812" s="18" t="s">
        <v>276</v>
      </c>
      <c r="BM812" s="185" t="s">
        <v>3731</v>
      </c>
    </row>
    <row r="813" spans="1:65" s="2" customFormat="1" ht="16.5" customHeight="1" x14ac:dyDescent="0.2">
      <c r="A813" s="35"/>
      <c r="B813" s="36"/>
      <c r="C813" s="214" t="s">
        <v>1411</v>
      </c>
      <c r="D813" s="214" t="s">
        <v>239</v>
      </c>
      <c r="E813" s="215" t="s">
        <v>1395</v>
      </c>
      <c r="F813" s="216" t="s">
        <v>1396</v>
      </c>
      <c r="G813" s="217" t="s">
        <v>439</v>
      </c>
      <c r="H813" s="218">
        <v>2</v>
      </c>
      <c r="I813" s="219"/>
      <c r="J813" s="220">
        <f t="shared" si="10"/>
        <v>0</v>
      </c>
      <c r="K813" s="216" t="s">
        <v>176</v>
      </c>
      <c r="L813" s="221"/>
      <c r="M813" s="222" t="s">
        <v>19</v>
      </c>
      <c r="N813" s="223" t="s">
        <v>45</v>
      </c>
      <c r="O813" s="65"/>
      <c r="P813" s="183">
        <f t="shared" si="11"/>
        <v>0</v>
      </c>
      <c r="Q813" s="183">
        <v>1.2E-4</v>
      </c>
      <c r="R813" s="183">
        <f t="shared" si="12"/>
        <v>2.4000000000000001E-4</v>
      </c>
      <c r="S813" s="183">
        <v>0</v>
      </c>
      <c r="T813" s="184">
        <f t="shared" si="13"/>
        <v>0</v>
      </c>
      <c r="U813" s="35"/>
      <c r="V813" s="35"/>
      <c r="W813" s="35"/>
      <c r="X813" s="35"/>
      <c r="Y813" s="35"/>
      <c r="Z813" s="35"/>
      <c r="AA813" s="35"/>
      <c r="AB813" s="35"/>
      <c r="AC813" s="35"/>
      <c r="AD813" s="35"/>
      <c r="AE813" s="35"/>
      <c r="AR813" s="185" t="s">
        <v>426</v>
      </c>
      <c r="AT813" s="185" t="s">
        <v>239</v>
      </c>
      <c r="AU813" s="185" t="s">
        <v>84</v>
      </c>
      <c r="AY813" s="18" t="s">
        <v>170</v>
      </c>
      <c r="BE813" s="186">
        <f t="shared" si="14"/>
        <v>0</v>
      </c>
      <c r="BF813" s="186">
        <f t="shared" si="15"/>
        <v>0</v>
      </c>
      <c r="BG813" s="186">
        <f t="shared" si="16"/>
        <v>0</v>
      </c>
      <c r="BH813" s="186">
        <f t="shared" si="17"/>
        <v>0</v>
      </c>
      <c r="BI813" s="186">
        <f t="shared" si="18"/>
        <v>0</v>
      </c>
      <c r="BJ813" s="18" t="s">
        <v>82</v>
      </c>
      <c r="BK813" s="186">
        <f t="shared" si="19"/>
        <v>0</v>
      </c>
      <c r="BL813" s="18" t="s">
        <v>276</v>
      </c>
      <c r="BM813" s="185" t="s">
        <v>3732</v>
      </c>
    </row>
    <row r="814" spans="1:65" s="2" customFormat="1" ht="16.5" customHeight="1" x14ac:dyDescent="0.2">
      <c r="A814" s="35"/>
      <c r="B814" s="36"/>
      <c r="C814" s="174" t="s">
        <v>1417</v>
      </c>
      <c r="D814" s="174" t="s">
        <v>172</v>
      </c>
      <c r="E814" s="175" t="s">
        <v>1399</v>
      </c>
      <c r="F814" s="176" t="s">
        <v>1400</v>
      </c>
      <c r="G814" s="177" t="s">
        <v>439</v>
      </c>
      <c r="H814" s="178">
        <v>4</v>
      </c>
      <c r="I814" s="179"/>
      <c r="J814" s="180">
        <f t="shared" si="10"/>
        <v>0</v>
      </c>
      <c r="K814" s="176" t="s">
        <v>176</v>
      </c>
      <c r="L814" s="40"/>
      <c r="M814" s="181" t="s">
        <v>19</v>
      </c>
      <c r="N814" s="182" t="s">
        <v>45</v>
      </c>
      <c r="O814" s="65"/>
      <c r="P814" s="183">
        <f t="shared" si="11"/>
        <v>0</v>
      </c>
      <c r="Q814" s="183">
        <v>2.6519999999999998E-2</v>
      </c>
      <c r="R814" s="183">
        <f t="shared" si="12"/>
        <v>0.10607999999999999</v>
      </c>
      <c r="S814" s="183">
        <v>0</v>
      </c>
      <c r="T814" s="184">
        <f t="shared" si="13"/>
        <v>0</v>
      </c>
      <c r="U814" s="35"/>
      <c r="V814" s="35"/>
      <c r="W814" s="35"/>
      <c r="X814" s="35"/>
      <c r="Y814" s="35"/>
      <c r="Z814" s="35"/>
      <c r="AA814" s="35"/>
      <c r="AB814" s="35"/>
      <c r="AC814" s="35"/>
      <c r="AD814" s="35"/>
      <c r="AE814" s="35"/>
      <c r="AR814" s="185" t="s">
        <v>276</v>
      </c>
      <c r="AT814" s="185" t="s">
        <v>172</v>
      </c>
      <c r="AU814" s="185" t="s">
        <v>84</v>
      </c>
      <c r="AY814" s="18" t="s">
        <v>170</v>
      </c>
      <c r="BE814" s="186">
        <f t="shared" si="14"/>
        <v>0</v>
      </c>
      <c r="BF814" s="186">
        <f t="shared" si="15"/>
        <v>0</v>
      </c>
      <c r="BG814" s="186">
        <f t="shared" si="16"/>
        <v>0</v>
      </c>
      <c r="BH814" s="186">
        <f t="shared" si="17"/>
        <v>0</v>
      </c>
      <c r="BI814" s="186">
        <f t="shared" si="18"/>
        <v>0</v>
      </c>
      <c r="BJ814" s="18" t="s">
        <v>82</v>
      </c>
      <c r="BK814" s="186">
        <f t="shared" si="19"/>
        <v>0</v>
      </c>
      <c r="BL814" s="18" t="s">
        <v>276</v>
      </c>
      <c r="BM814" s="185" t="s">
        <v>3733</v>
      </c>
    </row>
    <row r="815" spans="1:65" s="2" customFormat="1" ht="16.5" customHeight="1" x14ac:dyDescent="0.2">
      <c r="A815" s="35"/>
      <c r="B815" s="36"/>
      <c r="C815" s="174" t="s">
        <v>1422</v>
      </c>
      <c r="D815" s="174" t="s">
        <v>172</v>
      </c>
      <c r="E815" s="175" t="s">
        <v>1403</v>
      </c>
      <c r="F815" s="176" t="s">
        <v>1404</v>
      </c>
      <c r="G815" s="177" t="s">
        <v>439</v>
      </c>
      <c r="H815" s="178">
        <v>3</v>
      </c>
      <c r="I815" s="179"/>
      <c r="J815" s="180">
        <f t="shared" si="10"/>
        <v>0</v>
      </c>
      <c r="K815" s="176" t="s">
        <v>176</v>
      </c>
      <c r="L815" s="40"/>
      <c r="M815" s="181" t="s">
        <v>19</v>
      </c>
      <c r="N815" s="182" t="s">
        <v>45</v>
      </c>
      <c r="O815" s="65"/>
      <c r="P815" s="183">
        <f t="shared" si="11"/>
        <v>0</v>
      </c>
      <c r="Q815" s="183">
        <v>2.9E-4</v>
      </c>
      <c r="R815" s="183">
        <f t="shared" si="12"/>
        <v>8.7000000000000001E-4</v>
      </c>
      <c r="S815" s="183">
        <v>0</v>
      </c>
      <c r="T815" s="184">
        <f t="shared" si="13"/>
        <v>0</v>
      </c>
      <c r="U815" s="35"/>
      <c r="V815" s="35"/>
      <c r="W815" s="35"/>
      <c r="X815" s="35"/>
      <c r="Y815" s="35"/>
      <c r="Z815" s="35"/>
      <c r="AA815" s="35"/>
      <c r="AB815" s="35"/>
      <c r="AC815" s="35"/>
      <c r="AD815" s="35"/>
      <c r="AE815" s="35"/>
      <c r="AR815" s="185" t="s">
        <v>276</v>
      </c>
      <c r="AT815" s="185" t="s">
        <v>172</v>
      </c>
      <c r="AU815" s="185" t="s">
        <v>84</v>
      </c>
      <c r="AY815" s="18" t="s">
        <v>170</v>
      </c>
      <c r="BE815" s="186">
        <f t="shared" si="14"/>
        <v>0</v>
      </c>
      <c r="BF815" s="186">
        <f t="shared" si="15"/>
        <v>0</v>
      </c>
      <c r="BG815" s="186">
        <f t="shared" si="16"/>
        <v>0</v>
      </c>
      <c r="BH815" s="186">
        <f t="shared" si="17"/>
        <v>0</v>
      </c>
      <c r="BI815" s="186">
        <f t="shared" si="18"/>
        <v>0</v>
      </c>
      <c r="BJ815" s="18" t="s">
        <v>82</v>
      </c>
      <c r="BK815" s="186">
        <f t="shared" si="19"/>
        <v>0</v>
      </c>
      <c r="BL815" s="18" t="s">
        <v>276</v>
      </c>
      <c r="BM815" s="185" t="s">
        <v>3734</v>
      </c>
    </row>
    <row r="816" spans="1:65" s="2" customFormat="1" ht="16.5" customHeight="1" x14ac:dyDescent="0.2">
      <c r="A816" s="35"/>
      <c r="B816" s="36"/>
      <c r="C816" s="174" t="s">
        <v>1428</v>
      </c>
      <c r="D816" s="174" t="s">
        <v>172</v>
      </c>
      <c r="E816" s="175" t="s">
        <v>1407</v>
      </c>
      <c r="F816" s="176" t="s">
        <v>1408</v>
      </c>
      <c r="G816" s="177" t="s">
        <v>272</v>
      </c>
      <c r="H816" s="178">
        <v>152.04</v>
      </c>
      <c r="I816" s="179"/>
      <c r="J816" s="180">
        <f t="shared" si="10"/>
        <v>0</v>
      </c>
      <c r="K816" s="176" t="s">
        <v>176</v>
      </c>
      <c r="L816" s="40"/>
      <c r="M816" s="181" t="s">
        <v>19</v>
      </c>
      <c r="N816" s="182" t="s">
        <v>45</v>
      </c>
      <c r="O816" s="65"/>
      <c r="P816" s="183">
        <f t="shared" si="11"/>
        <v>0</v>
      </c>
      <c r="Q816" s="183">
        <v>0</v>
      </c>
      <c r="R816" s="183">
        <f t="shared" si="12"/>
        <v>0</v>
      </c>
      <c r="S816" s="183">
        <v>0</v>
      </c>
      <c r="T816" s="184">
        <f t="shared" si="13"/>
        <v>0</v>
      </c>
      <c r="U816" s="35"/>
      <c r="V816" s="35"/>
      <c r="W816" s="35"/>
      <c r="X816" s="35"/>
      <c r="Y816" s="35"/>
      <c r="Z816" s="35"/>
      <c r="AA816" s="35"/>
      <c r="AB816" s="35"/>
      <c r="AC816" s="35"/>
      <c r="AD816" s="35"/>
      <c r="AE816" s="35"/>
      <c r="AR816" s="185" t="s">
        <v>276</v>
      </c>
      <c r="AT816" s="185" t="s">
        <v>172</v>
      </c>
      <c r="AU816" s="185" t="s">
        <v>84</v>
      </c>
      <c r="AY816" s="18" t="s">
        <v>170</v>
      </c>
      <c r="BE816" s="186">
        <f t="shared" si="14"/>
        <v>0</v>
      </c>
      <c r="BF816" s="186">
        <f t="shared" si="15"/>
        <v>0</v>
      </c>
      <c r="BG816" s="186">
        <f t="shared" si="16"/>
        <v>0</v>
      </c>
      <c r="BH816" s="186">
        <f t="shared" si="17"/>
        <v>0</v>
      </c>
      <c r="BI816" s="186">
        <f t="shared" si="18"/>
        <v>0</v>
      </c>
      <c r="BJ816" s="18" t="s">
        <v>82</v>
      </c>
      <c r="BK816" s="186">
        <f t="shared" si="19"/>
        <v>0</v>
      </c>
      <c r="BL816" s="18" t="s">
        <v>276</v>
      </c>
      <c r="BM816" s="185" t="s">
        <v>3735</v>
      </c>
    </row>
    <row r="817" spans="1:65" s="13" customFormat="1" x14ac:dyDescent="0.2">
      <c r="B817" s="192"/>
      <c r="C817" s="193"/>
      <c r="D817" s="187" t="s">
        <v>181</v>
      </c>
      <c r="E817" s="194" t="s">
        <v>19</v>
      </c>
      <c r="F817" s="195" t="s">
        <v>3736</v>
      </c>
      <c r="G817" s="193"/>
      <c r="H817" s="196">
        <v>152.04</v>
      </c>
      <c r="I817" s="197"/>
      <c r="J817" s="193"/>
      <c r="K817" s="193"/>
      <c r="L817" s="198"/>
      <c r="M817" s="199"/>
      <c r="N817" s="200"/>
      <c r="O817" s="200"/>
      <c r="P817" s="200"/>
      <c r="Q817" s="200"/>
      <c r="R817" s="200"/>
      <c r="S817" s="200"/>
      <c r="T817" s="201"/>
      <c r="AT817" s="202" t="s">
        <v>181</v>
      </c>
      <c r="AU817" s="202" t="s">
        <v>84</v>
      </c>
      <c r="AV817" s="13" t="s">
        <v>84</v>
      </c>
      <c r="AW817" s="13" t="s">
        <v>35</v>
      </c>
      <c r="AX817" s="13" t="s">
        <v>82</v>
      </c>
      <c r="AY817" s="202" t="s">
        <v>170</v>
      </c>
    </row>
    <row r="818" spans="1:65" s="2" customFormat="1" ht="24" x14ac:dyDescent="0.2">
      <c r="A818" s="35"/>
      <c r="B818" s="36"/>
      <c r="C818" s="174" t="s">
        <v>1433</v>
      </c>
      <c r="D818" s="174" t="s">
        <v>172</v>
      </c>
      <c r="E818" s="175" t="s">
        <v>1412</v>
      </c>
      <c r="F818" s="176" t="s">
        <v>1413</v>
      </c>
      <c r="G818" s="177" t="s">
        <v>1153</v>
      </c>
      <c r="H818" s="224"/>
      <c r="I818" s="179"/>
      <c r="J818" s="180">
        <f>ROUND(I818*H818,2)</f>
        <v>0</v>
      </c>
      <c r="K818" s="176" t="s">
        <v>176</v>
      </c>
      <c r="L818" s="40"/>
      <c r="M818" s="181" t="s">
        <v>19</v>
      </c>
      <c r="N818" s="182" t="s">
        <v>45</v>
      </c>
      <c r="O818" s="65"/>
      <c r="P818" s="183">
        <f>O818*H818</f>
        <v>0</v>
      </c>
      <c r="Q818" s="183">
        <v>0</v>
      </c>
      <c r="R818" s="183">
        <f>Q818*H818</f>
        <v>0</v>
      </c>
      <c r="S818" s="183">
        <v>0</v>
      </c>
      <c r="T818" s="184">
        <f>S818*H818</f>
        <v>0</v>
      </c>
      <c r="U818" s="35"/>
      <c r="V818" s="35"/>
      <c r="W818" s="35"/>
      <c r="X818" s="35"/>
      <c r="Y818" s="35"/>
      <c r="Z818" s="35"/>
      <c r="AA818" s="35"/>
      <c r="AB818" s="35"/>
      <c r="AC818" s="35"/>
      <c r="AD818" s="35"/>
      <c r="AE818" s="35"/>
      <c r="AR818" s="185" t="s">
        <v>276</v>
      </c>
      <c r="AT818" s="185" t="s">
        <v>172</v>
      </c>
      <c r="AU818" s="185" t="s">
        <v>84</v>
      </c>
      <c r="AY818" s="18" t="s">
        <v>170</v>
      </c>
      <c r="BE818" s="186">
        <f>IF(N818="základní",J818,0)</f>
        <v>0</v>
      </c>
      <c r="BF818" s="186">
        <f>IF(N818="snížená",J818,0)</f>
        <v>0</v>
      </c>
      <c r="BG818" s="186">
        <f>IF(N818="zákl. přenesená",J818,0)</f>
        <v>0</v>
      </c>
      <c r="BH818" s="186">
        <f>IF(N818="sníž. přenesená",J818,0)</f>
        <v>0</v>
      </c>
      <c r="BI818" s="186">
        <f>IF(N818="nulová",J818,0)</f>
        <v>0</v>
      </c>
      <c r="BJ818" s="18" t="s">
        <v>82</v>
      </c>
      <c r="BK818" s="186">
        <f>ROUND(I818*H818,2)</f>
        <v>0</v>
      </c>
      <c r="BL818" s="18" t="s">
        <v>276</v>
      </c>
      <c r="BM818" s="185" t="s">
        <v>3737</v>
      </c>
    </row>
    <row r="819" spans="1:65" s="2" customFormat="1" ht="78" x14ac:dyDescent="0.2">
      <c r="A819" s="35"/>
      <c r="B819" s="36"/>
      <c r="C819" s="37"/>
      <c r="D819" s="187" t="s">
        <v>179</v>
      </c>
      <c r="E819" s="37"/>
      <c r="F819" s="188" t="s">
        <v>1155</v>
      </c>
      <c r="G819" s="37"/>
      <c r="H819" s="37"/>
      <c r="I819" s="189"/>
      <c r="J819" s="37"/>
      <c r="K819" s="37"/>
      <c r="L819" s="40"/>
      <c r="M819" s="190"/>
      <c r="N819" s="191"/>
      <c r="O819" s="65"/>
      <c r="P819" s="65"/>
      <c r="Q819" s="65"/>
      <c r="R819" s="65"/>
      <c r="S819" s="65"/>
      <c r="T819" s="66"/>
      <c r="U819" s="35"/>
      <c r="V819" s="35"/>
      <c r="W819" s="35"/>
      <c r="X819" s="35"/>
      <c r="Y819" s="35"/>
      <c r="Z819" s="35"/>
      <c r="AA819" s="35"/>
      <c r="AB819" s="35"/>
      <c r="AC819" s="35"/>
      <c r="AD819" s="35"/>
      <c r="AE819" s="35"/>
      <c r="AT819" s="18" t="s">
        <v>179</v>
      </c>
      <c r="AU819" s="18" t="s">
        <v>84</v>
      </c>
    </row>
    <row r="820" spans="1:65" s="12" customFormat="1" ht="22.9" customHeight="1" x14ac:dyDescent="0.2">
      <c r="B820" s="158"/>
      <c r="C820" s="159"/>
      <c r="D820" s="160" t="s">
        <v>73</v>
      </c>
      <c r="E820" s="172" t="s">
        <v>1415</v>
      </c>
      <c r="F820" s="172" t="s">
        <v>1416</v>
      </c>
      <c r="G820" s="159"/>
      <c r="H820" s="159"/>
      <c r="I820" s="162"/>
      <c r="J820" s="173">
        <f>BK820</f>
        <v>0</v>
      </c>
      <c r="K820" s="159"/>
      <c r="L820" s="164"/>
      <c r="M820" s="165"/>
      <c r="N820" s="166"/>
      <c r="O820" s="166"/>
      <c r="P820" s="167">
        <f>SUM(P821:P903)</f>
        <v>0</v>
      </c>
      <c r="Q820" s="166"/>
      <c r="R820" s="167">
        <f>SUM(R821:R903)</f>
        <v>0.79285700000000014</v>
      </c>
      <c r="S820" s="166"/>
      <c r="T820" s="168">
        <f>SUM(T821:T903)</f>
        <v>0</v>
      </c>
      <c r="AR820" s="169" t="s">
        <v>84</v>
      </c>
      <c r="AT820" s="170" t="s">
        <v>73</v>
      </c>
      <c r="AU820" s="170" t="s">
        <v>82</v>
      </c>
      <c r="AY820" s="169" t="s">
        <v>170</v>
      </c>
      <c r="BK820" s="171">
        <f>SUM(BK821:BK903)</f>
        <v>0</v>
      </c>
    </row>
    <row r="821" spans="1:65" s="2" customFormat="1" ht="16.5" customHeight="1" x14ac:dyDescent="0.2">
      <c r="A821" s="35"/>
      <c r="B821" s="36"/>
      <c r="C821" s="174" t="s">
        <v>1438</v>
      </c>
      <c r="D821" s="174" t="s">
        <v>172</v>
      </c>
      <c r="E821" s="175" t="s">
        <v>1418</v>
      </c>
      <c r="F821" s="176" t="s">
        <v>1419</v>
      </c>
      <c r="G821" s="177" t="s">
        <v>272</v>
      </c>
      <c r="H821" s="178">
        <v>28</v>
      </c>
      <c r="I821" s="179"/>
      <c r="J821" s="180">
        <f>ROUND(I821*H821,2)</f>
        <v>0</v>
      </c>
      <c r="K821" s="176" t="s">
        <v>176</v>
      </c>
      <c r="L821" s="40"/>
      <c r="M821" s="181" t="s">
        <v>19</v>
      </c>
      <c r="N821" s="182" t="s">
        <v>45</v>
      </c>
      <c r="O821" s="65"/>
      <c r="P821" s="183">
        <f>O821*H821</f>
        <v>0</v>
      </c>
      <c r="Q821" s="183">
        <v>3.0899999999999999E-3</v>
      </c>
      <c r="R821" s="183">
        <f>Q821*H821</f>
        <v>8.652E-2</v>
      </c>
      <c r="S821" s="183">
        <v>0</v>
      </c>
      <c r="T821" s="184">
        <f>S821*H821</f>
        <v>0</v>
      </c>
      <c r="U821" s="35"/>
      <c r="V821" s="35"/>
      <c r="W821" s="35"/>
      <c r="X821" s="35"/>
      <c r="Y821" s="35"/>
      <c r="Z821" s="35"/>
      <c r="AA821" s="35"/>
      <c r="AB821" s="35"/>
      <c r="AC821" s="35"/>
      <c r="AD821" s="35"/>
      <c r="AE821" s="35"/>
      <c r="AR821" s="185" t="s">
        <v>276</v>
      </c>
      <c r="AT821" s="185" t="s">
        <v>172</v>
      </c>
      <c r="AU821" s="185" t="s">
        <v>84</v>
      </c>
      <c r="AY821" s="18" t="s">
        <v>170</v>
      </c>
      <c r="BE821" s="186">
        <f>IF(N821="základní",J821,0)</f>
        <v>0</v>
      </c>
      <c r="BF821" s="186">
        <f>IF(N821="snížená",J821,0)</f>
        <v>0</v>
      </c>
      <c r="BG821" s="186">
        <f>IF(N821="zákl. přenesená",J821,0)</f>
        <v>0</v>
      </c>
      <c r="BH821" s="186">
        <f>IF(N821="sníž. přenesená",J821,0)</f>
        <v>0</v>
      </c>
      <c r="BI821" s="186">
        <f>IF(N821="nulová",J821,0)</f>
        <v>0</v>
      </c>
      <c r="BJ821" s="18" t="s">
        <v>82</v>
      </c>
      <c r="BK821" s="186">
        <f>ROUND(I821*H821,2)</f>
        <v>0</v>
      </c>
      <c r="BL821" s="18" t="s">
        <v>276</v>
      </c>
      <c r="BM821" s="185" t="s">
        <v>3738</v>
      </c>
    </row>
    <row r="822" spans="1:65" s="13" customFormat="1" x14ac:dyDescent="0.2">
      <c r="B822" s="192"/>
      <c r="C822" s="193"/>
      <c r="D822" s="187" t="s">
        <v>181</v>
      </c>
      <c r="E822" s="194" t="s">
        <v>19</v>
      </c>
      <c r="F822" s="195" t="s">
        <v>3739</v>
      </c>
      <c r="G822" s="193"/>
      <c r="H822" s="196">
        <v>28</v>
      </c>
      <c r="I822" s="197"/>
      <c r="J822" s="193"/>
      <c r="K822" s="193"/>
      <c r="L822" s="198"/>
      <c r="M822" s="199"/>
      <c r="N822" s="200"/>
      <c r="O822" s="200"/>
      <c r="P822" s="200"/>
      <c r="Q822" s="200"/>
      <c r="R822" s="200"/>
      <c r="S822" s="200"/>
      <c r="T822" s="201"/>
      <c r="AT822" s="202" t="s">
        <v>181</v>
      </c>
      <c r="AU822" s="202" t="s">
        <v>84</v>
      </c>
      <c r="AV822" s="13" t="s">
        <v>84</v>
      </c>
      <c r="AW822" s="13" t="s">
        <v>35</v>
      </c>
      <c r="AX822" s="13" t="s">
        <v>82</v>
      </c>
      <c r="AY822" s="202" t="s">
        <v>170</v>
      </c>
    </row>
    <row r="823" spans="1:65" s="2" customFormat="1" ht="21.75" customHeight="1" x14ac:dyDescent="0.2">
      <c r="A823" s="35"/>
      <c r="B823" s="36"/>
      <c r="C823" s="174" t="s">
        <v>1445</v>
      </c>
      <c r="D823" s="174" t="s">
        <v>172</v>
      </c>
      <c r="E823" s="175" t="s">
        <v>1423</v>
      </c>
      <c r="F823" s="176" t="s">
        <v>1424</v>
      </c>
      <c r="G823" s="177" t="s">
        <v>272</v>
      </c>
      <c r="H823" s="178">
        <v>80.95</v>
      </c>
      <c r="I823" s="179"/>
      <c r="J823" s="180">
        <f>ROUND(I823*H823,2)</f>
        <v>0</v>
      </c>
      <c r="K823" s="176" t="s">
        <v>176</v>
      </c>
      <c r="L823" s="40"/>
      <c r="M823" s="181" t="s">
        <v>19</v>
      </c>
      <c r="N823" s="182" t="s">
        <v>45</v>
      </c>
      <c r="O823" s="65"/>
      <c r="P823" s="183">
        <f>O823*H823</f>
        <v>0</v>
      </c>
      <c r="Q823" s="183">
        <v>8.4000000000000003E-4</v>
      </c>
      <c r="R823" s="183">
        <f>Q823*H823</f>
        <v>6.7998000000000003E-2</v>
      </c>
      <c r="S823" s="183">
        <v>0</v>
      </c>
      <c r="T823" s="184">
        <f>S823*H823</f>
        <v>0</v>
      </c>
      <c r="U823" s="35"/>
      <c r="V823" s="35"/>
      <c r="W823" s="35"/>
      <c r="X823" s="35"/>
      <c r="Y823" s="35"/>
      <c r="Z823" s="35"/>
      <c r="AA823" s="35"/>
      <c r="AB823" s="35"/>
      <c r="AC823" s="35"/>
      <c r="AD823" s="35"/>
      <c r="AE823" s="35"/>
      <c r="AR823" s="185" t="s">
        <v>276</v>
      </c>
      <c r="AT823" s="185" t="s">
        <v>172</v>
      </c>
      <c r="AU823" s="185" t="s">
        <v>84</v>
      </c>
      <c r="AY823" s="18" t="s">
        <v>170</v>
      </c>
      <c r="BE823" s="186">
        <f>IF(N823="základní",J823,0)</f>
        <v>0</v>
      </c>
      <c r="BF823" s="186">
        <f>IF(N823="snížená",J823,0)</f>
        <v>0</v>
      </c>
      <c r="BG823" s="186">
        <f>IF(N823="zákl. přenesená",J823,0)</f>
        <v>0</v>
      </c>
      <c r="BH823" s="186">
        <f>IF(N823="sníž. přenesená",J823,0)</f>
        <v>0</v>
      </c>
      <c r="BI823" s="186">
        <f>IF(N823="nulová",J823,0)</f>
        <v>0</v>
      </c>
      <c r="BJ823" s="18" t="s">
        <v>82</v>
      </c>
      <c r="BK823" s="186">
        <f>ROUND(I823*H823,2)</f>
        <v>0</v>
      </c>
      <c r="BL823" s="18" t="s">
        <v>276</v>
      </c>
      <c r="BM823" s="185" t="s">
        <v>3740</v>
      </c>
    </row>
    <row r="824" spans="1:65" s="13" customFormat="1" x14ac:dyDescent="0.2">
      <c r="B824" s="192"/>
      <c r="C824" s="193"/>
      <c r="D824" s="187" t="s">
        <v>181</v>
      </c>
      <c r="E824" s="194" t="s">
        <v>19</v>
      </c>
      <c r="F824" s="195" t="s">
        <v>3741</v>
      </c>
      <c r="G824" s="193"/>
      <c r="H824" s="196">
        <v>62.45</v>
      </c>
      <c r="I824" s="197"/>
      <c r="J824" s="193"/>
      <c r="K824" s="193"/>
      <c r="L824" s="198"/>
      <c r="M824" s="199"/>
      <c r="N824" s="200"/>
      <c r="O824" s="200"/>
      <c r="P824" s="200"/>
      <c r="Q824" s="200"/>
      <c r="R824" s="200"/>
      <c r="S824" s="200"/>
      <c r="T824" s="201"/>
      <c r="AT824" s="202" t="s">
        <v>181</v>
      </c>
      <c r="AU824" s="202" t="s">
        <v>84</v>
      </c>
      <c r="AV824" s="13" t="s">
        <v>84</v>
      </c>
      <c r="AW824" s="13" t="s">
        <v>35</v>
      </c>
      <c r="AX824" s="13" t="s">
        <v>74</v>
      </c>
      <c r="AY824" s="202" t="s">
        <v>170</v>
      </c>
    </row>
    <row r="825" spans="1:65" s="13" customFormat="1" x14ac:dyDescent="0.2">
      <c r="B825" s="192"/>
      <c r="C825" s="193"/>
      <c r="D825" s="187" t="s">
        <v>181</v>
      </c>
      <c r="E825" s="194" t="s">
        <v>19</v>
      </c>
      <c r="F825" s="195" t="s">
        <v>3742</v>
      </c>
      <c r="G825" s="193"/>
      <c r="H825" s="196">
        <v>18.5</v>
      </c>
      <c r="I825" s="197"/>
      <c r="J825" s="193"/>
      <c r="K825" s="193"/>
      <c r="L825" s="198"/>
      <c r="M825" s="199"/>
      <c r="N825" s="200"/>
      <c r="O825" s="200"/>
      <c r="P825" s="200"/>
      <c r="Q825" s="200"/>
      <c r="R825" s="200"/>
      <c r="S825" s="200"/>
      <c r="T825" s="201"/>
      <c r="AT825" s="202" t="s">
        <v>181</v>
      </c>
      <c r="AU825" s="202" t="s">
        <v>84</v>
      </c>
      <c r="AV825" s="13" t="s">
        <v>84</v>
      </c>
      <c r="AW825" s="13" t="s">
        <v>35</v>
      </c>
      <c r="AX825" s="13" t="s">
        <v>74</v>
      </c>
      <c r="AY825" s="202" t="s">
        <v>170</v>
      </c>
    </row>
    <row r="826" spans="1:65" s="14" customFormat="1" x14ac:dyDescent="0.2">
      <c r="B826" s="203"/>
      <c r="C826" s="204"/>
      <c r="D826" s="187" t="s">
        <v>181</v>
      </c>
      <c r="E826" s="205" t="s">
        <v>19</v>
      </c>
      <c r="F826" s="206" t="s">
        <v>185</v>
      </c>
      <c r="G826" s="204"/>
      <c r="H826" s="207">
        <v>80.95</v>
      </c>
      <c r="I826" s="208"/>
      <c r="J826" s="204"/>
      <c r="K826" s="204"/>
      <c r="L826" s="209"/>
      <c r="M826" s="210"/>
      <c r="N826" s="211"/>
      <c r="O826" s="211"/>
      <c r="P826" s="211"/>
      <c r="Q826" s="211"/>
      <c r="R826" s="211"/>
      <c r="S826" s="211"/>
      <c r="T826" s="212"/>
      <c r="AT826" s="213" t="s">
        <v>181</v>
      </c>
      <c r="AU826" s="213" t="s">
        <v>84</v>
      </c>
      <c r="AV826" s="14" t="s">
        <v>177</v>
      </c>
      <c r="AW826" s="14" t="s">
        <v>35</v>
      </c>
      <c r="AX826" s="14" t="s">
        <v>82</v>
      </c>
      <c r="AY826" s="213" t="s">
        <v>170</v>
      </c>
    </row>
    <row r="827" spans="1:65" s="2" customFormat="1" ht="21.75" customHeight="1" x14ac:dyDescent="0.2">
      <c r="A827" s="35"/>
      <c r="B827" s="36"/>
      <c r="C827" s="174" t="s">
        <v>1450</v>
      </c>
      <c r="D827" s="174" t="s">
        <v>172</v>
      </c>
      <c r="E827" s="175" t="s">
        <v>1429</v>
      </c>
      <c r="F827" s="176" t="s">
        <v>1430</v>
      </c>
      <c r="G827" s="177" t="s">
        <v>272</v>
      </c>
      <c r="H827" s="178">
        <v>59.43</v>
      </c>
      <c r="I827" s="179"/>
      <c r="J827" s="180">
        <f>ROUND(I827*H827,2)</f>
        <v>0</v>
      </c>
      <c r="K827" s="176" t="s">
        <v>176</v>
      </c>
      <c r="L827" s="40"/>
      <c r="M827" s="181" t="s">
        <v>19</v>
      </c>
      <c r="N827" s="182" t="s">
        <v>45</v>
      </c>
      <c r="O827" s="65"/>
      <c r="P827" s="183">
        <f>O827*H827</f>
        <v>0</v>
      </c>
      <c r="Q827" s="183">
        <v>1.16E-3</v>
      </c>
      <c r="R827" s="183">
        <f>Q827*H827</f>
        <v>6.8938799999999995E-2</v>
      </c>
      <c r="S827" s="183">
        <v>0</v>
      </c>
      <c r="T827" s="184">
        <f>S827*H827</f>
        <v>0</v>
      </c>
      <c r="U827" s="35"/>
      <c r="V827" s="35"/>
      <c r="W827" s="35"/>
      <c r="X827" s="35"/>
      <c r="Y827" s="35"/>
      <c r="Z827" s="35"/>
      <c r="AA827" s="35"/>
      <c r="AB827" s="35"/>
      <c r="AC827" s="35"/>
      <c r="AD827" s="35"/>
      <c r="AE827" s="35"/>
      <c r="AR827" s="185" t="s">
        <v>276</v>
      </c>
      <c r="AT827" s="185" t="s">
        <v>172</v>
      </c>
      <c r="AU827" s="185" t="s">
        <v>84</v>
      </c>
      <c r="AY827" s="18" t="s">
        <v>170</v>
      </c>
      <c r="BE827" s="186">
        <f>IF(N827="základní",J827,0)</f>
        <v>0</v>
      </c>
      <c r="BF827" s="186">
        <f>IF(N827="snížená",J827,0)</f>
        <v>0</v>
      </c>
      <c r="BG827" s="186">
        <f>IF(N827="zákl. přenesená",J827,0)</f>
        <v>0</v>
      </c>
      <c r="BH827" s="186">
        <f>IF(N827="sníž. přenesená",J827,0)</f>
        <v>0</v>
      </c>
      <c r="BI827" s="186">
        <f>IF(N827="nulová",J827,0)</f>
        <v>0</v>
      </c>
      <c r="BJ827" s="18" t="s">
        <v>82</v>
      </c>
      <c r="BK827" s="186">
        <f>ROUND(I827*H827,2)</f>
        <v>0</v>
      </c>
      <c r="BL827" s="18" t="s">
        <v>276</v>
      </c>
      <c r="BM827" s="185" t="s">
        <v>3743</v>
      </c>
    </row>
    <row r="828" spans="1:65" s="13" customFormat="1" x14ac:dyDescent="0.2">
      <c r="B828" s="192"/>
      <c r="C828" s="193"/>
      <c r="D828" s="187" t="s">
        <v>181</v>
      </c>
      <c r="E828" s="194" t="s">
        <v>19</v>
      </c>
      <c r="F828" s="195" t="s">
        <v>3744</v>
      </c>
      <c r="G828" s="193"/>
      <c r="H828" s="196">
        <v>43.4</v>
      </c>
      <c r="I828" s="197"/>
      <c r="J828" s="193"/>
      <c r="K828" s="193"/>
      <c r="L828" s="198"/>
      <c r="M828" s="199"/>
      <c r="N828" s="200"/>
      <c r="O828" s="200"/>
      <c r="P828" s="200"/>
      <c r="Q828" s="200"/>
      <c r="R828" s="200"/>
      <c r="S828" s="200"/>
      <c r="T828" s="201"/>
      <c r="AT828" s="202" t="s">
        <v>181</v>
      </c>
      <c r="AU828" s="202" t="s">
        <v>84</v>
      </c>
      <c r="AV828" s="13" t="s">
        <v>84</v>
      </c>
      <c r="AW828" s="13" t="s">
        <v>35</v>
      </c>
      <c r="AX828" s="13" t="s">
        <v>74</v>
      </c>
      <c r="AY828" s="202" t="s">
        <v>170</v>
      </c>
    </row>
    <row r="829" spans="1:65" s="13" customFormat="1" x14ac:dyDescent="0.2">
      <c r="B829" s="192"/>
      <c r="C829" s="193"/>
      <c r="D829" s="187" t="s">
        <v>181</v>
      </c>
      <c r="E829" s="194" t="s">
        <v>19</v>
      </c>
      <c r="F829" s="195" t="s">
        <v>3745</v>
      </c>
      <c r="G829" s="193"/>
      <c r="H829" s="196">
        <v>16.03</v>
      </c>
      <c r="I829" s="197"/>
      <c r="J829" s="193"/>
      <c r="K829" s="193"/>
      <c r="L829" s="198"/>
      <c r="M829" s="199"/>
      <c r="N829" s="200"/>
      <c r="O829" s="200"/>
      <c r="P829" s="200"/>
      <c r="Q829" s="200"/>
      <c r="R829" s="200"/>
      <c r="S829" s="200"/>
      <c r="T829" s="201"/>
      <c r="AT829" s="202" t="s">
        <v>181</v>
      </c>
      <c r="AU829" s="202" t="s">
        <v>84</v>
      </c>
      <c r="AV829" s="13" t="s">
        <v>84</v>
      </c>
      <c r="AW829" s="13" t="s">
        <v>35</v>
      </c>
      <c r="AX829" s="13" t="s">
        <v>74</v>
      </c>
      <c r="AY829" s="202" t="s">
        <v>170</v>
      </c>
    </row>
    <row r="830" spans="1:65" s="14" customFormat="1" x14ac:dyDescent="0.2">
      <c r="B830" s="203"/>
      <c r="C830" s="204"/>
      <c r="D830" s="187" t="s">
        <v>181</v>
      </c>
      <c r="E830" s="205" t="s">
        <v>19</v>
      </c>
      <c r="F830" s="206" t="s">
        <v>185</v>
      </c>
      <c r="G830" s="204"/>
      <c r="H830" s="207">
        <v>59.43</v>
      </c>
      <c r="I830" s="208"/>
      <c r="J830" s="204"/>
      <c r="K830" s="204"/>
      <c r="L830" s="209"/>
      <c r="M830" s="210"/>
      <c r="N830" s="211"/>
      <c r="O830" s="211"/>
      <c r="P830" s="211"/>
      <c r="Q830" s="211"/>
      <c r="R830" s="211"/>
      <c r="S830" s="211"/>
      <c r="T830" s="212"/>
      <c r="AT830" s="213" t="s">
        <v>181</v>
      </c>
      <c r="AU830" s="213" t="s">
        <v>84</v>
      </c>
      <c r="AV830" s="14" t="s">
        <v>177</v>
      </c>
      <c r="AW830" s="14" t="s">
        <v>35</v>
      </c>
      <c r="AX830" s="14" t="s">
        <v>82</v>
      </c>
      <c r="AY830" s="213" t="s">
        <v>170</v>
      </c>
    </row>
    <row r="831" spans="1:65" s="2" customFormat="1" ht="21.75" customHeight="1" x14ac:dyDescent="0.2">
      <c r="A831" s="35"/>
      <c r="B831" s="36"/>
      <c r="C831" s="174" t="s">
        <v>1455</v>
      </c>
      <c r="D831" s="174" t="s">
        <v>172</v>
      </c>
      <c r="E831" s="175" t="s">
        <v>1434</v>
      </c>
      <c r="F831" s="176" t="s">
        <v>1435</v>
      </c>
      <c r="G831" s="177" t="s">
        <v>272</v>
      </c>
      <c r="H831" s="178">
        <v>46.4</v>
      </c>
      <c r="I831" s="179"/>
      <c r="J831" s="180">
        <f>ROUND(I831*H831,2)</f>
        <v>0</v>
      </c>
      <c r="K831" s="176" t="s">
        <v>176</v>
      </c>
      <c r="L831" s="40"/>
      <c r="M831" s="181" t="s">
        <v>19</v>
      </c>
      <c r="N831" s="182" t="s">
        <v>45</v>
      </c>
      <c r="O831" s="65"/>
      <c r="P831" s="183">
        <f>O831*H831</f>
        <v>0</v>
      </c>
      <c r="Q831" s="183">
        <v>1.4400000000000001E-3</v>
      </c>
      <c r="R831" s="183">
        <f>Q831*H831</f>
        <v>6.6816E-2</v>
      </c>
      <c r="S831" s="183">
        <v>0</v>
      </c>
      <c r="T831" s="184">
        <f>S831*H831</f>
        <v>0</v>
      </c>
      <c r="U831" s="35"/>
      <c r="V831" s="35"/>
      <c r="W831" s="35"/>
      <c r="X831" s="35"/>
      <c r="Y831" s="35"/>
      <c r="Z831" s="35"/>
      <c r="AA831" s="35"/>
      <c r="AB831" s="35"/>
      <c r="AC831" s="35"/>
      <c r="AD831" s="35"/>
      <c r="AE831" s="35"/>
      <c r="AR831" s="185" t="s">
        <v>276</v>
      </c>
      <c r="AT831" s="185" t="s">
        <v>172</v>
      </c>
      <c r="AU831" s="185" t="s">
        <v>84</v>
      </c>
      <c r="AY831" s="18" t="s">
        <v>170</v>
      </c>
      <c r="BE831" s="186">
        <f>IF(N831="základní",J831,0)</f>
        <v>0</v>
      </c>
      <c r="BF831" s="186">
        <f>IF(N831="snížená",J831,0)</f>
        <v>0</v>
      </c>
      <c r="BG831" s="186">
        <f>IF(N831="zákl. přenesená",J831,0)</f>
        <v>0</v>
      </c>
      <c r="BH831" s="186">
        <f>IF(N831="sníž. přenesená",J831,0)</f>
        <v>0</v>
      </c>
      <c r="BI831" s="186">
        <f>IF(N831="nulová",J831,0)</f>
        <v>0</v>
      </c>
      <c r="BJ831" s="18" t="s">
        <v>82</v>
      </c>
      <c r="BK831" s="186">
        <f>ROUND(I831*H831,2)</f>
        <v>0</v>
      </c>
      <c r="BL831" s="18" t="s">
        <v>276</v>
      </c>
      <c r="BM831" s="185" t="s">
        <v>3746</v>
      </c>
    </row>
    <row r="832" spans="1:65" s="13" customFormat="1" x14ac:dyDescent="0.2">
      <c r="B832" s="192"/>
      <c r="C832" s="193"/>
      <c r="D832" s="187" t="s">
        <v>181</v>
      </c>
      <c r="E832" s="194" t="s">
        <v>19</v>
      </c>
      <c r="F832" s="195" t="s">
        <v>3747</v>
      </c>
      <c r="G832" s="193"/>
      <c r="H832" s="196">
        <v>46.4</v>
      </c>
      <c r="I832" s="197"/>
      <c r="J832" s="193"/>
      <c r="K832" s="193"/>
      <c r="L832" s="198"/>
      <c r="M832" s="199"/>
      <c r="N832" s="200"/>
      <c r="O832" s="200"/>
      <c r="P832" s="200"/>
      <c r="Q832" s="200"/>
      <c r="R832" s="200"/>
      <c r="S832" s="200"/>
      <c r="T832" s="201"/>
      <c r="AT832" s="202" t="s">
        <v>181</v>
      </c>
      <c r="AU832" s="202" t="s">
        <v>84</v>
      </c>
      <c r="AV832" s="13" t="s">
        <v>84</v>
      </c>
      <c r="AW832" s="13" t="s">
        <v>35</v>
      </c>
      <c r="AX832" s="13" t="s">
        <v>82</v>
      </c>
      <c r="AY832" s="202" t="s">
        <v>170</v>
      </c>
    </row>
    <row r="833" spans="1:65" s="2" customFormat="1" ht="21.75" customHeight="1" x14ac:dyDescent="0.2">
      <c r="A833" s="35"/>
      <c r="B833" s="36"/>
      <c r="C833" s="174" t="s">
        <v>1461</v>
      </c>
      <c r="D833" s="174" t="s">
        <v>172</v>
      </c>
      <c r="E833" s="175" t="s">
        <v>1439</v>
      </c>
      <c r="F833" s="176" t="s">
        <v>1440</v>
      </c>
      <c r="G833" s="177" t="s">
        <v>272</v>
      </c>
      <c r="H833" s="178">
        <v>127.65</v>
      </c>
      <c r="I833" s="179"/>
      <c r="J833" s="180">
        <f>ROUND(I833*H833,2)</f>
        <v>0</v>
      </c>
      <c r="K833" s="176" t="s">
        <v>176</v>
      </c>
      <c r="L833" s="40"/>
      <c r="M833" s="181" t="s">
        <v>19</v>
      </c>
      <c r="N833" s="182" t="s">
        <v>45</v>
      </c>
      <c r="O833" s="65"/>
      <c r="P833" s="183">
        <f>O833*H833</f>
        <v>0</v>
      </c>
      <c r="Q833" s="183">
        <v>9.7999999999999997E-4</v>
      </c>
      <c r="R833" s="183">
        <f>Q833*H833</f>
        <v>0.12509700000000001</v>
      </c>
      <c r="S833" s="183">
        <v>0</v>
      </c>
      <c r="T833" s="184">
        <f>S833*H833</f>
        <v>0</v>
      </c>
      <c r="U833" s="35"/>
      <c r="V833" s="35"/>
      <c r="W833" s="35"/>
      <c r="X833" s="35"/>
      <c r="Y833" s="35"/>
      <c r="Z833" s="35"/>
      <c r="AA833" s="35"/>
      <c r="AB833" s="35"/>
      <c r="AC833" s="35"/>
      <c r="AD833" s="35"/>
      <c r="AE833" s="35"/>
      <c r="AR833" s="185" t="s">
        <v>276</v>
      </c>
      <c r="AT833" s="185" t="s">
        <v>172</v>
      </c>
      <c r="AU833" s="185" t="s">
        <v>84</v>
      </c>
      <c r="AY833" s="18" t="s">
        <v>170</v>
      </c>
      <c r="BE833" s="186">
        <f>IF(N833="základní",J833,0)</f>
        <v>0</v>
      </c>
      <c r="BF833" s="186">
        <f>IF(N833="snížená",J833,0)</f>
        <v>0</v>
      </c>
      <c r="BG833" s="186">
        <f>IF(N833="zákl. přenesená",J833,0)</f>
        <v>0</v>
      </c>
      <c r="BH833" s="186">
        <f>IF(N833="sníž. přenesená",J833,0)</f>
        <v>0</v>
      </c>
      <c r="BI833" s="186">
        <f>IF(N833="nulová",J833,0)</f>
        <v>0</v>
      </c>
      <c r="BJ833" s="18" t="s">
        <v>82</v>
      </c>
      <c r="BK833" s="186">
        <f>ROUND(I833*H833,2)</f>
        <v>0</v>
      </c>
      <c r="BL833" s="18" t="s">
        <v>276</v>
      </c>
      <c r="BM833" s="185" t="s">
        <v>3748</v>
      </c>
    </row>
    <row r="834" spans="1:65" s="13" customFormat="1" x14ac:dyDescent="0.2">
      <c r="B834" s="192"/>
      <c r="C834" s="193"/>
      <c r="D834" s="187" t="s">
        <v>181</v>
      </c>
      <c r="E834" s="194" t="s">
        <v>19</v>
      </c>
      <c r="F834" s="195" t="s">
        <v>3749</v>
      </c>
      <c r="G834" s="193"/>
      <c r="H834" s="196">
        <v>54.74</v>
      </c>
      <c r="I834" s="197"/>
      <c r="J834" s="193"/>
      <c r="K834" s="193"/>
      <c r="L834" s="198"/>
      <c r="M834" s="199"/>
      <c r="N834" s="200"/>
      <c r="O834" s="200"/>
      <c r="P834" s="200"/>
      <c r="Q834" s="200"/>
      <c r="R834" s="200"/>
      <c r="S834" s="200"/>
      <c r="T834" s="201"/>
      <c r="AT834" s="202" t="s">
        <v>181</v>
      </c>
      <c r="AU834" s="202" t="s">
        <v>84</v>
      </c>
      <c r="AV834" s="13" t="s">
        <v>84</v>
      </c>
      <c r="AW834" s="13" t="s">
        <v>35</v>
      </c>
      <c r="AX834" s="13" t="s">
        <v>74</v>
      </c>
      <c r="AY834" s="202" t="s">
        <v>170</v>
      </c>
    </row>
    <row r="835" spans="1:65" s="13" customFormat="1" x14ac:dyDescent="0.2">
      <c r="B835" s="192"/>
      <c r="C835" s="193"/>
      <c r="D835" s="187" t="s">
        <v>181</v>
      </c>
      <c r="E835" s="194" t="s">
        <v>19</v>
      </c>
      <c r="F835" s="195" t="s">
        <v>3750</v>
      </c>
      <c r="G835" s="193"/>
      <c r="H835" s="196">
        <v>61.41</v>
      </c>
      <c r="I835" s="197"/>
      <c r="J835" s="193"/>
      <c r="K835" s="193"/>
      <c r="L835" s="198"/>
      <c r="M835" s="199"/>
      <c r="N835" s="200"/>
      <c r="O835" s="200"/>
      <c r="P835" s="200"/>
      <c r="Q835" s="200"/>
      <c r="R835" s="200"/>
      <c r="S835" s="200"/>
      <c r="T835" s="201"/>
      <c r="AT835" s="202" t="s">
        <v>181</v>
      </c>
      <c r="AU835" s="202" t="s">
        <v>84</v>
      </c>
      <c r="AV835" s="13" t="s">
        <v>84</v>
      </c>
      <c r="AW835" s="13" t="s">
        <v>35</v>
      </c>
      <c r="AX835" s="13" t="s">
        <v>74</v>
      </c>
      <c r="AY835" s="202" t="s">
        <v>170</v>
      </c>
    </row>
    <row r="836" spans="1:65" s="13" customFormat="1" x14ac:dyDescent="0.2">
      <c r="B836" s="192"/>
      <c r="C836" s="193"/>
      <c r="D836" s="187" t="s">
        <v>181</v>
      </c>
      <c r="E836" s="194" t="s">
        <v>19</v>
      </c>
      <c r="F836" s="195" t="s">
        <v>3751</v>
      </c>
      <c r="G836" s="193"/>
      <c r="H836" s="196">
        <v>11.5</v>
      </c>
      <c r="I836" s="197"/>
      <c r="J836" s="193"/>
      <c r="K836" s="193"/>
      <c r="L836" s="198"/>
      <c r="M836" s="199"/>
      <c r="N836" s="200"/>
      <c r="O836" s="200"/>
      <c r="P836" s="200"/>
      <c r="Q836" s="200"/>
      <c r="R836" s="200"/>
      <c r="S836" s="200"/>
      <c r="T836" s="201"/>
      <c r="AT836" s="202" t="s">
        <v>181</v>
      </c>
      <c r="AU836" s="202" t="s">
        <v>84</v>
      </c>
      <c r="AV836" s="13" t="s">
        <v>84</v>
      </c>
      <c r="AW836" s="13" t="s">
        <v>35</v>
      </c>
      <c r="AX836" s="13" t="s">
        <v>74</v>
      </c>
      <c r="AY836" s="202" t="s">
        <v>170</v>
      </c>
    </row>
    <row r="837" spans="1:65" s="14" customFormat="1" x14ac:dyDescent="0.2">
      <c r="B837" s="203"/>
      <c r="C837" s="204"/>
      <c r="D837" s="187" t="s">
        <v>181</v>
      </c>
      <c r="E837" s="205" t="s">
        <v>19</v>
      </c>
      <c r="F837" s="206" t="s">
        <v>185</v>
      </c>
      <c r="G837" s="204"/>
      <c r="H837" s="207">
        <v>127.65</v>
      </c>
      <c r="I837" s="208"/>
      <c r="J837" s="204"/>
      <c r="K837" s="204"/>
      <c r="L837" s="209"/>
      <c r="M837" s="210"/>
      <c r="N837" s="211"/>
      <c r="O837" s="211"/>
      <c r="P837" s="211"/>
      <c r="Q837" s="211"/>
      <c r="R837" s="211"/>
      <c r="S837" s="211"/>
      <c r="T837" s="212"/>
      <c r="AT837" s="213" t="s">
        <v>181</v>
      </c>
      <c r="AU837" s="213" t="s">
        <v>84</v>
      </c>
      <c r="AV837" s="14" t="s">
        <v>177</v>
      </c>
      <c r="AW837" s="14" t="s">
        <v>35</v>
      </c>
      <c r="AX837" s="14" t="s">
        <v>82</v>
      </c>
      <c r="AY837" s="213" t="s">
        <v>170</v>
      </c>
    </row>
    <row r="838" spans="1:65" s="2" customFormat="1" ht="21.75" customHeight="1" x14ac:dyDescent="0.2">
      <c r="A838" s="35"/>
      <c r="B838" s="36"/>
      <c r="C838" s="174" t="s">
        <v>1466</v>
      </c>
      <c r="D838" s="174" t="s">
        <v>172</v>
      </c>
      <c r="E838" s="175" t="s">
        <v>1446</v>
      </c>
      <c r="F838" s="176" t="s">
        <v>1447</v>
      </c>
      <c r="G838" s="177" t="s">
        <v>272</v>
      </c>
      <c r="H838" s="178">
        <v>24.3</v>
      </c>
      <c r="I838" s="179"/>
      <c r="J838" s="180">
        <f>ROUND(I838*H838,2)</f>
        <v>0</v>
      </c>
      <c r="K838" s="176" t="s">
        <v>176</v>
      </c>
      <c r="L838" s="40"/>
      <c r="M838" s="181" t="s">
        <v>19</v>
      </c>
      <c r="N838" s="182" t="s">
        <v>45</v>
      </c>
      <c r="O838" s="65"/>
      <c r="P838" s="183">
        <f>O838*H838</f>
        <v>0</v>
      </c>
      <c r="Q838" s="183">
        <v>1.2600000000000001E-3</v>
      </c>
      <c r="R838" s="183">
        <f>Q838*H838</f>
        <v>3.0618000000000003E-2</v>
      </c>
      <c r="S838" s="183">
        <v>0</v>
      </c>
      <c r="T838" s="184">
        <f>S838*H838</f>
        <v>0</v>
      </c>
      <c r="U838" s="35"/>
      <c r="V838" s="35"/>
      <c r="W838" s="35"/>
      <c r="X838" s="35"/>
      <c r="Y838" s="35"/>
      <c r="Z838" s="35"/>
      <c r="AA838" s="35"/>
      <c r="AB838" s="35"/>
      <c r="AC838" s="35"/>
      <c r="AD838" s="35"/>
      <c r="AE838" s="35"/>
      <c r="AR838" s="185" t="s">
        <v>276</v>
      </c>
      <c r="AT838" s="185" t="s">
        <v>172</v>
      </c>
      <c r="AU838" s="185" t="s">
        <v>84</v>
      </c>
      <c r="AY838" s="18" t="s">
        <v>170</v>
      </c>
      <c r="BE838" s="186">
        <f>IF(N838="základní",J838,0)</f>
        <v>0</v>
      </c>
      <c r="BF838" s="186">
        <f>IF(N838="snížená",J838,0)</f>
        <v>0</v>
      </c>
      <c r="BG838" s="186">
        <f>IF(N838="zákl. přenesená",J838,0)</f>
        <v>0</v>
      </c>
      <c r="BH838" s="186">
        <f>IF(N838="sníž. přenesená",J838,0)</f>
        <v>0</v>
      </c>
      <c r="BI838" s="186">
        <f>IF(N838="nulová",J838,0)</f>
        <v>0</v>
      </c>
      <c r="BJ838" s="18" t="s">
        <v>82</v>
      </c>
      <c r="BK838" s="186">
        <f>ROUND(I838*H838,2)</f>
        <v>0</v>
      </c>
      <c r="BL838" s="18" t="s">
        <v>276</v>
      </c>
      <c r="BM838" s="185" t="s">
        <v>3752</v>
      </c>
    </row>
    <row r="839" spans="1:65" s="13" customFormat="1" x14ac:dyDescent="0.2">
      <c r="B839" s="192"/>
      <c r="C839" s="193"/>
      <c r="D839" s="187" t="s">
        <v>181</v>
      </c>
      <c r="E839" s="194" t="s">
        <v>19</v>
      </c>
      <c r="F839" s="195" t="s">
        <v>3753</v>
      </c>
      <c r="G839" s="193"/>
      <c r="H839" s="196">
        <v>24.3</v>
      </c>
      <c r="I839" s="197"/>
      <c r="J839" s="193"/>
      <c r="K839" s="193"/>
      <c r="L839" s="198"/>
      <c r="M839" s="199"/>
      <c r="N839" s="200"/>
      <c r="O839" s="200"/>
      <c r="P839" s="200"/>
      <c r="Q839" s="200"/>
      <c r="R839" s="200"/>
      <c r="S839" s="200"/>
      <c r="T839" s="201"/>
      <c r="AT839" s="202" t="s">
        <v>181</v>
      </c>
      <c r="AU839" s="202" t="s">
        <v>84</v>
      </c>
      <c r="AV839" s="13" t="s">
        <v>84</v>
      </c>
      <c r="AW839" s="13" t="s">
        <v>35</v>
      </c>
      <c r="AX839" s="13" t="s">
        <v>82</v>
      </c>
      <c r="AY839" s="202" t="s">
        <v>170</v>
      </c>
    </row>
    <row r="840" spans="1:65" s="2" customFormat="1" ht="24" x14ac:dyDescent="0.2">
      <c r="A840" s="35"/>
      <c r="B840" s="36"/>
      <c r="C840" s="174" t="s">
        <v>1471</v>
      </c>
      <c r="D840" s="174" t="s">
        <v>172</v>
      </c>
      <c r="E840" s="175" t="s">
        <v>1456</v>
      </c>
      <c r="F840" s="176" t="s">
        <v>1457</v>
      </c>
      <c r="G840" s="177" t="s">
        <v>272</v>
      </c>
      <c r="H840" s="178">
        <v>208.6</v>
      </c>
      <c r="I840" s="179"/>
      <c r="J840" s="180">
        <f>ROUND(I840*H840,2)</f>
        <v>0</v>
      </c>
      <c r="K840" s="176" t="s">
        <v>176</v>
      </c>
      <c r="L840" s="40"/>
      <c r="M840" s="181" t="s">
        <v>19</v>
      </c>
      <c r="N840" s="182" t="s">
        <v>45</v>
      </c>
      <c r="O840" s="65"/>
      <c r="P840" s="183">
        <f>O840*H840</f>
        <v>0</v>
      </c>
      <c r="Q840" s="183">
        <v>4.0000000000000003E-5</v>
      </c>
      <c r="R840" s="183">
        <f>Q840*H840</f>
        <v>8.3440000000000007E-3</v>
      </c>
      <c r="S840" s="183">
        <v>0</v>
      </c>
      <c r="T840" s="184">
        <f>S840*H840</f>
        <v>0</v>
      </c>
      <c r="U840" s="35"/>
      <c r="V840" s="35"/>
      <c r="W840" s="35"/>
      <c r="X840" s="35"/>
      <c r="Y840" s="35"/>
      <c r="Z840" s="35"/>
      <c r="AA840" s="35"/>
      <c r="AB840" s="35"/>
      <c r="AC840" s="35"/>
      <c r="AD840" s="35"/>
      <c r="AE840" s="35"/>
      <c r="AR840" s="185" t="s">
        <v>276</v>
      </c>
      <c r="AT840" s="185" t="s">
        <v>172</v>
      </c>
      <c r="AU840" s="185" t="s">
        <v>84</v>
      </c>
      <c r="AY840" s="18" t="s">
        <v>170</v>
      </c>
      <c r="BE840" s="186">
        <f>IF(N840="základní",J840,0)</f>
        <v>0</v>
      </c>
      <c r="BF840" s="186">
        <f>IF(N840="snížená",J840,0)</f>
        <v>0</v>
      </c>
      <c r="BG840" s="186">
        <f>IF(N840="zákl. přenesená",J840,0)</f>
        <v>0</v>
      </c>
      <c r="BH840" s="186">
        <f>IF(N840="sníž. přenesená",J840,0)</f>
        <v>0</v>
      </c>
      <c r="BI840" s="186">
        <f>IF(N840="nulová",J840,0)</f>
        <v>0</v>
      </c>
      <c r="BJ840" s="18" t="s">
        <v>82</v>
      </c>
      <c r="BK840" s="186">
        <f>ROUND(I840*H840,2)</f>
        <v>0</v>
      </c>
      <c r="BL840" s="18" t="s">
        <v>276</v>
      </c>
      <c r="BM840" s="185" t="s">
        <v>3754</v>
      </c>
    </row>
    <row r="841" spans="1:65" s="2" customFormat="1" ht="29.25" x14ac:dyDescent="0.2">
      <c r="A841" s="35"/>
      <c r="B841" s="36"/>
      <c r="C841" s="37"/>
      <c r="D841" s="187" t="s">
        <v>179</v>
      </c>
      <c r="E841" s="37"/>
      <c r="F841" s="188" t="s">
        <v>1459</v>
      </c>
      <c r="G841" s="37"/>
      <c r="H841" s="37"/>
      <c r="I841" s="189"/>
      <c r="J841" s="37"/>
      <c r="K841" s="37"/>
      <c r="L841" s="40"/>
      <c r="M841" s="190"/>
      <c r="N841" s="191"/>
      <c r="O841" s="65"/>
      <c r="P841" s="65"/>
      <c r="Q841" s="65"/>
      <c r="R841" s="65"/>
      <c r="S841" s="65"/>
      <c r="T841" s="66"/>
      <c r="U841" s="35"/>
      <c r="V841" s="35"/>
      <c r="W841" s="35"/>
      <c r="X841" s="35"/>
      <c r="Y841" s="35"/>
      <c r="Z841" s="35"/>
      <c r="AA841" s="35"/>
      <c r="AB841" s="35"/>
      <c r="AC841" s="35"/>
      <c r="AD841" s="35"/>
      <c r="AE841" s="35"/>
      <c r="AT841" s="18" t="s">
        <v>179</v>
      </c>
      <c r="AU841" s="18" t="s">
        <v>84</v>
      </c>
    </row>
    <row r="842" spans="1:65" s="13" customFormat="1" x14ac:dyDescent="0.2">
      <c r="B842" s="192"/>
      <c r="C842" s="193"/>
      <c r="D842" s="187" t="s">
        <v>181</v>
      </c>
      <c r="E842" s="194" t="s">
        <v>19</v>
      </c>
      <c r="F842" s="195" t="s">
        <v>3755</v>
      </c>
      <c r="G842" s="193"/>
      <c r="H842" s="196">
        <v>208.6</v>
      </c>
      <c r="I842" s="197"/>
      <c r="J842" s="193"/>
      <c r="K842" s="193"/>
      <c r="L842" s="198"/>
      <c r="M842" s="199"/>
      <c r="N842" s="200"/>
      <c r="O842" s="200"/>
      <c r="P842" s="200"/>
      <c r="Q842" s="200"/>
      <c r="R842" s="200"/>
      <c r="S842" s="200"/>
      <c r="T842" s="201"/>
      <c r="AT842" s="202" t="s">
        <v>181</v>
      </c>
      <c r="AU842" s="202" t="s">
        <v>84</v>
      </c>
      <c r="AV842" s="13" t="s">
        <v>84</v>
      </c>
      <c r="AW842" s="13" t="s">
        <v>35</v>
      </c>
      <c r="AX842" s="13" t="s">
        <v>82</v>
      </c>
      <c r="AY842" s="202" t="s">
        <v>170</v>
      </c>
    </row>
    <row r="843" spans="1:65" s="2" customFormat="1" ht="24" x14ac:dyDescent="0.2">
      <c r="A843" s="35"/>
      <c r="B843" s="36"/>
      <c r="C843" s="174" t="s">
        <v>1475</v>
      </c>
      <c r="D843" s="174" t="s">
        <v>172</v>
      </c>
      <c r="E843" s="175" t="s">
        <v>1462</v>
      </c>
      <c r="F843" s="176" t="s">
        <v>1463</v>
      </c>
      <c r="G843" s="177" t="s">
        <v>272</v>
      </c>
      <c r="H843" s="178">
        <v>130.13</v>
      </c>
      <c r="I843" s="179"/>
      <c r="J843" s="180">
        <f>ROUND(I843*H843,2)</f>
        <v>0</v>
      </c>
      <c r="K843" s="176" t="s">
        <v>176</v>
      </c>
      <c r="L843" s="40"/>
      <c r="M843" s="181" t="s">
        <v>19</v>
      </c>
      <c r="N843" s="182" t="s">
        <v>45</v>
      </c>
      <c r="O843" s="65"/>
      <c r="P843" s="183">
        <f>O843*H843</f>
        <v>0</v>
      </c>
      <c r="Q843" s="183">
        <v>4.0000000000000003E-5</v>
      </c>
      <c r="R843" s="183">
        <f>Q843*H843</f>
        <v>5.2052000000000001E-3</v>
      </c>
      <c r="S843" s="183">
        <v>0</v>
      </c>
      <c r="T843" s="184">
        <f>S843*H843</f>
        <v>0</v>
      </c>
      <c r="U843" s="35"/>
      <c r="V843" s="35"/>
      <c r="W843" s="35"/>
      <c r="X843" s="35"/>
      <c r="Y843" s="35"/>
      <c r="Z843" s="35"/>
      <c r="AA843" s="35"/>
      <c r="AB843" s="35"/>
      <c r="AC843" s="35"/>
      <c r="AD843" s="35"/>
      <c r="AE843" s="35"/>
      <c r="AR843" s="185" t="s">
        <v>276</v>
      </c>
      <c r="AT843" s="185" t="s">
        <v>172</v>
      </c>
      <c r="AU843" s="185" t="s">
        <v>84</v>
      </c>
      <c r="AY843" s="18" t="s">
        <v>170</v>
      </c>
      <c r="BE843" s="186">
        <f>IF(N843="základní",J843,0)</f>
        <v>0</v>
      </c>
      <c r="BF843" s="186">
        <f>IF(N843="snížená",J843,0)</f>
        <v>0</v>
      </c>
      <c r="BG843" s="186">
        <f>IF(N843="zákl. přenesená",J843,0)</f>
        <v>0</v>
      </c>
      <c r="BH843" s="186">
        <f>IF(N843="sníž. přenesená",J843,0)</f>
        <v>0</v>
      </c>
      <c r="BI843" s="186">
        <f>IF(N843="nulová",J843,0)</f>
        <v>0</v>
      </c>
      <c r="BJ843" s="18" t="s">
        <v>82</v>
      </c>
      <c r="BK843" s="186">
        <f>ROUND(I843*H843,2)</f>
        <v>0</v>
      </c>
      <c r="BL843" s="18" t="s">
        <v>276</v>
      </c>
      <c r="BM843" s="185" t="s">
        <v>3756</v>
      </c>
    </row>
    <row r="844" spans="1:65" s="2" customFormat="1" ht="29.25" x14ac:dyDescent="0.2">
      <c r="A844" s="35"/>
      <c r="B844" s="36"/>
      <c r="C844" s="37"/>
      <c r="D844" s="187" t="s">
        <v>179</v>
      </c>
      <c r="E844" s="37"/>
      <c r="F844" s="188" t="s">
        <v>1459</v>
      </c>
      <c r="G844" s="37"/>
      <c r="H844" s="37"/>
      <c r="I844" s="189"/>
      <c r="J844" s="37"/>
      <c r="K844" s="37"/>
      <c r="L844" s="40"/>
      <c r="M844" s="190"/>
      <c r="N844" s="191"/>
      <c r="O844" s="65"/>
      <c r="P844" s="65"/>
      <c r="Q844" s="65"/>
      <c r="R844" s="65"/>
      <c r="S844" s="65"/>
      <c r="T844" s="66"/>
      <c r="U844" s="35"/>
      <c r="V844" s="35"/>
      <c r="W844" s="35"/>
      <c r="X844" s="35"/>
      <c r="Y844" s="35"/>
      <c r="Z844" s="35"/>
      <c r="AA844" s="35"/>
      <c r="AB844" s="35"/>
      <c r="AC844" s="35"/>
      <c r="AD844" s="35"/>
      <c r="AE844" s="35"/>
      <c r="AT844" s="18" t="s">
        <v>179</v>
      </c>
      <c r="AU844" s="18" t="s">
        <v>84</v>
      </c>
    </row>
    <row r="845" spans="1:65" s="13" customFormat="1" x14ac:dyDescent="0.2">
      <c r="B845" s="192"/>
      <c r="C845" s="193"/>
      <c r="D845" s="187" t="s">
        <v>181</v>
      </c>
      <c r="E845" s="194" t="s">
        <v>19</v>
      </c>
      <c r="F845" s="195" t="s">
        <v>3757</v>
      </c>
      <c r="G845" s="193"/>
      <c r="H845" s="196">
        <v>130.13</v>
      </c>
      <c r="I845" s="197"/>
      <c r="J845" s="193"/>
      <c r="K845" s="193"/>
      <c r="L845" s="198"/>
      <c r="M845" s="199"/>
      <c r="N845" s="200"/>
      <c r="O845" s="200"/>
      <c r="P845" s="200"/>
      <c r="Q845" s="200"/>
      <c r="R845" s="200"/>
      <c r="S845" s="200"/>
      <c r="T845" s="201"/>
      <c r="AT845" s="202" t="s">
        <v>181</v>
      </c>
      <c r="AU845" s="202" t="s">
        <v>84</v>
      </c>
      <c r="AV845" s="13" t="s">
        <v>84</v>
      </c>
      <c r="AW845" s="13" t="s">
        <v>35</v>
      </c>
      <c r="AX845" s="13" t="s">
        <v>82</v>
      </c>
      <c r="AY845" s="202" t="s">
        <v>170</v>
      </c>
    </row>
    <row r="846" spans="1:65" s="2" customFormat="1" ht="16.5" customHeight="1" x14ac:dyDescent="0.2">
      <c r="A846" s="35"/>
      <c r="B846" s="36"/>
      <c r="C846" s="174" t="s">
        <v>1481</v>
      </c>
      <c r="D846" s="174" t="s">
        <v>172</v>
      </c>
      <c r="E846" s="175" t="s">
        <v>1467</v>
      </c>
      <c r="F846" s="176" t="s">
        <v>1468</v>
      </c>
      <c r="G846" s="177" t="s">
        <v>272</v>
      </c>
      <c r="H846" s="178">
        <v>55</v>
      </c>
      <c r="I846" s="179"/>
      <c r="J846" s="180">
        <f>ROUND(I846*H846,2)</f>
        <v>0</v>
      </c>
      <c r="K846" s="176" t="s">
        <v>176</v>
      </c>
      <c r="L846" s="40"/>
      <c r="M846" s="181" t="s">
        <v>19</v>
      </c>
      <c r="N846" s="182" t="s">
        <v>45</v>
      </c>
      <c r="O846" s="65"/>
      <c r="P846" s="183">
        <f>O846*H846</f>
        <v>0</v>
      </c>
      <c r="Q846" s="183">
        <v>1.92E-3</v>
      </c>
      <c r="R846" s="183">
        <f>Q846*H846</f>
        <v>0.1056</v>
      </c>
      <c r="S846" s="183">
        <v>0</v>
      </c>
      <c r="T846" s="184">
        <f>S846*H846</f>
        <v>0</v>
      </c>
      <c r="U846" s="35"/>
      <c r="V846" s="35"/>
      <c r="W846" s="35"/>
      <c r="X846" s="35"/>
      <c r="Y846" s="35"/>
      <c r="Z846" s="35"/>
      <c r="AA846" s="35"/>
      <c r="AB846" s="35"/>
      <c r="AC846" s="35"/>
      <c r="AD846" s="35"/>
      <c r="AE846" s="35"/>
      <c r="AR846" s="185" t="s">
        <v>276</v>
      </c>
      <c r="AT846" s="185" t="s">
        <v>172</v>
      </c>
      <c r="AU846" s="185" t="s">
        <v>84</v>
      </c>
      <c r="AY846" s="18" t="s">
        <v>170</v>
      </c>
      <c r="BE846" s="186">
        <f>IF(N846="základní",J846,0)</f>
        <v>0</v>
      </c>
      <c r="BF846" s="186">
        <f>IF(N846="snížená",J846,0)</f>
        <v>0</v>
      </c>
      <c r="BG846" s="186">
        <f>IF(N846="zákl. přenesená",J846,0)</f>
        <v>0</v>
      </c>
      <c r="BH846" s="186">
        <f>IF(N846="sníž. přenesená",J846,0)</f>
        <v>0</v>
      </c>
      <c r="BI846" s="186">
        <f>IF(N846="nulová",J846,0)</f>
        <v>0</v>
      </c>
      <c r="BJ846" s="18" t="s">
        <v>82</v>
      </c>
      <c r="BK846" s="186">
        <f>ROUND(I846*H846,2)</f>
        <v>0</v>
      </c>
      <c r="BL846" s="18" t="s">
        <v>276</v>
      </c>
      <c r="BM846" s="185" t="s">
        <v>3758</v>
      </c>
    </row>
    <row r="847" spans="1:65" s="2" customFormat="1" ht="39" x14ac:dyDescent="0.2">
      <c r="A847" s="35"/>
      <c r="B847" s="36"/>
      <c r="C847" s="37"/>
      <c r="D847" s="187" t="s">
        <v>179</v>
      </c>
      <c r="E847" s="37"/>
      <c r="F847" s="188" t="s">
        <v>1470</v>
      </c>
      <c r="G847" s="37"/>
      <c r="H847" s="37"/>
      <c r="I847" s="189"/>
      <c r="J847" s="37"/>
      <c r="K847" s="37"/>
      <c r="L847" s="40"/>
      <c r="M847" s="190"/>
      <c r="N847" s="191"/>
      <c r="O847" s="65"/>
      <c r="P847" s="65"/>
      <c r="Q847" s="65"/>
      <c r="R847" s="65"/>
      <c r="S847" s="65"/>
      <c r="T847" s="66"/>
      <c r="U847" s="35"/>
      <c r="V847" s="35"/>
      <c r="W847" s="35"/>
      <c r="X847" s="35"/>
      <c r="Y847" s="35"/>
      <c r="Z847" s="35"/>
      <c r="AA847" s="35"/>
      <c r="AB847" s="35"/>
      <c r="AC847" s="35"/>
      <c r="AD847" s="35"/>
      <c r="AE847" s="35"/>
      <c r="AT847" s="18" t="s">
        <v>179</v>
      </c>
      <c r="AU847" s="18" t="s">
        <v>84</v>
      </c>
    </row>
    <row r="848" spans="1:65" s="2" customFormat="1" ht="16.5" customHeight="1" x14ac:dyDescent="0.2">
      <c r="A848" s="35"/>
      <c r="B848" s="36"/>
      <c r="C848" s="174" t="s">
        <v>1486</v>
      </c>
      <c r="D848" s="174" t="s">
        <v>172</v>
      </c>
      <c r="E848" s="175" t="s">
        <v>1472</v>
      </c>
      <c r="F848" s="176" t="s">
        <v>1473</v>
      </c>
      <c r="G848" s="177" t="s">
        <v>272</v>
      </c>
      <c r="H848" s="178">
        <v>12</v>
      </c>
      <c r="I848" s="179"/>
      <c r="J848" s="180">
        <f>ROUND(I848*H848,2)</f>
        <v>0</v>
      </c>
      <c r="K848" s="176" t="s">
        <v>176</v>
      </c>
      <c r="L848" s="40"/>
      <c r="M848" s="181" t="s">
        <v>19</v>
      </c>
      <c r="N848" s="182" t="s">
        <v>45</v>
      </c>
      <c r="O848" s="65"/>
      <c r="P848" s="183">
        <f>O848*H848</f>
        <v>0</v>
      </c>
      <c r="Q848" s="183">
        <v>2.4199999999999998E-3</v>
      </c>
      <c r="R848" s="183">
        <f>Q848*H848</f>
        <v>2.9039999999999996E-2</v>
      </c>
      <c r="S848" s="183">
        <v>0</v>
      </c>
      <c r="T848" s="184">
        <f>S848*H848</f>
        <v>0</v>
      </c>
      <c r="U848" s="35"/>
      <c r="V848" s="35"/>
      <c r="W848" s="35"/>
      <c r="X848" s="35"/>
      <c r="Y848" s="35"/>
      <c r="Z848" s="35"/>
      <c r="AA848" s="35"/>
      <c r="AB848" s="35"/>
      <c r="AC848" s="35"/>
      <c r="AD848" s="35"/>
      <c r="AE848" s="35"/>
      <c r="AR848" s="185" t="s">
        <v>276</v>
      </c>
      <c r="AT848" s="185" t="s">
        <v>172</v>
      </c>
      <c r="AU848" s="185" t="s">
        <v>84</v>
      </c>
      <c r="AY848" s="18" t="s">
        <v>170</v>
      </c>
      <c r="BE848" s="186">
        <f>IF(N848="základní",J848,0)</f>
        <v>0</v>
      </c>
      <c r="BF848" s="186">
        <f>IF(N848="snížená",J848,0)</f>
        <v>0</v>
      </c>
      <c r="BG848" s="186">
        <f>IF(N848="zákl. přenesená",J848,0)</f>
        <v>0</v>
      </c>
      <c r="BH848" s="186">
        <f>IF(N848="sníž. přenesená",J848,0)</f>
        <v>0</v>
      </c>
      <c r="BI848" s="186">
        <f>IF(N848="nulová",J848,0)</f>
        <v>0</v>
      </c>
      <c r="BJ848" s="18" t="s">
        <v>82</v>
      </c>
      <c r="BK848" s="186">
        <f>ROUND(I848*H848,2)</f>
        <v>0</v>
      </c>
      <c r="BL848" s="18" t="s">
        <v>276</v>
      </c>
      <c r="BM848" s="185" t="s">
        <v>3759</v>
      </c>
    </row>
    <row r="849" spans="1:65" s="2" customFormat="1" ht="39" x14ac:dyDescent="0.2">
      <c r="A849" s="35"/>
      <c r="B849" s="36"/>
      <c r="C849" s="37"/>
      <c r="D849" s="187" t="s">
        <v>179</v>
      </c>
      <c r="E849" s="37"/>
      <c r="F849" s="188" t="s">
        <v>1470</v>
      </c>
      <c r="G849" s="37"/>
      <c r="H849" s="37"/>
      <c r="I849" s="189"/>
      <c r="J849" s="37"/>
      <c r="K849" s="37"/>
      <c r="L849" s="40"/>
      <c r="M849" s="190"/>
      <c r="N849" s="191"/>
      <c r="O849" s="65"/>
      <c r="P849" s="65"/>
      <c r="Q849" s="65"/>
      <c r="R849" s="65"/>
      <c r="S849" s="65"/>
      <c r="T849" s="66"/>
      <c r="U849" s="35"/>
      <c r="V849" s="35"/>
      <c r="W849" s="35"/>
      <c r="X849" s="35"/>
      <c r="Y849" s="35"/>
      <c r="Z849" s="35"/>
      <c r="AA849" s="35"/>
      <c r="AB849" s="35"/>
      <c r="AC849" s="35"/>
      <c r="AD849" s="35"/>
      <c r="AE849" s="35"/>
      <c r="AT849" s="18" t="s">
        <v>179</v>
      </c>
      <c r="AU849" s="18" t="s">
        <v>84</v>
      </c>
    </row>
    <row r="850" spans="1:65" s="2" customFormat="1" ht="16.5" customHeight="1" x14ac:dyDescent="0.2">
      <c r="A850" s="35"/>
      <c r="B850" s="36"/>
      <c r="C850" s="174" t="s">
        <v>1490</v>
      </c>
      <c r="D850" s="174" t="s">
        <v>172</v>
      </c>
      <c r="E850" s="175" t="s">
        <v>1476</v>
      </c>
      <c r="F850" s="176" t="s">
        <v>1477</v>
      </c>
      <c r="G850" s="177" t="s">
        <v>439</v>
      </c>
      <c r="H850" s="178">
        <v>60</v>
      </c>
      <c r="I850" s="179"/>
      <c r="J850" s="180">
        <f>ROUND(I850*H850,2)</f>
        <v>0</v>
      </c>
      <c r="K850" s="176" t="s">
        <v>176</v>
      </c>
      <c r="L850" s="40"/>
      <c r="M850" s="181" t="s">
        <v>19</v>
      </c>
      <c r="N850" s="182" t="s">
        <v>45</v>
      </c>
      <c r="O850" s="65"/>
      <c r="P850" s="183">
        <f>O850*H850</f>
        <v>0</v>
      </c>
      <c r="Q850" s="183">
        <v>0</v>
      </c>
      <c r="R850" s="183">
        <f>Q850*H850</f>
        <v>0</v>
      </c>
      <c r="S850" s="183">
        <v>0</v>
      </c>
      <c r="T850" s="184">
        <f>S850*H850</f>
        <v>0</v>
      </c>
      <c r="U850" s="35"/>
      <c r="V850" s="35"/>
      <c r="W850" s="35"/>
      <c r="X850" s="35"/>
      <c r="Y850" s="35"/>
      <c r="Z850" s="35"/>
      <c r="AA850" s="35"/>
      <c r="AB850" s="35"/>
      <c r="AC850" s="35"/>
      <c r="AD850" s="35"/>
      <c r="AE850" s="35"/>
      <c r="AR850" s="185" t="s">
        <v>276</v>
      </c>
      <c r="AT850" s="185" t="s">
        <v>172</v>
      </c>
      <c r="AU850" s="185" t="s">
        <v>84</v>
      </c>
      <c r="AY850" s="18" t="s">
        <v>170</v>
      </c>
      <c r="BE850" s="186">
        <f>IF(N850="základní",J850,0)</f>
        <v>0</v>
      </c>
      <c r="BF850" s="186">
        <f>IF(N850="snížená",J850,0)</f>
        <v>0</v>
      </c>
      <c r="BG850" s="186">
        <f>IF(N850="zákl. přenesená",J850,0)</f>
        <v>0</v>
      </c>
      <c r="BH850" s="186">
        <f>IF(N850="sníž. přenesená",J850,0)</f>
        <v>0</v>
      </c>
      <c r="BI850" s="186">
        <f>IF(N850="nulová",J850,0)</f>
        <v>0</v>
      </c>
      <c r="BJ850" s="18" t="s">
        <v>82</v>
      </c>
      <c r="BK850" s="186">
        <f>ROUND(I850*H850,2)</f>
        <v>0</v>
      </c>
      <c r="BL850" s="18" t="s">
        <v>276</v>
      </c>
      <c r="BM850" s="185" t="s">
        <v>3760</v>
      </c>
    </row>
    <row r="851" spans="1:65" s="2" customFormat="1" ht="48.75" x14ac:dyDescent="0.2">
      <c r="A851" s="35"/>
      <c r="B851" s="36"/>
      <c r="C851" s="37"/>
      <c r="D851" s="187" t="s">
        <v>179</v>
      </c>
      <c r="E851" s="37"/>
      <c r="F851" s="188" t="s">
        <v>1479</v>
      </c>
      <c r="G851" s="37"/>
      <c r="H851" s="37"/>
      <c r="I851" s="189"/>
      <c r="J851" s="37"/>
      <c r="K851" s="37"/>
      <c r="L851" s="40"/>
      <c r="M851" s="190"/>
      <c r="N851" s="191"/>
      <c r="O851" s="65"/>
      <c r="P851" s="65"/>
      <c r="Q851" s="65"/>
      <c r="R851" s="65"/>
      <c r="S851" s="65"/>
      <c r="T851" s="66"/>
      <c r="U851" s="35"/>
      <c r="V851" s="35"/>
      <c r="W851" s="35"/>
      <c r="X851" s="35"/>
      <c r="Y851" s="35"/>
      <c r="Z851" s="35"/>
      <c r="AA851" s="35"/>
      <c r="AB851" s="35"/>
      <c r="AC851" s="35"/>
      <c r="AD851" s="35"/>
      <c r="AE851" s="35"/>
      <c r="AT851" s="18" t="s">
        <v>179</v>
      </c>
      <c r="AU851" s="18" t="s">
        <v>84</v>
      </c>
    </row>
    <row r="852" spans="1:65" s="13" customFormat="1" x14ac:dyDescent="0.2">
      <c r="B852" s="192"/>
      <c r="C852" s="193"/>
      <c r="D852" s="187" t="s">
        <v>181</v>
      </c>
      <c r="E852" s="194" t="s">
        <v>19</v>
      </c>
      <c r="F852" s="195" t="s">
        <v>3761</v>
      </c>
      <c r="G852" s="193"/>
      <c r="H852" s="196">
        <v>60</v>
      </c>
      <c r="I852" s="197"/>
      <c r="J852" s="193"/>
      <c r="K852" s="193"/>
      <c r="L852" s="198"/>
      <c r="M852" s="199"/>
      <c r="N852" s="200"/>
      <c r="O852" s="200"/>
      <c r="P852" s="200"/>
      <c r="Q852" s="200"/>
      <c r="R852" s="200"/>
      <c r="S852" s="200"/>
      <c r="T852" s="201"/>
      <c r="AT852" s="202" t="s">
        <v>181</v>
      </c>
      <c r="AU852" s="202" t="s">
        <v>84</v>
      </c>
      <c r="AV852" s="13" t="s">
        <v>84</v>
      </c>
      <c r="AW852" s="13" t="s">
        <v>35</v>
      </c>
      <c r="AX852" s="13" t="s">
        <v>82</v>
      </c>
      <c r="AY852" s="202" t="s">
        <v>170</v>
      </c>
    </row>
    <row r="853" spans="1:65" s="2" customFormat="1" ht="24" x14ac:dyDescent="0.2">
      <c r="A853" s="35"/>
      <c r="B853" s="36"/>
      <c r="C853" s="174" t="s">
        <v>1494</v>
      </c>
      <c r="D853" s="174" t="s">
        <v>172</v>
      </c>
      <c r="E853" s="175" t="s">
        <v>1482</v>
      </c>
      <c r="F853" s="176" t="s">
        <v>1483</v>
      </c>
      <c r="G853" s="177" t="s">
        <v>1484</v>
      </c>
      <c r="H853" s="178">
        <v>1</v>
      </c>
      <c r="I853" s="179"/>
      <c r="J853" s="180">
        <f>ROUND(I853*H853,2)</f>
        <v>0</v>
      </c>
      <c r="K853" s="176" t="s">
        <v>176</v>
      </c>
      <c r="L853" s="40"/>
      <c r="M853" s="181" t="s">
        <v>19</v>
      </c>
      <c r="N853" s="182" t="s">
        <v>45</v>
      </c>
      <c r="O853" s="65"/>
      <c r="P853" s="183">
        <f>O853*H853</f>
        <v>0</v>
      </c>
      <c r="Q853" s="183">
        <v>3.0630000000000001E-2</v>
      </c>
      <c r="R853" s="183">
        <f>Q853*H853</f>
        <v>3.0630000000000001E-2</v>
      </c>
      <c r="S853" s="183">
        <v>0</v>
      </c>
      <c r="T853" s="184">
        <f>S853*H853</f>
        <v>0</v>
      </c>
      <c r="U853" s="35"/>
      <c r="V853" s="35"/>
      <c r="W853" s="35"/>
      <c r="X853" s="35"/>
      <c r="Y853" s="35"/>
      <c r="Z853" s="35"/>
      <c r="AA853" s="35"/>
      <c r="AB853" s="35"/>
      <c r="AC853" s="35"/>
      <c r="AD853" s="35"/>
      <c r="AE853" s="35"/>
      <c r="AR853" s="185" t="s">
        <v>276</v>
      </c>
      <c r="AT853" s="185" t="s">
        <v>172</v>
      </c>
      <c r="AU853" s="185" t="s">
        <v>84</v>
      </c>
      <c r="AY853" s="18" t="s">
        <v>170</v>
      </c>
      <c r="BE853" s="186">
        <f>IF(N853="základní",J853,0)</f>
        <v>0</v>
      </c>
      <c r="BF853" s="186">
        <f>IF(N853="snížená",J853,0)</f>
        <v>0</v>
      </c>
      <c r="BG853" s="186">
        <f>IF(N853="zákl. přenesená",J853,0)</f>
        <v>0</v>
      </c>
      <c r="BH853" s="186">
        <f>IF(N853="sníž. přenesená",J853,0)</f>
        <v>0</v>
      </c>
      <c r="BI853" s="186">
        <f>IF(N853="nulová",J853,0)</f>
        <v>0</v>
      </c>
      <c r="BJ853" s="18" t="s">
        <v>82</v>
      </c>
      <c r="BK853" s="186">
        <f>ROUND(I853*H853,2)</f>
        <v>0</v>
      </c>
      <c r="BL853" s="18" t="s">
        <v>276</v>
      </c>
      <c r="BM853" s="185" t="s">
        <v>3762</v>
      </c>
    </row>
    <row r="854" spans="1:65" s="2" customFormat="1" ht="16.5" customHeight="1" x14ac:dyDescent="0.2">
      <c r="A854" s="35"/>
      <c r="B854" s="36"/>
      <c r="C854" s="174" t="s">
        <v>1500</v>
      </c>
      <c r="D854" s="174" t="s">
        <v>172</v>
      </c>
      <c r="E854" s="175" t="s">
        <v>1487</v>
      </c>
      <c r="F854" s="176" t="s">
        <v>1488</v>
      </c>
      <c r="G854" s="177" t="s">
        <v>439</v>
      </c>
      <c r="H854" s="178">
        <v>1</v>
      </c>
      <c r="I854" s="179"/>
      <c r="J854" s="180">
        <f>ROUND(I854*H854,2)</f>
        <v>0</v>
      </c>
      <c r="K854" s="176" t="s">
        <v>176</v>
      </c>
      <c r="L854" s="40"/>
      <c r="M854" s="181" t="s">
        <v>19</v>
      </c>
      <c r="N854" s="182" t="s">
        <v>45</v>
      </c>
      <c r="O854" s="65"/>
      <c r="P854" s="183">
        <f>O854*H854</f>
        <v>0</v>
      </c>
      <c r="Q854" s="183">
        <v>3.0000000000000001E-3</v>
      </c>
      <c r="R854" s="183">
        <f>Q854*H854</f>
        <v>3.0000000000000001E-3</v>
      </c>
      <c r="S854" s="183">
        <v>0</v>
      </c>
      <c r="T854" s="184">
        <f>S854*H854</f>
        <v>0</v>
      </c>
      <c r="U854" s="35"/>
      <c r="V854" s="35"/>
      <c r="W854" s="35"/>
      <c r="X854" s="35"/>
      <c r="Y854" s="35"/>
      <c r="Z854" s="35"/>
      <c r="AA854" s="35"/>
      <c r="AB854" s="35"/>
      <c r="AC854" s="35"/>
      <c r="AD854" s="35"/>
      <c r="AE854" s="35"/>
      <c r="AR854" s="185" t="s">
        <v>276</v>
      </c>
      <c r="AT854" s="185" t="s">
        <v>172</v>
      </c>
      <c r="AU854" s="185" t="s">
        <v>84</v>
      </c>
      <c r="AY854" s="18" t="s">
        <v>170</v>
      </c>
      <c r="BE854" s="186">
        <f>IF(N854="základní",J854,0)</f>
        <v>0</v>
      </c>
      <c r="BF854" s="186">
        <f>IF(N854="snížená",J854,0)</f>
        <v>0</v>
      </c>
      <c r="BG854" s="186">
        <f>IF(N854="zákl. přenesená",J854,0)</f>
        <v>0</v>
      </c>
      <c r="BH854" s="186">
        <f>IF(N854="sníž. přenesená",J854,0)</f>
        <v>0</v>
      </c>
      <c r="BI854" s="186">
        <f>IF(N854="nulová",J854,0)</f>
        <v>0</v>
      </c>
      <c r="BJ854" s="18" t="s">
        <v>82</v>
      </c>
      <c r="BK854" s="186">
        <f>ROUND(I854*H854,2)</f>
        <v>0</v>
      </c>
      <c r="BL854" s="18" t="s">
        <v>276</v>
      </c>
      <c r="BM854" s="185" t="s">
        <v>3763</v>
      </c>
    </row>
    <row r="855" spans="1:65" s="2" customFormat="1" ht="16.5" customHeight="1" x14ac:dyDescent="0.2">
      <c r="A855" s="35"/>
      <c r="B855" s="36"/>
      <c r="C855" s="174" t="s">
        <v>1506</v>
      </c>
      <c r="D855" s="174" t="s">
        <v>172</v>
      </c>
      <c r="E855" s="175" t="s">
        <v>1491</v>
      </c>
      <c r="F855" s="176" t="s">
        <v>1492</v>
      </c>
      <c r="G855" s="177" t="s">
        <v>1484</v>
      </c>
      <c r="H855" s="178">
        <v>1</v>
      </c>
      <c r="I855" s="179"/>
      <c r="J855" s="180">
        <f>ROUND(I855*H855,2)</f>
        <v>0</v>
      </c>
      <c r="K855" s="176" t="s">
        <v>176</v>
      </c>
      <c r="L855" s="40"/>
      <c r="M855" s="181" t="s">
        <v>19</v>
      </c>
      <c r="N855" s="182" t="s">
        <v>45</v>
      </c>
      <c r="O855" s="65"/>
      <c r="P855" s="183">
        <f>O855*H855</f>
        <v>0</v>
      </c>
      <c r="Q855" s="183">
        <v>1.1E-4</v>
      </c>
      <c r="R855" s="183">
        <f>Q855*H855</f>
        <v>1.1E-4</v>
      </c>
      <c r="S855" s="183">
        <v>0</v>
      </c>
      <c r="T855" s="184">
        <f>S855*H855</f>
        <v>0</v>
      </c>
      <c r="U855" s="35"/>
      <c r="V855" s="35"/>
      <c r="W855" s="35"/>
      <c r="X855" s="35"/>
      <c r="Y855" s="35"/>
      <c r="Z855" s="35"/>
      <c r="AA855" s="35"/>
      <c r="AB855" s="35"/>
      <c r="AC855" s="35"/>
      <c r="AD855" s="35"/>
      <c r="AE855" s="35"/>
      <c r="AR855" s="185" t="s">
        <v>276</v>
      </c>
      <c r="AT855" s="185" t="s">
        <v>172</v>
      </c>
      <c r="AU855" s="185" t="s">
        <v>84</v>
      </c>
      <c r="AY855" s="18" t="s">
        <v>170</v>
      </c>
      <c r="BE855" s="186">
        <f>IF(N855="základní",J855,0)</f>
        <v>0</v>
      </c>
      <c r="BF855" s="186">
        <f>IF(N855="snížená",J855,0)</f>
        <v>0</v>
      </c>
      <c r="BG855" s="186">
        <f>IF(N855="zákl. přenesená",J855,0)</f>
        <v>0</v>
      </c>
      <c r="BH855" s="186">
        <f>IF(N855="sníž. přenesená",J855,0)</f>
        <v>0</v>
      </c>
      <c r="BI855" s="186">
        <f>IF(N855="nulová",J855,0)</f>
        <v>0</v>
      </c>
      <c r="BJ855" s="18" t="s">
        <v>82</v>
      </c>
      <c r="BK855" s="186">
        <f>ROUND(I855*H855,2)</f>
        <v>0</v>
      </c>
      <c r="BL855" s="18" t="s">
        <v>276</v>
      </c>
      <c r="BM855" s="185" t="s">
        <v>3764</v>
      </c>
    </row>
    <row r="856" spans="1:65" s="2" customFormat="1" ht="16.5" customHeight="1" x14ac:dyDescent="0.2">
      <c r="A856" s="35"/>
      <c r="B856" s="36"/>
      <c r="C856" s="174" t="s">
        <v>1511</v>
      </c>
      <c r="D856" s="174" t="s">
        <v>172</v>
      </c>
      <c r="E856" s="175" t="s">
        <v>1495</v>
      </c>
      <c r="F856" s="176" t="s">
        <v>1496</v>
      </c>
      <c r="G856" s="177" t="s">
        <v>439</v>
      </c>
      <c r="H856" s="178">
        <v>34</v>
      </c>
      <c r="I856" s="179"/>
      <c r="J856" s="180">
        <f>ROUND(I856*H856,2)</f>
        <v>0</v>
      </c>
      <c r="K856" s="176" t="s">
        <v>176</v>
      </c>
      <c r="L856" s="40"/>
      <c r="M856" s="181" t="s">
        <v>19</v>
      </c>
      <c r="N856" s="182" t="s">
        <v>45</v>
      </c>
      <c r="O856" s="65"/>
      <c r="P856" s="183">
        <f>O856*H856</f>
        <v>0</v>
      </c>
      <c r="Q856" s="183">
        <v>1.7000000000000001E-4</v>
      </c>
      <c r="R856" s="183">
        <f>Q856*H856</f>
        <v>5.7800000000000004E-3</v>
      </c>
      <c r="S856" s="183">
        <v>0</v>
      </c>
      <c r="T856" s="184">
        <f>S856*H856</f>
        <v>0</v>
      </c>
      <c r="U856" s="35"/>
      <c r="V856" s="35"/>
      <c r="W856" s="35"/>
      <c r="X856" s="35"/>
      <c r="Y856" s="35"/>
      <c r="Z856" s="35"/>
      <c r="AA856" s="35"/>
      <c r="AB856" s="35"/>
      <c r="AC856" s="35"/>
      <c r="AD856" s="35"/>
      <c r="AE856" s="35"/>
      <c r="AR856" s="185" t="s">
        <v>276</v>
      </c>
      <c r="AT856" s="185" t="s">
        <v>172</v>
      </c>
      <c r="AU856" s="185" t="s">
        <v>84</v>
      </c>
      <c r="AY856" s="18" t="s">
        <v>170</v>
      </c>
      <c r="BE856" s="186">
        <f>IF(N856="základní",J856,0)</f>
        <v>0</v>
      </c>
      <c r="BF856" s="186">
        <f>IF(N856="snížená",J856,0)</f>
        <v>0</v>
      </c>
      <c r="BG856" s="186">
        <f>IF(N856="zákl. přenesená",J856,0)</f>
        <v>0</v>
      </c>
      <c r="BH856" s="186">
        <f>IF(N856="sníž. přenesená",J856,0)</f>
        <v>0</v>
      </c>
      <c r="BI856" s="186">
        <f>IF(N856="nulová",J856,0)</f>
        <v>0</v>
      </c>
      <c r="BJ856" s="18" t="s">
        <v>82</v>
      </c>
      <c r="BK856" s="186">
        <f>ROUND(I856*H856,2)</f>
        <v>0</v>
      </c>
      <c r="BL856" s="18" t="s">
        <v>276</v>
      </c>
      <c r="BM856" s="185" t="s">
        <v>3765</v>
      </c>
    </row>
    <row r="857" spans="1:65" s="2" customFormat="1" ht="39" x14ac:dyDescent="0.2">
      <c r="A857" s="35"/>
      <c r="B857" s="36"/>
      <c r="C857" s="37"/>
      <c r="D857" s="187" t="s">
        <v>179</v>
      </c>
      <c r="E857" s="37"/>
      <c r="F857" s="188" t="s">
        <v>1498</v>
      </c>
      <c r="G857" s="37"/>
      <c r="H857" s="37"/>
      <c r="I857" s="189"/>
      <c r="J857" s="37"/>
      <c r="K857" s="37"/>
      <c r="L857" s="40"/>
      <c r="M857" s="190"/>
      <c r="N857" s="191"/>
      <c r="O857" s="65"/>
      <c r="P857" s="65"/>
      <c r="Q857" s="65"/>
      <c r="R857" s="65"/>
      <c r="S857" s="65"/>
      <c r="T857" s="66"/>
      <c r="U857" s="35"/>
      <c r="V857" s="35"/>
      <c r="W857" s="35"/>
      <c r="X857" s="35"/>
      <c r="Y857" s="35"/>
      <c r="Z857" s="35"/>
      <c r="AA857" s="35"/>
      <c r="AB857" s="35"/>
      <c r="AC857" s="35"/>
      <c r="AD857" s="35"/>
      <c r="AE857" s="35"/>
      <c r="AT857" s="18" t="s">
        <v>179</v>
      </c>
      <c r="AU857" s="18" t="s">
        <v>84</v>
      </c>
    </row>
    <row r="858" spans="1:65" s="13" customFormat="1" x14ac:dyDescent="0.2">
      <c r="B858" s="192"/>
      <c r="C858" s="193"/>
      <c r="D858" s="187" t="s">
        <v>181</v>
      </c>
      <c r="E858" s="194" t="s">
        <v>19</v>
      </c>
      <c r="F858" s="195" t="s">
        <v>3766</v>
      </c>
      <c r="G858" s="193"/>
      <c r="H858" s="196">
        <v>34</v>
      </c>
      <c r="I858" s="197"/>
      <c r="J858" s="193"/>
      <c r="K858" s="193"/>
      <c r="L858" s="198"/>
      <c r="M858" s="199"/>
      <c r="N858" s="200"/>
      <c r="O858" s="200"/>
      <c r="P858" s="200"/>
      <c r="Q858" s="200"/>
      <c r="R858" s="200"/>
      <c r="S858" s="200"/>
      <c r="T858" s="201"/>
      <c r="AT858" s="202" t="s">
        <v>181</v>
      </c>
      <c r="AU858" s="202" t="s">
        <v>84</v>
      </c>
      <c r="AV858" s="13" t="s">
        <v>84</v>
      </c>
      <c r="AW858" s="13" t="s">
        <v>35</v>
      </c>
      <c r="AX858" s="13" t="s">
        <v>82</v>
      </c>
      <c r="AY858" s="202" t="s">
        <v>170</v>
      </c>
    </row>
    <row r="859" spans="1:65" s="2" customFormat="1" ht="16.5" customHeight="1" x14ac:dyDescent="0.2">
      <c r="A859" s="35"/>
      <c r="B859" s="36"/>
      <c r="C859" s="174" t="s">
        <v>1516</v>
      </c>
      <c r="D859" s="174" t="s">
        <v>172</v>
      </c>
      <c r="E859" s="175" t="s">
        <v>1501</v>
      </c>
      <c r="F859" s="176" t="s">
        <v>1502</v>
      </c>
      <c r="G859" s="177" t="s">
        <v>439</v>
      </c>
      <c r="H859" s="178">
        <v>6</v>
      </c>
      <c r="I859" s="179"/>
      <c r="J859" s="180">
        <f>ROUND(I859*H859,2)</f>
        <v>0</v>
      </c>
      <c r="K859" s="176" t="s">
        <v>176</v>
      </c>
      <c r="L859" s="40"/>
      <c r="M859" s="181" t="s">
        <v>19</v>
      </c>
      <c r="N859" s="182" t="s">
        <v>45</v>
      </c>
      <c r="O859" s="65"/>
      <c r="P859" s="183">
        <f>O859*H859</f>
        <v>0</v>
      </c>
      <c r="Q859" s="183">
        <v>2.0000000000000001E-4</v>
      </c>
      <c r="R859" s="183">
        <f>Q859*H859</f>
        <v>1.2000000000000001E-3</v>
      </c>
      <c r="S859" s="183">
        <v>0</v>
      </c>
      <c r="T859" s="184">
        <f>S859*H859</f>
        <v>0</v>
      </c>
      <c r="U859" s="35"/>
      <c r="V859" s="35"/>
      <c r="W859" s="35"/>
      <c r="X859" s="35"/>
      <c r="Y859" s="35"/>
      <c r="Z859" s="35"/>
      <c r="AA859" s="35"/>
      <c r="AB859" s="35"/>
      <c r="AC859" s="35"/>
      <c r="AD859" s="35"/>
      <c r="AE859" s="35"/>
      <c r="AR859" s="185" t="s">
        <v>276</v>
      </c>
      <c r="AT859" s="185" t="s">
        <v>172</v>
      </c>
      <c r="AU859" s="185" t="s">
        <v>84</v>
      </c>
      <c r="AY859" s="18" t="s">
        <v>170</v>
      </c>
      <c r="BE859" s="186">
        <f>IF(N859="základní",J859,0)</f>
        <v>0</v>
      </c>
      <c r="BF859" s="186">
        <f>IF(N859="snížená",J859,0)</f>
        <v>0</v>
      </c>
      <c r="BG859" s="186">
        <f>IF(N859="zákl. přenesená",J859,0)</f>
        <v>0</v>
      </c>
      <c r="BH859" s="186">
        <f>IF(N859="sníž. přenesená",J859,0)</f>
        <v>0</v>
      </c>
      <c r="BI859" s="186">
        <f>IF(N859="nulová",J859,0)</f>
        <v>0</v>
      </c>
      <c r="BJ859" s="18" t="s">
        <v>82</v>
      </c>
      <c r="BK859" s="186">
        <f>ROUND(I859*H859,2)</f>
        <v>0</v>
      </c>
      <c r="BL859" s="18" t="s">
        <v>276</v>
      </c>
      <c r="BM859" s="185" t="s">
        <v>3767</v>
      </c>
    </row>
    <row r="860" spans="1:65" s="2" customFormat="1" ht="39" x14ac:dyDescent="0.2">
      <c r="A860" s="35"/>
      <c r="B860" s="36"/>
      <c r="C860" s="37"/>
      <c r="D860" s="187" t="s">
        <v>179</v>
      </c>
      <c r="E860" s="37"/>
      <c r="F860" s="188" t="s">
        <v>1498</v>
      </c>
      <c r="G860" s="37"/>
      <c r="H860" s="37"/>
      <c r="I860" s="189"/>
      <c r="J860" s="37"/>
      <c r="K860" s="37"/>
      <c r="L860" s="40"/>
      <c r="M860" s="190"/>
      <c r="N860" s="191"/>
      <c r="O860" s="65"/>
      <c r="P860" s="65"/>
      <c r="Q860" s="65"/>
      <c r="R860" s="65"/>
      <c r="S860" s="65"/>
      <c r="T860" s="66"/>
      <c r="U860" s="35"/>
      <c r="V860" s="35"/>
      <c r="W860" s="35"/>
      <c r="X860" s="35"/>
      <c r="Y860" s="35"/>
      <c r="Z860" s="35"/>
      <c r="AA860" s="35"/>
      <c r="AB860" s="35"/>
      <c r="AC860" s="35"/>
      <c r="AD860" s="35"/>
      <c r="AE860" s="35"/>
      <c r="AT860" s="18" t="s">
        <v>179</v>
      </c>
      <c r="AU860" s="18" t="s">
        <v>84</v>
      </c>
    </row>
    <row r="861" spans="1:65" s="13" customFormat="1" x14ac:dyDescent="0.2">
      <c r="B861" s="192"/>
      <c r="C861" s="193"/>
      <c r="D861" s="187" t="s">
        <v>181</v>
      </c>
      <c r="E861" s="194" t="s">
        <v>19</v>
      </c>
      <c r="F861" s="195" t="s">
        <v>1504</v>
      </c>
      <c r="G861" s="193"/>
      <c r="H861" s="196">
        <v>3</v>
      </c>
      <c r="I861" s="197"/>
      <c r="J861" s="193"/>
      <c r="K861" s="193"/>
      <c r="L861" s="198"/>
      <c r="M861" s="199"/>
      <c r="N861" s="200"/>
      <c r="O861" s="200"/>
      <c r="P861" s="200"/>
      <c r="Q861" s="200"/>
      <c r="R861" s="200"/>
      <c r="S861" s="200"/>
      <c r="T861" s="201"/>
      <c r="AT861" s="202" t="s">
        <v>181</v>
      </c>
      <c r="AU861" s="202" t="s">
        <v>84</v>
      </c>
      <c r="AV861" s="13" t="s">
        <v>84</v>
      </c>
      <c r="AW861" s="13" t="s">
        <v>35</v>
      </c>
      <c r="AX861" s="13" t="s">
        <v>74</v>
      </c>
      <c r="AY861" s="202" t="s">
        <v>170</v>
      </c>
    </row>
    <row r="862" spans="1:65" s="13" customFormat="1" x14ac:dyDescent="0.2">
      <c r="B862" s="192"/>
      <c r="C862" s="193"/>
      <c r="D862" s="187" t="s">
        <v>181</v>
      </c>
      <c r="E862" s="194" t="s">
        <v>19</v>
      </c>
      <c r="F862" s="195" t="s">
        <v>3768</v>
      </c>
      <c r="G862" s="193"/>
      <c r="H862" s="196">
        <v>3</v>
      </c>
      <c r="I862" s="197"/>
      <c r="J862" s="193"/>
      <c r="K862" s="193"/>
      <c r="L862" s="198"/>
      <c r="M862" s="199"/>
      <c r="N862" s="200"/>
      <c r="O862" s="200"/>
      <c r="P862" s="200"/>
      <c r="Q862" s="200"/>
      <c r="R862" s="200"/>
      <c r="S862" s="200"/>
      <c r="T862" s="201"/>
      <c r="AT862" s="202" t="s">
        <v>181</v>
      </c>
      <c r="AU862" s="202" t="s">
        <v>84</v>
      </c>
      <c r="AV862" s="13" t="s">
        <v>84</v>
      </c>
      <c r="AW862" s="13" t="s">
        <v>35</v>
      </c>
      <c r="AX862" s="13" t="s">
        <v>74</v>
      </c>
      <c r="AY862" s="202" t="s">
        <v>170</v>
      </c>
    </row>
    <row r="863" spans="1:65" s="14" customFormat="1" x14ac:dyDescent="0.2">
      <c r="B863" s="203"/>
      <c r="C863" s="204"/>
      <c r="D863" s="187" t="s">
        <v>181</v>
      </c>
      <c r="E863" s="205" t="s">
        <v>19</v>
      </c>
      <c r="F863" s="206" t="s">
        <v>185</v>
      </c>
      <c r="G863" s="204"/>
      <c r="H863" s="207">
        <v>6</v>
      </c>
      <c r="I863" s="208"/>
      <c r="J863" s="204"/>
      <c r="K863" s="204"/>
      <c r="L863" s="209"/>
      <c r="M863" s="210"/>
      <c r="N863" s="211"/>
      <c r="O863" s="211"/>
      <c r="P863" s="211"/>
      <c r="Q863" s="211"/>
      <c r="R863" s="211"/>
      <c r="S863" s="211"/>
      <c r="T863" s="212"/>
      <c r="AT863" s="213" t="s">
        <v>181</v>
      </c>
      <c r="AU863" s="213" t="s">
        <v>84</v>
      </c>
      <c r="AV863" s="14" t="s">
        <v>177</v>
      </c>
      <c r="AW863" s="14" t="s">
        <v>35</v>
      </c>
      <c r="AX863" s="14" t="s">
        <v>82</v>
      </c>
      <c r="AY863" s="213" t="s">
        <v>170</v>
      </c>
    </row>
    <row r="864" spans="1:65" s="2" customFormat="1" ht="16.5" customHeight="1" x14ac:dyDescent="0.2">
      <c r="A864" s="35"/>
      <c r="B864" s="36"/>
      <c r="C864" s="174" t="s">
        <v>1520</v>
      </c>
      <c r="D864" s="174" t="s">
        <v>172</v>
      </c>
      <c r="E864" s="175" t="s">
        <v>1507</v>
      </c>
      <c r="F864" s="176" t="s">
        <v>1508</v>
      </c>
      <c r="G864" s="177" t="s">
        <v>1484</v>
      </c>
      <c r="H864" s="178">
        <v>9</v>
      </c>
      <c r="I864" s="179"/>
      <c r="J864" s="180">
        <f>ROUND(I864*H864,2)</f>
        <v>0</v>
      </c>
      <c r="K864" s="176" t="s">
        <v>176</v>
      </c>
      <c r="L864" s="40"/>
      <c r="M864" s="181" t="s">
        <v>19</v>
      </c>
      <c r="N864" s="182" t="s">
        <v>45</v>
      </c>
      <c r="O864" s="65"/>
      <c r="P864" s="183">
        <f>O864*H864</f>
        <v>0</v>
      </c>
      <c r="Q864" s="183">
        <v>2.1000000000000001E-4</v>
      </c>
      <c r="R864" s="183">
        <f>Q864*H864</f>
        <v>1.8900000000000002E-3</v>
      </c>
      <c r="S864" s="183">
        <v>0</v>
      </c>
      <c r="T864" s="184">
        <f>S864*H864</f>
        <v>0</v>
      </c>
      <c r="U864" s="35"/>
      <c r="V864" s="35"/>
      <c r="W864" s="35"/>
      <c r="X864" s="35"/>
      <c r="Y864" s="35"/>
      <c r="Z864" s="35"/>
      <c r="AA864" s="35"/>
      <c r="AB864" s="35"/>
      <c r="AC864" s="35"/>
      <c r="AD864" s="35"/>
      <c r="AE864" s="35"/>
      <c r="AR864" s="185" t="s">
        <v>276</v>
      </c>
      <c r="AT864" s="185" t="s">
        <v>172</v>
      </c>
      <c r="AU864" s="185" t="s">
        <v>84</v>
      </c>
      <c r="AY864" s="18" t="s">
        <v>170</v>
      </c>
      <c r="BE864" s="186">
        <f>IF(N864="základní",J864,0)</f>
        <v>0</v>
      </c>
      <c r="BF864" s="186">
        <f>IF(N864="snížená",J864,0)</f>
        <v>0</v>
      </c>
      <c r="BG864" s="186">
        <f>IF(N864="zákl. přenesená",J864,0)</f>
        <v>0</v>
      </c>
      <c r="BH864" s="186">
        <f>IF(N864="sníž. přenesená",J864,0)</f>
        <v>0</v>
      </c>
      <c r="BI864" s="186">
        <f>IF(N864="nulová",J864,0)</f>
        <v>0</v>
      </c>
      <c r="BJ864" s="18" t="s">
        <v>82</v>
      </c>
      <c r="BK864" s="186">
        <f>ROUND(I864*H864,2)</f>
        <v>0</v>
      </c>
      <c r="BL864" s="18" t="s">
        <v>276</v>
      </c>
      <c r="BM864" s="185" t="s">
        <v>3769</v>
      </c>
    </row>
    <row r="865" spans="1:65" s="2" customFormat="1" ht="39" x14ac:dyDescent="0.2">
      <c r="A865" s="35"/>
      <c r="B865" s="36"/>
      <c r="C865" s="37"/>
      <c r="D865" s="187" t="s">
        <v>179</v>
      </c>
      <c r="E865" s="37"/>
      <c r="F865" s="188" t="s">
        <v>1498</v>
      </c>
      <c r="G865" s="37"/>
      <c r="H865" s="37"/>
      <c r="I865" s="189"/>
      <c r="J865" s="37"/>
      <c r="K865" s="37"/>
      <c r="L865" s="40"/>
      <c r="M865" s="190"/>
      <c r="N865" s="191"/>
      <c r="O865" s="65"/>
      <c r="P865" s="65"/>
      <c r="Q865" s="65"/>
      <c r="R865" s="65"/>
      <c r="S865" s="65"/>
      <c r="T865" s="66"/>
      <c r="U865" s="35"/>
      <c r="V865" s="35"/>
      <c r="W865" s="35"/>
      <c r="X865" s="35"/>
      <c r="Y865" s="35"/>
      <c r="Z865" s="35"/>
      <c r="AA865" s="35"/>
      <c r="AB865" s="35"/>
      <c r="AC865" s="35"/>
      <c r="AD865" s="35"/>
      <c r="AE865" s="35"/>
      <c r="AT865" s="18" t="s">
        <v>179</v>
      </c>
      <c r="AU865" s="18" t="s">
        <v>84</v>
      </c>
    </row>
    <row r="866" spans="1:65" s="13" customFormat="1" x14ac:dyDescent="0.2">
      <c r="B866" s="192"/>
      <c r="C866" s="193"/>
      <c r="D866" s="187" t="s">
        <v>181</v>
      </c>
      <c r="E866" s="194" t="s">
        <v>19</v>
      </c>
      <c r="F866" s="195" t="s">
        <v>3770</v>
      </c>
      <c r="G866" s="193"/>
      <c r="H866" s="196">
        <v>9</v>
      </c>
      <c r="I866" s="197"/>
      <c r="J866" s="193"/>
      <c r="K866" s="193"/>
      <c r="L866" s="198"/>
      <c r="M866" s="199"/>
      <c r="N866" s="200"/>
      <c r="O866" s="200"/>
      <c r="P866" s="200"/>
      <c r="Q866" s="200"/>
      <c r="R866" s="200"/>
      <c r="S866" s="200"/>
      <c r="T866" s="201"/>
      <c r="AT866" s="202" t="s">
        <v>181</v>
      </c>
      <c r="AU866" s="202" t="s">
        <v>84</v>
      </c>
      <c r="AV866" s="13" t="s">
        <v>84</v>
      </c>
      <c r="AW866" s="13" t="s">
        <v>35</v>
      </c>
      <c r="AX866" s="13" t="s">
        <v>82</v>
      </c>
      <c r="AY866" s="202" t="s">
        <v>170</v>
      </c>
    </row>
    <row r="867" spans="1:65" s="2" customFormat="1" ht="16.5" customHeight="1" x14ac:dyDescent="0.2">
      <c r="A867" s="35"/>
      <c r="B867" s="36"/>
      <c r="C867" s="174" t="s">
        <v>1525</v>
      </c>
      <c r="D867" s="174" t="s">
        <v>172</v>
      </c>
      <c r="E867" s="175" t="s">
        <v>1512</v>
      </c>
      <c r="F867" s="176" t="s">
        <v>1513</v>
      </c>
      <c r="G867" s="177" t="s">
        <v>439</v>
      </c>
      <c r="H867" s="178">
        <v>1</v>
      </c>
      <c r="I867" s="179"/>
      <c r="J867" s="180">
        <f>ROUND(I867*H867,2)</f>
        <v>0</v>
      </c>
      <c r="K867" s="176" t="s">
        <v>176</v>
      </c>
      <c r="L867" s="40"/>
      <c r="M867" s="181" t="s">
        <v>19</v>
      </c>
      <c r="N867" s="182" t="s">
        <v>45</v>
      </c>
      <c r="O867" s="65"/>
      <c r="P867" s="183">
        <f>O867*H867</f>
        <v>0</v>
      </c>
      <c r="Q867" s="183">
        <v>2.0000000000000002E-5</v>
      </c>
      <c r="R867" s="183">
        <f>Q867*H867</f>
        <v>2.0000000000000002E-5</v>
      </c>
      <c r="S867" s="183">
        <v>0</v>
      </c>
      <c r="T867" s="184">
        <f>S867*H867</f>
        <v>0</v>
      </c>
      <c r="U867" s="35"/>
      <c r="V867" s="35"/>
      <c r="W867" s="35"/>
      <c r="X867" s="35"/>
      <c r="Y867" s="35"/>
      <c r="Z867" s="35"/>
      <c r="AA867" s="35"/>
      <c r="AB867" s="35"/>
      <c r="AC867" s="35"/>
      <c r="AD867" s="35"/>
      <c r="AE867" s="35"/>
      <c r="AR867" s="185" t="s">
        <v>276</v>
      </c>
      <c r="AT867" s="185" t="s">
        <v>172</v>
      </c>
      <c r="AU867" s="185" t="s">
        <v>84</v>
      </c>
      <c r="AY867" s="18" t="s">
        <v>170</v>
      </c>
      <c r="BE867" s="186">
        <f>IF(N867="základní",J867,0)</f>
        <v>0</v>
      </c>
      <c r="BF867" s="186">
        <f>IF(N867="snížená",J867,0)</f>
        <v>0</v>
      </c>
      <c r="BG867" s="186">
        <f>IF(N867="zákl. přenesená",J867,0)</f>
        <v>0</v>
      </c>
      <c r="BH867" s="186">
        <f>IF(N867="sníž. přenesená",J867,0)</f>
        <v>0</v>
      </c>
      <c r="BI867" s="186">
        <f>IF(N867="nulová",J867,0)</f>
        <v>0</v>
      </c>
      <c r="BJ867" s="18" t="s">
        <v>82</v>
      </c>
      <c r="BK867" s="186">
        <f>ROUND(I867*H867,2)</f>
        <v>0</v>
      </c>
      <c r="BL867" s="18" t="s">
        <v>276</v>
      </c>
      <c r="BM867" s="185" t="s">
        <v>3771</v>
      </c>
    </row>
    <row r="868" spans="1:65" s="2" customFormat="1" ht="39" x14ac:dyDescent="0.2">
      <c r="A868" s="35"/>
      <c r="B868" s="36"/>
      <c r="C868" s="37"/>
      <c r="D868" s="187" t="s">
        <v>179</v>
      </c>
      <c r="E868" s="37"/>
      <c r="F868" s="188" t="s">
        <v>1498</v>
      </c>
      <c r="G868" s="37"/>
      <c r="H868" s="37"/>
      <c r="I868" s="189"/>
      <c r="J868" s="37"/>
      <c r="K868" s="37"/>
      <c r="L868" s="40"/>
      <c r="M868" s="190"/>
      <c r="N868" s="191"/>
      <c r="O868" s="65"/>
      <c r="P868" s="65"/>
      <c r="Q868" s="65"/>
      <c r="R868" s="65"/>
      <c r="S868" s="65"/>
      <c r="T868" s="66"/>
      <c r="U868" s="35"/>
      <c r="V868" s="35"/>
      <c r="W868" s="35"/>
      <c r="X868" s="35"/>
      <c r="Y868" s="35"/>
      <c r="Z868" s="35"/>
      <c r="AA868" s="35"/>
      <c r="AB868" s="35"/>
      <c r="AC868" s="35"/>
      <c r="AD868" s="35"/>
      <c r="AE868" s="35"/>
      <c r="AT868" s="18" t="s">
        <v>179</v>
      </c>
      <c r="AU868" s="18" t="s">
        <v>84</v>
      </c>
    </row>
    <row r="869" spans="1:65" s="13" customFormat="1" x14ac:dyDescent="0.2">
      <c r="B869" s="192"/>
      <c r="C869" s="193"/>
      <c r="D869" s="187" t="s">
        <v>181</v>
      </c>
      <c r="E869" s="194" t="s">
        <v>19</v>
      </c>
      <c r="F869" s="195" t="s">
        <v>1515</v>
      </c>
      <c r="G869" s="193"/>
      <c r="H869" s="196">
        <v>1</v>
      </c>
      <c r="I869" s="197"/>
      <c r="J869" s="193"/>
      <c r="K869" s="193"/>
      <c r="L869" s="198"/>
      <c r="M869" s="199"/>
      <c r="N869" s="200"/>
      <c r="O869" s="200"/>
      <c r="P869" s="200"/>
      <c r="Q869" s="200"/>
      <c r="R869" s="200"/>
      <c r="S869" s="200"/>
      <c r="T869" s="201"/>
      <c r="AT869" s="202" t="s">
        <v>181</v>
      </c>
      <c r="AU869" s="202" t="s">
        <v>84</v>
      </c>
      <c r="AV869" s="13" t="s">
        <v>84</v>
      </c>
      <c r="AW869" s="13" t="s">
        <v>35</v>
      </c>
      <c r="AX869" s="13" t="s">
        <v>82</v>
      </c>
      <c r="AY869" s="202" t="s">
        <v>170</v>
      </c>
    </row>
    <row r="870" spans="1:65" s="2" customFormat="1" ht="16.5" customHeight="1" x14ac:dyDescent="0.2">
      <c r="A870" s="35"/>
      <c r="B870" s="36"/>
      <c r="C870" s="214" t="s">
        <v>1530</v>
      </c>
      <c r="D870" s="214" t="s">
        <v>239</v>
      </c>
      <c r="E870" s="215" t="s">
        <v>1517</v>
      </c>
      <c r="F870" s="216" t="s">
        <v>1518</v>
      </c>
      <c r="G870" s="217" t="s">
        <v>439</v>
      </c>
      <c r="H870" s="218">
        <v>1</v>
      </c>
      <c r="I870" s="219"/>
      <c r="J870" s="220">
        <f>ROUND(I870*H870,2)</f>
        <v>0</v>
      </c>
      <c r="K870" s="216" t="s">
        <v>176</v>
      </c>
      <c r="L870" s="221"/>
      <c r="M870" s="222" t="s">
        <v>19</v>
      </c>
      <c r="N870" s="223" t="s">
        <v>45</v>
      </c>
      <c r="O870" s="65"/>
      <c r="P870" s="183">
        <f>O870*H870</f>
        <v>0</v>
      </c>
      <c r="Q870" s="183">
        <v>3.5500000000000002E-3</v>
      </c>
      <c r="R870" s="183">
        <f>Q870*H870</f>
        <v>3.5500000000000002E-3</v>
      </c>
      <c r="S870" s="183">
        <v>0</v>
      </c>
      <c r="T870" s="184">
        <f>S870*H870</f>
        <v>0</v>
      </c>
      <c r="U870" s="35"/>
      <c r="V870" s="35"/>
      <c r="W870" s="35"/>
      <c r="X870" s="35"/>
      <c r="Y870" s="35"/>
      <c r="Z870" s="35"/>
      <c r="AA870" s="35"/>
      <c r="AB870" s="35"/>
      <c r="AC870" s="35"/>
      <c r="AD870" s="35"/>
      <c r="AE870" s="35"/>
      <c r="AR870" s="185" t="s">
        <v>426</v>
      </c>
      <c r="AT870" s="185" t="s">
        <v>239</v>
      </c>
      <c r="AU870" s="185" t="s">
        <v>84</v>
      </c>
      <c r="AY870" s="18" t="s">
        <v>170</v>
      </c>
      <c r="BE870" s="186">
        <f>IF(N870="základní",J870,0)</f>
        <v>0</v>
      </c>
      <c r="BF870" s="186">
        <f>IF(N870="snížená",J870,0)</f>
        <v>0</v>
      </c>
      <c r="BG870" s="186">
        <f>IF(N870="zákl. přenesená",J870,0)</f>
        <v>0</v>
      </c>
      <c r="BH870" s="186">
        <f>IF(N870="sníž. přenesená",J870,0)</f>
        <v>0</v>
      </c>
      <c r="BI870" s="186">
        <f>IF(N870="nulová",J870,0)</f>
        <v>0</v>
      </c>
      <c r="BJ870" s="18" t="s">
        <v>82</v>
      </c>
      <c r="BK870" s="186">
        <f>ROUND(I870*H870,2)</f>
        <v>0</v>
      </c>
      <c r="BL870" s="18" t="s">
        <v>276</v>
      </c>
      <c r="BM870" s="185" t="s">
        <v>3772</v>
      </c>
    </row>
    <row r="871" spans="1:65" s="2" customFormat="1" ht="16.5" customHeight="1" x14ac:dyDescent="0.2">
      <c r="A871" s="35"/>
      <c r="B871" s="36"/>
      <c r="C871" s="174" t="s">
        <v>1535</v>
      </c>
      <c r="D871" s="174" t="s">
        <v>172</v>
      </c>
      <c r="E871" s="175" t="s">
        <v>1521</v>
      </c>
      <c r="F871" s="176" t="s">
        <v>1522</v>
      </c>
      <c r="G871" s="177" t="s">
        <v>439</v>
      </c>
      <c r="H871" s="178">
        <v>4</v>
      </c>
      <c r="I871" s="179"/>
      <c r="J871" s="180">
        <f>ROUND(I871*H871,2)</f>
        <v>0</v>
      </c>
      <c r="K871" s="176" t="s">
        <v>176</v>
      </c>
      <c r="L871" s="40"/>
      <c r="M871" s="181" t="s">
        <v>19</v>
      </c>
      <c r="N871" s="182" t="s">
        <v>45</v>
      </c>
      <c r="O871" s="65"/>
      <c r="P871" s="183">
        <f>O871*H871</f>
        <v>0</v>
      </c>
      <c r="Q871" s="183">
        <v>7.2000000000000005E-4</v>
      </c>
      <c r="R871" s="183">
        <f>Q871*H871</f>
        <v>2.8800000000000002E-3</v>
      </c>
      <c r="S871" s="183">
        <v>0</v>
      </c>
      <c r="T871" s="184">
        <f>S871*H871</f>
        <v>0</v>
      </c>
      <c r="U871" s="35"/>
      <c r="V871" s="35"/>
      <c r="W871" s="35"/>
      <c r="X871" s="35"/>
      <c r="Y871" s="35"/>
      <c r="Z871" s="35"/>
      <c r="AA871" s="35"/>
      <c r="AB871" s="35"/>
      <c r="AC871" s="35"/>
      <c r="AD871" s="35"/>
      <c r="AE871" s="35"/>
      <c r="AR871" s="185" t="s">
        <v>276</v>
      </c>
      <c r="AT871" s="185" t="s">
        <v>172</v>
      </c>
      <c r="AU871" s="185" t="s">
        <v>84</v>
      </c>
      <c r="AY871" s="18" t="s">
        <v>170</v>
      </c>
      <c r="BE871" s="186">
        <f>IF(N871="základní",J871,0)</f>
        <v>0</v>
      </c>
      <c r="BF871" s="186">
        <f>IF(N871="snížená",J871,0)</f>
        <v>0</v>
      </c>
      <c r="BG871" s="186">
        <f>IF(N871="zákl. přenesená",J871,0)</f>
        <v>0</v>
      </c>
      <c r="BH871" s="186">
        <f>IF(N871="sníž. přenesená",J871,0)</f>
        <v>0</v>
      </c>
      <c r="BI871" s="186">
        <f>IF(N871="nulová",J871,0)</f>
        <v>0</v>
      </c>
      <c r="BJ871" s="18" t="s">
        <v>82</v>
      </c>
      <c r="BK871" s="186">
        <f>ROUND(I871*H871,2)</f>
        <v>0</v>
      </c>
      <c r="BL871" s="18" t="s">
        <v>276</v>
      </c>
      <c r="BM871" s="185" t="s">
        <v>3773</v>
      </c>
    </row>
    <row r="872" spans="1:65" s="13" customFormat="1" x14ac:dyDescent="0.2">
      <c r="B872" s="192"/>
      <c r="C872" s="193"/>
      <c r="D872" s="187" t="s">
        <v>181</v>
      </c>
      <c r="E872" s="194" t="s">
        <v>19</v>
      </c>
      <c r="F872" s="195" t="s">
        <v>1524</v>
      </c>
      <c r="G872" s="193"/>
      <c r="H872" s="196">
        <v>4</v>
      </c>
      <c r="I872" s="197"/>
      <c r="J872" s="193"/>
      <c r="K872" s="193"/>
      <c r="L872" s="198"/>
      <c r="M872" s="199"/>
      <c r="N872" s="200"/>
      <c r="O872" s="200"/>
      <c r="P872" s="200"/>
      <c r="Q872" s="200"/>
      <c r="R872" s="200"/>
      <c r="S872" s="200"/>
      <c r="T872" s="201"/>
      <c r="AT872" s="202" t="s">
        <v>181</v>
      </c>
      <c r="AU872" s="202" t="s">
        <v>84</v>
      </c>
      <c r="AV872" s="13" t="s">
        <v>84</v>
      </c>
      <c r="AW872" s="13" t="s">
        <v>35</v>
      </c>
      <c r="AX872" s="13" t="s">
        <v>82</v>
      </c>
      <c r="AY872" s="202" t="s">
        <v>170</v>
      </c>
    </row>
    <row r="873" spans="1:65" s="2" customFormat="1" ht="16.5" customHeight="1" x14ac:dyDescent="0.2">
      <c r="A873" s="35"/>
      <c r="B873" s="36"/>
      <c r="C873" s="174" t="s">
        <v>1539</v>
      </c>
      <c r="D873" s="174" t="s">
        <v>172</v>
      </c>
      <c r="E873" s="175" t="s">
        <v>1526</v>
      </c>
      <c r="F873" s="176" t="s">
        <v>1527</v>
      </c>
      <c r="G873" s="177" t="s">
        <v>439</v>
      </c>
      <c r="H873" s="178">
        <v>2</v>
      </c>
      <c r="I873" s="179"/>
      <c r="J873" s="180">
        <f>ROUND(I873*H873,2)</f>
        <v>0</v>
      </c>
      <c r="K873" s="176" t="s">
        <v>176</v>
      </c>
      <c r="L873" s="40"/>
      <c r="M873" s="181" t="s">
        <v>19</v>
      </c>
      <c r="N873" s="182" t="s">
        <v>45</v>
      </c>
      <c r="O873" s="65"/>
      <c r="P873" s="183">
        <f>O873*H873</f>
        <v>0</v>
      </c>
      <c r="Q873" s="183">
        <v>7.2000000000000005E-4</v>
      </c>
      <c r="R873" s="183">
        <f>Q873*H873</f>
        <v>1.4400000000000001E-3</v>
      </c>
      <c r="S873" s="183">
        <v>0</v>
      </c>
      <c r="T873" s="184">
        <f>S873*H873</f>
        <v>0</v>
      </c>
      <c r="U873" s="35"/>
      <c r="V873" s="35"/>
      <c r="W873" s="35"/>
      <c r="X873" s="35"/>
      <c r="Y873" s="35"/>
      <c r="Z873" s="35"/>
      <c r="AA873" s="35"/>
      <c r="AB873" s="35"/>
      <c r="AC873" s="35"/>
      <c r="AD873" s="35"/>
      <c r="AE873" s="35"/>
      <c r="AR873" s="185" t="s">
        <v>276</v>
      </c>
      <c r="AT873" s="185" t="s">
        <v>172</v>
      </c>
      <c r="AU873" s="185" t="s">
        <v>84</v>
      </c>
      <c r="AY873" s="18" t="s">
        <v>170</v>
      </c>
      <c r="BE873" s="186">
        <f>IF(N873="základní",J873,0)</f>
        <v>0</v>
      </c>
      <c r="BF873" s="186">
        <f>IF(N873="snížená",J873,0)</f>
        <v>0</v>
      </c>
      <c r="BG873" s="186">
        <f>IF(N873="zákl. přenesená",J873,0)</f>
        <v>0</v>
      </c>
      <c r="BH873" s="186">
        <f>IF(N873="sníž. přenesená",J873,0)</f>
        <v>0</v>
      </c>
      <c r="BI873" s="186">
        <f>IF(N873="nulová",J873,0)</f>
        <v>0</v>
      </c>
      <c r="BJ873" s="18" t="s">
        <v>82</v>
      </c>
      <c r="BK873" s="186">
        <f>ROUND(I873*H873,2)</f>
        <v>0</v>
      </c>
      <c r="BL873" s="18" t="s">
        <v>276</v>
      </c>
      <c r="BM873" s="185" t="s">
        <v>3774</v>
      </c>
    </row>
    <row r="874" spans="1:65" s="13" customFormat="1" x14ac:dyDescent="0.2">
      <c r="B874" s="192"/>
      <c r="C874" s="193"/>
      <c r="D874" s="187" t="s">
        <v>181</v>
      </c>
      <c r="E874" s="194" t="s">
        <v>19</v>
      </c>
      <c r="F874" s="195" t="s">
        <v>1529</v>
      </c>
      <c r="G874" s="193"/>
      <c r="H874" s="196">
        <v>2</v>
      </c>
      <c r="I874" s="197"/>
      <c r="J874" s="193"/>
      <c r="K874" s="193"/>
      <c r="L874" s="198"/>
      <c r="M874" s="199"/>
      <c r="N874" s="200"/>
      <c r="O874" s="200"/>
      <c r="P874" s="200"/>
      <c r="Q874" s="200"/>
      <c r="R874" s="200"/>
      <c r="S874" s="200"/>
      <c r="T874" s="201"/>
      <c r="AT874" s="202" t="s">
        <v>181</v>
      </c>
      <c r="AU874" s="202" t="s">
        <v>84</v>
      </c>
      <c r="AV874" s="13" t="s">
        <v>84</v>
      </c>
      <c r="AW874" s="13" t="s">
        <v>35</v>
      </c>
      <c r="AX874" s="13" t="s">
        <v>82</v>
      </c>
      <c r="AY874" s="202" t="s">
        <v>170</v>
      </c>
    </row>
    <row r="875" spans="1:65" s="2" customFormat="1" ht="16.5" customHeight="1" x14ac:dyDescent="0.2">
      <c r="A875" s="35"/>
      <c r="B875" s="36"/>
      <c r="C875" s="174" t="s">
        <v>1543</v>
      </c>
      <c r="D875" s="174" t="s">
        <v>172</v>
      </c>
      <c r="E875" s="175" t="s">
        <v>1531</v>
      </c>
      <c r="F875" s="176" t="s">
        <v>1532</v>
      </c>
      <c r="G875" s="177" t="s">
        <v>439</v>
      </c>
      <c r="H875" s="178">
        <v>2</v>
      </c>
      <c r="I875" s="179"/>
      <c r="J875" s="180">
        <f>ROUND(I875*H875,2)</f>
        <v>0</v>
      </c>
      <c r="K875" s="176" t="s">
        <v>176</v>
      </c>
      <c r="L875" s="40"/>
      <c r="M875" s="181" t="s">
        <v>19</v>
      </c>
      <c r="N875" s="182" t="s">
        <v>45</v>
      </c>
      <c r="O875" s="65"/>
      <c r="P875" s="183">
        <f>O875*H875</f>
        <v>0</v>
      </c>
      <c r="Q875" s="183">
        <v>1.32E-3</v>
      </c>
      <c r="R875" s="183">
        <f>Q875*H875</f>
        <v>2.64E-3</v>
      </c>
      <c r="S875" s="183">
        <v>0</v>
      </c>
      <c r="T875" s="184">
        <f>S875*H875</f>
        <v>0</v>
      </c>
      <c r="U875" s="35"/>
      <c r="V875" s="35"/>
      <c r="W875" s="35"/>
      <c r="X875" s="35"/>
      <c r="Y875" s="35"/>
      <c r="Z875" s="35"/>
      <c r="AA875" s="35"/>
      <c r="AB875" s="35"/>
      <c r="AC875" s="35"/>
      <c r="AD875" s="35"/>
      <c r="AE875" s="35"/>
      <c r="AR875" s="185" t="s">
        <v>276</v>
      </c>
      <c r="AT875" s="185" t="s">
        <v>172</v>
      </c>
      <c r="AU875" s="185" t="s">
        <v>84</v>
      </c>
      <c r="AY875" s="18" t="s">
        <v>170</v>
      </c>
      <c r="BE875" s="186">
        <f>IF(N875="základní",J875,0)</f>
        <v>0</v>
      </c>
      <c r="BF875" s="186">
        <f>IF(N875="snížená",J875,0)</f>
        <v>0</v>
      </c>
      <c r="BG875" s="186">
        <f>IF(N875="zákl. přenesená",J875,0)</f>
        <v>0</v>
      </c>
      <c r="BH875" s="186">
        <f>IF(N875="sníž. přenesená",J875,0)</f>
        <v>0</v>
      </c>
      <c r="BI875" s="186">
        <f>IF(N875="nulová",J875,0)</f>
        <v>0</v>
      </c>
      <c r="BJ875" s="18" t="s">
        <v>82</v>
      </c>
      <c r="BK875" s="186">
        <f>ROUND(I875*H875,2)</f>
        <v>0</v>
      </c>
      <c r="BL875" s="18" t="s">
        <v>276</v>
      </c>
      <c r="BM875" s="185" t="s">
        <v>3775</v>
      </c>
    </row>
    <row r="876" spans="1:65" s="13" customFormat="1" x14ac:dyDescent="0.2">
      <c r="B876" s="192"/>
      <c r="C876" s="193"/>
      <c r="D876" s="187" t="s">
        <v>181</v>
      </c>
      <c r="E876" s="194" t="s">
        <v>19</v>
      </c>
      <c r="F876" s="195" t="s">
        <v>3776</v>
      </c>
      <c r="G876" s="193"/>
      <c r="H876" s="196">
        <v>2</v>
      </c>
      <c r="I876" s="197"/>
      <c r="J876" s="193"/>
      <c r="K876" s="193"/>
      <c r="L876" s="198"/>
      <c r="M876" s="199"/>
      <c r="N876" s="200"/>
      <c r="O876" s="200"/>
      <c r="P876" s="200"/>
      <c r="Q876" s="200"/>
      <c r="R876" s="200"/>
      <c r="S876" s="200"/>
      <c r="T876" s="201"/>
      <c r="AT876" s="202" t="s">
        <v>181</v>
      </c>
      <c r="AU876" s="202" t="s">
        <v>84</v>
      </c>
      <c r="AV876" s="13" t="s">
        <v>84</v>
      </c>
      <c r="AW876" s="13" t="s">
        <v>35</v>
      </c>
      <c r="AX876" s="13" t="s">
        <v>82</v>
      </c>
      <c r="AY876" s="202" t="s">
        <v>170</v>
      </c>
    </row>
    <row r="877" spans="1:65" s="2" customFormat="1" ht="16.5" customHeight="1" x14ac:dyDescent="0.2">
      <c r="A877" s="35"/>
      <c r="B877" s="36"/>
      <c r="C877" s="174" t="s">
        <v>1547</v>
      </c>
      <c r="D877" s="174" t="s">
        <v>172</v>
      </c>
      <c r="E877" s="175" t="s">
        <v>1536</v>
      </c>
      <c r="F877" s="176" t="s">
        <v>1537</v>
      </c>
      <c r="G877" s="177" t="s">
        <v>439</v>
      </c>
      <c r="H877" s="178">
        <v>2</v>
      </c>
      <c r="I877" s="179"/>
      <c r="J877" s="180">
        <f>ROUND(I877*H877,2)</f>
        <v>0</v>
      </c>
      <c r="K877" s="176" t="s">
        <v>176</v>
      </c>
      <c r="L877" s="40"/>
      <c r="M877" s="181" t="s">
        <v>19</v>
      </c>
      <c r="N877" s="182" t="s">
        <v>45</v>
      </c>
      <c r="O877" s="65"/>
      <c r="P877" s="183">
        <f>O877*H877</f>
        <v>0</v>
      </c>
      <c r="Q877" s="183">
        <v>5.1999999999999995E-4</v>
      </c>
      <c r="R877" s="183">
        <f>Q877*H877</f>
        <v>1.0399999999999999E-3</v>
      </c>
      <c r="S877" s="183">
        <v>0</v>
      </c>
      <c r="T877" s="184">
        <f>S877*H877</f>
        <v>0</v>
      </c>
      <c r="U877" s="35"/>
      <c r="V877" s="35"/>
      <c r="W877" s="35"/>
      <c r="X877" s="35"/>
      <c r="Y877" s="35"/>
      <c r="Z877" s="35"/>
      <c r="AA877" s="35"/>
      <c r="AB877" s="35"/>
      <c r="AC877" s="35"/>
      <c r="AD877" s="35"/>
      <c r="AE877" s="35"/>
      <c r="AR877" s="185" t="s">
        <v>276</v>
      </c>
      <c r="AT877" s="185" t="s">
        <v>172</v>
      </c>
      <c r="AU877" s="185" t="s">
        <v>84</v>
      </c>
      <c r="AY877" s="18" t="s">
        <v>170</v>
      </c>
      <c r="BE877" s="186">
        <f>IF(N877="základní",J877,0)</f>
        <v>0</v>
      </c>
      <c r="BF877" s="186">
        <f>IF(N877="snížená",J877,0)</f>
        <v>0</v>
      </c>
      <c r="BG877" s="186">
        <f>IF(N877="zákl. přenesená",J877,0)</f>
        <v>0</v>
      </c>
      <c r="BH877" s="186">
        <f>IF(N877="sníž. přenesená",J877,0)</f>
        <v>0</v>
      </c>
      <c r="BI877" s="186">
        <f>IF(N877="nulová",J877,0)</f>
        <v>0</v>
      </c>
      <c r="BJ877" s="18" t="s">
        <v>82</v>
      </c>
      <c r="BK877" s="186">
        <f>ROUND(I877*H877,2)</f>
        <v>0</v>
      </c>
      <c r="BL877" s="18" t="s">
        <v>276</v>
      </c>
      <c r="BM877" s="185" t="s">
        <v>3777</v>
      </c>
    </row>
    <row r="878" spans="1:65" s="13" customFormat="1" x14ac:dyDescent="0.2">
      <c r="B878" s="192"/>
      <c r="C878" s="193"/>
      <c r="D878" s="187" t="s">
        <v>181</v>
      </c>
      <c r="E878" s="194" t="s">
        <v>19</v>
      </c>
      <c r="F878" s="195" t="s">
        <v>1529</v>
      </c>
      <c r="G878" s="193"/>
      <c r="H878" s="196">
        <v>2</v>
      </c>
      <c r="I878" s="197"/>
      <c r="J878" s="193"/>
      <c r="K878" s="193"/>
      <c r="L878" s="198"/>
      <c r="M878" s="199"/>
      <c r="N878" s="200"/>
      <c r="O878" s="200"/>
      <c r="P878" s="200"/>
      <c r="Q878" s="200"/>
      <c r="R878" s="200"/>
      <c r="S878" s="200"/>
      <c r="T878" s="201"/>
      <c r="AT878" s="202" t="s">
        <v>181</v>
      </c>
      <c r="AU878" s="202" t="s">
        <v>84</v>
      </c>
      <c r="AV878" s="13" t="s">
        <v>84</v>
      </c>
      <c r="AW878" s="13" t="s">
        <v>35</v>
      </c>
      <c r="AX878" s="13" t="s">
        <v>82</v>
      </c>
      <c r="AY878" s="202" t="s">
        <v>170</v>
      </c>
    </row>
    <row r="879" spans="1:65" s="2" customFormat="1" ht="16.5" customHeight="1" x14ac:dyDescent="0.2">
      <c r="A879" s="35"/>
      <c r="B879" s="36"/>
      <c r="C879" s="174" t="s">
        <v>1552</v>
      </c>
      <c r="D879" s="174" t="s">
        <v>172</v>
      </c>
      <c r="E879" s="175" t="s">
        <v>1544</v>
      </c>
      <c r="F879" s="176" t="s">
        <v>1545</v>
      </c>
      <c r="G879" s="177" t="s">
        <v>439</v>
      </c>
      <c r="H879" s="178">
        <v>2</v>
      </c>
      <c r="I879" s="179"/>
      <c r="J879" s="180">
        <f>ROUND(I879*H879,2)</f>
        <v>0</v>
      </c>
      <c r="K879" s="176" t="s">
        <v>176</v>
      </c>
      <c r="L879" s="40"/>
      <c r="M879" s="181" t="s">
        <v>19</v>
      </c>
      <c r="N879" s="182" t="s">
        <v>45</v>
      </c>
      <c r="O879" s="65"/>
      <c r="P879" s="183">
        <f>O879*H879</f>
        <v>0</v>
      </c>
      <c r="Q879" s="183">
        <v>3.3E-4</v>
      </c>
      <c r="R879" s="183">
        <f>Q879*H879</f>
        <v>6.6E-4</v>
      </c>
      <c r="S879" s="183">
        <v>0</v>
      </c>
      <c r="T879" s="184">
        <f>S879*H879</f>
        <v>0</v>
      </c>
      <c r="U879" s="35"/>
      <c r="V879" s="35"/>
      <c r="W879" s="35"/>
      <c r="X879" s="35"/>
      <c r="Y879" s="35"/>
      <c r="Z879" s="35"/>
      <c r="AA879" s="35"/>
      <c r="AB879" s="35"/>
      <c r="AC879" s="35"/>
      <c r="AD879" s="35"/>
      <c r="AE879" s="35"/>
      <c r="AR879" s="185" t="s">
        <v>276</v>
      </c>
      <c r="AT879" s="185" t="s">
        <v>172</v>
      </c>
      <c r="AU879" s="185" t="s">
        <v>84</v>
      </c>
      <c r="AY879" s="18" t="s">
        <v>170</v>
      </c>
      <c r="BE879" s="186">
        <f>IF(N879="základní",J879,0)</f>
        <v>0</v>
      </c>
      <c r="BF879" s="186">
        <f>IF(N879="snížená",J879,0)</f>
        <v>0</v>
      </c>
      <c r="BG879" s="186">
        <f>IF(N879="zákl. přenesená",J879,0)</f>
        <v>0</v>
      </c>
      <c r="BH879" s="186">
        <f>IF(N879="sníž. přenesená",J879,0)</f>
        <v>0</v>
      </c>
      <c r="BI879" s="186">
        <f>IF(N879="nulová",J879,0)</f>
        <v>0</v>
      </c>
      <c r="BJ879" s="18" t="s">
        <v>82</v>
      </c>
      <c r="BK879" s="186">
        <f>ROUND(I879*H879,2)</f>
        <v>0</v>
      </c>
      <c r="BL879" s="18" t="s">
        <v>276</v>
      </c>
      <c r="BM879" s="185" t="s">
        <v>3778</v>
      </c>
    </row>
    <row r="880" spans="1:65" s="2" customFormat="1" ht="16.5" customHeight="1" x14ac:dyDescent="0.2">
      <c r="A880" s="35"/>
      <c r="B880" s="36"/>
      <c r="C880" s="174" t="s">
        <v>1557</v>
      </c>
      <c r="D880" s="174" t="s">
        <v>172</v>
      </c>
      <c r="E880" s="175" t="s">
        <v>1548</v>
      </c>
      <c r="F880" s="176" t="s">
        <v>1549</v>
      </c>
      <c r="G880" s="177" t="s">
        <v>439</v>
      </c>
      <c r="H880" s="178">
        <v>1</v>
      </c>
      <c r="I880" s="179"/>
      <c r="J880" s="180">
        <f>ROUND(I880*H880,2)</f>
        <v>0</v>
      </c>
      <c r="K880" s="176" t="s">
        <v>176</v>
      </c>
      <c r="L880" s="40"/>
      <c r="M880" s="181" t="s">
        <v>19</v>
      </c>
      <c r="N880" s="182" t="s">
        <v>45</v>
      </c>
      <c r="O880" s="65"/>
      <c r="P880" s="183">
        <f>O880*H880</f>
        <v>0</v>
      </c>
      <c r="Q880" s="183">
        <v>1.2E-4</v>
      </c>
      <c r="R880" s="183">
        <f>Q880*H880</f>
        <v>1.2E-4</v>
      </c>
      <c r="S880" s="183">
        <v>0</v>
      </c>
      <c r="T880" s="184">
        <f>S880*H880</f>
        <v>0</v>
      </c>
      <c r="U880" s="35"/>
      <c r="V880" s="35"/>
      <c r="W880" s="35"/>
      <c r="X880" s="35"/>
      <c r="Y880" s="35"/>
      <c r="Z880" s="35"/>
      <c r="AA880" s="35"/>
      <c r="AB880" s="35"/>
      <c r="AC880" s="35"/>
      <c r="AD880" s="35"/>
      <c r="AE880" s="35"/>
      <c r="AR880" s="185" t="s">
        <v>276</v>
      </c>
      <c r="AT880" s="185" t="s">
        <v>172</v>
      </c>
      <c r="AU880" s="185" t="s">
        <v>84</v>
      </c>
      <c r="AY880" s="18" t="s">
        <v>170</v>
      </c>
      <c r="BE880" s="186">
        <f>IF(N880="základní",J880,0)</f>
        <v>0</v>
      </c>
      <c r="BF880" s="186">
        <f>IF(N880="snížená",J880,0)</f>
        <v>0</v>
      </c>
      <c r="BG880" s="186">
        <f>IF(N880="zákl. přenesená",J880,0)</f>
        <v>0</v>
      </c>
      <c r="BH880" s="186">
        <f>IF(N880="sníž. přenesená",J880,0)</f>
        <v>0</v>
      </c>
      <c r="BI880" s="186">
        <f>IF(N880="nulová",J880,0)</f>
        <v>0</v>
      </c>
      <c r="BJ880" s="18" t="s">
        <v>82</v>
      </c>
      <c r="BK880" s="186">
        <f>ROUND(I880*H880,2)</f>
        <v>0</v>
      </c>
      <c r="BL880" s="18" t="s">
        <v>276</v>
      </c>
      <c r="BM880" s="185" t="s">
        <v>3779</v>
      </c>
    </row>
    <row r="881" spans="1:65" s="13" customFormat="1" x14ac:dyDescent="0.2">
      <c r="B881" s="192"/>
      <c r="C881" s="193"/>
      <c r="D881" s="187" t="s">
        <v>181</v>
      </c>
      <c r="E881" s="194" t="s">
        <v>19</v>
      </c>
      <c r="F881" s="195" t="s">
        <v>1551</v>
      </c>
      <c r="G881" s="193"/>
      <c r="H881" s="196">
        <v>1</v>
      </c>
      <c r="I881" s="197"/>
      <c r="J881" s="193"/>
      <c r="K881" s="193"/>
      <c r="L881" s="198"/>
      <c r="M881" s="199"/>
      <c r="N881" s="200"/>
      <c r="O881" s="200"/>
      <c r="P881" s="200"/>
      <c r="Q881" s="200"/>
      <c r="R881" s="200"/>
      <c r="S881" s="200"/>
      <c r="T881" s="201"/>
      <c r="AT881" s="202" t="s">
        <v>181</v>
      </c>
      <c r="AU881" s="202" t="s">
        <v>84</v>
      </c>
      <c r="AV881" s="13" t="s">
        <v>84</v>
      </c>
      <c r="AW881" s="13" t="s">
        <v>35</v>
      </c>
      <c r="AX881" s="13" t="s">
        <v>82</v>
      </c>
      <c r="AY881" s="202" t="s">
        <v>170</v>
      </c>
    </row>
    <row r="882" spans="1:65" s="2" customFormat="1" ht="16.5" customHeight="1" x14ac:dyDescent="0.2">
      <c r="A882" s="35"/>
      <c r="B882" s="36"/>
      <c r="C882" s="174" t="s">
        <v>1563</v>
      </c>
      <c r="D882" s="174" t="s">
        <v>172</v>
      </c>
      <c r="E882" s="175" t="s">
        <v>1553</v>
      </c>
      <c r="F882" s="176" t="s">
        <v>1554</v>
      </c>
      <c r="G882" s="177" t="s">
        <v>439</v>
      </c>
      <c r="H882" s="178">
        <v>1</v>
      </c>
      <c r="I882" s="179"/>
      <c r="J882" s="180">
        <f>ROUND(I882*H882,2)</f>
        <v>0</v>
      </c>
      <c r="K882" s="176" t="s">
        <v>176</v>
      </c>
      <c r="L882" s="40"/>
      <c r="M882" s="181" t="s">
        <v>19</v>
      </c>
      <c r="N882" s="182" t="s">
        <v>45</v>
      </c>
      <c r="O882" s="65"/>
      <c r="P882" s="183">
        <f>O882*H882</f>
        <v>0</v>
      </c>
      <c r="Q882" s="183">
        <v>2.32E-3</v>
      </c>
      <c r="R882" s="183">
        <f>Q882*H882</f>
        <v>2.32E-3</v>
      </c>
      <c r="S882" s="183">
        <v>0</v>
      </c>
      <c r="T882" s="184">
        <f>S882*H882</f>
        <v>0</v>
      </c>
      <c r="U882" s="35"/>
      <c r="V882" s="35"/>
      <c r="W882" s="35"/>
      <c r="X882" s="35"/>
      <c r="Y882" s="35"/>
      <c r="Z882" s="35"/>
      <c r="AA882" s="35"/>
      <c r="AB882" s="35"/>
      <c r="AC882" s="35"/>
      <c r="AD882" s="35"/>
      <c r="AE882" s="35"/>
      <c r="AR882" s="185" t="s">
        <v>276</v>
      </c>
      <c r="AT882" s="185" t="s">
        <v>172</v>
      </c>
      <c r="AU882" s="185" t="s">
        <v>84</v>
      </c>
      <c r="AY882" s="18" t="s">
        <v>170</v>
      </c>
      <c r="BE882" s="186">
        <f>IF(N882="základní",J882,0)</f>
        <v>0</v>
      </c>
      <c r="BF882" s="186">
        <f>IF(N882="snížená",J882,0)</f>
        <v>0</v>
      </c>
      <c r="BG882" s="186">
        <f>IF(N882="zákl. přenesená",J882,0)</f>
        <v>0</v>
      </c>
      <c r="BH882" s="186">
        <f>IF(N882="sníž. přenesená",J882,0)</f>
        <v>0</v>
      </c>
      <c r="BI882" s="186">
        <f>IF(N882="nulová",J882,0)</f>
        <v>0</v>
      </c>
      <c r="BJ882" s="18" t="s">
        <v>82</v>
      </c>
      <c r="BK882" s="186">
        <f>ROUND(I882*H882,2)</f>
        <v>0</v>
      </c>
      <c r="BL882" s="18" t="s">
        <v>276</v>
      </c>
      <c r="BM882" s="185" t="s">
        <v>3780</v>
      </c>
    </row>
    <row r="883" spans="1:65" s="13" customFormat="1" x14ac:dyDescent="0.2">
      <c r="B883" s="192"/>
      <c r="C883" s="193"/>
      <c r="D883" s="187" t="s">
        <v>181</v>
      </c>
      <c r="E883" s="194" t="s">
        <v>19</v>
      </c>
      <c r="F883" s="195" t="s">
        <v>1556</v>
      </c>
      <c r="G883" s="193"/>
      <c r="H883" s="196">
        <v>1</v>
      </c>
      <c r="I883" s="197"/>
      <c r="J883" s="193"/>
      <c r="K883" s="193"/>
      <c r="L883" s="198"/>
      <c r="M883" s="199"/>
      <c r="N883" s="200"/>
      <c r="O883" s="200"/>
      <c r="P883" s="200"/>
      <c r="Q883" s="200"/>
      <c r="R883" s="200"/>
      <c r="S883" s="200"/>
      <c r="T883" s="201"/>
      <c r="AT883" s="202" t="s">
        <v>181</v>
      </c>
      <c r="AU883" s="202" t="s">
        <v>84</v>
      </c>
      <c r="AV883" s="13" t="s">
        <v>84</v>
      </c>
      <c r="AW883" s="13" t="s">
        <v>35</v>
      </c>
      <c r="AX883" s="13" t="s">
        <v>82</v>
      </c>
      <c r="AY883" s="202" t="s">
        <v>170</v>
      </c>
    </row>
    <row r="884" spans="1:65" s="2" customFormat="1" ht="16.5" customHeight="1" x14ac:dyDescent="0.2">
      <c r="A884" s="35"/>
      <c r="B884" s="36"/>
      <c r="C884" s="174" t="s">
        <v>1567</v>
      </c>
      <c r="D884" s="174" t="s">
        <v>172</v>
      </c>
      <c r="E884" s="175" t="s">
        <v>1558</v>
      </c>
      <c r="F884" s="176" t="s">
        <v>1559</v>
      </c>
      <c r="G884" s="177" t="s">
        <v>439</v>
      </c>
      <c r="H884" s="178">
        <v>2</v>
      </c>
      <c r="I884" s="179"/>
      <c r="J884" s="180">
        <f>ROUND(I884*H884,2)</f>
        <v>0</v>
      </c>
      <c r="K884" s="176" t="s">
        <v>176</v>
      </c>
      <c r="L884" s="40"/>
      <c r="M884" s="181" t="s">
        <v>19</v>
      </c>
      <c r="N884" s="182" t="s">
        <v>45</v>
      </c>
      <c r="O884" s="65"/>
      <c r="P884" s="183">
        <f>O884*H884</f>
        <v>0</v>
      </c>
      <c r="Q884" s="183">
        <v>2.0000000000000002E-5</v>
      </c>
      <c r="R884" s="183">
        <f>Q884*H884</f>
        <v>4.0000000000000003E-5</v>
      </c>
      <c r="S884" s="183">
        <v>0</v>
      </c>
      <c r="T884" s="184">
        <f>S884*H884</f>
        <v>0</v>
      </c>
      <c r="U884" s="35"/>
      <c r="V884" s="35"/>
      <c r="W884" s="35"/>
      <c r="X884" s="35"/>
      <c r="Y884" s="35"/>
      <c r="Z884" s="35"/>
      <c r="AA884" s="35"/>
      <c r="AB884" s="35"/>
      <c r="AC884" s="35"/>
      <c r="AD884" s="35"/>
      <c r="AE884" s="35"/>
      <c r="AR884" s="185" t="s">
        <v>276</v>
      </c>
      <c r="AT884" s="185" t="s">
        <v>172</v>
      </c>
      <c r="AU884" s="185" t="s">
        <v>84</v>
      </c>
      <c r="AY884" s="18" t="s">
        <v>170</v>
      </c>
      <c r="BE884" s="186">
        <f>IF(N884="základní",J884,0)</f>
        <v>0</v>
      </c>
      <c r="BF884" s="186">
        <f>IF(N884="snížená",J884,0)</f>
        <v>0</v>
      </c>
      <c r="BG884" s="186">
        <f>IF(N884="zákl. přenesená",J884,0)</f>
        <v>0</v>
      </c>
      <c r="BH884" s="186">
        <f>IF(N884="sníž. přenesená",J884,0)</f>
        <v>0</v>
      </c>
      <c r="BI884" s="186">
        <f>IF(N884="nulová",J884,0)</f>
        <v>0</v>
      </c>
      <c r="BJ884" s="18" t="s">
        <v>82</v>
      </c>
      <c r="BK884" s="186">
        <f>ROUND(I884*H884,2)</f>
        <v>0</v>
      </c>
      <c r="BL884" s="18" t="s">
        <v>276</v>
      </c>
      <c r="BM884" s="185" t="s">
        <v>3781</v>
      </c>
    </row>
    <row r="885" spans="1:65" s="13" customFormat="1" x14ac:dyDescent="0.2">
      <c r="B885" s="192"/>
      <c r="C885" s="193"/>
      <c r="D885" s="187" t="s">
        <v>181</v>
      </c>
      <c r="E885" s="194" t="s">
        <v>19</v>
      </c>
      <c r="F885" s="195" t="s">
        <v>1561</v>
      </c>
      <c r="G885" s="193"/>
      <c r="H885" s="196">
        <v>1</v>
      </c>
      <c r="I885" s="197"/>
      <c r="J885" s="193"/>
      <c r="K885" s="193"/>
      <c r="L885" s="198"/>
      <c r="M885" s="199"/>
      <c r="N885" s="200"/>
      <c r="O885" s="200"/>
      <c r="P885" s="200"/>
      <c r="Q885" s="200"/>
      <c r="R885" s="200"/>
      <c r="S885" s="200"/>
      <c r="T885" s="201"/>
      <c r="AT885" s="202" t="s">
        <v>181</v>
      </c>
      <c r="AU885" s="202" t="s">
        <v>84</v>
      </c>
      <c r="AV885" s="13" t="s">
        <v>84</v>
      </c>
      <c r="AW885" s="13" t="s">
        <v>35</v>
      </c>
      <c r="AX885" s="13" t="s">
        <v>74</v>
      </c>
      <c r="AY885" s="202" t="s">
        <v>170</v>
      </c>
    </row>
    <row r="886" spans="1:65" s="13" customFormat="1" x14ac:dyDescent="0.2">
      <c r="B886" s="192"/>
      <c r="C886" s="193"/>
      <c r="D886" s="187" t="s">
        <v>181</v>
      </c>
      <c r="E886" s="194" t="s">
        <v>19</v>
      </c>
      <c r="F886" s="195" t="s">
        <v>1562</v>
      </c>
      <c r="G886" s="193"/>
      <c r="H886" s="196">
        <v>1</v>
      </c>
      <c r="I886" s="197"/>
      <c r="J886" s="193"/>
      <c r="K886" s="193"/>
      <c r="L886" s="198"/>
      <c r="M886" s="199"/>
      <c r="N886" s="200"/>
      <c r="O886" s="200"/>
      <c r="P886" s="200"/>
      <c r="Q886" s="200"/>
      <c r="R886" s="200"/>
      <c r="S886" s="200"/>
      <c r="T886" s="201"/>
      <c r="AT886" s="202" t="s">
        <v>181</v>
      </c>
      <c r="AU886" s="202" t="s">
        <v>84</v>
      </c>
      <c r="AV886" s="13" t="s">
        <v>84</v>
      </c>
      <c r="AW886" s="13" t="s">
        <v>35</v>
      </c>
      <c r="AX886" s="13" t="s">
        <v>74</v>
      </c>
      <c r="AY886" s="202" t="s">
        <v>170</v>
      </c>
    </row>
    <row r="887" spans="1:65" s="14" customFormat="1" x14ac:dyDescent="0.2">
      <c r="B887" s="203"/>
      <c r="C887" s="204"/>
      <c r="D887" s="187" t="s">
        <v>181</v>
      </c>
      <c r="E887" s="205" t="s">
        <v>19</v>
      </c>
      <c r="F887" s="206" t="s">
        <v>185</v>
      </c>
      <c r="G887" s="204"/>
      <c r="H887" s="207">
        <v>2</v>
      </c>
      <c r="I887" s="208"/>
      <c r="J887" s="204"/>
      <c r="K887" s="204"/>
      <c r="L887" s="209"/>
      <c r="M887" s="210"/>
      <c r="N887" s="211"/>
      <c r="O887" s="211"/>
      <c r="P887" s="211"/>
      <c r="Q887" s="211"/>
      <c r="R887" s="211"/>
      <c r="S887" s="211"/>
      <c r="T887" s="212"/>
      <c r="AT887" s="213" t="s">
        <v>181</v>
      </c>
      <c r="AU887" s="213" t="s">
        <v>84</v>
      </c>
      <c r="AV887" s="14" t="s">
        <v>177</v>
      </c>
      <c r="AW887" s="14" t="s">
        <v>35</v>
      </c>
      <c r="AX887" s="14" t="s">
        <v>82</v>
      </c>
      <c r="AY887" s="213" t="s">
        <v>170</v>
      </c>
    </row>
    <row r="888" spans="1:65" s="2" customFormat="1" ht="16.5" customHeight="1" x14ac:dyDescent="0.2">
      <c r="A888" s="35"/>
      <c r="B888" s="36"/>
      <c r="C888" s="214" t="s">
        <v>1571</v>
      </c>
      <c r="D888" s="214" t="s">
        <v>239</v>
      </c>
      <c r="E888" s="215" t="s">
        <v>1564</v>
      </c>
      <c r="F888" s="216" t="s">
        <v>1565</v>
      </c>
      <c r="G888" s="217" t="s">
        <v>439</v>
      </c>
      <c r="H888" s="218">
        <v>1</v>
      </c>
      <c r="I888" s="219"/>
      <c r="J888" s="220">
        <f>ROUND(I888*H888,2)</f>
        <v>0</v>
      </c>
      <c r="K888" s="216" t="s">
        <v>19</v>
      </c>
      <c r="L888" s="221"/>
      <c r="M888" s="222" t="s">
        <v>19</v>
      </c>
      <c r="N888" s="223" t="s">
        <v>45</v>
      </c>
      <c r="O888" s="65"/>
      <c r="P888" s="183">
        <f>O888*H888</f>
        <v>0</v>
      </c>
      <c r="Q888" s="183">
        <v>1.9E-3</v>
      </c>
      <c r="R888" s="183">
        <f>Q888*H888</f>
        <v>1.9E-3</v>
      </c>
      <c r="S888" s="183">
        <v>0</v>
      </c>
      <c r="T888" s="184">
        <f>S888*H888</f>
        <v>0</v>
      </c>
      <c r="U888" s="35"/>
      <c r="V888" s="35"/>
      <c r="W888" s="35"/>
      <c r="X888" s="35"/>
      <c r="Y888" s="35"/>
      <c r="Z888" s="35"/>
      <c r="AA888" s="35"/>
      <c r="AB888" s="35"/>
      <c r="AC888" s="35"/>
      <c r="AD888" s="35"/>
      <c r="AE888" s="35"/>
      <c r="AR888" s="185" t="s">
        <v>426</v>
      </c>
      <c r="AT888" s="185" t="s">
        <v>239</v>
      </c>
      <c r="AU888" s="185" t="s">
        <v>84</v>
      </c>
      <c r="AY888" s="18" t="s">
        <v>170</v>
      </c>
      <c r="BE888" s="186">
        <f>IF(N888="základní",J888,0)</f>
        <v>0</v>
      </c>
      <c r="BF888" s="186">
        <f>IF(N888="snížená",J888,0)</f>
        <v>0</v>
      </c>
      <c r="BG888" s="186">
        <f>IF(N888="zákl. přenesená",J888,0)</f>
        <v>0</v>
      </c>
      <c r="BH888" s="186">
        <f>IF(N888="sníž. přenesená",J888,0)</f>
        <v>0</v>
      </c>
      <c r="BI888" s="186">
        <f>IF(N888="nulová",J888,0)</f>
        <v>0</v>
      </c>
      <c r="BJ888" s="18" t="s">
        <v>82</v>
      </c>
      <c r="BK888" s="186">
        <f>ROUND(I888*H888,2)</f>
        <v>0</v>
      </c>
      <c r="BL888" s="18" t="s">
        <v>276</v>
      </c>
      <c r="BM888" s="185" t="s">
        <v>3782</v>
      </c>
    </row>
    <row r="889" spans="1:65" s="2" customFormat="1" ht="16.5" customHeight="1" x14ac:dyDescent="0.2">
      <c r="A889" s="35"/>
      <c r="B889" s="36"/>
      <c r="C889" s="174" t="s">
        <v>1576</v>
      </c>
      <c r="D889" s="174" t="s">
        <v>172</v>
      </c>
      <c r="E889" s="175" t="s">
        <v>3783</v>
      </c>
      <c r="F889" s="176" t="s">
        <v>3784</v>
      </c>
      <c r="G889" s="177" t="s">
        <v>439</v>
      </c>
      <c r="H889" s="178">
        <v>2</v>
      </c>
      <c r="I889" s="179"/>
      <c r="J889" s="180">
        <f>ROUND(I889*H889,2)</f>
        <v>0</v>
      </c>
      <c r="K889" s="176" t="s">
        <v>19</v>
      </c>
      <c r="L889" s="40"/>
      <c r="M889" s="181" t="s">
        <v>19</v>
      </c>
      <c r="N889" s="182" t="s">
        <v>45</v>
      </c>
      <c r="O889" s="65"/>
      <c r="P889" s="183">
        <f>O889*H889</f>
        <v>0</v>
      </c>
      <c r="Q889" s="183">
        <v>2.0000000000000002E-5</v>
      </c>
      <c r="R889" s="183">
        <f>Q889*H889</f>
        <v>4.0000000000000003E-5</v>
      </c>
      <c r="S889" s="183">
        <v>0</v>
      </c>
      <c r="T889" s="184">
        <f>S889*H889</f>
        <v>0</v>
      </c>
      <c r="U889" s="35"/>
      <c r="V889" s="35"/>
      <c r="W889" s="35"/>
      <c r="X889" s="35"/>
      <c r="Y889" s="35"/>
      <c r="Z889" s="35"/>
      <c r="AA889" s="35"/>
      <c r="AB889" s="35"/>
      <c r="AC889" s="35"/>
      <c r="AD889" s="35"/>
      <c r="AE889" s="35"/>
      <c r="AR889" s="185" t="s">
        <v>276</v>
      </c>
      <c r="AT889" s="185" t="s">
        <v>172</v>
      </c>
      <c r="AU889" s="185" t="s">
        <v>84</v>
      </c>
      <c r="AY889" s="18" t="s">
        <v>170</v>
      </c>
      <c r="BE889" s="186">
        <f>IF(N889="základní",J889,0)</f>
        <v>0</v>
      </c>
      <c r="BF889" s="186">
        <f>IF(N889="snížená",J889,0)</f>
        <v>0</v>
      </c>
      <c r="BG889" s="186">
        <f>IF(N889="zákl. přenesená",J889,0)</f>
        <v>0</v>
      </c>
      <c r="BH889" s="186">
        <f>IF(N889="sníž. přenesená",J889,0)</f>
        <v>0</v>
      </c>
      <c r="BI889" s="186">
        <f>IF(N889="nulová",J889,0)</f>
        <v>0</v>
      </c>
      <c r="BJ889" s="18" t="s">
        <v>82</v>
      </c>
      <c r="BK889" s="186">
        <f>ROUND(I889*H889,2)</f>
        <v>0</v>
      </c>
      <c r="BL889" s="18" t="s">
        <v>276</v>
      </c>
      <c r="BM889" s="185" t="s">
        <v>3785</v>
      </c>
    </row>
    <row r="890" spans="1:65" s="2" customFormat="1" ht="16.5" customHeight="1" x14ac:dyDescent="0.2">
      <c r="A890" s="35"/>
      <c r="B890" s="36"/>
      <c r="C890" s="214" t="s">
        <v>1580</v>
      </c>
      <c r="D890" s="214" t="s">
        <v>239</v>
      </c>
      <c r="E890" s="215" t="s">
        <v>3786</v>
      </c>
      <c r="F890" s="216" t="s">
        <v>3787</v>
      </c>
      <c r="G890" s="217" t="s">
        <v>272</v>
      </c>
      <c r="H890" s="218">
        <v>2</v>
      </c>
      <c r="I890" s="219"/>
      <c r="J890" s="220">
        <f>ROUND(I890*H890,2)</f>
        <v>0</v>
      </c>
      <c r="K890" s="216" t="s">
        <v>19</v>
      </c>
      <c r="L890" s="221"/>
      <c r="M890" s="222" t="s">
        <v>19</v>
      </c>
      <c r="N890" s="223" t="s">
        <v>45</v>
      </c>
      <c r="O890" s="65"/>
      <c r="P890" s="183">
        <f>O890*H890</f>
        <v>0</v>
      </c>
      <c r="Q890" s="183">
        <v>1.2E-2</v>
      </c>
      <c r="R890" s="183">
        <f>Q890*H890</f>
        <v>2.4E-2</v>
      </c>
      <c r="S890" s="183">
        <v>0</v>
      </c>
      <c r="T890" s="184">
        <f>S890*H890</f>
        <v>0</v>
      </c>
      <c r="U890" s="35"/>
      <c r="V890" s="35"/>
      <c r="W890" s="35"/>
      <c r="X890" s="35"/>
      <c r="Y890" s="35"/>
      <c r="Z890" s="35"/>
      <c r="AA890" s="35"/>
      <c r="AB890" s="35"/>
      <c r="AC890" s="35"/>
      <c r="AD890" s="35"/>
      <c r="AE890" s="35"/>
      <c r="AR890" s="185" t="s">
        <v>426</v>
      </c>
      <c r="AT890" s="185" t="s">
        <v>239</v>
      </c>
      <c r="AU890" s="185" t="s">
        <v>84</v>
      </c>
      <c r="AY890" s="18" t="s">
        <v>170</v>
      </c>
      <c r="BE890" s="186">
        <f>IF(N890="základní",J890,0)</f>
        <v>0</v>
      </c>
      <c r="BF890" s="186">
        <f>IF(N890="snížená",J890,0)</f>
        <v>0</v>
      </c>
      <c r="BG890" s="186">
        <f>IF(N890="zákl. přenesená",J890,0)</f>
        <v>0</v>
      </c>
      <c r="BH890" s="186">
        <f>IF(N890="sníž. přenesená",J890,0)</f>
        <v>0</v>
      </c>
      <c r="BI890" s="186">
        <f>IF(N890="nulová",J890,0)</f>
        <v>0</v>
      </c>
      <c r="BJ890" s="18" t="s">
        <v>82</v>
      </c>
      <c r="BK890" s="186">
        <f>ROUND(I890*H890,2)</f>
        <v>0</v>
      </c>
      <c r="BL890" s="18" t="s">
        <v>276</v>
      </c>
      <c r="BM890" s="185" t="s">
        <v>3788</v>
      </c>
    </row>
    <row r="891" spans="1:65" s="2" customFormat="1" ht="21.75" customHeight="1" x14ac:dyDescent="0.2">
      <c r="A891" s="35"/>
      <c r="B891" s="36"/>
      <c r="C891" s="214" t="s">
        <v>1585</v>
      </c>
      <c r="D891" s="214" t="s">
        <v>239</v>
      </c>
      <c r="E891" s="215" t="s">
        <v>1568</v>
      </c>
      <c r="F891" s="216" t="s">
        <v>1569</v>
      </c>
      <c r="G891" s="217" t="s">
        <v>439</v>
      </c>
      <c r="H891" s="218">
        <v>1</v>
      </c>
      <c r="I891" s="219"/>
      <c r="J891" s="220">
        <f>ROUND(I891*H891,2)</f>
        <v>0</v>
      </c>
      <c r="K891" s="216" t="s">
        <v>19</v>
      </c>
      <c r="L891" s="221"/>
      <c r="M891" s="222" t="s">
        <v>19</v>
      </c>
      <c r="N891" s="223" t="s">
        <v>45</v>
      </c>
      <c r="O891" s="65"/>
      <c r="P891" s="183">
        <f>O891*H891</f>
        <v>0</v>
      </c>
      <c r="Q891" s="183">
        <v>5.4000000000000003E-3</v>
      </c>
      <c r="R891" s="183">
        <f>Q891*H891</f>
        <v>5.4000000000000003E-3</v>
      </c>
      <c r="S891" s="183">
        <v>0</v>
      </c>
      <c r="T891" s="184">
        <f>S891*H891</f>
        <v>0</v>
      </c>
      <c r="U891" s="35"/>
      <c r="V891" s="35"/>
      <c r="W891" s="35"/>
      <c r="X891" s="35"/>
      <c r="Y891" s="35"/>
      <c r="Z891" s="35"/>
      <c r="AA891" s="35"/>
      <c r="AB891" s="35"/>
      <c r="AC891" s="35"/>
      <c r="AD891" s="35"/>
      <c r="AE891" s="35"/>
      <c r="AR891" s="185" t="s">
        <v>426</v>
      </c>
      <c r="AT891" s="185" t="s">
        <v>239</v>
      </c>
      <c r="AU891" s="185" t="s">
        <v>84</v>
      </c>
      <c r="AY891" s="18" t="s">
        <v>170</v>
      </c>
      <c r="BE891" s="186">
        <f>IF(N891="základní",J891,0)</f>
        <v>0</v>
      </c>
      <c r="BF891" s="186">
        <f>IF(N891="snížená",J891,0)</f>
        <v>0</v>
      </c>
      <c r="BG891" s="186">
        <f>IF(N891="zákl. přenesená",J891,0)</f>
        <v>0</v>
      </c>
      <c r="BH891" s="186">
        <f>IF(N891="sníž. přenesená",J891,0)</f>
        <v>0</v>
      </c>
      <c r="BI891" s="186">
        <f>IF(N891="nulová",J891,0)</f>
        <v>0</v>
      </c>
      <c r="BJ891" s="18" t="s">
        <v>82</v>
      </c>
      <c r="BK891" s="186">
        <f>ROUND(I891*H891,2)</f>
        <v>0</v>
      </c>
      <c r="BL891" s="18" t="s">
        <v>276</v>
      </c>
      <c r="BM891" s="185" t="s">
        <v>3789</v>
      </c>
    </row>
    <row r="892" spans="1:65" s="2" customFormat="1" ht="16.5" customHeight="1" x14ac:dyDescent="0.2">
      <c r="A892" s="35"/>
      <c r="B892" s="36"/>
      <c r="C892" s="174" t="s">
        <v>1589</v>
      </c>
      <c r="D892" s="174" t="s">
        <v>172</v>
      </c>
      <c r="E892" s="175" t="s">
        <v>1572</v>
      </c>
      <c r="F892" s="176" t="s">
        <v>1573</v>
      </c>
      <c r="G892" s="177" t="s">
        <v>439</v>
      </c>
      <c r="H892" s="178">
        <v>15</v>
      </c>
      <c r="I892" s="179"/>
      <c r="J892" s="180">
        <f>ROUND(I892*H892,2)</f>
        <v>0</v>
      </c>
      <c r="K892" s="176" t="s">
        <v>176</v>
      </c>
      <c r="L892" s="40"/>
      <c r="M892" s="181" t="s">
        <v>19</v>
      </c>
      <c r="N892" s="182" t="s">
        <v>45</v>
      </c>
      <c r="O892" s="65"/>
      <c r="P892" s="183">
        <f>O892*H892</f>
        <v>0</v>
      </c>
      <c r="Q892" s="183">
        <v>6.0999999999999997E-4</v>
      </c>
      <c r="R892" s="183">
        <f>Q892*H892</f>
        <v>9.1500000000000001E-3</v>
      </c>
      <c r="S892" s="183">
        <v>0</v>
      </c>
      <c r="T892" s="184">
        <f>S892*H892</f>
        <v>0</v>
      </c>
      <c r="U892" s="35"/>
      <c r="V892" s="35"/>
      <c r="W892" s="35"/>
      <c r="X892" s="35"/>
      <c r="Y892" s="35"/>
      <c r="Z892" s="35"/>
      <c r="AA892" s="35"/>
      <c r="AB892" s="35"/>
      <c r="AC892" s="35"/>
      <c r="AD892" s="35"/>
      <c r="AE892" s="35"/>
      <c r="AR892" s="185" t="s">
        <v>276</v>
      </c>
      <c r="AT892" s="185" t="s">
        <v>172</v>
      </c>
      <c r="AU892" s="185" t="s">
        <v>84</v>
      </c>
      <c r="AY892" s="18" t="s">
        <v>170</v>
      </c>
      <c r="BE892" s="186">
        <f>IF(N892="základní",J892,0)</f>
        <v>0</v>
      </c>
      <c r="BF892" s="186">
        <f>IF(N892="snížená",J892,0)</f>
        <v>0</v>
      </c>
      <c r="BG892" s="186">
        <f>IF(N892="zákl. přenesená",J892,0)</f>
        <v>0</v>
      </c>
      <c r="BH892" s="186">
        <f>IF(N892="sníž. přenesená",J892,0)</f>
        <v>0</v>
      </c>
      <c r="BI892" s="186">
        <f>IF(N892="nulová",J892,0)</f>
        <v>0</v>
      </c>
      <c r="BJ892" s="18" t="s">
        <v>82</v>
      </c>
      <c r="BK892" s="186">
        <f>ROUND(I892*H892,2)</f>
        <v>0</v>
      </c>
      <c r="BL892" s="18" t="s">
        <v>276</v>
      </c>
      <c r="BM892" s="185" t="s">
        <v>3790</v>
      </c>
    </row>
    <row r="893" spans="1:65" s="13" customFormat="1" x14ac:dyDescent="0.2">
      <c r="B893" s="192"/>
      <c r="C893" s="193"/>
      <c r="D893" s="187" t="s">
        <v>181</v>
      </c>
      <c r="E893" s="194" t="s">
        <v>19</v>
      </c>
      <c r="F893" s="195" t="s">
        <v>3791</v>
      </c>
      <c r="G893" s="193"/>
      <c r="H893" s="196">
        <v>15</v>
      </c>
      <c r="I893" s="197"/>
      <c r="J893" s="193"/>
      <c r="K893" s="193"/>
      <c r="L893" s="198"/>
      <c r="M893" s="199"/>
      <c r="N893" s="200"/>
      <c r="O893" s="200"/>
      <c r="P893" s="200"/>
      <c r="Q893" s="200"/>
      <c r="R893" s="200"/>
      <c r="S893" s="200"/>
      <c r="T893" s="201"/>
      <c r="AT893" s="202" t="s">
        <v>181</v>
      </c>
      <c r="AU893" s="202" t="s">
        <v>84</v>
      </c>
      <c r="AV893" s="13" t="s">
        <v>84</v>
      </c>
      <c r="AW893" s="13" t="s">
        <v>35</v>
      </c>
      <c r="AX893" s="13" t="s">
        <v>82</v>
      </c>
      <c r="AY893" s="202" t="s">
        <v>170</v>
      </c>
    </row>
    <row r="894" spans="1:65" s="2" customFormat="1" ht="16.5" customHeight="1" x14ac:dyDescent="0.2">
      <c r="A894" s="35"/>
      <c r="B894" s="36"/>
      <c r="C894" s="214" t="s">
        <v>1593</v>
      </c>
      <c r="D894" s="214" t="s">
        <v>239</v>
      </c>
      <c r="E894" s="215" t="s">
        <v>1577</v>
      </c>
      <c r="F894" s="216" t="s">
        <v>1578</v>
      </c>
      <c r="G894" s="217" t="s">
        <v>439</v>
      </c>
      <c r="H894" s="218">
        <v>15</v>
      </c>
      <c r="I894" s="219"/>
      <c r="J894" s="220">
        <f>ROUND(I894*H894,2)</f>
        <v>0</v>
      </c>
      <c r="K894" s="216" t="s">
        <v>176</v>
      </c>
      <c r="L894" s="221"/>
      <c r="M894" s="222" t="s">
        <v>19</v>
      </c>
      <c r="N894" s="223" t="s">
        <v>45</v>
      </c>
      <c r="O894" s="65"/>
      <c r="P894" s="183">
        <f>O894*H894</f>
        <v>0</v>
      </c>
      <c r="Q894" s="183">
        <v>1.3999999999999999E-4</v>
      </c>
      <c r="R894" s="183">
        <f>Q894*H894</f>
        <v>2.0999999999999999E-3</v>
      </c>
      <c r="S894" s="183">
        <v>0</v>
      </c>
      <c r="T894" s="184">
        <f>S894*H894</f>
        <v>0</v>
      </c>
      <c r="U894" s="35"/>
      <c r="V894" s="35"/>
      <c r="W894" s="35"/>
      <c r="X894" s="35"/>
      <c r="Y894" s="35"/>
      <c r="Z894" s="35"/>
      <c r="AA894" s="35"/>
      <c r="AB894" s="35"/>
      <c r="AC894" s="35"/>
      <c r="AD894" s="35"/>
      <c r="AE894" s="35"/>
      <c r="AR894" s="185" t="s">
        <v>426</v>
      </c>
      <c r="AT894" s="185" t="s">
        <v>239</v>
      </c>
      <c r="AU894" s="185" t="s">
        <v>84</v>
      </c>
      <c r="AY894" s="18" t="s">
        <v>170</v>
      </c>
      <c r="BE894" s="186">
        <f>IF(N894="základní",J894,0)</f>
        <v>0</v>
      </c>
      <c r="BF894" s="186">
        <f>IF(N894="snížená",J894,0)</f>
        <v>0</v>
      </c>
      <c r="BG894" s="186">
        <f>IF(N894="zákl. přenesená",J894,0)</f>
        <v>0</v>
      </c>
      <c r="BH894" s="186">
        <f>IF(N894="sníž. přenesená",J894,0)</f>
        <v>0</v>
      </c>
      <c r="BI894" s="186">
        <f>IF(N894="nulová",J894,0)</f>
        <v>0</v>
      </c>
      <c r="BJ894" s="18" t="s">
        <v>82</v>
      </c>
      <c r="BK894" s="186">
        <f>ROUND(I894*H894,2)</f>
        <v>0</v>
      </c>
      <c r="BL894" s="18" t="s">
        <v>276</v>
      </c>
      <c r="BM894" s="185" t="s">
        <v>3792</v>
      </c>
    </row>
    <row r="895" spans="1:65" s="2" customFormat="1" ht="16.5" customHeight="1" x14ac:dyDescent="0.2">
      <c r="A895" s="35"/>
      <c r="B895" s="36"/>
      <c r="C895" s="174" t="s">
        <v>1598</v>
      </c>
      <c r="D895" s="174" t="s">
        <v>172</v>
      </c>
      <c r="E895" s="175" t="s">
        <v>1581</v>
      </c>
      <c r="F895" s="176" t="s">
        <v>1582</v>
      </c>
      <c r="G895" s="177" t="s">
        <v>439</v>
      </c>
      <c r="H895" s="178">
        <v>10</v>
      </c>
      <c r="I895" s="179"/>
      <c r="J895" s="180">
        <f>ROUND(I895*H895,2)</f>
        <v>0</v>
      </c>
      <c r="K895" s="176" t="s">
        <v>176</v>
      </c>
      <c r="L895" s="40"/>
      <c r="M895" s="181" t="s">
        <v>19</v>
      </c>
      <c r="N895" s="182" t="s">
        <v>45</v>
      </c>
      <c r="O895" s="65"/>
      <c r="P895" s="183">
        <f>O895*H895</f>
        <v>0</v>
      </c>
      <c r="Q895" s="183">
        <v>7.6000000000000004E-4</v>
      </c>
      <c r="R895" s="183">
        <f>Q895*H895</f>
        <v>7.6000000000000009E-3</v>
      </c>
      <c r="S895" s="183">
        <v>0</v>
      </c>
      <c r="T895" s="184">
        <f>S895*H895</f>
        <v>0</v>
      </c>
      <c r="U895" s="35"/>
      <c r="V895" s="35"/>
      <c r="W895" s="35"/>
      <c r="X895" s="35"/>
      <c r="Y895" s="35"/>
      <c r="Z895" s="35"/>
      <c r="AA895" s="35"/>
      <c r="AB895" s="35"/>
      <c r="AC895" s="35"/>
      <c r="AD895" s="35"/>
      <c r="AE895" s="35"/>
      <c r="AR895" s="185" t="s">
        <v>276</v>
      </c>
      <c r="AT895" s="185" t="s">
        <v>172</v>
      </c>
      <c r="AU895" s="185" t="s">
        <v>84</v>
      </c>
      <c r="AY895" s="18" t="s">
        <v>170</v>
      </c>
      <c r="BE895" s="186">
        <f>IF(N895="základní",J895,0)</f>
        <v>0</v>
      </c>
      <c r="BF895" s="186">
        <f>IF(N895="snížená",J895,0)</f>
        <v>0</v>
      </c>
      <c r="BG895" s="186">
        <f>IF(N895="zákl. přenesená",J895,0)</f>
        <v>0</v>
      </c>
      <c r="BH895" s="186">
        <f>IF(N895="sníž. přenesená",J895,0)</f>
        <v>0</v>
      </c>
      <c r="BI895" s="186">
        <f>IF(N895="nulová",J895,0)</f>
        <v>0</v>
      </c>
      <c r="BJ895" s="18" t="s">
        <v>82</v>
      </c>
      <c r="BK895" s="186">
        <f>ROUND(I895*H895,2)</f>
        <v>0</v>
      </c>
      <c r="BL895" s="18" t="s">
        <v>276</v>
      </c>
      <c r="BM895" s="185" t="s">
        <v>3793</v>
      </c>
    </row>
    <row r="896" spans="1:65" s="13" customFormat="1" x14ac:dyDescent="0.2">
      <c r="B896" s="192"/>
      <c r="C896" s="193"/>
      <c r="D896" s="187" t="s">
        <v>181</v>
      </c>
      <c r="E896" s="194" t="s">
        <v>19</v>
      </c>
      <c r="F896" s="195" t="s">
        <v>3794</v>
      </c>
      <c r="G896" s="193"/>
      <c r="H896" s="196">
        <v>10</v>
      </c>
      <c r="I896" s="197"/>
      <c r="J896" s="193"/>
      <c r="K896" s="193"/>
      <c r="L896" s="198"/>
      <c r="M896" s="199"/>
      <c r="N896" s="200"/>
      <c r="O896" s="200"/>
      <c r="P896" s="200"/>
      <c r="Q896" s="200"/>
      <c r="R896" s="200"/>
      <c r="S896" s="200"/>
      <c r="T896" s="201"/>
      <c r="AT896" s="202" t="s">
        <v>181</v>
      </c>
      <c r="AU896" s="202" t="s">
        <v>84</v>
      </c>
      <c r="AV896" s="13" t="s">
        <v>84</v>
      </c>
      <c r="AW896" s="13" t="s">
        <v>35</v>
      </c>
      <c r="AX896" s="13" t="s">
        <v>82</v>
      </c>
      <c r="AY896" s="202" t="s">
        <v>170</v>
      </c>
    </row>
    <row r="897" spans="1:65" s="2" customFormat="1" ht="16.5" customHeight="1" x14ac:dyDescent="0.2">
      <c r="A897" s="35"/>
      <c r="B897" s="36"/>
      <c r="C897" s="214" t="s">
        <v>1604</v>
      </c>
      <c r="D897" s="214" t="s">
        <v>239</v>
      </c>
      <c r="E897" s="215" t="s">
        <v>1586</v>
      </c>
      <c r="F897" s="216" t="s">
        <v>1587</v>
      </c>
      <c r="G897" s="217" t="s">
        <v>439</v>
      </c>
      <c r="H897" s="218">
        <v>10</v>
      </c>
      <c r="I897" s="219"/>
      <c r="J897" s="220">
        <f>ROUND(I897*H897,2)</f>
        <v>0</v>
      </c>
      <c r="K897" s="216" t="s">
        <v>176</v>
      </c>
      <c r="L897" s="221"/>
      <c r="M897" s="222" t="s">
        <v>19</v>
      </c>
      <c r="N897" s="223" t="s">
        <v>45</v>
      </c>
      <c r="O897" s="65"/>
      <c r="P897" s="183">
        <f>O897*H897</f>
        <v>0</v>
      </c>
      <c r="Q897" s="183">
        <v>2.1000000000000001E-4</v>
      </c>
      <c r="R897" s="183">
        <f>Q897*H897</f>
        <v>2.1000000000000003E-3</v>
      </c>
      <c r="S897" s="183">
        <v>0</v>
      </c>
      <c r="T897" s="184">
        <f>S897*H897</f>
        <v>0</v>
      </c>
      <c r="U897" s="35"/>
      <c r="V897" s="35"/>
      <c r="W897" s="35"/>
      <c r="X897" s="35"/>
      <c r="Y897" s="35"/>
      <c r="Z897" s="35"/>
      <c r="AA897" s="35"/>
      <c r="AB897" s="35"/>
      <c r="AC897" s="35"/>
      <c r="AD897" s="35"/>
      <c r="AE897" s="35"/>
      <c r="AR897" s="185" t="s">
        <v>426</v>
      </c>
      <c r="AT897" s="185" t="s">
        <v>239</v>
      </c>
      <c r="AU897" s="185" t="s">
        <v>84</v>
      </c>
      <c r="AY897" s="18" t="s">
        <v>170</v>
      </c>
      <c r="BE897" s="186">
        <f>IF(N897="základní",J897,0)</f>
        <v>0</v>
      </c>
      <c r="BF897" s="186">
        <f>IF(N897="snížená",J897,0)</f>
        <v>0</v>
      </c>
      <c r="BG897" s="186">
        <f>IF(N897="zákl. přenesená",J897,0)</f>
        <v>0</v>
      </c>
      <c r="BH897" s="186">
        <f>IF(N897="sníž. přenesená",J897,0)</f>
        <v>0</v>
      </c>
      <c r="BI897" s="186">
        <f>IF(N897="nulová",J897,0)</f>
        <v>0</v>
      </c>
      <c r="BJ897" s="18" t="s">
        <v>82</v>
      </c>
      <c r="BK897" s="186">
        <f>ROUND(I897*H897,2)</f>
        <v>0</v>
      </c>
      <c r="BL897" s="18" t="s">
        <v>276</v>
      </c>
      <c r="BM897" s="185" t="s">
        <v>3795</v>
      </c>
    </row>
    <row r="898" spans="1:65" s="2" customFormat="1" ht="21.75" customHeight="1" x14ac:dyDescent="0.2">
      <c r="A898" s="35"/>
      <c r="B898" s="36"/>
      <c r="C898" s="174" t="s">
        <v>1610</v>
      </c>
      <c r="D898" s="174" t="s">
        <v>172</v>
      </c>
      <c r="E898" s="175" t="s">
        <v>1590</v>
      </c>
      <c r="F898" s="176" t="s">
        <v>1591</v>
      </c>
      <c r="G898" s="177" t="s">
        <v>1484</v>
      </c>
      <c r="H898" s="178">
        <v>3</v>
      </c>
      <c r="I898" s="179"/>
      <c r="J898" s="180">
        <f>ROUND(I898*H898,2)</f>
        <v>0</v>
      </c>
      <c r="K898" s="176" t="s">
        <v>176</v>
      </c>
      <c r="L898" s="40"/>
      <c r="M898" s="181" t="s">
        <v>19</v>
      </c>
      <c r="N898" s="182" t="s">
        <v>45</v>
      </c>
      <c r="O898" s="65"/>
      <c r="P898" s="183">
        <f>O898*H898</f>
        <v>0</v>
      </c>
      <c r="Q898" s="183">
        <v>2.92E-2</v>
      </c>
      <c r="R898" s="183">
        <f>Q898*H898</f>
        <v>8.7599999999999997E-2</v>
      </c>
      <c r="S898" s="183">
        <v>0</v>
      </c>
      <c r="T898" s="184">
        <f>S898*H898</f>
        <v>0</v>
      </c>
      <c r="U898" s="35"/>
      <c r="V898" s="35"/>
      <c r="W898" s="35"/>
      <c r="X898" s="35"/>
      <c r="Y898" s="35"/>
      <c r="Z898" s="35"/>
      <c r="AA898" s="35"/>
      <c r="AB898" s="35"/>
      <c r="AC898" s="35"/>
      <c r="AD898" s="35"/>
      <c r="AE898" s="35"/>
      <c r="AR898" s="185" t="s">
        <v>276</v>
      </c>
      <c r="AT898" s="185" t="s">
        <v>172</v>
      </c>
      <c r="AU898" s="185" t="s">
        <v>84</v>
      </c>
      <c r="AY898" s="18" t="s">
        <v>170</v>
      </c>
      <c r="BE898" s="186">
        <f>IF(N898="základní",J898,0)</f>
        <v>0</v>
      </c>
      <c r="BF898" s="186">
        <f>IF(N898="snížená",J898,0)</f>
        <v>0</v>
      </c>
      <c r="BG898" s="186">
        <f>IF(N898="zákl. přenesená",J898,0)</f>
        <v>0</v>
      </c>
      <c r="BH898" s="186">
        <f>IF(N898="sníž. přenesená",J898,0)</f>
        <v>0</v>
      </c>
      <c r="BI898" s="186">
        <f>IF(N898="nulová",J898,0)</f>
        <v>0</v>
      </c>
      <c r="BJ898" s="18" t="s">
        <v>82</v>
      </c>
      <c r="BK898" s="186">
        <f>ROUND(I898*H898,2)</f>
        <v>0</v>
      </c>
      <c r="BL898" s="18" t="s">
        <v>276</v>
      </c>
      <c r="BM898" s="185" t="s">
        <v>3796</v>
      </c>
    </row>
    <row r="899" spans="1:65" s="2" customFormat="1" ht="21.75" customHeight="1" x14ac:dyDescent="0.2">
      <c r="A899" s="35"/>
      <c r="B899" s="36"/>
      <c r="C899" s="174" t="s">
        <v>1616</v>
      </c>
      <c r="D899" s="174" t="s">
        <v>172</v>
      </c>
      <c r="E899" s="175" t="s">
        <v>1594</v>
      </c>
      <c r="F899" s="176" t="s">
        <v>1595</v>
      </c>
      <c r="G899" s="177" t="s">
        <v>439</v>
      </c>
      <c r="H899" s="178">
        <v>1</v>
      </c>
      <c r="I899" s="179"/>
      <c r="J899" s="180">
        <f>ROUND(I899*H899,2)</f>
        <v>0</v>
      </c>
      <c r="K899" s="176" t="s">
        <v>176</v>
      </c>
      <c r="L899" s="40"/>
      <c r="M899" s="181" t="s">
        <v>19</v>
      </c>
      <c r="N899" s="182" t="s">
        <v>45</v>
      </c>
      <c r="O899" s="65"/>
      <c r="P899" s="183">
        <f>O899*H899</f>
        <v>0</v>
      </c>
      <c r="Q899" s="183">
        <v>1.47E-3</v>
      </c>
      <c r="R899" s="183">
        <f>Q899*H899</f>
        <v>1.47E-3</v>
      </c>
      <c r="S899" s="183">
        <v>0</v>
      </c>
      <c r="T899" s="184">
        <f>S899*H899</f>
        <v>0</v>
      </c>
      <c r="U899" s="35"/>
      <c r="V899" s="35"/>
      <c r="W899" s="35"/>
      <c r="X899" s="35"/>
      <c r="Y899" s="35"/>
      <c r="Z899" s="35"/>
      <c r="AA899" s="35"/>
      <c r="AB899" s="35"/>
      <c r="AC899" s="35"/>
      <c r="AD899" s="35"/>
      <c r="AE899" s="35"/>
      <c r="AR899" s="185" t="s">
        <v>276</v>
      </c>
      <c r="AT899" s="185" t="s">
        <v>172</v>
      </c>
      <c r="AU899" s="185" t="s">
        <v>84</v>
      </c>
      <c r="AY899" s="18" t="s">
        <v>170</v>
      </c>
      <c r="BE899" s="186">
        <f>IF(N899="základní",J899,0)</f>
        <v>0</v>
      </c>
      <c r="BF899" s="186">
        <f>IF(N899="snížená",J899,0)</f>
        <v>0</v>
      </c>
      <c r="BG899" s="186">
        <f>IF(N899="zákl. přenesená",J899,0)</f>
        <v>0</v>
      </c>
      <c r="BH899" s="186">
        <f>IF(N899="sníž. přenesená",J899,0)</f>
        <v>0</v>
      </c>
      <c r="BI899" s="186">
        <f>IF(N899="nulová",J899,0)</f>
        <v>0</v>
      </c>
      <c r="BJ899" s="18" t="s">
        <v>82</v>
      </c>
      <c r="BK899" s="186">
        <f>ROUND(I899*H899,2)</f>
        <v>0</v>
      </c>
      <c r="BL899" s="18" t="s">
        <v>276</v>
      </c>
      <c r="BM899" s="185" t="s">
        <v>3797</v>
      </c>
    </row>
    <row r="900" spans="1:65" s="2" customFormat="1" ht="39" x14ac:dyDescent="0.2">
      <c r="A900" s="35"/>
      <c r="B900" s="36"/>
      <c r="C900" s="37"/>
      <c r="D900" s="187" t="s">
        <v>179</v>
      </c>
      <c r="E900" s="37"/>
      <c r="F900" s="188" t="s">
        <v>1597</v>
      </c>
      <c r="G900" s="37"/>
      <c r="H900" s="37"/>
      <c r="I900" s="189"/>
      <c r="J900" s="37"/>
      <c r="K900" s="37"/>
      <c r="L900" s="40"/>
      <c r="M900" s="190"/>
      <c r="N900" s="191"/>
      <c r="O900" s="65"/>
      <c r="P900" s="65"/>
      <c r="Q900" s="65"/>
      <c r="R900" s="65"/>
      <c r="S900" s="65"/>
      <c r="T900" s="66"/>
      <c r="U900" s="35"/>
      <c r="V900" s="35"/>
      <c r="W900" s="35"/>
      <c r="X900" s="35"/>
      <c r="Y900" s="35"/>
      <c r="Z900" s="35"/>
      <c r="AA900" s="35"/>
      <c r="AB900" s="35"/>
      <c r="AC900" s="35"/>
      <c r="AD900" s="35"/>
      <c r="AE900" s="35"/>
      <c r="AT900" s="18" t="s">
        <v>179</v>
      </c>
      <c r="AU900" s="18" t="s">
        <v>84</v>
      </c>
    </row>
    <row r="901" spans="1:65" s="13" customFormat="1" x14ac:dyDescent="0.2">
      <c r="B901" s="192"/>
      <c r="C901" s="193"/>
      <c r="D901" s="187" t="s">
        <v>181</v>
      </c>
      <c r="E901" s="194" t="s">
        <v>19</v>
      </c>
      <c r="F901" s="195" t="s">
        <v>3798</v>
      </c>
      <c r="G901" s="193"/>
      <c r="H901" s="196">
        <v>1</v>
      </c>
      <c r="I901" s="197"/>
      <c r="J901" s="193"/>
      <c r="K901" s="193"/>
      <c r="L901" s="198"/>
      <c r="M901" s="199"/>
      <c r="N901" s="200"/>
      <c r="O901" s="200"/>
      <c r="P901" s="200"/>
      <c r="Q901" s="200"/>
      <c r="R901" s="200"/>
      <c r="S901" s="200"/>
      <c r="T901" s="201"/>
      <c r="AT901" s="202" t="s">
        <v>181</v>
      </c>
      <c r="AU901" s="202" t="s">
        <v>84</v>
      </c>
      <c r="AV901" s="13" t="s">
        <v>84</v>
      </c>
      <c r="AW901" s="13" t="s">
        <v>35</v>
      </c>
      <c r="AX901" s="13" t="s">
        <v>82</v>
      </c>
      <c r="AY901" s="202" t="s">
        <v>170</v>
      </c>
    </row>
    <row r="902" spans="1:65" s="2" customFormat="1" ht="24" x14ac:dyDescent="0.2">
      <c r="A902" s="35"/>
      <c r="B902" s="36"/>
      <c r="C902" s="174" t="s">
        <v>1620</v>
      </c>
      <c r="D902" s="174" t="s">
        <v>172</v>
      </c>
      <c r="E902" s="175" t="s">
        <v>1599</v>
      </c>
      <c r="F902" s="176" t="s">
        <v>1600</v>
      </c>
      <c r="G902" s="177" t="s">
        <v>1153</v>
      </c>
      <c r="H902" s="224"/>
      <c r="I902" s="179"/>
      <c r="J902" s="180">
        <f>ROUND(I902*H902,2)</f>
        <v>0</v>
      </c>
      <c r="K902" s="176" t="s">
        <v>176</v>
      </c>
      <c r="L902" s="40"/>
      <c r="M902" s="181" t="s">
        <v>19</v>
      </c>
      <c r="N902" s="182" t="s">
        <v>45</v>
      </c>
      <c r="O902" s="65"/>
      <c r="P902" s="183">
        <f>O902*H902</f>
        <v>0</v>
      </c>
      <c r="Q902" s="183">
        <v>0</v>
      </c>
      <c r="R902" s="183">
        <f>Q902*H902</f>
        <v>0</v>
      </c>
      <c r="S902" s="183">
        <v>0</v>
      </c>
      <c r="T902" s="184">
        <f>S902*H902</f>
        <v>0</v>
      </c>
      <c r="U902" s="35"/>
      <c r="V902" s="35"/>
      <c r="W902" s="35"/>
      <c r="X902" s="35"/>
      <c r="Y902" s="35"/>
      <c r="Z902" s="35"/>
      <c r="AA902" s="35"/>
      <c r="AB902" s="35"/>
      <c r="AC902" s="35"/>
      <c r="AD902" s="35"/>
      <c r="AE902" s="35"/>
      <c r="AR902" s="185" t="s">
        <v>276</v>
      </c>
      <c r="AT902" s="185" t="s">
        <v>172</v>
      </c>
      <c r="AU902" s="185" t="s">
        <v>84</v>
      </c>
      <c r="AY902" s="18" t="s">
        <v>170</v>
      </c>
      <c r="BE902" s="186">
        <f>IF(N902="základní",J902,0)</f>
        <v>0</v>
      </c>
      <c r="BF902" s="186">
        <f>IF(N902="snížená",J902,0)</f>
        <v>0</v>
      </c>
      <c r="BG902" s="186">
        <f>IF(N902="zákl. přenesená",J902,0)</f>
        <v>0</v>
      </c>
      <c r="BH902" s="186">
        <f>IF(N902="sníž. přenesená",J902,0)</f>
        <v>0</v>
      </c>
      <c r="BI902" s="186">
        <f>IF(N902="nulová",J902,0)</f>
        <v>0</v>
      </c>
      <c r="BJ902" s="18" t="s">
        <v>82</v>
      </c>
      <c r="BK902" s="186">
        <f>ROUND(I902*H902,2)</f>
        <v>0</v>
      </c>
      <c r="BL902" s="18" t="s">
        <v>276</v>
      </c>
      <c r="BM902" s="185" t="s">
        <v>3799</v>
      </c>
    </row>
    <row r="903" spans="1:65" s="2" customFormat="1" ht="78" x14ac:dyDescent="0.2">
      <c r="A903" s="35"/>
      <c r="B903" s="36"/>
      <c r="C903" s="37"/>
      <c r="D903" s="187" t="s">
        <v>179</v>
      </c>
      <c r="E903" s="37"/>
      <c r="F903" s="188" t="s">
        <v>1192</v>
      </c>
      <c r="G903" s="37"/>
      <c r="H903" s="37"/>
      <c r="I903" s="189"/>
      <c r="J903" s="37"/>
      <c r="K903" s="37"/>
      <c r="L903" s="40"/>
      <c r="M903" s="190"/>
      <c r="N903" s="191"/>
      <c r="O903" s="65"/>
      <c r="P903" s="65"/>
      <c r="Q903" s="65"/>
      <c r="R903" s="65"/>
      <c r="S903" s="65"/>
      <c r="T903" s="66"/>
      <c r="U903" s="35"/>
      <c r="V903" s="35"/>
      <c r="W903" s="35"/>
      <c r="X903" s="35"/>
      <c r="Y903" s="35"/>
      <c r="Z903" s="35"/>
      <c r="AA903" s="35"/>
      <c r="AB903" s="35"/>
      <c r="AC903" s="35"/>
      <c r="AD903" s="35"/>
      <c r="AE903" s="35"/>
      <c r="AT903" s="18" t="s">
        <v>179</v>
      </c>
      <c r="AU903" s="18" t="s">
        <v>84</v>
      </c>
    </row>
    <row r="904" spans="1:65" s="12" customFormat="1" ht="22.9" customHeight="1" x14ac:dyDescent="0.2">
      <c r="B904" s="158"/>
      <c r="C904" s="159"/>
      <c r="D904" s="160" t="s">
        <v>73</v>
      </c>
      <c r="E904" s="172" t="s">
        <v>1602</v>
      </c>
      <c r="F904" s="172" t="s">
        <v>1603</v>
      </c>
      <c r="G904" s="159"/>
      <c r="H904" s="159"/>
      <c r="I904" s="162"/>
      <c r="J904" s="173">
        <f>BK904</f>
        <v>0</v>
      </c>
      <c r="K904" s="159"/>
      <c r="L904" s="164"/>
      <c r="M904" s="165"/>
      <c r="N904" s="166"/>
      <c r="O904" s="166"/>
      <c r="P904" s="167">
        <f>P905</f>
        <v>0</v>
      </c>
      <c r="Q904" s="166"/>
      <c r="R904" s="167">
        <f>R905</f>
        <v>0</v>
      </c>
      <c r="S904" s="166"/>
      <c r="T904" s="168">
        <f>T905</f>
        <v>0</v>
      </c>
      <c r="AR904" s="169" t="s">
        <v>84</v>
      </c>
      <c r="AT904" s="170" t="s">
        <v>73</v>
      </c>
      <c r="AU904" s="170" t="s">
        <v>82</v>
      </c>
      <c r="AY904" s="169" t="s">
        <v>170</v>
      </c>
      <c r="BK904" s="171">
        <f>BK905</f>
        <v>0</v>
      </c>
    </row>
    <row r="905" spans="1:65" s="2" customFormat="1" ht="16.5" customHeight="1" x14ac:dyDescent="0.2">
      <c r="A905" s="35"/>
      <c r="B905" s="36"/>
      <c r="C905" s="174" t="s">
        <v>1624</v>
      </c>
      <c r="D905" s="174" t="s">
        <v>172</v>
      </c>
      <c r="E905" s="175" t="s">
        <v>1605</v>
      </c>
      <c r="F905" s="176" t="s">
        <v>3800</v>
      </c>
      <c r="G905" s="177" t="s">
        <v>1484</v>
      </c>
      <c r="H905" s="178">
        <v>1</v>
      </c>
      <c r="I905" s="179"/>
      <c r="J905" s="180">
        <f>ROUND(I905*H905,2)</f>
        <v>0</v>
      </c>
      <c r="K905" s="176" t="s">
        <v>19</v>
      </c>
      <c r="L905" s="40"/>
      <c r="M905" s="181" t="s">
        <v>19</v>
      </c>
      <c r="N905" s="182" t="s">
        <v>45</v>
      </c>
      <c r="O905" s="65"/>
      <c r="P905" s="183">
        <f>O905*H905</f>
        <v>0</v>
      </c>
      <c r="Q905" s="183">
        <v>0</v>
      </c>
      <c r="R905" s="183">
        <f>Q905*H905</f>
        <v>0</v>
      </c>
      <c r="S905" s="183">
        <v>0</v>
      </c>
      <c r="T905" s="184">
        <f>S905*H905</f>
        <v>0</v>
      </c>
      <c r="U905" s="35"/>
      <c r="V905" s="35"/>
      <c r="W905" s="35"/>
      <c r="X905" s="35"/>
      <c r="Y905" s="35"/>
      <c r="Z905" s="35"/>
      <c r="AA905" s="35"/>
      <c r="AB905" s="35"/>
      <c r="AC905" s="35"/>
      <c r="AD905" s="35"/>
      <c r="AE905" s="35"/>
      <c r="AR905" s="185" t="s">
        <v>276</v>
      </c>
      <c r="AT905" s="185" t="s">
        <v>172</v>
      </c>
      <c r="AU905" s="185" t="s">
        <v>84</v>
      </c>
      <c r="AY905" s="18" t="s">
        <v>170</v>
      </c>
      <c r="BE905" s="186">
        <f>IF(N905="základní",J905,0)</f>
        <v>0</v>
      </c>
      <c r="BF905" s="186">
        <f>IF(N905="snížená",J905,0)</f>
        <v>0</v>
      </c>
      <c r="BG905" s="186">
        <f>IF(N905="zákl. přenesená",J905,0)</f>
        <v>0</v>
      </c>
      <c r="BH905" s="186">
        <f>IF(N905="sníž. přenesená",J905,0)</f>
        <v>0</v>
      </c>
      <c r="BI905" s="186">
        <f>IF(N905="nulová",J905,0)</f>
        <v>0</v>
      </c>
      <c r="BJ905" s="18" t="s">
        <v>82</v>
      </c>
      <c r="BK905" s="186">
        <f>ROUND(I905*H905,2)</f>
        <v>0</v>
      </c>
      <c r="BL905" s="18" t="s">
        <v>276</v>
      </c>
      <c r="BM905" s="185" t="s">
        <v>3801</v>
      </c>
    </row>
    <row r="906" spans="1:65" s="12" customFormat="1" ht="22.9" customHeight="1" x14ac:dyDescent="0.2">
      <c r="B906" s="158"/>
      <c r="C906" s="159"/>
      <c r="D906" s="160" t="s">
        <v>73</v>
      </c>
      <c r="E906" s="172" t="s">
        <v>1608</v>
      </c>
      <c r="F906" s="172" t="s">
        <v>1609</v>
      </c>
      <c r="G906" s="159"/>
      <c r="H906" s="159"/>
      <c r="I906" s="162"/>
      <c r="J906" s="173">
        <f>BK906</f>
        <v>0</v>
      </c>
      <c r="K906" s="159"/>
      <c r="L906" s="164"/>
      <c r="M906" s="165"/>
      <c r="N906" s="166"/>
      <c r="O906" s="166"/>
      <c r="P906" s="167">
        <f>SUM(P907:P935)</f>
        <v>0</v>
      </c>
      <c r="Q906" s="166"/>
      <c r="R906" s="167">
        <f>SUM(R907:R935)</f>
        <v>0.63763999999999998</v>
      </c>
      <c r="S906" s="166"/>
      <c r="T906" s="168">
        <f>SUM(T907:T935)</f>
        <v>0</v>
      </c>
      <c r="AR906" s="169" t="s">
        <v>84</v>
      </c>
      <c r="AT906" s="170" t="s">
        <v>73</v>
      </c>
      <c r="AU906" s="170" t="s">
        <v>82</v>
      </c>
      <c r="AY906" s="169" t="s">
        <v>170</v>
      </c>
      <c r="BK906" s="171">
        <f>SUM(BK907:BK935)</f>
        <v>0</v>
      </c>
    </row>
    <row r="907" spans="1:65" s="2" customFormat="1" ht="21.75" customHeight="1" x14ac:dyDescent="0.2">
      <c r="A907" s="35"/>
      <c r="B907" s="36"/>
      <c r="C907" s="174" t="s">
        <v>1629</v>
      </c>
      <c r="D907" s="174" t="s">
        <v>172</v>
      </c>
      <c r="E907" s="175" t="s">
        <v>1621</v>
      </c>
      <c r="F907" s="176" t="s">
        <v>1622</v>
      </c>
      <c r="G907" s="177" t="s">
        <v>1484</v>
      </c>
      <c r="H907" s="178">
        <v>6</v>
      </c>
      <c r="I907" s="179"/>
      <c r="J907" s="180">
        <f>ROUND(I907*H907,2)</f>
        <v>0</v>
      </c>
      <c r="K907" s="176" t="s">
        <v>176</v>
      </c>
      <c r="L907" s="40"/>
      <c r="M907" s="181" t="s">
        <v>19</v>
      </c>
      <c r="N907" s="182" t="s">
        <v>45</v>
      </c>
      <c r="O907" s="65"/>
      <c r="P907" s="183">
        <f>O907*H907</f>
        <v>0</v>
      </c>
      <c r="Q907" s="183">
        <v>1.6969999999999999E-2</v>
      </c>
      <c r="R907" s="183">
        <f>Q907*H907</f>
        <v>0.10181999999999999</v>
      </c>
      <c r="S907" s="183">
        <v>0</v>
      </c>
      <c r="T907" s="184">
        <f>S907*H907</f>
        <v>0</v>
      </c>
      <c r="U907" s="35"/>
      <c r="V907" s="35"/>
      <c r="W907" s="35"/>
      <c r="X907" s="35"/>
      <c r="Y907" s="35"/>
      <c r="Z907" s="35"/>
      <c r="AA907" s="35"/>
      <c r="AB907" s="35"/>
      <c r="AC907" s="35"/>
      <c r="AD907" s="35"/>
      <c r="AE907" s="35"/>
      <c r="AR907" s="185" t="s">
        <v>276</v>
      </c>
      <c r="AT907" s="185" t="s">
        <v>172</v>
      </c>
      <c r="AU907" s="185" t="s">
        <v>84</v>
      </c>
      <c r="AY907" s="18" t="s">
        <v>170</v>
      </c>
      <c r="BE907" s="186">
        <f>IF(N907="základní",J907,0)</f>
        <v>0</v>
      </c>
      <c r="BF907" s="186">
        <f>IF(N907="snížená",J907,0)</f>
        <v>0</v>
      </c>
      <c r="BG907" s="186">
        <f>IF(N907="zákl. přenesená",J907,0)</f>
        <v>0</v>
      </c>
      <c r="BH907" s="186">
        <f>IF(N907="sníž. přenesená",J907,0)</f>
        <v>0</v>
      </c>
      <c r="BI907" s="186">
        <f>IF(N907="nulová",J907,0)</f>
        <v>0</v>
      </c>
      <c r="BJ907" s="18" t="s">
        <v>82</v>
      </c>
      <c r="BK907" s="186">
        <f>ROUND(I907*H907,2)</f>
        <v>0</v>
      </c>
      <c r="BL907" s="18" t="s">
        <v>276</v>
      </c>
      <c r="BM907" s="185" t="s">
        <v>3802</v>
      </c>
    </row>
    <row r="908" spans="1:65" s="2" customFormat="1" ht="39" x14ac:dyDescent="0.2">
      <c r="A908" s="35"/>
      <c r="B908" s="36"/>
      <c r="C908" s="37"/>
      <c r="D908" s="187" t="s">
        <v>179</v>
      </c>
      <c r="E908" s="37"/>
      <c r="F908" s="188" t="s">
        <v>1614</v>
      </c>
      <c r="G908" s="37"/>
      <c r="H908" s="37"/>
      <c r="I908" s="189"/>
      <c r="J908" s="37"/>
      <c r="K908" s="37"/>
      <c r="L908" s="40"/>
      <c r="M908" s="190"/>
      <c r="N908" s="191"/>
      <c r="O908" s="65"/>
      <c r="P908" s="65"/>
      <c r="Q908" s="65"/>
      <c r="R908" s="65"/>
      <c r="S908" s="65"/>
      <c r="T908" s="66"/>
      <c r="U908" s="35"/>
      <c r="V908" s="35"/>
      <c r="W908" s="35"/>
      <c r="X908" s="35"/>
      <c r="Y908" s="35"/>
      <c r="Z908" s="35"/>
      <c r="AA908" s="35"/>
      <c r="AB908" s="35"/>
      <c r="AC908" s="35"/>
      <c r="AD908" s="35"/>
      <c r="AE908" s="35"/>
      <c r="AT908" s="18" t="s">
        <v>179</v>
      </c>
      <c r="AU908" s="18" t="s">
        <v>84</v>
      </c>
    </row>
    <row r="909" spans="1:65" s="13" customFormat="1" x14ac:dyDescent="0.2">
      <c r="B909" s="192"/>
      <c r="C909" s="193"/>
      <c r="D909" s="187" t="s">
        <v>181</v>
      </c>
      <c r="E909" s="194" t="s">
        <v>19</v>
      </c>
      <c r="F909" s="195" t="s">
        <v>214</v>
      </c>
      <c r="G909" s="193"/>
      <c r="H909" s="196">
        <v>6</v>
      </c>
      <c r="I909" s="197"/>
      <c r="J909" s="193"/>
      <c r="K909" s="193"/>
      <c r="L909" s="198"/>
      <c r="M909" s="199"/>
      <c r="N909" s="200"/>
      <c r="O909" s="200"/>
      <c r="P909" s="200"/>
      <c r="Q909" s="200"/>
      <c r="R909" s="200"/>
      <c r="S909" s="200"/>
      <c r="T909" s="201"/>
      <c r="AT909" s="202" t="s">
        <v>181</v>
      </c>
      <c r="AU909" s="202" t="s">
        <v>84</v>
      </c>
      <c r="AV909" s="13" t="s">
        <v>84</v>
      </c>
      <c r="AW909" s="13" t="s">
        <v>35</v>
      </c>
      <c r="AX909" s="13" t="s">
        <v>82</v>
      </c>
      <c r="AY909" s="202" t="s">
        <v>170</v>
      </c>
    </row>
    <row r="910" spans="1:65" s="2" customFormat="1" ht="24" x14ac:dyDescent="0.2">
      <c r="A910" s="35"/>
      <c r="B910" s="36"/>
      <c r="C910" s="174" t="s">
        <v>1633</v>
      </c>
      <c r="D910" s="174" t="s">
        <v>172</v>
      </c>
      <c r="E910" s="175" t="s">
        <v>3803</v>
      </c>
      <c r="F910" s="176" t="s">
        <v>3804</v>
      </c>
      <c r="G910" s="177" t="s">
        <v>1484</v>
      </c>
      <c r="H910" s="178">
        <v>2</v>
      </c>
      <c r="I910" s="179"/>
      <c r="J910" s="180">
        <f>ROUND(I910*H910,2)</f>
        <v>0</v>
      </c>
      <c r="K910" s="176" t="s">
        <v>176</v>
      </c>
      <c r="L910" s="40"/>
      <c r="M910" s="181" t="s">
        <v>19</v>
      </c>
      <c r="N910" s="182" t="s">
        <v>45</v>
      </c>
      <c r="O910" s="65"/>
      <c r="P910" s="183">
        <f>O910*H910</f>
        <v>0</v>
      </c>
      <c r="Q910" s="183">
        <v>1.7729999999999999E-2</v>
      </c>
      <c r="R910" s="183">
        <f>Q910*H910</f>
        <v>3.5459999999999998E-2</v>
      </c>
      <c r="S910" s="183">
        <v>0</v>
      </c>
      <c r="T910" s="184">
        <f>S910*H910</f>
        <v>0</v>
      </c>
      <c r="U910" s="35"/>
      <c r="V910" s="35"/>
      <c r="W910" s="35"/>
      <c r="X910" s="35"/>
      <c r="Y910" s="35"/>
      <c r="Z910" s="35"/>
      <c r="AA910" s="35"/>
      <c r="AB910" s="35"/>
      <c r="AC910" s="35"/>
      <c r="AD910" s="35"/>
      <c r="AE910" s="35"/>
      <c r="AR910" s="185" t="s">
        <v>276</v>
      </c>
      <c r="AT910" s="185" t="s">
        <v>172</v>
      </c>
      <c r="AU910" s="185" t="s">
        <v>84</v>
      </c>
      <c r="AY910" s="18" t="s">
        <v>170</v>
      </c>
      <c r="BE910" s="186">
        <f>IF(N910="základní",J910,0)</f>
        <v>0</v>
      </c>
      <c r="BF910" s="186">
        <f>IF(N910="snížená",J910,0)</f>
        <v>0</v>
      </c>
      <c r="BG910" s="186">
        <f>IF(N910="zákl. přenesená",J910,0)</f>
        <v>0</v>
      </c>
      <c r="BH910" s="186">
        <f>IF(N910="sníž. přenesená",J910,0)</f>
        <v>0</v>
      </c>
      <c r="BI910" s="186">
        <f>IF(N910="nulová",J910,0)</f>
        <v>0</v>
      </c>
      <c r="BJ910" s="18" t="s">
        <v>82</v>
      </c>
      <c r="BK910" s="186">
        <f>ROUND(I910*H910,2)</f>
        <v>0</v>
      </c>
      <c r="BL910" s="18" t="s">
        <v>276</v>
      </c>
      <c r="BM910" s="185" t="s">
        <v>3805</v>
      </c>
    </row>
    <row r="911" spans="1:65" s="2" customFormat="1" ht="58.5" x14ac:dyDescent="0.2">
      <c r="A911" s="35"/>
      <c r="B911" s="36"/>
      <c r="C911" s="37"/>
      <c r="D911" s="187" t="s">
        <v>179</v>
      </c>
      <c r="E911" s="37"/>
      <c r="F911" s="188" t="s">
        <v>1646</v>
      </c>
      <c r="G911" s="37"/>
      <c r="H911" s="37"/>
      <c r="I911" s="189"/>
      <c r="J911" s="37"/>
      <c r="K911" s="37"/>
      <c r="L911" s="40"/>
      <c r="M911" s="190"/>
      <c r="N911" s="191"/>
      <c r="O911" s="65"/>
      <c r="P911" s="65"/>
      <c r="Q911" s="65"/>
      <c r="R911" s="65"/>
      <c r="S911" s="65"/>
      <c r="T911" s="66"/>
      <c r="U911" s="35"/>
      <c r="V911" s="35"/>
      <c r="W911" s="35"/>
      <c r="X911" s="35"/>
      <c r="Y911" s="35"/>
      <c r="Z911" s="35"/>
      <c r="AA911" s="35"/>
      <c r="AB911" s="35"/>
      <c r="AC911" s="35"/>
      <c r="AD911" s="35"/>
      <c r="AE911" s="35"/>
      <c r="AT911" s="18" t="s">
        <v>179</v>
      </c>
      <c r="AU911" s="18" t="s">
        <v>84</v>
      </c>
    </row>
    <row r="912" spans="1:65" s="2" customFormat="1" ht="24" x14ac:dyDescent="0.2">
      <c r="A912" s="35"/>
      <c r="B912" s="36"/>
      <c r="C912" s="174" t="s">
        <v>1638</v>
      </c>
      <c r="D912" s="174" t="s">
        <v>172</v>
      </c>
      <c r="E912" s="175" t="s">
        <v>1643</v>
      </c>
      <c r="F912" s="176" t="s">
        <v>1644</v>
      </c>
      <c r="G912" s="177" t="s">
        <v>1484</v>
      </c>
      <c r="H912" s="178">
        <v>10</v>
      </c>
      <c r="I912" s="179"/>
      <c r="J912" s="180">
        <f>ROUND(I912*H912,2)</f>
        <v>0</v>
      </c>
      <c r="K912" s="176" t="s">
        <v>176</v>
      </c>
      <c r="L912" s="40"/>
      <c r="M912" s="181" t="s">
        <v>19</v>
      </c>
      <c r="N912" s="182" t="s">
        <v>45</v>
      </c>
      <c r="O912" s="65"/>
      <c r="P912" s="183">
        <f>O912*H912</f>
        <v>0</v>
      </c>
      <c r="Q912" s="183">
        <v>2.223E-2</v>
      </c>
      <c r="R912" s="183">
        <f>Q912*H912</f>
        <v>0.2223</v>
      </c>
      <c r="S912" s="183">
        <v>0</v>
      </c>
      <c r="T912" s="184">
        <f>S912*H912</f>
        <v>0</v>
      </c>
      <c r="U912" s="35"/>
      <c r="V912" s="35"/>
      <c r="W912" s="35"/>
      <c r="X912" s="35"/>
      <c r="Y912" s="35"/>
      <c r="Z912" s="35"/>
      <c r="AA912" s="35"/>
      <c r="AB912" s="35"/>
      <c r="AC912" s="35"/>
      <c r="AD912" s="35"/>
      <c r="AE912" s="35"/>
      <c r="AR912" s="185" t="s">
        <v>276</v>
      </c>
      <c r="AT912" s="185" t="s">
        <v>172</v>
      </c>
      <c r="AU912" s="185" t="s">
        <v>84</v>
      </c>
      <c r="AY912" s="18" t="s">
        <v>170</v>
      </c>
      <c r="BE912" s="186">
        <f>IF(N912="základní",J912,0)</f>
        <v>0</v>
      </c>
      <c r="BF912" s="186">
        <f>IF(N912="snížená",J912,0)</f>
        <v>0</v>
      </c>
      <c r="BG912" s="186">
        <f>IF(N912="zákl. přenesená",J912,0)</f>
        <v>0</v>
      </c>
      <c r="BH912" s="186">
        <f>IF(N912="sníž. přenesená",J912,0)</f>
        <v>0</v>
      </c>
      <c r="BI912" s="186">
        <f>IF(N912="nulová",J912,0)</f>
        <v>0</v>
      </c>
      <c r="BJ912" s="18" t="s">
        <v>82</v>
      </c>
      <c r="BK912" s="186">
        <f>ROUND(I912*H912,2)</f>
        <v>0</v>
      </c>
      <c r="BL912" s="18" t="s">
        <v>276</v>
      </c>
      <c r="BM912" s="185" t="s">
        <v>3806</v>
      </c>
    </row>
    <row r="913" spans="1:65" s="2" customFormat="1" ht="58.5" x14ac:dyDescent="0.2">
      <c r="A913" s="35"/>
      <c r="B913" s="36"/>
      <c r="C913" s="37"/>
      <c r="D913" s="187" t="s">
        <v>179</v>
      </c>
      <c r="E913" s="37"/>
      <c r="F913" s="188" t="s">
        <v>1646</v>
      </c>
      <c r="G913" s="37"/>
      <c r="H913" s="37"/>
      <c r="I913" s="189"/>
      <c r="J913" s="37"/>
      <c r="K913" s="37"/>
      <c r="L913" s="40"/>
      <c r="M913" s="190"/>
      <c r="N913" s="191"/>
      <c r="O913" s="65"/>
      <c r="P913" s="65"/>
      <c r="Q913" s="65"/>
      <c r="R913" s="65"/>
      <c r="S913" s="65"/>
      <c r="T913" s="66"/>
      <c r="U913" s="35"/>
      <c r="V913" s="35"/>
      <c r="W913" s="35"/>
      <c r="X913" s="35"/>
      <c r="Y913" s="35"/>
      <c r="Z913" s="35"/>
      <c r="AA913" s="35"/>
      <c r="AB913" s="35"/>
      <c r="AC913" s="35"/>
      <c r="AD913" s="35"/>
      <c r="AE913" s="35"/>
      <c r="AT913" s="18" t="s">
        <v>179</v>
      </c>
      <c r="AU913" s="18" t="s">
        <v>84</v>
      </c>
    </row>
    <row r="914" spans="1:65" s="2" customFormat="1" ht="16.5" customHeight="1" x14ac:dyDescent="0.2">
      <c r="A914" s="35"/>
      <c r="B914" s="36"/>
      <c r="C914" s="174" t="s">
        <v>1642</v>
      </c>
      <c r="D914" s="174" t="s">
        <v>172</v>
      </c>
      <c r="E914" s="175" t="s">
        <v>3807</v>
      </c>
      <c r="F914" s="176" t="s">
        <v>3808</v>
      </c>
      <c r="G914" s="177" t="s">
        <v>1484</v>
      </c>
      <c r="H914" s="178">
        <v>1</v>
      </c>
      <c r="I914" s="179"/>
      <c r="J914" s="180">
        <f>ROUND(I914*H914,2)</f>
        <v>0</v>
      </c>
      <c r="K914" s="176" t="s">
        <v>176</v>
      </c>
      <c r="L914" s="40"/>
      <c r="M914" s="181" t="s">
        <v>19</v>
      </c>
      <c r="N914" s="182" t="s">
        <v>45</v>
      </c>
      <c r="O914" s="65"/>
      <c r="P914" s="183">
        <f>O914*H914</f>
        <v>0</v>
      </c>
      <c r="Q914" s="183">
        <v>1.9570000000000001E-2</v>
      </c>
      <c r="R914" s="183">
        <f>Q914*H914</f>
        <v>1.9570000000000001E-2</v>
      </c>
      <c r="S914" s="183">
        <v>0</v>
      </c>
      <c r="T914" s="184">
        <f>S914*H914</f>
        <v>0</v>
      </c>
      <c r="U914" s="35"/>
      <c r="V914" s="35"/>
      <c r="W914" s="35"/>
      <c r="X914" s="35"/>
      <c r="Y914" s="35"/>
      <c r="Z914" s="35"/>
      <c r="AA914" s="35"/>
      <c r="AB914" s="35"/>
      <c r="AC914" s="35"/>
      <c r="AD914" s="35"/>
      <c r="AE914" s="35"/>
      <c r="AR914" s="185" t="s">
        <v>276</v>
      </c>
      <c r="AT914" s="185" t="s">
        <v>172</v>
      </c>
      <c r="AU914" s="185" t="s">
        <v>84</v>
      </c>
      <c r="AY914" s="18" t="s">
        <v>170</v>
      </c>
      <c r="BE914" s="186">
        <f>IF(N914="základní",J914,0)</f>
        <v>0</v>
      </c>
      <c r="BF914" s="186">
        <f>IF(N914="snížená",J914,0)</f>
        <v>0</v>
      </c>
      <c r="BG914" s="186">
        <f>IF(N914="zákl. přenesená",J914,0)</f>
        <v>0</v>
      </c>
      <c r="BH914" s="186">
        <f>IF(N914="sníž. přenesená",J914,0)</f>
        <v>0</v>
      </c>
      <c r="BI914" s="186">
        <f>IF(N914="nulová",J914,0)</f>
        <v>0</v>
      </c>
      <c r="BJ914" s="18" t="s">
        <v>82</v>
      </c>
      <c r="BK914" s="186">
        <f>ROUND(I914*H914,2)</f>
        <v>0</v>
      </c>
      <c r="BL914" s="18" t="s">
        <v>276</v>
      </c>
      <c r="BM914" s="185" t="s">
        <v>3809</v>
      </c>
    </row>
    <row r="915" spans="1:65" s="2" customFormat="1" ht="39" x14ac:dyDescent="0.2">
      <c r="A915" s="35"/>
      <c r="B915" s="36"/>
      <c r="C915" s="37"/>
      <c r="D915" s="187" t="s">
        <v>179</v>
      </c>
      <c r="E915" s="37"/>
      <c r="F915" s="188" t="s">
        <v>3810</v>
      </c>
      <c r="G915" s="37"/>
      <c r="H915" s="37"/>
      <c r="I915" s="189"/>
      <c r="J915" s="37"/>
      <c r="K915" s="37"/>
      <c r="L915" s="40"/>
      <c r="M915" s="190"/>
      <c r="N915" s="191"/>
      <c r="O915" s="65"/>
      <c r="P915" s="65"/>
      <c r="Q915" s="65"/>
      <c r="R915" s="65"/>
      <c r="S915" s="65"/>
      <c r="T915" s="66"/>
      <c r="U915" s="35"/>
      <c r="V915" s="35"/>
      <c r="W915" s="35"/>
      <c r="X915" s="35"/>
      <c r="Y915" s="35"/>
      <c r="Z915" s="35"/>
      <c r="AA915" s="35"/>
      <c r="AB915" s="35"/>
      <c r="AC915" s="35"/>
      <c r="AD915" s="35"/>
      <c r="AE915" s="35"/>
      <c r="AT915" s="18" t="s">
        <v>179</v>
      </c>
      <c r="AU915" s="18" t="s">
        <v>84</v>
      </c>
    </row>
    <row r="916" spans="1:65" s="2" customFormat="1" ht="16.5" customHeight="1" x14ac:dyDescent="0.2">
      <c r="A916" s="35"/>
      <c r="B916" s="36"/>
      <c r="C916" s="174" t="s">
        <v>1647</v>
      </c>
      <c r="D916" s="174" t="s">
        <v>172</v>
      </c>
      <c r="E916" s="175" t="s">
        <v>3811</v>
      </c>
      <c r="F916" s="176" t="s">
        <v>3812</v>
      </c>
      <c r="G916" s="177" t="s">
        <v>1484</v>
      </c>
      <c r="H916" s="178">
        <v>3</v>
      </c>
      <c r="I916" s="179"/>
      <c r="J916" s="180">
        <f>ROUND(I916*H916,2)</f>
        <v>0</v>
      </c>
      <c r="K916" s="176" t="s">
        <v>176</v>
      </c>
      <c r="L916" s="40"/>
      <c r="M916" s="181" t="s">
        <v>19</v>
      </c>
      <c r="N916" s="182" t="s">
        <v>45</v>
      </c>
      <c r="O916" s="65"/>
      <c r="P916" s="183">
        <f>O916*H916</f>
        <v>0</v>
      </c>
      <c r="Q916" s="183">
        <v>1.383E-2</v>
      </c>
      <c r="R916" s="183">
        <f>Q916*H916</f>
        <v>4.1489999999999999E-2</v>
      </c>
      <c r="S916" s="183">
        <v>0</v>
      </c>
      <c r="T916" s="184">
        <f>S916*H916</f>
        <v>0</v>
      </c>
      <c r="U916" s="35"/>
      <c r="V916" s="35"/>
      <c r="W916" s="35"/>
      <c r="X916" s="35"/>
      <c r="Y916" s="35"/>
      <c r="Z916" s="35"/>
      <c r="AA916" s="35"/>
      <c r="AB916" s="35"/>
      <c r="AC916" s="35"/>
      <c r="AD916" s="35"/>
      <c r="AE916" s="35"/>
      <c r="AR916" s="185" t="s">
        <v>276</v>
      </c>
      <c r="AT916" s="185" t="s">
        <v>172</v>
      </c>
      <c r="AU916" s="185" t="s">
        <v>84</v>
      </c>
      <c r="AY916" s="18" t="s">
        <v>170</v>
      </c>
      <c r="BE916" s="186">
        <f>IF(N916="základní",J916,0)</f>
        <v>0</v>
      </c>
      <c r="BF916" s="186">
        <f>IF(N916="snížená",J916,0)</f>
        <v>0</v>
      </c>
      <c r="BG916" s="186">
        <f>IF(N916="zákl. přenesená",J916,0)</f>
        <v>0</v>
      </c>
      <c r="BH916" s="186">
        <f>IF(N916="sníž. přenesená",J916,0)</f>
        <v>0</v>
      </c>
      <c r="BI916" s="186">
        <f>IF(N916="nulová",J916,0)</f>
        <v>0</v>
      </c>
      <c r="BJ916" s="18" t="s">
        <v>82</v>
      </c>
      <c r="BK916" s="186">
        <f>ROUND(I916*H916,2)</f>
        <v>0</v>
      </c>
      <c r="BL916" s="18" t="s">
        <v>276</v>
      </c>
      <c r="BM916" s="185" t="s">
        <v>3813</v>
      </c>
    </row>
    <row r="917" spans="1:65" s="2" customFormat="1" ht="68.25" x14ac:dyDescent="0.2">
      <c r="A917" s="35"/>
      <c r="B917" s="36"/>
      <c r="C917" s="37"/>
      <c r="D917" s="187" t="s">
        <v>179</v>
      </c>
      <c r="E917" s="37"/>
      <c r="F917" s="188" t="s">
        <v>3814</v>
      </c>
      <c r="G917" s="37"/>
      <c r="H917" s="37"/>
      <c r="I917" s="189"/>
      <c r="J917" s="37"/>
      <c r="K917" s="37"/>
      <c r="L917" s="40"/>
      <c r="M917" s="190"/>
      <c r="N917" s="191"/>
      <c r="O917" s="65"/>
      <c r="P917" s="65"/>
      <c r="Q917" s="65"/>
      <c r="R917" s="65"/>
      <c r="S917" s="65"/>
      <c r="T917" s="66"/>
      <c r="U917" s="35"/>
      <c r="V917" s="35"/>
      <c r="W917" s="35"/>
      <c r="X917" s="35"/>
      <c r="Y917" s="35"/>
      <c r="Z917" s="35"/>
      <c r="AA917" s="35"/>
      <c r="AB917" s="35"/>
      <c r="AC917" s="35"/>
      <c r="AD917" s="35"/>
      <c r="AE917" s="35"/>
      <c r="AT917" s="18" t="s">
        <v>179</v>
      </c>
      <c r="AU917" s="18" t="s">
        <v>84</v>
      </c>
    </row>
    <row r="918" spans="1:65" s="2" customFormat="1" ht="24" x14ac:dyDescent="0.2">
      <c r="A918" s="35"/>
      <c r="B918" s="36"/>
      <c r="C918" s="174" t="s">
        <v>1651</v>
      </c>
      <c r="D918" s="174" t="s">
        <v>172</v>
      </c>
      <c r="E918" s="175" t="s">
        <v>1660</v>
      </c>
      <c r="F918" s="176" t="s">
        <v>1661</v>
      </c>
      <c r="G918" s="177" t="s">
        <v>1484</v>
      </c>
      <c r="H918" s="178">
        <v>7</v>
      </c>
      <c r="I918" s="179"/>
      <c r="J918" s="180">
        <f>ROUND(I918*H918,2)</f>
        <v>0</v>
      </c>
      <c r="K918" s="176" t="s">
        <v>176</v>
      </c>
      <c r="L918" s="40"/>
      <c r="M918" s="181" t="s">
        <v>19</v>
      </c>
      <c r="N918" s="182" t="s">
        <v>45</v>
      </c>
      <c r="O918" s="65"/>
      <c r="P918" s="183">
        <f>O918*H918</f>
        <v>0</v>
      </c>
      <c r="Q918" s="183">
        <v>1.9369999999999998E-2</v>
      </c>
      <c r="R918" s="183">
        <f>Q918*H918</f>
        <v>0.13558999999999999</v>
      </c>
      <c r="S918" s="183">
        <v>0</v>
      </c>
      <c r="T918" s="184">
        <f>S918*H918</f>
        <v>0</v>
      </c>
      <c r="U918" s="35"/>
      <c r="V918" s="35"/>
      <c r="W918" s="35"/>
      <c r="X918" s="35"/>
      <c r="Y918" s="35"/>
      <c r="Z918" s="35"/>
      <c r="AA918" s="35"/>
      <c r="AB918" s="35"/>
      <c r="AC918" s="35"/>
      <c r="AD918" s="35"/>
      <c r="AE918" s="35"/>
      <c r="AR918" s="185" t="s">
        <v>276</v>
      </c>
      <c r="AT918" s="185" t="s">
        <v>172</v>
      </c>
      <c r="AU918" s="185" t="s">
        <v>84</v>
      </c>
      <c r="AY918" s="18" t="s">
        <v>170</v>
      </c>
      <c r="BE918" s="186">
        <f>IF(N918="základní",J918,0)</f>
        <v>0</v>
      </c>
      <c r="BF918" s="186">
        <f>IF(N918="snížená",J918,0)</f>
        <v>0</v>
      </c>
      <c r="BG918" s="186">
        <f>IF(N918="zákl. přenesená",J918,0)</f>
        <v>0</v>
      </c>
      <c r="BH918" s="186">
        <f>IF(N918="sníž. přenesená",J918,0)</f>
        <v>0</v>
      </c>
      <c r="BI918" s="186">
        <f>IF(N918="nulová",J918,0)</f>
        <v>0</v>
      </c>
      <c r="BJ918" s="18" t="s">
        <v>82</v>
      </c>
      <c r="BK918" s="186">
        <f>ROUND(I918*H918,2)</f>
        <v>0</v>
      </c>
      <c r="BL918" s="18" t="s">
        <v>276</v>
      </c>
      <c r="BM918" s="185" t="s">
        <v>3815</v>
      </c>
    </row>
    <row r="919" spans="1:65" s="2" customFormat="1" ht="29.25" x14ac:dyDescent="0.2">
      <c r="A919" s="35"/>
      <c r="B919" s="36"/>
      <c r="C919" s="37"/>
      <c r="D919" s="187" t="s">
        <v>179</v>
      </c>
      <c r="E919" s="37"/>
      <c r="F919" s="188" t="s">
        <v>1663</v>
      </c>
      <c r="G919" s="37"/>
      <c r="H919" s="37"/>
      <c r="I919" s="189"/>
      <c r="J919" s="37"/>
      <c r="K919" s="37"/>
      <c r="L919" s="40"/>
      <c r="M919" s="190"/>
      <c r="N919" s="191"/>
      <c r="O919" s="65"/>
      <c r="P919" s="65"/>
      <c r="Q919" s="65"/>
      <c r="R919" s="65"/>
      <c r="S919" s="65"/>
      <c r="T919" s="66"/>
      <c r="U919" s="35"/>
      <c r="V919" s="35"/>
      <c r="W919" s="35"/>
      <c r="X919" s="35"/>
      <c r="Y919" s="35"/>
      <c r="Z919" s="35"/>
      <c r="AA919" s="35"/>
      <c r="AB919" s="35"/>
      <c r="AC919" s="35"/>
      <c r="AD919" s="35"/>
      <c r="AE919" s="35"/>
      <c r="AT919" s="18" t="s">
        <v>179</v>
      </c>
      <c r="AU919" s="18" t="s">
        <v>84</v>
      </c>
    </row>
    <row r="920" spans="1:65" s="2" customFormat="1" ht="24" x14ac:dyDescent="0.2">
      <c r="A920" s="35"/>
      <c r="B920" s="36"/>
      <c r="C920" s="174" t="s">
        <v>1655</v>
      </c>
      <c r="D920" s="174" t="s">
        <v>172</v>
      </c>
      <c r="E920" s="175" t="s">
        <v>1685</v>
      </c>
      <c r="F920" s="176" t="s">
        <v>1686</v>
      </c>
      <c r="G920" s="177" t="s">
        <v>1484</v>
      </c>
      <c r="H920" s="178">
        <v>2</v>
      </c>
      <c r="I920" s="179"/>
      <c r="J920" s="180">
        <f>ROUND(I920*H920,2)</f>
        <v>0</v>
      </c>
      <c r="K920" s="176" t="s">
        <v>176</v>
      </c>
      <c r="L920" s="40"/>
      <c r="M920" s="181" t="s">
        <v>19</v>
      </c>
      <c r="N920" s="182" t="s">
        <v>45</v>
      </c>
      <c r="O920" s="65"/>
      <c r="P920" s="183">
        <f>O920*H920</f>
        <v>0</v>
      </c>
      <c r="Q920" s="183">
        <v>4.9300000000000004E-3</v>
      </c>
      <c r="R920" s="183">
        <f>Q920*H920</f>
        <v>9.8600000000000007E-3</v>
      </c>
      <c r="S920" s="183">
        <v>0</v>
      </c>
      <c r="T920" s="184">
        <f>S920*H920</f>
        <v>0</v>
      </c>
      <c r="U920" s="35"/>
      <c r="V920" s="35"/>
      <c r="W920" s="35"/>
      <c r="X920" s="35"/>
      <c r="Y920" s="35"/>
      <c r="Z920" s="35"/>
      <c r="AA920" s="35"/>
      <c r="AB920" s="35"/>
      <c r="AC920" s="35"/>
      <c r="AD920" s="35"/>
      <c r="AE920" s="35"/>
      <c r="AR920" s="185" t="s">
        <v>276</v>
      </c>
      <c r="AT920" s="185" t="s">
        <v>172</v>
      </c>
      <c r="AU920" s="185" t="s">
        <v>84</v>
      </c>
      <c r="AY920" s="18" t="s">
        <v>170</v>
      </c>
      <c r="BE920" s="186">
        <f>IF(N920="základní",J920,0)</f>
        <v>0</v>
      </c>
      <c r="BF920" s="186">
        <f>IF(N920="snížená",J920,0)</f>
        <v>0</v>
      </c>
      <c r="BG920" s="186">
        <f>IF(N920="zákl. přenesená",J920,0)</f>
        <v>0</v>
      </c>
      <c r="BH920" s="186">
        <f>IF(N920="sníž. přenesená",J920,0)</f>
        <v>0</v>
      </c>
      <c r="BI920" s="186">
        <f>IF(N920="nulová",J920,0)</f>
        <v>0</v>
      </c>
      <c r="BJ920" s="18" t="s">
        <v>82</v>
      </c>
      <c r="BK920" s="186">
        <f>ROUND(I920*H920,2)</f>
        <v>0</v>
      </c>
      <c r="BL920" s="18" t="s">
        <v>276</v>
      </c>
      <c r="BM920" s="185" t="s">
        <v>3816</v>
      </c>
    </row>
    <row r="921" spans="1:65" s="2" customFormat="1" ht="39" x14ac:dyDescent="0.2">
      <c r="A921" s="35"/>
      <c r="B921" s="36"/>
      <c r="C921" s="37"/>
      <c r="D921" s="187" t="s">
        <v>179</v>
      </c>
      <c r="E921" s="37"/>
      <c r="F921" s="188" t="s">
        <v>1688</v>
      </c>
      <c r="G921" s="37"/>
      <c r="H921" s="37"/>
      <c r="I921" s="189"/>
      <c r="J921" s="37"/>
      <c r="K921" s="37"/>
      <c r="L921" s="40"/>
      <c r="M921" s="190"/>
      <c r="N921" s="191"/>
      <c r="O921" s="65"/>
      <c r="P921" s="65"/>
      <c r="Q921" s="65"/>
      <c r="R921" s="65"/>
      <c r="S921" s="65"/>
      <c r="T921" s="66"/>
      <c r="U921" s="35"/>
      <c r="V921" s="35"/>
      <c r="W921" s="35"/>
      <c r="X921" s="35"/>
      <c r="Y921" s="35"/>
      <c r="Z921" s="35"/>
      <c r="AA921" s="35"/>
      <c r="AB921" s="35"/>
      <c r="AC921" s="35"/>
      <c r="AD921" s="35"/>
      <c r="AE921" s="35"/>
      <c r="AT921" s="18" t="s">
        <v>179</v>
      </c>
      <c r="AU921" s="18" t="s">
        <v>84</v>
      </c>
    </row>
    <row r="922" spans="1:65" s="2" customFormat="1" ht="21.75" customHeight="1" x14ac:dyDescent="0.2">
      <c r="A922" s="35"/>
      <c r="B922" s="36"/>
      <c r="C922" s="174" t="s">
        <v>1659</v>
      </c>
      <c r="D922" s="174" t="s">
        <v>172</v>
      </c>
      <c r="E922" s="175" t="s">
        <v>1690</v>
      </c>
      <c r="F922" s="176" t="s">
        <v>1691</v>
      </c>
      <c r="G922" s="177" t="s">
        <v>1484</v>
      </c>
      <c r="H922" s="178">
        <v>1</v>
      </c>
      <c r="I922" s="179"/>
      <c r="J922" s="180">
        <f>ROUND(I922*H922,2)</f>
        <v>0</v>
      </c>
      <c r="K922" s="176" t="s">
        <v>176</v>
      </c>
      <c r="L922" s="40"/>
      <c r="M922" s="181" t="s">
        <v>19</v>
      </c>
      <c r="N922" s="182" t="s">
        <v>45</v>
      </c>
      <c r="O922" s="65"/>
      <c r="P922" s="183">
        <f>O922*H922</f>
        <v>0</v>
      </c>
      <c r="Q922" s="183">
        <v>1.4749999999999999E-2</v>
      </c>
      <c r="R922" s="183">
        <f>Q922*H922</f>
        <v>1.4749999999999999E-2</v>
      </c>
      <c r="S922" s="183">
        <v>0</v>
      </c>
      <c r="T922" s="184">
        <f>S922*H922</f>
        <v>0</v>
      </c>
      <c r="U922" s="35"/>
      <c r="V922" s="35"/>
      <c r="W922" s="35"/>
      <c r="X922" s="35"/>
      <c r="Y922" s="35"/>
      <c r="Z922" s="35"/>
      <c r="AA922" s="35"/>
      <c r="AB922" s="35"/>
      <c r="AC922" s="35"/>
      <c r="AD922" s="35"/>
      <c r="AE922" s="35"/>
      <c r="AR922" s="185" t="s">
        <v>276</v>
      </c>
      <c r="AT922" s="185" t="s">
        <v>172</v>
      </c>
      <c r="AU922" s="185" t="s">
        <v>84</v>
      </c>
      <c r="AY922" s="18" t="s">
        <v>170</v>
      </c>
      <c r="BE922" s="186">
        <f>IF(N922="základní",J922,0)</f>
        <v>0</v>
      </c>
      <c r="BF922" s="186">
        <f>IF(N922="snížená",J922,0)</f>
        <v>0</v>
      </c>
      <c r="BG922" s="186">
        <f>IF(N922="zákl. přenesená",J922,0)</f>
        <v>0</v>
      </c>
      <c r="BH922" s="186">
        <f>IF(N922="sníž. přenesená",J922,0)</f>
        <v>0</v>
      </c>
      <c r="BI922" s="186">
        <f>IF(N922="nulová",J922,0)</f>
        <v>0</v>
      </c>
      <c r="BJ922" s="18" t="s">
        <v>82</v>
      </c>
      <c r="BK922" s="186">
        <f>ROUND(I922*H922,2)</f>
        <v>0</v>
      </c>
      <c r="BL922" s="18" t="s">
        <v>276</v>
      </c>
      <c r="BM922" s="185" t="s">
        <v>3817</v>
      </c>
    </row>
    <row r="923" spans="1:65" s="2" customFormat="1" ht="16.5" customHeight="1" x14ac:dyDescent="0.2">
      <c r="A923" s="35"/>
      <c r="B923" s="36"/>
      <c r="C923" s="174" t="s">
        <v>1664</v>
      </c>
      <c r="D923" s="174" t="s">
        <v>172</v>
      </c>
      <c r="E923" s="175" t="s">
        <v>1694</v>
      </c>
      <c r="F923" s="176" t="s">
        <v>1695</v>
      </c>
      <c r="G923" s="177" t="s">
        <v>1484</v>
      </c>
      <c r="H923" s="178">
        <v>34</v>
      </c>
      <c r="I923" s="179"/>
      <c r="J923" s="180">
        <f>ROUND(I923*H923,2)</f>
        <v>0</v>
      </c>
      <c r="K923" s="176" t="s">
        <v>176</v>
      </c>
      <c r="L923" s="40"/>
      <c r="M923" s="181" t="s">
        <v>19</v>
      </c>
      <c r="N923" s="182" t="s">
        <v>45</v>
      </c>
      <c r="O923" s="65"/>
      <c r="P923" s="183">
        <f>O923*H923</f>
        <v>0</v>
      </c>
      <c r="Q923" s="183">
        <v>2.4000000000000001E-4</v>
      </c>
      <c r="R923" s="183">
        <f>Q923*H923</f>
        <v>8.1600000000000006E-3</v>
      </c>
      <c r="S923" s="183">
        <v>0</v>
      </c>
      <c r="T923" s="184">
        <f>S923*H923</f>
        <v>0</v>
      </c>
      <c r="U923" s="35"/>
      <c r="V923" s="35"/>
      <c r="W923" s="35"/>
      <c r="X923" s="35"/>
      <c r="Y923" s="35"/>
      <c r="Z923" s="35"/>
      <c r="AA923" s="35"/>
      <c r="AB923" s="35"/>
      <c r="AC923" s="35"/>
      <c r="AD923" s="35"/>
      <c r="AE923" s="35"/>
      <c r="AR923" s="185" t="s">
        <v>276</v>
      </c>
      <c r="AT923" s="185" t="s">
        <v>172</v>
      </c>
      <c r="AU923" s="185" t="s">
        <v>84</v>
      </c>
      <c r="AY923" s="18" t="s">
        <v>170</v>
      </c>
      <c r="BE923" s="186">
        <f>IF(N923="základní",J923,0)</f>
        <v>0</v>
      </c>
      <c r="BF923" s="186">
        <f>IF(N923="snížená",J923,0)</f>
        <v>0</v>
      </c>
      <c r="BG923" s="186">
        <f>IF(N923="zákl. přenesená",J923,0)</f>
        <v>0</v>
      </c>
      <c r="BH923" s="186">
        <f>IF(N923="sníž. přenesená",J923,0)</f>
        <v>0</v>
      </c>
      <c r="BI923" s="186">
        <f>IF(N923="nulová",J923,0)</f>
        <v>0</v>
      </c>
      <c r="BJ923" s="18" t="s">
        <v>82</v>
      </c>
      <c r="BK923" s="186">
        <f>ROUND(I923*H923,2)</f>
        <v>0</v>
      </c>
      <c r="BL923" s="18" t="s">
        <v>276</v>
      </c>
      <c r="BM923" s="185" t="s">
        <v>3818</v>
      </c>
    </row>
    <row r="924" spans="1:65" s="2" customFormat="1" ht="16.5" customHeight="1" x14ac:dyDescent="0.2">
      <c r="A924" s="35"/>
      <c r="B924" s="36"/>
      <c r="C924" s="174" t="s">
        <v>1668</v>
      </c>
      <c r="D924" s="174" t="s">
        <v>172</v>
      </c>
      <c r="E924" s="175" t="s">
        <v>1698</v>
      </c>
      <c r="F924" s="176" t="s">
        <v>1699</v>
      </c>
      <c r="G924" s="177" t="s">
        <v>439</v>
      </c>
      <c r="H924" s="178">
        <v>4</v>
      </c>
      <c r="I924" s="179"/>
      <c r="J924" s="180">
        <f>ROUND(I924*H924,2)</f>
        <v>0</v>
      </c>
      <c r="K924" s="176" t="s">
        <v>176</v>
      </c>
      <c r="L924" s="40"/>
      <c r="M924" s="181" t="s">
        <v>19</v>
      </c>
      <c r="N924" s="182" t="s">
        <v>45</v>
      </c>
      <c r="O924" s="65"/>
      <c r="P924" s="183">
        <f>O924*H924</f>
        <v>0</v>
      </c>
      <c r="Q924" s="183">
        <v>1.09E-3</v>
      </c>
      <c r="R924" s="183">
        <f>Q924*H924</f>
        <v>4.3600000000000002E-3</v>
      </c>
      <c r="S924" s="183">
        <v>0</v>
      </c>
      <c r="T924" s="184">
        <f>S924*H924</f>
        <v>0</v>
      </c>
      <c r="U924" s="35"/>
      <c r="V924" s="35"/>
      <c r="W924" s="35"/>
      <c r="X924" s="35"/>
      <c r="Y924" s="35"/>
      <c r="Z924" s="35"/>
      <c r="AA924" s="35"/>
      <c r="AB924" s="35"/>
      <c r="AC924" s="35"/>
      <c r="AD924" s="35"/>
      <c r="AE924" s="35"/>
      <c r="AR924" s="185" t="s">
        <v>276</v>
      </c>
      <c r="AT924" s="185" t="s">
        <v>172</v>
      </c>
      <c r="AU924" s="185" t="s">
        <v>84</v>
      </c>
      <c r="AY924" s="18" t="s">
        <v>170</v>
      </c>
      <c r="BE924" s="186">
        <f>IF(N924="základní",J924,0)</f>
        <v>0</v>
      </c>
      <c r="BF924" s="186">
        <f>IF(N924="snížená",J924,0)</f>
        <v>0</v>
      </c>
      <c r="BG924" s="186">
        <f>IF(N924="zákl. přenesená",J924,0)</f>
        <v>0</v>
      </c>
      <c r="BH924" s="186">
        <f>IF(N924="sníž. přenesená",J924,0)</f>
        <v>0</v>
      </c>
      <c r="BI924" s="186">
        <f>IF(N924="nulová",J924,0)</f>
        <v>0</v>
      </c>
      <c r="BJ924" s="18" t="s">
        <v>82</v>
      </c>
      <c r="BK924" s="186">
        <f>ROUND(I924*H924,2)</f>
        <v>0</v>
      </c>
      <c r="BL924" s="18" t="s">
        <v>276</v>
      </c>
      <c r="BM924" s="185" t="s">
        <v>3819</v>
      </c>
    </row>
    <row r="925" spans="1:65" s="2" customFormat="1" ht="16.5" customHeight="1" x14ac:dyDescent="0.2">
      <c r="A925" s="35"/>
      <c r="B925" s="36"/>
      <c r="C925" s="174" t="s">
        <v>1672</v>
      </c>
      <c r="D925" s="174" t="s">
        <v>172</v>
      </c>
      <c r="E925" s="175" t="s">
        <v>1707</v>
      </c>
      <c r="F925" s="176" t="s">
        <v>1708</v>
      </c>
      <c r="G925" s="177" t="s">
        <v>1484</v>
      </c>
      <c r="H925" s="178">
        <v>1</v>
      </c>
      <c r="I925" s="179"/>
      <c r="J925" s="180">
        <f>ROUND(I925*H925,2)</f>
        <v>0</v>
      </c>
      <c r="K925" s="176" t="s">
        <v>176</v>
      </c>
      <c r="L925" s="40"/>
      <c r="M925" s="181" t="s">
        <v>19</v>
      </c>
      <c r="N925" s="182" t="s">
        <v>45</v>
      </c>
      <c r="O925" s="65"/>
      <c r="P925" s="183">
        <f>O925*H925</f>
        <v>0</v>
      </c>
      <c r="Q925" s="183">
        <v>1.8E-3</v>
      </c>
      <c r="R925" s="183">
        <f>Q925*H925</f>
        <v>1.8E-3</v>
      </c>
      <c r="S925" s="183">
        <v>0</v>
      </c>
      <c r="T925" s="184">
        <f>S925*H925</f>
        <v>0</v>
      </c>
      <c r="U925" s="35"/>
      <c r="V925" s="35"/>
      <c r="W925" s="35"/>
      <c r="X925" s="35"/>
      <c r="Y925" s="35"/>
      <c r="Z925" s="35"/>
      <c r="AA925" s="35"/>
      <c r="AB925" s="35"/>
      <c r="AC925" s="35"/>
      <c r="AD925" s="35"/>
      <c r="AE925" s="35"/>
      <c r="AR925" s="185" t="s">
        <v>276</v>
      </c>
      <c r="AT925" s="185" t="s">
        <v>172</v>
      </c>
      <c r="AU925" s="185" t="s">
        <v>84</v>
      </c>
      <c r="AY925" s="18" t="s">
        <v>170</v>
      </c>
      <c r="BE925" s="186">
        <f>IF(N925="základní",J925,0)</f>
        <v>0</v>
      </c>
      <c r="BF925" s="186">
        <f>IF(N925="snížená",J925,0)</f>
        <v>0</v>
      </c>
      <c r="BG925" s="186">
        <f>IF(N925="zákl. přenesená",J925,0)</f>
        <v>0</v>
      </c>
      <c r="BH925" s="186">
        <f>IF(N925="sníž. přenesená",J925,0)</f>
        <v>0</v>
      </c>
      <c r="BI925" s="186">
        <f>IF(N925="nulová",J925,0)</f>
        <v>0</v>
      </c>
      <c r="BJ925" s="18" t="s">
        <v>82</v>
      </c>
      <c r="BK925" s="186">
        <f>ROUND(I925*H925,2)</f>
        <v>0</v>
      </c>
      <c r="BL925" s="18" t="s">
        <v>276</v>
      </c>
      <c r="BM925" s="185" t="s">
        <v>3820</v>
      </c>
    </row>
    <row r="926" spans="1:65" s="2" customFormat="1" ht="16.5" customHeight="1" x14ac:dyDescent="0.2">
      <c r="A926" s="35"/>
      <c r="B926" s="36"/>
      <c r="C926" s="174" t="s">
        <v>1676</v>
      </c>
      <c r="D926" s="174" t="s">
        <v>172</v>
      </c>
      <c r="E926" s="175" t="s">
        <v>1711</v>
      </c>
      <c r="F926" s="176" t="s">
        <v>1712</v>
      </c>
      <c r="G926" s="177" t="s">
        <v>1484</v>
      </c>
      <c r="H926" s="178">
        <v>12</v>
      </c>
      <c r="I926" s="179"/>
      <c r="J926" s="180">
        <f>ROUND(I926*H926,2)</f>
        <v>0</v>
      </c>
      <c r="K926" s="176" t="s">
        <v>176</v>
      </c>
      <c r="L926" s="40"/>
      <c r="M926" s="181" t="s">
        <v>19</v>
      </c>
      <c r="N926" s="182" t="s">
        <v>45</v>
      </c>
      <c r="O926" s="65"/>
      <c r="P926" s="183">
        <f>O926*H926</f>
        <v>0</v>
      </c>
      <c r="Q926" s="183">
        <v>1.8E-3</v>
      </c>
      <c r="R926" s="183">
        <f>Q926*H926</f>
        <v>2.1600000000000001E-2</v>
      </c>
      <c r="S926" s="183">
        <v>0</v>
      </c>
      <c r="T926" s="184">
        <f>S926*H926</f>
        <v>0</v>
      </c>
      <c r="U926" s="35"/>
      <c r="V926" s="35"/>
      <c r="W926" s="35"/>
      <c r="X926" s="35"/>
      <c r="Y926" s="35"/>
      <c r="Z926" s="35"/>
      <c r="AA926" s="35"/>
      <c r="AB926" s="35"/>
      <c r="AC926" s="35"/>
      <c r="AD926" s="35"/>
      <c r="AE926" s="35"/>
      <c r="AR926" s="185" t="s">
        <v>276</v>
      </c>
      <c r="AT926" s="185" t="s">
        <v>172</v>
      </c>
      <c r="AU926" s="185" t="s">
        <v>84</v>
      </c>
      <c r="AY926" s="18" t="s">
        <v>170</v>
      </c>
      <c r="BE926" s="186">
        <f>IF(N926="základní",J926,0)</f>
        <v>0</v>
      </c>
      <c r="BF926" s="186">
        <f>IF(N926="snížená",J926,0)</f>
        <v>0</v>
      </c>
      <c r="BG926" s="186">
        <f>IF(N926="zákl. přenesená",J926,0)</f>
        <v>0</v>
      </c>
      <c r="BH926" s="186">
        <f>IF(N926="sníž. přenesená",J926,0)</f>
        <v>0</v>
      </c>
      <c r="BI926" s="186">
        <f>IF(N926="nulová",J926,0)</f>
        <v>0</v>
      </c>
      <c r="BJ926" s="18" t="s">
        <v>82</v>
      </c>
      <c r="BK926" s="186">
        <f>ROUND(I926*H926,2)</f>
        <v>0</v>
      </c>
      <c r="BL926" s="18" t="s">
        <v>276</v>
      </c>
      <c r="BM926" s="185" t="s">
        <v>3821</v>
      </c>
    </row>
    <row r="927" spans="1:65" s="2" customFormat="1" ht="29.25" x14ac:dyDescent="0.2">
      <c r="A927" s="35"/>
      <c r="B927" s="36"/>
      <c r="C927" s="37"/>
      <c r="D927" s="187" t="s">
        <v>179</v>
      </c>
      <c r="E927" s="37"/>
      <c r="F927" s="188" t="s">
        <v>1714</v>
      </c>
      <c r="G927" s="37"/>
      <c r="H927" s="37"/>
      <c r="I927" s="189"/>
      <c r="J927" s="37"/>
      <c r="K927" s="37"/>
      <c r="L927" s="40"/>
      <c r="M927" s="190"/>
      <c r="N927" s="191"/>
      <c r="O927" s="65"/>
      <c r="P927" s="65"/>
      <c r="Q927" s="65"/>
      <c r="R927" s="65"/>
      <c r="S927" s="65"/>
      <c r="T927" s="66"/>
      <c r="U927" s="35"/>
      <c r="V927" s="35"/>
      <c r="W927" s="35"/>
      <c r="X927" s="35"/>
      <c r="Y927" s="35"/>
      <c r="Z927" s="35"/>
      <c r="AA927" s="35"/>
      <c r="AB927" s="35"/>
      <c r="AC927" s="35"/>
      <c r="AD927" s="35"/>
      <c r="AE927" s="35"/>
      <c r="AT927" s="18" t="s">
        <v>179</v>
      </c>
      <c r="AU927" s="18" t="s">
        <v>84</v>
      </c>
    </row>
    <row r="928" spans="1:65" s="2" customFormat="1" ht="16.5" customHeight="1" x14ac:dyDescent="0.2">
      <c r="A928" s="35"/>
      <c r="B928" s="36"/>
      <c r="C928" s="174" t="s">
        <v>1680</v>
      </c>
      <c r="D928" s="174" t="s">
        <v>172</v>
      </c>
      <c r="E928" s="175" t="s">
        <v>1736</v>
      </c>
      <c r="F928" s="176" t="s">
        <v>1737</v>
      </c>
      <c r="G928" s="177" t="s">
        <v>1484</v>
      </c>
      <c r="H928" s="178">
        <v>7</v>
      </c>
      <c r="I928" s="179"/>
      <c r="J928" s="180">
        <f>ROUND(I928*H928,2)</f>
        <v>0</v>
      </c>
      <c r="K928" s="176" t="s">
        <v>176</v>
      </c>
      <c r="L928" s="40"/>
      <c r="M928" s="181" t="s">
        <v>19</v>
      </c>
      <c r="N928" s="182" t="s">
        <v>45</v>
      </c>
      <c r="O928" s="65"/>
      <c r="P928" s="183">
        <f>O928*H928</f>
        <v>0</v>
      </c>
      <c r="Q928" s="183">
        <v>1.8400000000000001E-3</v>
      </c>
      <c r="R928" s="183">
        <f>Q928*H928</f>
        <v>1.2880000000000001E-2</v>
      </c>
      <c r="S928" s="183">
        <v>0</v>
      </c>
      <c r="T928" s="184">
        <f>S928*H928</f>
        <v>0</v>
      </c>
      <c r="U928" s="35"/>
      <c r="V928" s="35"/>
      <c r="W928" s="35"/>
      <c r="X928" s="35"/>
      <c r="Y928" s="35"/>
      <c r="Z928" s="35"/>
      <c r="AA928" s="35"/>
      <c r="AB928" s="35"/>
      <c r="AC928" s="35"/>
      <c r="AD928" s="35"/>
      <c r="AE928" s="35"/>
      <c r="AR928" s="185" t="s">
        <v>276</v>
      </c>
      <c r="AT928" s="185" t="s">
        <v>172</v>
      </c>
      <c r="AU928" s="185" t="s">
        <v>84</v>
      </c>
      <c r="AY928" s="18" t="s">
        <v>170</v>
      </c>
      <c r="BE928" s="186">
        <f>IF(N928="základní",J928,0)</f>
        <v>0</v>
      </c>
      <c r="BF928" s="186">
        <f>IF(N928="snížená",J928,0)</f>
        <v>0</v>
      </c>
      <c r="BG928" s="186">
        <f>IF(N928="zákl. přenesená",J928,0)</f>
        <v>0</v>
      </c>
      <c r="BH928" s="186">
        <f>IF(N928="sníž. přenesená",J928,0)</f>
        <v>0</v>
      </c>
      <c r="BI928" s="186">
        <f>IF(N928="nulová",J928,0)</f>
        <v>0</v>
      </c>
      <c r="BJ928" s="18" t="s">
        <v>82</v>
      </c>
      <c r="BK928" s="186">
        <f>ROUND(I928*H928,2)</f>
        <v>0</v>
      </c>
      <c r="BL928" s="18" t="s">
        <v>276</v>
      </c>
      <c r="BM928" s="185" t="s">
        <v>3822</v>
      </c>
    </row>
    <row r="929" spans="1:65" s="2" customFormat="1" ht="29.25" x14ac:dyDescent="0.2">
      <c r="A929" s="35"/>
      <c r="B929" s="36"/>
      <c r="C929" s="37"/>
      <c r="D929" s="187" t="s">
        <v>179</v>
      </c>
      <c r="E929" s="37"/>
      <c r="F929" s="188" t="s">
        <v>1739</v>
      </c>
      <c r="G929" s="37"/>
      <c r="H929" s="37"/>
      <c r="I929" s="189"/>
      <c r="J929" s="37"/>
      <c r="K929" s="37"/>
      <c r="L929" s="40"/>
      <c r="M929" s="190"/>
      <c r="N929" s="191"/>
      <c r="O929" s="65"/>
      <c r="P929" s="65"/>
      <c r="Q929" s="65"/>
      <c r="R929" s="65"/>
      <c r="S929" s="65"/>
      <c r="T929" s="66"/>
      <c r="U929" s="35"/>
      <c r="V929" s="35"/>
      <c r="W929" s="35"/>
      <c r="X929" s="35"/>
      <c r="Y929" s="35"/>
      <c r="Z929" s="35"/>
      <c r="AA929" s="35"/>
      <c r="AB929" s="35"/>
      <c r="AC929" s="35"/>
      <c r="AD929" s="35"/>
      <c r="AE929" s="35"/>
      <c r="AT929" s="18" t="s">
        <v>179</v>
      </c>
      <c r="AU929" s="18" t="s">
        <v>84</v>
      </c>
    </row>
    <row r="930" spans="1:65" s="2" customFormat="1" ht="16.5" customHeight="1" x14ac:dyDescent="0.2">
      <c r="A930" s="35"/>
      <c r="B930" s="36"/>
      <c r="C930" s="174" t="s">
        <v>1684</v>
      </c>
      <c r="D930" s="174" t="s">
        <v>172</v>
      </c>
      <c r="E930" s="175" t="s">
        <v>1741</v>
      </c>
      <c r="F930" s="176" t="s">
        <v>1742</v>
      </c>
      <c r="G930" s="177" t="s">
        <v>439</v>
      </c>
      <c r="H930" s="178">
        <v>12</v>
      </c>
      <c r="I930" s="179"/>
      <c r="J930" s="180">
        <f>ROUND(I930*H930,2)</f>
        <v>0</v>
      </c>
      <c r="K930" s="176" t="s">
        <v>176</v>
      </c>
      <c r="L930" s="40"/>
      <c r="M930" s="181" t="s">
        <v>19</v>
      </c>
      <c r="N930" s="182" t="s">
        <v>45</v>
      </c>
      <c r="O930" s="65"/>
      <c r="P930" s="183">
        <f>O930*H930</f>
        <v>0</v>
      </c>
      <c r="Q930" s="183">
        <v>2.4000000000000001E-4</v>
      </c>
      <c r="R930" s="183">
        <f>Q930*H930</f>
        <v>2.8800000000000002E-3</v>
      </c>
      <c r="S930" s="183">
        <v>0</v>
      </c>
      <c r="T930" s="184">
        <f>S930*H930</f>
        <v>0</v>
      </c>
      <c r="U930" s="35"/>
      <c r="V930" s="35"/>
      <c r="W930" s="35"/>
      <c r="X930" s="35"/>
      <c r="Y930" s="35"/>
      <c r="Z930" s="35"/>
      <c r="AA930" s="35"/>
      <c r="AB930" s="35"/>
      <c r="AC930" s="35"/>
      <c r="AD930" s="35"/>
      <c r="AE930" s="35"/>
      <c r="AR930" s="185" t="s">
        <v>276</v>
      </c>
      <c r="AT930" s="185" t="s">
        <v>172</v>
      </c>
      <c r="AU930" s="185" t="s">
        <v>84</v>
      </c>
      <c r="AY930" s="18" t="s">
        <v>170</v>
      </c>
      <c r="BE930" s="186">
        <f>IF(N930="základní",J930,0)</f>
        <v>0</v>
      </c>
      <c r="BF930" s="186">
        <f>IF(N930="snížená",J930,0)</f>
        <v>0</v>
      </c>
      <c r="BG930" s="186">
        <f>IF(N930="zákl. přenesená",J930,0)</f>
        <v>0</v>
      </c>
      <c r="BH930" s="186">
        <f>IF(N930="sníž. přenesená",J930,0)</f>
        <v>0</v>
      </c>
      <c r="BI930" s="186">
        <f>IF(N930="nulová",J930,0)</f>
        <v>0</v>
      </c>
      <c r="BJ930" s="18" t="s">
        <v>82</v>
      </c>
      <c r="BK930" s="186">
        <f>ROUND(I930*H930,2)</f>
        <v>0</v>
      </c>
      <c r="BL930" s="18" t="s">
        <v>276</v>
      </c>
      <c r="BM930" s="185" t="s">
        <v>3823</v>
      </c>
    </row>
    <row r="931" spans="1:65" s="2" customFormat="1" ht="58.5" x14ac:dyDescent="0.2">
      <c r="A931" s="35"/>
      <c r="B931" s="36"/>
      <c r="C931" s="37"/>
      <c r="D931" s="187" t="s">
        <v>179</v>
      </c>
      <c r="E931" s="37"/>
      <c r="F931" s="188" t="s">
        <v>1744</v>
      </c>
      <c r="G931" s="37"/>
      <c r="H931" s="37"/>
      <c r="I931" s="189"/>
      <c r="J931" s="37"/>
      <c r="K931" s="37"/>
      <c r="L931" s="40"/>
      <c r="M931" s="190"/>
      <c r="N931" s="191"/>
      <c r="O931" s="65"/>
      <c r="P931" s="65"/>
      <c r="Q931" s="65"/>
      <c r="R931" s="65"/>
      <c r="S931" s="65"/>
      <c r="T931" s="66"/>
      <c r="U931" s="35"/>
      <c r="V931" s="35"/>
      <c r="W931" s="35"/>
      <c r="X931" s="35"/>
      <c r="Y931" s="35"/>
      <c r="Z931" s="35"/>
      <c r="AA931" s="35"/>
      <c r="AB931" s="35"/>
      <c r="AC931" s="35"/>
      <c r="AD931" s="35"/>
      <c r="AE931" s="35"/>
      <c r="AT931" s="18" t="s">
        <v>179</v>
      </c>
      <c r="AU931" s="18" t="s">
        <v>84</v>
      </c>
    </row>
    <row r="932" spans="1:65" s="2" customFormat="1" ht="16.5" customHeight="1" x14ac:dyDescent="0.2">
      <c r="A932" s="35"/>
      <c r="B932" s="36"/>
      <c r="C932" s="174" t="s">
        <v>1689</v>
      </c>
      <c r="D932" s="174" t="s">
        <v>172</v>
      </c>
      <c r="E932" s="175" t="s">
        <v>1746</v>
      </c>
      <c r="F932" s="176" t="s">
        <v>1747</v>
      </c>
      <c r="G932" s="177" t="s">
        <v>439</v>
      </c>
      <c r="H932" s="178">
        <v>4</v>
      </c>
      <c r="I932" s="179"/>
      <c r="J932" s="180">
        <f>ROUND(I932*H932,2)</f>
        <v>0</v>
      </c>
      <c r="K932" s="176" t="s">
        <v>176</v>
      </c>
      <c r="L932" s="40"/>
      <c r="M932" s="181" t="s">
        <v>19</v>
      </c>
      <c r="N932" s="182" t="s">
        <v>45</v>
      </c>
      <c r="O932" s="65"/>
      <c r="P932" s="183">
        <f>O932*H932</f>
        <v>0</v>
      </c>
      <c r="Q932" s="183">
        <v>1.2800000000000001E-3</v>
      </c>
      <c r="R932" s="183">
        <f>Q932*H932</f>
        <v>5.1200000000000004E-3</v>
      </c>
      <c r="S932" s="183">
        <v>0</v>
      </c>
      <c r="T932" s="184">
        <f>S932*H932</f>
        <v>0</v>
      </c>
      <c r="U932" s="35"/>
      <c r="V932" s="35"/>
      <c r="W932" s="35"/>
      <c r="X932" s="35"/>
      <c r="Y932" s="35"/>
      <c r="Z932" s="35"/>
      <c r="AA932" s="35"/>
      <c r="AB932" s="35"/>
      <c r="AC932" s="35"/>
      <c r="AD932" s="35"/>
      <c r="AE932" s="35"/>
      <c r="AR932" s="185" t="s">
        <v>276</v>
      </c>
      <c r="AT932" s="185" t="s">
        <v>172</v>
      </c>
      <c r="AU932" s="185" t="s">
        <v>84</v>
      </c>
      <c r="AY932" s="18" t="s">
        <v>170</v>
      </c>
      <c r="BE932" s="186">
        <f>IF(N932="základní",J932,0)</f>
        <v>0</v>
      </c>
      <c r="BF932" s="186">
        <f>IF(N932="snížená",J932,0)</f>
        <v>0</v>
      </c>
      <c r="BG932" s="186">
        <f>IF(N932="zákl. přenesená",J932,0)</f>
        <v>0</v>
      </c>
      <c r="BH932" s="186">
        <f>IF(N932="sníž. přenesená",J932,0)</f>
        <v>0</v>
      </c>
      <c r="BI932" s="186">
        <f>IF(N932="nulová",J932,0)</f>
        <v>0</v>
      </c>
      <c r="BJ932" s="18" t="s">
        <v>82</v>
      </c>
      <c r="BK932" s="186">
        <f>ROUND(I932*H932,2)</f>
        <v>0</v>
      </c>
      <c r="BL932" s="18" t="s">
        <v>276</v>
      </c>
      <c r="BM932" s="185" t="s">
        <v>3824</v>
      </c>
    </row>
    <row r="933" spans="1:65" s="2" customFormat="1" ht="58.5" x14ac:dyDescent="0.2">
      <c r="A933" s="35"/>
      <c r="B933" s="36"/>
      <c r="C933" s="37"/>
      <c r="D933" s="187" t="s">
        <v>179</v>
      </c>
      <c r="E933" s="37"/>
      <c r="F933" s="188" t="s">
        <v>1744</v>
      </c>
      <c r="G933" s="37"/>
      <c r="H933" s="37"/>
      <c r="I933" s="189"/>
      <c r="J933" s="37"/>
      <c r="K933" s="37"/>
      <c r="L933" s="40"/>
      <c r="M933" s="190"/>
      <c r="N933" s="191"/>
      <c r="O933" s="65"/>
      <c r="P933" s="65"/>
      <c r="Q933" s="65"/>
      <c r="R933" s="65"/>
      <c r="S933" s="65"/>
      <c r="T933" s="66"/>
      <c r="U933" s="35"/>
      <c r="V933" s="35"/>
      <c r="W933" s="35"/>
      <c r="X933" s="35"/>
      <c r="Y933" s="35"/>
      <c r="Z933" s="35"/>
      <c r="AA933" s="35"/>
      <c r="AB933" s="35"/>
      <c r="AC933" s="35"/>
      <c r="AD933" s="35"/>
      <c r="AE933" s="35"/>
      <c r="AT933" s="18" t="s">
        <v>179</v>
      </c>
      <c r="AU933" s="18" t="s">
        <v>84</v>
      </c>
    </row>
    <row r="934" spans="1:65" s="2" customFormat="1" ht="24" x14ac:dyDescent="0.2">
      <c r="A934" s="35"/>
      <c r="B934" s="36"/>
      <c r="C934" s="174" t="s">
        <v>1693</v>
      </c>
      <c r="D934" s="174" t="s">
        <v>172</v>
      </c>
      <c r="E934" s="175" t="s">
        <v>1750</v>
      </c>
      <c r="F934" s="176" t="s">
        <v>1751</v>
      </c>
      <c r="G934" s="177" t="s">
        <v>1153</v>
      </c>
      <c r="H934" s="224"/>
      <c r="I934" s="179"/>
      <c r="J934" s="180">
        <f>ROUND(I934*H934,2)</f>
        <v>0</v>
      </c>
      <c r="K934" s="176" t="s">
        <v>176</v>
      </c>
      <c r="L934" s="40"/>
      <c r="M934" s="181" t="s">
        <v>19</v>
      </c>
      <c r="N934" s="182" t="s">
        <v>45</v>
      </c>
      <c r="O934" s="65"/>
      <c r="P934" s="183">
        <f>O934*H934</f>
        <v>0</v>
      </c>
      <c r="Q934" s="183">
        <v>0</v>
      </c>
      <c r="R934" s="183">
        <f>Q934*H934</f>
        <v>0</v>
      </c>
      <c r="S934" s="183">
        <v>0</v>
      </c>
      <c r="T934" s="184">
        <f>S934*H934</f>
        <v>0</v>
      </c>
      <c r="U934" s="35"/>
      <c r="V934" s="35"/>
      <c r="W934" s="35"/>
      <c r="X934" s="35"/>
      <c r="Y934" s="35"/>
      <c r="Z934" s="35"/>
      <c r="AA934" s="35"/>
      <c r="AB934" s="35"/>
      <c r="AC934" s="35"/>
      <c r="AD934" s="35"/>
      <c r="AE934" s="35"/>
      <c r="AR934" s="185" t="s">
        <v>276</v>
      </c>
      <c r="AT934" s="185" t="s">
        <v>172</v>
      </c>
      <c r="AU934" s="185" t="s">
        <v>84</v>
      </c>
      <c r="AY934" s="18" t="s">
        <v>170</v>
      </c>
      <c r="BE934" s="186">
        <f>IF(N934="základní",J934,0)</f>
        <v>0</v>
      </c>
      <c r="BF934" s="186">
        <f>IF(N934="snížená",J934,0)</f>
        <v>0</v>
      </c>
      <c r="BG934" s="186">
        <f>IF(N934="zákl. přenesená",J934,0)</f>
        <v>0</v>
      </c>
      <c r="BH934" s="186">
        <f>IF(N934="sníž. přenesená",J934,0)</f>
        <v>0</v>
      </c>
      <c r="BI934" s="186">
        <f>IF(N934="nulová",J934,0)</f>
        <v>0</v>
      </c>
      <c r="BJ934" s="18" t="s">
        <v>82</v>
      </c>
      <c r="BK934" s="186">
        <f>ROUND(I934*H934,2)</f>
        <v>0</v>
      </c>
      <c r="BL934" s="18" t="s">
        <v>276</v>
      </c>
      <c r="BM934" s="185" t="s">
        <v>3825</v>
      </c>
    </row>
    <row r="935" spans="1:65" s="2" customFormat="1" ht="78" x14ac:dyDescent="0.2">
      <c r="A935" s="35"/>
      <c r="B935" s="36"/>
      <c r="C935" s="37"/>
      <c r="D935" s="187" t="s">
        <v>179</v>
      </c>
      <c r="E935" s="37"/>
      <c r="F935" s="188" t="s">
        <v>1753</v>
      </c>
      <c r="G935" s="37"/>
      <c r="H935" s="37"/>
      <c r="I935" s="189"/>
      <c r="J935" s="37"/>
      <c r="K935" s="37"/>
      <c r="L935" s="40"/>
      <c r="M935" s="190"/>
      <c r="N935" s="191"/>
      <c r="O935" s="65"/>
      <c r="P935" s="65"/>
      <c r="Q935" s="65"/>
      <c r="R935" s="65"/>
      <c r="S935" s="65"/>
      <c r="T935" s="66"/>
      <c r="U935" s="35"/>
      <c r="V935" s="35"/>
      <c r="W935" s="35"/>
      <c r="X935" s="35"/>
      <c r="Y935" s="35"/>
      <c r="Z935" s="35"/>
      <c r="AA935" s="35"/>
      <c r="AB935" s="35"/>
      <c r="AC935" s="35"/>
      <c r="AD935" s="35"/>
      <c r="AE935" s="35"/>
      <c r="AT935" s="18" t="s">
        <v>179</v>
      </c>
      <c r="AU935" s="18" t="s">
        <v>84</v>
      </c>
    </row>
    <row r="936" spans="1:65" s="12" customFormat="1" ht="22.9" customHeight="1" x14ac:dyDescent="0.2">
      <c r="B936" s="158"/>
      <c r="C936" s="159"/>
      <c r="D936" s="160" t="s">
        <v>73</v>
      </c>
      <c r="E936" s="172" t="s">
        <v>1754</v>
      </c>
      <c r="F936" s="172" t="s">
        <v>1755</v>
      </c>
      <c r="G936" s="159"/>
      <c r="H936" s="159"/>
      <c r="I936" s="162"/>
      <c r="J936" s="173">
        <f>BK936</f>
        <v>0</v>
      </c>
      <c r="K936" s="159"/>
      <c r="L936" s="164"/>
      <c r="M936" s="165"/>
      <c r="N936" s="166"/>
      <c r="O936" s="166"/>
      <c r="P936" s="167">
        <f>SUM(P937:P940)</f>
        <v>0</v>
      </c>
      <c r="Q936" s="166"/>
      <c r="R936" s="167">
        <f>SUM(R937:R940)</f>
        <v>5.5199999999999999E-2</v>
      </c>
      <c r="S936" s="166"/>
      <c r="T936" s="168">
        <f>SUM(T937:T940)</f>
        <v>0</v>
      </c>
      <c r="AR936" s="169" t="s">
        <v>84</v>
      </c>
      <c r="AT936" s="170" t="s">
        <v>73</v>
      </c>
      <c r="AU936" s="170" t="s">
        <v>82</v>
      </c>
      <c r="AY936" s="169" t="s">
        <v>170</v>
      </c>
      <c r="BK936" s="171">
        <f>SUM(BK937:BK940)</f>
        <v>0</v>
      </c>
    </row>
    <row r="937" spans="1:65" s="2" customFormat="1" ht="24" x14ac:dyDescent="0.2">
      <c r="A937" s="35"/>
      <c r="B937" s="36"/>
      <c r="C937" s="174" t="s">
        <v>1697</v>
      </c>
      <c r="D937" s="174" t="s">
        <v>172</v>
      </c>
      <c r="E937" s="175" t="s">
        <v>1762</v>
      </c>
      <c r="F937" s="176" t="s">
        <v>1763</v>
      </c>
      <c r="G937" s="177" t="s">
        <v>1484</v>
      </c>
      <c r="H937" s="178">
        <v>6</v>
      </c>
      <c r="I937" s="179"/>
      <c r="J937" s="180">
        <f>ROUND(I937*H937,2)</f>
        <v>0</v>
      </c>
      <c r="K937" s="176" t="s">
        <v>176</v>
      </c>
      <c r="L937" s="40"/>
      <c r="M937" s="181" t="s">
        <v>19</v>
      </c>
      <c r="N937" s="182" t="s">
        <v>45</v>
      </c>
      <c r="O937" s="65"/>
      <c r="P937" s="183">
        <f>O937*H937</f>
        <v>0</v>
      </c>
      <c r="Q937" s="183">
        <v>9.1999999999999998E-3</v>
      </c>
      <c r="R937" s="183">
        <f>Q937*H937</f>
        <v>5.5199999999999999E-2</v>
      </c>
      <c r="S937" s="183">
        <v>0</v>
      </c>
      <c r="T937" s="184">
        <f>S937*H937</f>
        <v>0</v>
      </c>
      <c r="U937" s="35"/>
      <c r="V937" s="35"/>
      <c r="W937" s="35"/>
      <c r="X937" s="35"/>
      <c r="Y937" s="35"/>
      <c r="Z937" s="35"/>
      <c r="AA937" s="35"/>
      <c r="AB937" s="35"/>
      <c r="AC937" s="35"/>
      <c r="AD937" s="35"/>
      <c r="AE937" s="35"/>
      <c r="AR937" s="185" t="s">
        <v>276</v>
      </c>
      <c r="AT937" s="185" t="s">
        <v>172</v>
      </c>
      <c r="AU937" s="185" t="s">
        <v>84</v>
      </c>
      <c r="AY937" s="18" t="s">
        <v>170</v>
      </c>
      <c r="BE937" s="186">
        <f>IF(N937="základní",J937,0)</f>
        <v>0</v>
      </c>
      <c r="BF937" s="186">
        <f>IF(N937="snížená",J937,0)</f>
        <v>0</v>
      </c>
      <c r="BG937" s="186">
        <f>IF(N937="zákl. přenesená",J937,0)</f>
        <v>0</v>
      </c>
      <c r="BH937" s="186">
        <f>IF(N937="sníž. přenesená",J937,0)</f>
        <v>0</v>
      </c>
      <c r="BI937" s="186">
        <f>IF(N937="nulová",J937,0)</f>
        <v>0</v>
      </c>
      <c r="BJ937" s="18" t="s">
        <v>82</v>
      </c>
      <c r="BK937" s="186">
        <f>ROUND(I937*H937,2)</f>
        <v>0</v>
      </c>
      <c r="BL937" s="18" t="s">
        <v>276</v>
      </c>
      <c r="BM937" s="185" t="s">
        <v>3826</v>
      </c>
    </row>
    <row r="938" spans="1:65" s="2" customFormat="1" ht="48.75" x14ac:dyDescent="0.2">
      <c r="A938" s="35"/>
      <c r="B938" s="36"/>
      <c r="C938" s="37"/>
      <c r="D938" s="187" t="s">
        <v>179</v>
      </c>
      <c r="E938" s="37"/>
      <c r="F938" s="188" t="s">
        <v>1760</v>
      </c>
      <c r="G938" s="37"/>
      <c r="H938" s="37"/>
      <c r="I938" s="189"/>
      <c r="J938" s="37"/>
      <c r="K938" s="37"/>
      <c r="L938" s="40"/>
      <c r="M938" s="190"/>
      <c r="N938" s="191"/>
      <c r="O938" s="65"/>
      <c r="P938" s="65"/>
      <c r="Q938" s="65"/>
      <c r="R938" s="65"/>
      <c r="S938" s="65"/>
      <c r="T938" s="66"/>
      <c r="U938" s="35"/>
      <c r="V938" s="35"/>
      <c r="W938" s="35"/>
      <c r="X938" s="35"/>
      <c r="Y938" s="35"/>
      <c r="Z938" s="35"/>
      <c r="AA938" s="35"/>
      <c r="AB938" s="35"/>
      <c r="AC938" s="35"/>
      <c r="AD938" s="35"/>
      <c r="AE938" s="35"/>
      <c r="AT938" s="18" t="s">
        <v>179</v>
      </c>
      <c r="AU938" s="18" t="s">
        <v>84</v>
      </c>
    </row>
    <row r="939" spans="1:65" s="2" customFormat="1" ht="24" x14ac:dyDescent="0.2">
      <c r="A939" s="35"/>
      <c r="B939" s="36"/>
      <c r="C939" s="174" t="s">
        <v>1701</v>
      </c>
      <c r="D939" s="174" t="s">
        <v>172</v>
      </c>
      <c r="E939" s="175" t="s">
        <v>1775</v>
      </c>
      <c r="F939" s="176" t="s">
        <v>1776</v>
      </c>
      <c r="G939" s="177" t="s">
        <v>1153</v>
      </c>
      <c r="H939" s="224"/>
      <c r="I939" s="179"/>
      <c r="J939" s="180">
        <f>ROUND(I939*H939,2)</f>
        <v>0</v>
      </c>
      <c r="K939" s="176" t="s">
        <v>176</v>
      </c>
      <c r="L939" s="40"/>
      <c r="M939" s="181" t="s">
        <v>19</v>
      </c>
      <c r="N939" s="182" t="s">
        <v>45</v>
      </c>
      <c r="O939" s="65"/>
      <c r="P939" s="183">
        <f>O939*H939</f>
        <v>0</v>
      </c>
      <c r="Q939" s="183">
        <v>0</v>
      </c>
      <c r="R939" s="183">
        <f>Q939*H939</f>
        <v>0</v>
      </c>
      <c r="S939" s="183">
        <v>0</v>
      </c>
      <c r="T939" s="184">
        <f>S939*H939</f>
        <v>0</v>
      </c>
      <c r="U939" s="35"/>
      <c r="V939" s="35"/>
      <c r="W939" s="35"/>
      <c r="X939" s="35"/>
      <c r="Y939" s="35"/>
      <c r="Z939" s="35"/>
      <c r="AA939" s="35"/>
      <c r="AB939" s="35"/>
      <c r="AC939" s="35"/>
      <c r="AD939" s="35"/>
      <c r="AE939" s="35"/>
      <c r="AR939" s="185" t="s">
        <v>276</v>
      </c>
      <c r="AT939" s="185" t="s">
        <v>172</v>
      </c>
      <c r="AU939" s="185" t="s">
        <v>84</v>
      </c>
      <c r="AY939" s="18" t="s">
        <v>170</v>
      </c>
      <c r="BE939" s="186">
        <f>IF(N939="základní",J939,0)</f>
        <v>0</v>
      </c>
      <c r="BF939" s="186">
        <f>IF(N939="snížená",J939,0)</f>
        <v>0</v>
      </c>
      <c r="BG939" s="186">
        <f>IF(N939="zákl. přenesená",J939,0)</f>
        <v>0</v>
      </c>
      <c r="BH939" s="186">
        <f>IF(N939="sníž. přenesená",J939,0)</f>
        <v>0</v>
      </c>
      <c r="BI939" s="186">
        <f>IF(N939="nulová",J939,0)</f>
        <v>0</v>
      </c>
      <c r="BJ939" s="18" t="s">
        <v>82</v>
      </c>
      <c r="BK939" s="186">
        <f>ROUND(I939*H939,2)</f>
        <v>0</v>
      </c>
      <c r="BL939" s="18" t="s">
        <v>276</v>
      </c>
      <c r="BM939" s="185" t="s">
        <v>3827</v>
      </c>
    </row>
    <row r="940" spans="1:65" s="2" customFormat="1" ht="78" x14ac:dyDescent="0.2">
      <c r="A940" s="35"/>
      <c r="B940" s="36"/>
      <c r="C940" s="37"/>
      <c r="D940" s="187" t="s">
        <v>179</v>
      </c>
      <c r="E940" s="37"/>
      <c r="F940" s="188" t="s">
        <v>1778</v>
      </c>
      <c r="G940" s="37"/>
      <c r="H940" s="37"/>
      <c r="I940" s="189"/>
      <c r="J940" s="37"/>
      <c r="K940" s="37"/>
      <c r="L940" s="40"/>
      <c r="M940" s="190"/>
      <c r="N940" s="191"/>
      <c r="O940" s="65"/>
      <c r="P940" s="65"/>
      <c r="Q940" s="65"/>
      <c r="R940" s="65"/>
      <c r="S940" s="65"/>
      <c r="T940" s="66"/>
      <c r="U940" s="35"/>
      <c r="V940" s="35"/>
      <c r="W940" s="35"/>
      <c r="X940" s="35"/>
      <c r="Y940" s="35"/>
      <c r="Z940" s="35"/>
      <c r="AA940" s="35"/>
      <c r="AB940" s="35"/>
      <c r="AC940" s="35"/>
      <c r="AD940" s="35"/>
      <c r="AE940" s="35"/>
      <c r="AT940" s="18" t="s">
        <v>179</v>
      </c>
      <c r="AU940" s="18" t="s">
        <v>84</v>
      </c>
    </row>
    <row r="941" spans="1:65" s="12" customFormat="1" ht="22.9" customHeight="1" x14ac:dyDescent="0.2">
      <c r="B941" s="158"/>
      <c r="C941" s="159"/>
      <c r="D941" s="160" t="s">
        <v>73</v>
      </c>
      <c r="E941" s="172" t="s">
        <v>1779</v>
      </c>
      <c r="F941" s="172" t="s">
        <v>1780</v>
      </c>
      <c r="G941" s="159"/>
      <c r="H941" s="159"/>
      <c r="I941" s="162"/>
      <c r="J941" s="173">
        <f>BK941</f>
        <v>0</v>
      </c>
      <c r="K941" s="159"/>
      <c r="L941" s="164"/>
      <c r="M941" s="165"/>
      <c r="N941" s="166"/>
      <c r="O941" s="166"/>
      <c r="P941" s="167">
        <f>SUM(P942:P953)</f>
        <v>0</v>
      </c>
      <c r="Q941" s="166"/>
      <c r="R941" s="167">
        <f>SUM(R942:R953)</f>
        <v>8.2640000000000005E-2</v>
      </c>
      <c r="S941" s="166"/>
      <c r="T941" s="168">
        <f>SUM(T942:T953)</f>
        <v>0</v>
      </c>
      <c r="AR941" s="169" t="s">
        <v>84</v>
      </c>
      <c r="AT941" s="170" t="s">
        <v>73</v>
      </c>
      <c r="AU941" s="170" t="s">
        <v>82</v>
      </c>
      <c r="AY941" s="169" t="s">
        <v>170</v>
      </c>
      <c r="BK941" s="171">
        <f>SUM(BK942:BK953)</f>
        <v>0</v>
      </c>
    </row>
    <row r="942" spans="1:65" s="2" customFormat="1" ht="24" x14ac:dyDescent="0.2">
      <c r="A942" s="35"/>
      <c r="B942" s="36"/>
      <c r="C942" s="174" t="s">
        <v>1706</v>
      </c>
      <c r="D942" s="174" t="s">
        <v>172</v>
      </c>
      <c r="E942" s="175" t="s">
        <v>1782</v>
      </c>
      <c r="F942" s="176" t="s">
        <v>1783</v>
      </c>
      <c r="G942" s="177" t="s">
        <v>439</v>
      </c>
      <c r="H942" s="178">
        <v>12</v>
      </c>
      <c r="I942" s="179"/>
      <c r="J942" s="180">
        <f>ROUND(I942*H942,2)</f>
        <v>0</v>
      </c>
      <c r="K942" s="176" t="s">
        <v>176</v>
      </c>
      <c r="L942" s="40"/>
      <c r="M942" s="181" t="s">
        <v>19</v>
      </c>
      <c r="N942" s="182" t="s">
        <v>45</v>
      </c>
      <c r="O942" s="65"/>
      <c r="P942" s="183">
        <f>O942*H942</f>
        <v>0</v>
      </c>
      <c r="Q942" s="183">
        <v>5.8E-4</v>
      </c>
      <c r="R942" s="183">
        <f>Q942*H942</f>
        <v>6.96E-3</v>
      </c>
      <c r="S942" s="183">
        <v>0</v>
      </c>
      <c r="T942" s="184">
        <f>S942*H942</f>
        <v>0</v>
      </c>
      <c r="U942" s="35"/>
      <c r="V942" s="35"/>
      <c r="W942" s="35"/>
      <c r="X942" s="35"/>
      <c r="Y942" s="35"/>
      <c r="Z942" s="35"/>
      <c r="AA942" s="35"/>
      <c r="AB942" s="35"/>
      <c r="AC942" s="35"/>
      <c r="AD942" s="35"/>
      <c r="AE942" s="35"/>
      <c r="AR942" s="185" t="s">
        <v>276</v>
      </c>
      <c r="AT942" s="185" t="s">
        <v>172</v>
      </c>
      <c r="AU942" s="185" t="s">
        <v>84</v>
      </c>
      <c r="AY942" s="18" t="s">
        <v>170</v>
      </c>
      <c r="BE942" s="186">
        <f>IF(N942="základní",J942,0)</f>
        <v>0</v>
      </c>
      <c r="BF942" s="186">
        <f>IF(N942="snížená",J942,0)</f>
        <v>0</v>
      </c>
      <c r="BG942" s="186">
        <f>IF(N942="zákl. přenesená",J942,0)</f>
        <v>0</v>
      </c>
      <c r="BH942" s="186">
        <f>IF(N942="sníž. přenesená",J942,0)</f>
        <v>0</v>
      </c>
      <c r="BI942" s="186">
        <f>IF(N942="nulová",J942,0)</f>
        <v>0</v>
      </c>
      <c r="BJ942" s="18" t="s">
        <v>82</v>
      </c>
      <c r="BK942" s="186">
        <f>ROUND(I942*H942,2)</f>
        <v>0</v>
      </c>
      <c r="BL942" s="18" t="s">
        <v>276</v>
      </c>
      <c r="BM942" s="185" t="s">
        <v>3828</v>
      </c>
    </row>
    <row r="943" spans="1:65" s="2" customFormat="1" ht="78" x14ac:dyDescent="0.2">
      <c r="A943" s="35"/>
      <c r="B943" s="36"/>
      <c r="C943" s="37"/>
      <c r="D943" s="187" t="s">
        <v>179</v>
      </c>
      <c r="E943" s="37"/>
      <c r="F943" s="188" t="s">
        <v>1785</v>
      </c>
      <c r="G943" s="37"/>
      <c r="H943" s="37"/>
      <c r="I943" s="189"/>
      <c r="J943" s="37"/>
      <c r="K943" s="37"/>
      <c r="L943" s="40"/>
      <c r="M943" s="190"/>
      <c r="N943" s="191"/>
      <c r="O943" s="65"/>
      <c r="P943" s="65"/>
      <c r="Q943" s="65"/>
      <c r="R943" s="65"/>
      <c r="S943" s="65"/>
      <c r="T943" s="66"/>
      <c r="U943" s="35"/>
      <c r="V943" s="35"/>
      <c r="W943" s="35"/>
      <c r="X943" s="35"/>
      <c r="Y943" s="35"/>
      <c r="Z943" s="35"/>
      <c r="AA943" s="35"/>
      <c r="AB943" s="35"/>
      <c r="AC943" s="35"/>
      <c r="AD943" s="35"/>
      <c r="AE943" s="35"/>
      <c r="AT943" s="18" t="s">
        <v>179</v>
      </c>
      <c r="AU943" s="18" t="s">
        <v>84</v>
      </c>
    </row>
    <row r="944" spans="1:65" s="2" customFormat="1" ht="24" x14ac:dyDescent="0.2">
      <c r="A944" s="35"/>
      <c r="B944" s="36"/>
      <c r="C944" s="174" t="s">
        <v>1710</v>
      </c>
      <c r="D944" s="174" t="s">
        <v>172</v>
      </c>
      <c r="E944" s="175" t="s">
        <v>1788</v>
      </c>
      <c r="F944" s="176" t="s">
        <v>1789</v>
      </c>
      <c r="G944" s="177" t="s">
        <v>439</v>
      </c>
      <c r="H944" s="178">
        <v>22</v>
      </c>
      <c r="I944" s="179"/>
      <c r="J944" s="180">
        <f>ROUND(I944*H944,2)</f>
        <v>0</v>
      </c>
      <c r="K944" s="176" t="s">
        <v>176</v>
      </c>
      <c r="L944" s="40"/>
      <c r="M944" s="181" t="s">
        <v>19</v>
      </c>
      <c r="N944" s="182" t="s">
        <v>45</v>
      </c>
      <c r="O944" s="65"/>
      <c r="P944" s="183">
        <f>O944*H944</f>
        <v>0</v>
      </c>
      <c r="Q944" s="183">
        <v>6.8999999999999997E-4</v>
      </c>
      <c r="R944" s="183">
        <f>Q944*H944</f>
        <v>1.5179999999999999E-2</v>
      </c>
      <c r="S944" s="183">
        <v>0</v>
      </c>
      <c r="T944" s="184">
        <f>S944*H944</f>
        <v>0</v>
      </c>
      <c r="U944" s="35"/>
      <c r="V944" s="35"/>
      <c r="W944" s="35"/>
      <c r="X944" s="35"/>
      <c r="Y944" s="35"/>
      <c r="Z944" s="35"/>
      <c r="AA944" s="35"/>
      <c r="AB944" s="35"/>
      <c r="AC944" s="35"/>
      <c r="AD944" s="35"/>
      <c r="AE944" s="35"/>
      <c r="AR944" s="185" t="s">
        <v>276</v>
      </c>
      <c r="AT944" s="185" t="s">
        <v>172</v>
      </c>
      <c r="AU944" s="185" t="s">
        <v>84</v>
      </c>
      <c r="AY944" s="18" t="s">
        <v>170</v>
      </c>
      <c r="BE944" s="186">
        <f>IF(N944="základní",J944,0)</f>
        <v>0</v>
      </c>
      <c r="BF944" s="186">
        <f>IF(N944="snížená",J944,0)</f>
        <v>0</v>
      </c>
      <c r="BG944" s="186">
        <f>IF(N944="zákl. přenesená",J944,0)</f>
        <v>0</v>
      </c>
      <c r="BH944" s="186">
        <f>IF(N944="sníž. přenesená",J944,0)</f>
        <v>0</v>
      </c>
      <c r="BI944" s="186">
        <f>IF(N944="nulová",J944,0)</f>
        <v>0</v>
      </c>
      <c r="BJ944" s="18" t="s">
        <v>82</v>
      </c>
      <c r="BK944" s="186">
        <f>ROUND(I944*H944,2)</f>
        <v>0</v>
      </c>
      <c r="BL944" s="18" t="s">
        <v>276</v>
      </c>
      <c r="BM944" s="185" t="s">
        <v>3829</v>
      </c>
    </row>
    <row r="945" spans="1:65" s="2" customFormat="1" ht="78" x14ac:dyDescent="0.2">
      <c r="A945" s="35"/>
      <c r="B945" s="36"/>
      <c r="C945" s="37"/>
      <c r="D945" s="187" t="s">
        <v>179</v>
      </c>
      <c r="E945" s="37"/>
      <c r="F945" s="188" t="s">
        <v>1785</v>
      </c>
      <c r="G945" s="37"/>
      <c r="H945" s="37"/>
      <c r="I945" s="189"/>
      <c r="J945" s="37"/>
      <c r="K945" s="37"/>
      <c r="L945" s="40"/>
      <c r="M945" s="190"/>
      <c r="N945" s="191"/>
      <c r="O945" s="65"/>
      <c r="P945" s="65"/>
      <c r="Q945" s="65"/>
      <c r="R945" s="65"/>
      <c r="S945" s="65"/>
      <c r="T945" s="66"/>
      <c r="U945" s="35"/>
      <c r="V945" s="35"/>
      <c r="W945" s="35"/>
      <c r="X945" s="35"/>
      <c r="Y945" s="35"/>
      <c r="Z945" s="35"/>
      <c r="AA945" s="35"/>
      <c r="AB945" s="35"/>
      <c r="AC945" s="35"/>
      <c r="AD945" s="35"/>
      <c r="AE945" s="35"/>
      <c r="AT945" s="18" t="s">
        <v>179</v>
      </c>
      <c r="AU945" s="18" t="s">
        <v>84</v>
      </c>
    </row>
    <row r="946" spans="1:65" s="2" customFormat="1" ht="24" x14ac:dyDescent="0.2">
      <c r="A946" s="35"/>
      <c r="B946" s="36"/>
      <c r="C946" s="174" t="s">
        <v>1715</v>
      </c>
      <c r="D946" s="174" t="s">
        <v>172</v>
      </c>
      <c r="E946" s="175" t="s">
        <v>1792</v>
      </c>
      <c r="F946" s="176" t="s">
        <v>1793</v>
      </c>
      <c r="G946" s="177" t="s">
        <v>439</v>
      </c>
      <c r="H946" s="178">
        <v>18</v>
      </c>
      <c r="I946" s="179"/>
      <c r="J946" s="180">
        <f>ROUND(I946*H946,2)</f>
        <v>0</v>
      </c>
      <c r="K946" s="176" t="s">
        <v>176</v>
      </c>
      <c r="L946" s="40"/>
      <c r="M946" s="181" t="s">
        <v>19</v>
      </c>
      <c r="N946" s="182" t="s">
        <v>45</v>
      </c>
      <c r="O946" s="65"/>
      <c r="P946" s="183">
        <f>O946*H946</f>
        <v>0</v>
      </c>
      <c r="Q946" s="183">
        <v>1.1000000000000001E-3</v>
      </c>
      <c r="R946" s="183">
        <f>Q946*H946</f>
        <v>1.9800000000000002E-2</v>
      </c>
      <c r="S946" s="183">
        <v>0</v>
      </c>
      <c r="T946" s="184">
        <f>S946*H946</f>
        <v>0</v>
      </c>
      <c r="U946" s="35"/>
      <c r="V946" s="35"/>
      <c r="W946" s="35"/>
      <c r="X946" s="35"/>
      <c r="Y946" s="35"/>
      <c r="Z946" s="35"/>
      <c r="AA946" s="35"/>
      <c r="AB946" s="35"/>
      <c r="AC946" s="35"/>
      <c r="AD946" s="35"/>
      <c r="AE946" s="35"/>
      <c r="AR946" s="185" t="s">
        <v>276</v>
      </c>
      <c r="AT946" s="185" t="s">
        <v>172</v>
      </c>
      <c r="AU946" s="185" t="s">
        <v>84</v>
      </c>
      <c r="AY946" s="18" t="s">
        <v>170</v>
      </c>
      <c r="BE946" s="186">
        <f>IF(N946="základní",J946,0)</f>
        <v>0</v>
      </c>
      <c r="BF946" s="186">
        <f>IF(N946="snížená",J946,0)</f>
        <v>0</v>
      </c>
      <c r="BG946" s="186">
        <f>IF(N946="zákl. přenesená",J946,0)</f>
        <v>0</v>
      </c>
      <c r="BH946" s="186">
        <f>IF(N946="sníž. přenesená",J946,0)</f>
        <v>0</v>
      </c>
      <c r="BI946" s="186">
        <f>IF(N946="nulová",J946,0)</f>
        <v>0</v>
      </c>
      <c r="BJ946" s="18" t="s">
        <v>82</v>
      </c>
      <c r="BK946" s="186">
        <f>ROUND(I946*H946,2)</f>
        <v>0</v>
      </c>
      <c r="BL946" s="18" t="s">
        <v>276</v>
      </c>
      <c r="BM946" s="185" t="s">
        <v>3830</v>
      </c>
    </row>
    <row r="947" spans="1:65" s="2" customFormat="1" ht="78" x14ac:dyDescent="0.2">
      <c r="A947" s="35"/>
      <c r="B947" s="36"/>
      <c r="C947" s="37"/>
      <c r="D947" s="187" t="s">
        <v>179</v>
      </c>
      <c r="E947" s="37"/>
      <c r="F947" s="188" t="s">
        <v>1785</v>
      </c>
      <c r="G947" s="37"/>
      <c r="H947" s="37"/>
      <c r="I947" s="189"/>
      <c r="J947" s="37"/>
      <c r="K947" s="37"/>
      <c r="L947" s="40"/>
      <c r="M947" s="190"/>
      <c r="N947" s="191"/>
      <c r="O947" s="65"/>
      <c r="P947" s="65"/>
      <c r="Q947" s="65"/>
      <c r="R947" s="65"/>
      <c r="S947" s="65"/>
      <c r="T947" s="66"/>
      <c r="U947" s="35"/>
      <c r="V947" s="35"/>
      <c r="W947" s="35"/>
      <c r="X947" s="35"/>
      <c r="Y947" s="35"/>
      <c r="Z947" s="35"/>
      <c r="AA947" s="35"/>
      <c r="AB947" s="35"/>
      <c r="AC947" s="35"/>
      <c r="AD947" s="35"/>
      <c r="AE947" s="35"/>
      <c r="AT947" s="18" t="s">
        <v>179</v>
      </c>
      <c r="AU947" s="18" t="s">
        <v>84</v>
      </c>
    </row>
    <row r="948" spans="1:65" s="2" customFormat="1" ht="24" x14ac:dyDescent="0.2">
      <c r="A948" s="35"/>
      <c r="B948" s="36"/>
      <c r="C948" s="174" t="s">
        <v>1719</v>
      </c>
      <c r="D948" s="174" t="s">
        <v>172</v>
      </c>
      <c r="E948" s="175" t="s">
        <v>1796</v>
      </c>
      <c r="F948" s="176" t="s">
        <v>1797</v>
      </c>
      <c r="G948" s="177" t="s">
        <v>439</v>
      </c>
      <c r="H948" s="178">
        <v>14</v>
      </c>
      <c r="I948" s="179"/>
      <c r="J948" s="180">
        <f>ROUND(I948*H948,2)</f>
        <v>0</v>
      </c>
      <c r="K948" s="176" t="s">
        <v>176</v>
      </c>
      <c r="L948" s="40"/>
      <c r="M948" s="181" t="s">
        <v>19</v>
      </c>
      <c r="N948" s="182" t="s">
        <v>45</v>
      </c>
      <c r="O948" s="65"/>
      <c r="P948" s="183">
        <f>O948*H948</f>
        <v>0</v>
      </c>
      <c r="Q948" s="183">
        <v>5.8E-4</v>
      </c>
      <c r="R948" s="183">
        <f>Q948*H948</f>
        <v>8.1200000000000005E-3</v>
      </c>
      <c r="S948" s="183">
        <v>0</v>
      </c>
      <c r="T948" s="184">
        <f>S948*H948</f>
        <v>0</v>
      </c>
      <c r="U948" s="35"/>
      <c r="V948" s="35"/>
      <c r="W948" s="35"/>
      <c r="X948" s="35"/>
      <c r="Y948" s="35"/>
      <c r="Z948" s="35"/>
      <c r="AA948" s="35"/>
      <c r="AB948" s="35"/>
      <c r="AC948" s="35"/>
      <c r="AD948" s="35"/>
      <c r="AE948" s="35"/>
      <c r="AR948" s="185" t="s">
        <v>276</v>
      </c>
      <c r="AT948" s="185" t="s">
        <v>172</v>
      </c>
      <c r="AU948" s="185" t="s">
        <v>84</v>
      </c>
      <c r="AY948" s="18" t="s">
        <v>170</v>
      </c>
      <c r="BE948" s="186">
        <f>IF(N948="základní",J948,0)</f>
        <v>0</v>
      </c>
      <c r="BF948" s="186">
        <f>IF(N948="snížená",J948,0)</f>
        <v>0</v>
      </c>
      <c r="BG948" s="186">
        <f>IF(N948="zákl. přenesená",J948,0)</f>
        <v>0</v>
      </c>
      <c r="BH948" s="186">
        <f>IF(N948="sníž. přenesená",J948,0)</f>
        <v>0</v>
      </c>
      <c r="BI948" s="186">
        <f>IF(N948="nulová",J948,0)</f>
        <v>0</v>
      </c>
      <c r="BJ948" s="18" t="s">
        <v>82</v>
      </c>
      <c r="BK948" s="186">
        <f>ROUND(I948*H948,2)</f>
        <v>0</v>
      </c>
      <c r="BL948" s="18" t="s">
        <v>276</v>
      </c>
      <c r="BM948" s="185" t="s">
        <v>3831</v>
      </c>
    </row>
    <row r="949" spans="1:65" s="2" customFormat="1" ht="78" x14ac:dyDescent="0.2">
      <c r="A949" s="35"/>
      <c r="B949" s="36"/>
      <c r="C949" s="37"/>
      <c r="D949" s="187" t="s">
        <v>179</v>
      </c>
      <c r="E949" s="37"/>
      <c r="F949" s="188" t="s">
        <v>1785</v>
      </c>
      <c r="G949" s="37"/>
      <c r="H949" s="37"/>
      <c r="I949" s="189"/>
      <c r="J949" s="37"/>
      <c r="K949" s="37"/>
      <c r="L949" s="40"/>
      <c r="M949" s="190"/>
      <c r="N949" s="191"/>
      <c r="O949" s="65"/>
      <c r="P949" s="65"/>
      <c r="Q949" s="65"/>
      <c r="R949" s="65"/>
      <c r="S949" s="65"/>
      <c r="T949" s="66"/>
      <c r="U949" s="35"/>
      <c r="V949" s="35"/>
      <c r="W949" s="35"/>
      <c r="X949" s="35"/>
      <c r="Y949" s="35"/>
      <c r="Z949" s="35"/>
      <c r="AA949" s="35"/>
      <c r="AB949" s="35"/>
      <c r="AC949" s="35"/>
      <c r="AD949" s="35"/>
      <c r="AE949" s="35"/>
      <c r="AT949" s="18" t="s">
        <v>179</v>
      </c>
      <c r="AU949" s="18" t="s">
        <v>84</v>
      </c>
    </row>
    <row r="950" spans="1:65" s="2" customFormat="1" ht="24" x14ac:dyDescent="0.2">
      <c r="A950" s="35"/>
      <c r="B950" s="36"/>
      <c r="C950" s="174" t="s">
        <v>1723</v>
      </c>
      <c r="D950" s="174" t="s">
        <v>172</v>
      </c>
      <c r="E950" s="175" t="s">
        <v>1800</v>
      </c>
      <c r="F950" s="176" t="s">
        <v>1801</v>
      </c>
      <c r="G950" s="177" t="s">
        <v>439</v>
      </c>
      <c r="H950" s="178">
        <v>32</v>
      </c>
      <c r="I950" s="179"/>
      <c r="J950" s="180">
        <f>ROUND(I950*H950,2)</f>
        <v>0</v>
      </c>
      <c r="K950" s="176" t="s">
        <v>176</v>
      </c>
      <c r="L950" s="40"/>
      <c r="M950" s="181" t="s">
        <v>19</v>
      </c>
      <c r="N950" s="182" t="s">
        <v>45</v>
      </c>
      <c r="O950" s="65"/>
      <c r="P950" s="183">
        <f>O950*H950</f>
        <v>0</v>
      </c>
      <c r="Q950" s="183">
        <v>6.4000000000000005E-4</v>
      </c>
      <c r="R950" s="183">
        <f>Q950*H950</f>
        <v>2.0480000000000002E-2</v>
      </c>
      <c r="S950" s="183">
        <v>0</v>
      </c>
      <c r="T950" s="184">
        <f>S950*H950</f>
        <v>0</v>
      </c>
      <c r="U950" s="35"/>
      <c r="V950" s="35"/>
      <c r="W950" s="35"/>
      <c r="X950" s="35"/>
      <c r="Y950" s="35"/>
      <c r="Z950" s="35"/>
      <c r="AA950" s="35"/>
      <c r="AB950" s="35"/>
      <c r="AC950" s="35"/>
      <c r="AD950" s="35"/>
      <c r="AE950" s="35"/>
      <c r="AR950" s="185" t="s">
        <v>276</v>
      </c>
      <c r="AT950" s="185" t="s">
        <v>172</v>
      </c>
      <c r="AU950" s="185" t="s">
        <v>84</v>
      </c>
      <c r="AY950" s="18" t="s">
        <v>170</v>
      </c>
      <c r="BE950" s="186">
        <f>IF(N950="základní",J950,0)</f>
        <v>0</v>
      </c>
      <c r="BF950" s="186">
        <f>IF(N950="snížená",J950,0)</f>
        <v>0</v>
      </c>
      <c r="BG950" s="186">
        <f>IF(N950="zákl. přenesená",J950,0)</f>
        <v>0</v>
      </c>
      <c r="BH950" s="186">
        <f>IF(N950="sníž. přenesená",J950,0)</f>
        <v>0</v>
      </c>
      <c r="BI950" s="186">
        <f>IF(N950="nulová",J950,0)</f>
        <v>0</v>
      </c>
      <c r="BJ950" s="18" t="s">
        <v>82</v>
      </c>
      <c r="BK950" s="186">
        <f>ROUND(I950*H950,2)</f>
        <v>0</v>
      </c>
      <c r="BL950" s="18" t="s">
        <v>276</v>
      </c>
      <c r="BM950" s="185" t="s">
        <v>3832</v>
      </c>
    </row>
    <row r="951" spans="1:65" s="2" customFormat="1" ht="78" x14ac:dyDescent="0.2">
      <c r="A951" s="35"/>
      <c r="B951" s="36"/>
      <c r="C951" s="37"/>
      <c r="D951" s="187" t="s">
        <v>179</v>
      </c>
      <c r="E951" s="37"/>
      <c r="F951" s="188" t="s">
        <v>1785</v>
      </c>
      <c r="G951" s="37"/>
      <c r="H951" s="37"/>
      <c r="I951" s="189"/>
      <c r="J951" s="37"/>
      <c r="K951" s="37"/>
      <c r="L951" s="40"/>
      <c r="M951" s="190"/>
      <c r="N951" s="191"/>
      <c r="O951" s="65"/>
      <c r="P951" s="65"/>
      <c r="Q951" s="65"/>
      <c r="R951" s="65"/>
      <c r="S951" s="65"/>
      <c r="T951" s="66"/>
      <c r="U951" s="35"/>
      <c r="V951" s="35"/>
      <c r="W951" s="35"/>
      <c r="X951" s="35"/>
      <c r="Y951" s="35"/>
      <c r="Z951" s="35"/>
      <c r="AA951" s="35"/>
      <c r="AB951" s="35"/>
      <c r="AC951" s="35"/>
      <c r="AD951" s="35"/>
      <c r="AE951" s="35"/>
      <c r="AT951" s="18" t="s">
        <v>179</v>
      </c>
      <c r="AU951" s="18" t="s">
        <v>84</v>
      </c>
    </row>
    <row r="952" spans="1:65" s="2" customFormat="1" ht="24" x14ac:dyDescent="0.2">
      <c r="A952" s="35"/>
      <c r="B952" s="36"/>
      <c r="C952" s="174" t="s">
        <v>1727</v>
      </c>
      <c r="D952" s="174" t="s">
        <v>172</v>
      </c>
      <c r="E952" s="175" t="s">
        <v>1804</v>
      </c>
      <c r="F952" s="176" t="s">
        <v>1805</v>
      </c>
      <c r="G952" s="177" t="s">
        <v>439</v>
      </c>
      <c r="H952" s="178">
        <v>11</v>
      </c>
      <c r="I952" s="179"/>
      <c r="J952" s="180">
        <f>ROUND(I952*H952,2)</f>
        <v>0</v>
      </c>
      <c r="K952" s="176" t="s">
        <v>176</v>
      </c>
      <c r="L952" s="40"/>
      <c r="M952" s="181" t="s">
        <v>19</v>
      </c>
      <c r="N952" s="182" t="s">
        <v>45</v>
      </c>
      <c r="O952" s="65"/>
      <c r="P952" s="183">
        <f>O952*H952</f>
        <v>0</v>
      </c>
      <c r="Q952" s="183">
        <v>1.1000000000000001E-3</v>
      </c>
      <c r="R952" s="183">
        <f>Q952*H952</f>
        <v>1.2100000000000001E-2</v>
      </c>
      <c r="S952" s="183">
        <v>0</v>
      </c>
      <c r="T952" s="184">
        <f>S952*H952</f>
        <v>0</v>
      </c>
      <c r="U952" s="35"/>
      <c r="V952" s="35"/>
      <c r="W952" s="35"/>
      <c r="X952" s="35"/>
      <c r="Y952" s="35"/>
      <c r="Z952" s="35"/>
      <c r="AA952" s="35"/>
      <c r="AB952" s="35"/>
      <c r="AC952" s="35"/>
      <c r="AD952" s="35"/>
      <c r="AE952" s="35"/>
      <c r="AR952" s="185" t="s">
        <v>276</v>
      </c>
      <c r="AT952" s="185" t="s">
        <v>172</v>
      </c>
      <c r="AU952" s="185" t="s">
        <v>84</v>
      </c>
      <c r="AY952" s="18" t="s">
        <v>170</v>
      </c>
      <c r="BE952" s="186">
        <f>IF(N952="základní",J952,0)</f>
        <v>0</v>
      </c>
      <c r="BF952" s="186">
        <f>IF(N952="snížená",J952,0)</f>
        <v>0</v>
      </c>
      <c r="BG952" s="186">
        <f>IF(N952="zákl. přenesená",J952,0)</f>
        <v>0</v>
      </c>
      <c r="BH952" s="186">
        <f>IF(N952="sníž. přenesená",J952,0)</f>
        <v>0</v>
      </c>
      <c r="BI952" s="186">
        <f>IF(N952="nulová",J952,0)</f>
        <v>0</v>
      </c>
      <c r="BJ952" s="18" t="s">
        <v>82</v>
      </c>
      <c r="BK952" s="186">
        <f>ROUND(I952*H952,2)</f>
        <v>0</v>
      </c>
      <c r="BL952" s="18" t="s">
        <v>276</v>
      </c>
      <c r="BM952" s="185" t="s">
        <v>3833</v>
      </c>
    </row>
    <row r="953" spans="1:65" s="2" customFormat="1" ht="78" x14ac:dyDescent="0.2">
      <c r="A953" s="35"/>
      <c r="B953" s="36"/>
      <c r="C953" s="37"/>
      <c r="D953" s="187" t="s">
        <v>179</v>
      </c>
      <c r="E953" s="37"/>
      <c r="F953" s="188" t="s">
        <v>1785</v>
      </c>
      <c r="G953" s="37"/>
      <c r="H953" s="37"/>
      <c r="I953" s="189"/>
      <c r="J953" s="37"/>
      <c r="K953" s="37"/>
      <c r="L953" s="40"/>
      <c r="M953" s="190"/>
      <c r="N953" s="191"/>
      <c r="O953" s="65"/>
      <c r="P953" s="65"/>
      <c r="Q953" s="65"/>
      <c r="R953" s="65"/>
      <c r="S953" s="65"/>
      <c r="T953" s="66"/>
      <c r="U953" s="35"/>
      <c r="V953" s="35"/>
      <c r="W953" s="35"/>
      <c r="X953" s="35"/>
      <c r="Y953" s="35"/>
      <c r="Z953" s="35"/>
      <c r="AA953" s="35"/>
      <c r="AB953" s="35"/>
      <c r="AC953" s="35"/>
      <c r="AD953" s="35"/>
      <c r="AE953" s="35"/>
      <c r="AT953" s="18" t="s">
        <v>179</v>
      </c>
      <c r="AU953" s="18" t="s">
        <v>84</v>
      </c>
    </row>
    <row r="954" spans="1:65" s="12" customFormat="1" ht="22.9" customHeight="1" x14ac:dyDescent="0.2">
      <c r="B954" s="158"/>
      <c r="C954" s="159"/>
      <c r="D954" s="160" t="s">
        <v>73</v>
      </c>
      <c r="E954" s="172" t="s">
        <v>1807</v>
      </c>
      <c r="F954" s="172" t="s">
        <v>3834</v>
      </c>
      <c r="G954" s="159"/>
      <c r="H954" s="159"/>
      <c r="I954" s="162"/>
      <c r="J954" s="173">
        <f>BK954</f>
        <v>0</v>
      </c>
      <c r="K954" s="159"/>
      <c r="L954" s="164"/>
      <c r="M954" s="165"/>
      <c r="N954" s="166"/>
      <c r="O954" s="166"/>
      <c r="P954" s="167">
        <f>SUM(P955:P956)</f>
        <v>0</v>
      </c>
      <c r="Q954" s="166"/>
      <c r="R954" s="167">
        <f>SUM(R955:R956)</f>
        <v>0</v>
      </c>
      <c r="S954" s="166"/>
      <c r="T954" s="168">
        <f>SUM(T955:T956)</f>
        <v>0</v>
      </c>
      <c r="AR954" s="169" t="s">
        <v>84</v>
      </c>
      <c r="AT954" s="170" t="s">
        <v>73</v>
      </c>
      <c r="AU954" s="170" t="s">
        <v>82</v>
      </c>
      <c r="AY954" s="169" t="s">
        <v>170</v>
      </c>
      <c r="BK954" s="171">
        <f>SUM(BK955:BK956)</f>
        <v>0</v>
      </c>
    </row>
    <row r="955" spans="1:65" s="2" customFormat="1" ht="16.5" customHeight="1" x14ac:dyDescent="0.2">
      <c r="A955" s="35"/>
      <c r="B955" s="36"/>
      <c r="C955" s="174" t="s">
        <v>1731</v>
      </c>
      <c r="D955" s="174" t="s">
        <v>172</v>
      </c>
      <c r="E955" s="175" t="s">
        <v>1810</v>
      </c>
      <c r="F955" s="176" t="s">
        <v>3835</v>
      </c>
      <c r="G955" s="177" t="s">
        <v>1484</v>
      </c>
      <c r="H955" s="178">
        <v>1</v>
      </c>
      <c r="I955" s="179"/>
      <c r="J955" s="180">
        <f>ROUND(I955*H955,2)</f>
        <v>0</v>
      </c>
      <c r="K955" s="176" t="s">
        <v>19</v>
      </c>
      <c r="L955" s="40"/>
      <c r="M955" s="181" t="s">
        <v>19</v>
      </c>
      <c r="N955" s="182" t="s">
        <v>45</v>
      </c>
      <c r="O955" s="65"/>
      <c r="P955" s="183">
        <f>O955*H955</f>
        <v>0</v>
      </c>
      <c r="Q955" s="183">
        <v>0</v>
      </c>
      <c r="R955" s="183">
        <f>Q955*H955</f>
        <v>0</v>
      </c>
      <c r="S955" s="183">
        <v>0</v>
      </c>
      <c r="T955" s="184">
        <f>S955*H955</f>
        <v>0</v>
      </c>
      <c r="U955" s="35"/>
      <c r="V955" s="35"/>
      <c r="W955" s="35"/>
      <c r="X955" s="35"/>
      <c r="Y955" s="35"/>
      <c r="Z955" s="35"/>
      <c r="AA955" s="35"/>
      <c r="AB955" s="35"/>
      <c r="AC955" s="35"/>
      <c r="AD955" s="35"/>
      <c r="AE955" s="35"/>
      <c r="AR955" s="185" t="s">
        <v>276</v>
      </c>
      <c r="AT955" s="185" t="s">
        <v>172</v>
      </c>
      <c r="AU955" s="185" t="s">
        <v>84</v>
      </c>
      <c r="AY955" s="18" t="s">
        <v>170</v>
      </c>
      <c r="BE955" s="186">
        <f>IF(N955="základní",J955,0)</f>
        <v>0</v>
      </c>
      <c r="BF955" s="186">
        <f>IF(N955="snížená",J955,0)</f>
        <v>0</v>
      </c>
      <c r="BG955" s="186">
        <f>IF(N955="zákl. přenesená",J955,0)</f>
        <v>0</v>
      </c>
      <c r="BH955" s="186">
        <f>IF(N955="sníž. přenesená",J955,0)</f>
        <v>0</v>
      </c>
      <c r="BI955" s="186">
        <f>IF(N955="nulová",J955,0)</f>
        <v>0</v>
      </c>
      <c r="BJ955" s="18" t="s">
        <v>82</v>
      </c>
      <c r="BK955" s="186">
        <f>ROUND(I955*H955,2)</f>
        <v>0</v>
      </c>
      <c r="BL955" s="18" t="s">
        <v>276</v>
      </c>
      <c r="BM955" s="185" t="s">
        <v>3836</v>
      </c>
    </row>
    <row r="956" spans="1:65" s="2" customFormat="1" ht="68.25" x14ac:dyDescent="0.2">
      <c r="A956" s="35"/>
      <c r="B956" s="36"/>
      <c r="C956" s="37"/>
      <c r="D956" s="187" t="s">
        <v>179</v>
      </c>
      <c r="E956" s="37"/>
      <c r="F956" s="188" t="s">
        <v>1813</v>
      </c>
      <c r="G956" s="37"/>
      <c r="H956" s="37"/>
      <c r="I956" s="189"/>
      <c r="J956" s="37"/>
      <c r="K956" s="37"/>
      <c r="L956" s="40"/>
      <c r="M956" s="190"/>
      <c r="N956" s="191"/>
      <c r="O956" s="65"/>
      <c r="P956" s="65"/>
      <c r="Q956" s="65"/>
      <c r="R956" s="65"/>
      <c r="S956" s="65"/>
      <c r="T956" s="66"/>
      <c r="U956" s="35"/>
      <c r="V956" s="35"/>
      <c r="W956" s="35"/>
      <c r="X956" s="35"/>
      <c r="Y956" s="35"/>
      <c r="Z956" s="35"/>
      <c r="AA956" s="35"/>
      <c r="AB956" s="35"/>
      <c r="AC956" s="35"/>
      <c r="AD956" s="35"/>
      <c r="AE956" s="35"/>
      <c r="AT956" s="18" t="s">
        <v>179</v>
      </c>
      <c r="AU956" s="18" t="s">
        <v>84</v>
      </c>
    </row>
    <row r="957" spans="1:65" s="12" customFormat="1" ht="22.9" customHeight="1" x14ac:dyDescent="0.2">
      <c r="B957" s="158"/>
      <c r="C957" s="159"/>
      <c r="D957" s="160" t="s">
        <v>73</v>
      </c>
      <c r="E957" s="172" t="s">
        <v>1814</v>
      </c>
      <c r="F957" s="172" t="s">
        <v>3837</v>
      </c>
      <c r="G957" s="159"/>
      <c r="H957" s="159"/>
      <c r="I957" s="162"/>
      <c r="J957" s="173">
        <f>BK957</f>
        <v>0</v>
      </c>
      <c r="K957" s="159"/>
      <c r="L957" s="164"/>
      <c r="M957" s="165"/>
      <c r="N957" s="166"/>
      <c r="O957" s="166"/>
      <c r="P957" s="167">
        <f>P958</f>
        <v>0</v>
      </c>
      <c r="Q957" s="166"/>
      <c r="R957" s="167">
        <f>R958</f>
        <v>0</v>
      </c>
      <c r="S957" s="166"/>
      <c r="T957" s="168">
        <f>T958</f>
        <v>0</v>
      </c>
      <c r="AR957" s="169" t="s">
        <v>84</v>
      </c>
      <c r="AT957" s="170" t="s">
        <v>73</v>
      </c>
      <c r="AU957" s="170" t="s">
        <v>82</v>
      </c>
      <c r="AY957" s="169" t="s">
        <v>170</v>
      </c>
      <c r="BK957" s="171">
        <f>BK958</f>
        <v>0</v>
      </c>
    </row>
    <row r="958" spans="1:65" s="2" customFormat="1" ht="16.5" customHeight="1" x14ac:dyDescent="0.2">
      <c r="A958" s="35"/>
      <c r="B958" s="36"/>
      <c r="C958" s="174" t="s">
        <v>1735</v>
      </c>
      <c r="D958" s="174" t="s">
        <v>172</v>
      </c>
      <c r="E958" s="175" t="s">
        <v>1817</v>
      </c>
      <c r="F958" s="176" t="s">
        <v>3838</v>
      </c>
      <c r="G958" s="177" t="s">
        <v>1484</v>
      </c>
      <c r="H958" s="178">
        <v>1</v>
      </c>
      <c r="I958" s="179"/>
      <c r="J958" s="180">
        <f>ROUND(I958*H958,2)</f>
        <v>0</v>
      </c>
      <c r="K958" s="176" t="s">
        <v>19</v>
      </c>
      <c r="L958" s="40"/>
      <c r="M958" s="181" t="s">
        <v>19</v>
      </c>
      <c r="N958" s="182" t="s">
        <v>45</v>
      </c>
      <c r="O958" s="65"/>
      <c r="P958" s="183">
        <f>O958*H958</f>
        <v>0</v>
      </c>
      <c r="Q958" s="183">
        <v>0</v>
      </c>
      <c r="R958" s="183">
        <f>Q958*H958</f>
        <v>0</v>
      </c>
      <c r="S958" s="183">
        <v>0</v>
      </c>
      <c r="T958" s="184">
        <f>S958*H958</f>
        <v>0</v>
      </c>
      <c r="U958" s="35"/>
      <c r="V958" s="35"/>
      <c r="W958" s="35"/>
      <c r="X958" s="35"/>
      <c r="Y958" s="35"/>
      <c r="Z958" s="35"/>
      <c r="AA958" s="35"/>
      <c r="AB958" s="35"/>
      <c r="AC958" s="35"/>
      <c r="AD958" s="35"/>
      <c r="AE958" s="35"/>
      <c r="AR958" s="185" t="s">
        <v>276</v>
      </c>
      <c r="AT958" s="185" t="s">
        <v>172</v>
      </c>
      <c r="AU958" s="185" t="s">
        <v>84</v>
      </c>
      <c r="AY958" s="18" t="s">
        <v>170</v>
      </c>
      <c r="BE958" s="186">
        <f>IF(N958="základní",J958,0)</f>
        <v>0</v>
      </c>
      <c r="BF958" s="186">
        <f>IF(N958="snížená",J958,0)</f>
        <v>0</v>
      </c>
      <c r="BG958" s="186">
        <f>IF(N958="zákl. přenesená",J958,0)</f>
        <v>0</v>
      </c>
      <c r="BH958" s="186">
        <f>IF(N958="sníž. přenesená",J958,0)</f>
        <v>0</v>
      </c>
      <c r="BI958" s="186">
        <f>IF(N958="nulová",J958,0)</f>
        <v>0</v>
      </c>
      <c r="BJ958" s="18" t="s">
        <v>82</v>
      </c>
      <c r="BK958" s="186">
        <f>ROUND(I958*H958,2)</f>
        <v>0</v>
      </c>
      <c r="BL958" s="18" t="s">
        <v>276</v>
      </c>
      <c r="BM958" s="185" t="s">
        <v>3839</v>
      </c>
    </row>
    <row r="959" spans="1:65" s="12" customFormat="1" ht="22.9" customHeight="1" x14ac:dyDescent="0.2">
      <c r="B959" s="158"/>
      <c r="C959" s="159"/>
      <c r="D959" s="160" t="s">
        <v>73</v>
      </c>
      <c r="E959" s="172" t="s">
        <v>1820</v>
      </c>
      <c r="F959" s="172" t="s">
        <v>1821</v>
      </c>
      <c r="G959" s="159"/>
      <c r="H959" s="159"/>
      <c r="I959" s="162"/>
      <c r="J959" s="173">
        <f>BK959</f>
        <v>0</v>
      </c>
      <c r="K959" s="159"/>
      <c r="L959" s="164"/>
      <c r="M959" s="165"/>
      <c r="N959" s="166"/>
      <c r="O959" s="166"/>
      <c r="P959" s="167">
        <f>P960</f>
        <v>0</v>
      </c>
      <c r="Q959" s="166"/>
      <c r="R959" s="167">
        <f>R960</f>
        <v>0</v>
      </c>
      <c r="S959" s="166"/>
      <c r="T959" s="168">
        <f>T960</f>
        <v>0</v>
      </c>
      <c r="AR959" s="169" t="s">
        <v>84</v>
      </c>
      <c r="AT959" s="170" t="s">
        <v>73</v>
      </c>
      <c r="AU959" s="170" t="s">
        <v>82</v>
      </c>
      <c r="AY959" s="169" t="s">
        <v>170</v>
      </c>
      <c r="BK959" s="171">
        <f>BK960</f>
        <v>0</v>
      </c>
    </row>
    <row r="960" spans="1:65" s="2" customFormat="1" ht="16.5" customHeight="1" x14ac:dyDescent="0.2">
      <c r="A960" s="35"/>
      <c r="B960" s="36"/>
      <c r="C960" s="174" t="s">
        <v>1740</v>
      </c>
      <c r="D960" s="174" t="s">
        <v>172</v>
      </c>
      <c r="E960" s="175" t="s">
        <v>1823</v>
      </c>
      <c r="F960" s="176" t="s">
        <v>3840</v>
      </c>
      <c r="G960" s="177" t="s">
        <v>1484</v>
      </c>
      <c r="H960" s="178">
        <v>1</v>
      </c>
      <c r="I960" s="179"/>
      <c r="J960" s="180">
        <f>ROUND(I960*H960,2)</f>
        <v>0</v>
      </c>
      <c r="K960" s="176" t="s">
        <v>19</v>
      </c>
      <c r="L960" s="40"/>
      <c r="M960" s="181" t="s">
        <v>19</v>
      </c>
      <c r="N960" s="182" t="s">
        <v>45</v>
      </c>
      <c r="O960" s="65"/>
      <c r="P960" s="183">
        <f>O960*H960</f>
        <v>0</v>
      </c>
      <c r="Q960" s="183">
        <v>0</v>
      </c>
      <c r="R960" s="183">
        <f>Q960*H960</f>
        <v>0</v>
      </c>
      <c r="S960" s="183">
        <v>0</v>
      </c>
      <c r="T960" s="184">
        <f>S960*H960</f>
        <v>0</v>
      </c>
      <c r="U960" s="35"/>
      <c r="V960" s="35"/>
      <c r="W960" s="35"/>
      <c r="X960" s="35"/>
      <c r="Y960" s="35"/>
      <c r="Z960" s="35"/>
      <c r="AA960" s="35"/>
      <c r="AB960" s="35"/>
      <c r="AC960" s="35"/>
      <c r="AD960" s="35"/>
      <c r="AE960" s="35"/>
      <c r="AR960" s="185" t="s">
        <v>276</v>
      </c>
      <c r="AT960" s="185" t="s">
        <v>172</v>
      </c>
      <c r="AU960" s="185" t="s">
        <v>84</v>
      </c>
      <c r="AY960" s="18" t="s">
        <v>170</v>
      </c>
      <c r="BE960" s="186">
        <f>IF(N960="základní",J960,0)</f>
        <v>0</v>
      </c>
      <c r="BF960" s="186">
        <f>IF(N960="snížená",J960,0)</f>
        <v>0</v>
      </c>
      <c r="BG960" s="186">
        <f>IF(N960="zákl. přenesená",J960,0)</f>
        <v>0</v>
      </c>
      <c r="BH960" s="186">
        <f>IF(N960="sníž. přenesená",J960,0)</f>
        <v>0</v>
      </c>
      <c r="BI960" s="186">
        <f>IF(N960="nulová",J960,0)</f>
        <v>0</v>
      </c>
      <c r="BJ960" s="18" t="s">
        <v>82</v>
      </c>
      <c r="BK960" s="186">
        <f>ROUND(I960*H960,2)</f>
        <v>0</v>
      </c>
      <c r="BL960" s="18" t="s">
        <v>276</v>
      </c>
      <c r="BM960" s="185" t="s">
        <v>3841</v>
      </c>
    </row>
    <row r="961" spans="1:65" s="12" customFormat="1" ht="22.9" customHeight="1" x14ac:dyDescent="0.2">
      <c r="B961" s="158"/>
      <c r="C961" s="159"/>
      <c r="D961" s="160" t="s">
        <v>73</v>
      </c>
      <c r="E961" s="172" t="s">
        <v>1826</v>
      </c>
      <c r="F961" s="172" t="s">
        <v>1827</v>
      </c>
      <c r="G961" s="159"/>
      <c r="H961" s="159"/>
      <c r="I961" s="162"/>
      <c r="J961" s="173">
        <f>BK961</f>
        <v>0</v>
      </c>
      <c r="K961" s="159"/>
      <c r="L961" s="164"/>
      <c r="M961" s="165"/>
      <c r="N961" s="166"/>
      <c r="O961" s="166"/>
      <c r="P961" s="167">
        <f>SUM(P962:P1029)</f>
        <v>0</v>
      </c>
      <c r="Q961" s="166"/>
      <c r="R961" s="167">
        <f>SUM(R962:R1029)</f>
        <v>16.46402702</v>
      </c>
      <c r="S961" s="166"/>
      <c r="T961" s="168">
        <f>SUM(T962:T1029)</f>
        <v>0</v>
      </c>
      <c r="AR961" s="169" t="s">
        <v>84</v>
      </c>
      <c r="AT961" s="170" t="s">
        <v>73</v>
      </c>
      <c r="AU961" s="170" t="s">
        <v>82</v>
      </c>
      <c r="AY961" s="169" t="s">
        <v>170</v>
      </c>
      <c r="BK961" s="171">
        <f>SUM(BK962:BK1029)</f>
        <v>0</v>
      </c>
    </row>
    <row r="962" spans="1:65" s="2" customFormat="1" ht="24" x14ac:dyDescent="0.2">
      <c r="A962" s="35"/>
      <c r="B962" s="36"/>
      <c r="C962" s="174" t="s">
        <v>1745</v>
      </c>
      <c r="D962" s="174" t="s">
        <v>172</v>
      </c>
      <c r="E962" s="175" t="s">
        <v>1829</v>
      </c>
      <c r="F962" s="176" t="s">
        <v>1830</v>
      </c>
      <c r="G962" s="177" t="s">
        <v>439</v>
      </c>
      <c r="H962" s="178">
        <v>52</v>
      </c>
      <c r="I962" s="179"/>
      <c r="J962" s="180">
        <f>ROUND(I962*H962,2)</f>
        <v>0</v>
      </c>
      <c r="K962" s="176" t="s">
        <v>176</v>
      </c>
      <c r="L962" s="40"/>
      <c r="M962" s="181" t="s">
        <v>19</v>
      </c>
      <c r="N962" s="182" t="s">
        <v>45</v>
      </c>
      <c r="O962" s="65"/>
      <c r="P962" s="183">
        <f>O962*H962</f>
        <v>0</v>
      </c>
      <c r="Q962" s="183">
        <v>2.6700000000000001E-3</v>
      </c>
      <c r="R962" s="183">
        <f>Q962*H962</f>
        <v>0.13883999999999999</v>
      </c>
      <c r="S962" s="183">
        <v>0</v>
      </c>
      <c r="T962" s="184">
        <f>S962*H962</f>
        <v>0</v>
      </c>
      <c r="U962" s="35"/>
      <c r="V962" s="35"/>
      <c r="W962" s="35"/>
      <c r="X962" s="35"/>
      <c r="Y962" s="35"/>
      <c r="Z962" s="35"/>
      <c r="AA962" s="35"/>
      <c r="AB962" s="35"/>
      <c r="AC962" s="35"/>
      <c r="AD962" s="35"/>
      <c r="AE962" s="35"/>
      <c r="AR962" s="185" t="s">
        <v>276</v>
      </c>
      <c r="AT962" s="185" t="s">
        <v>172</v>
      </c>
      <c r="AU962" s="185" t="s">
        <v>84</v>
      </c>
      <c r="AY962" s="18" t="s">
        <v>170</v>
      </c>
      <c r="BE962" s="186">
        <f>IF(N962="základní",J962,0)</f>
        <v>0</v>
      </c>
      <c r="BF962" s="186">
        <f>IF(N962="snížená",J962,0)</f>
        <v>0</v>
      </c>
      <c r="BG962" s="186">
        <f>IF(N962="zákl. přenesená",J962,0)</f>
        <v>0</v>
      </c>
      <c r="BH962" s="186">
        <f>IF(N962="sníž. přenesená",J962,0)</f>
        <v>0</v>
      </c>
      <c r="BI962" s="186">
        <f>IF(N962="nulová",J962,0)</f>
        <v>0</v>
      </c>
      <c r="BJ962" s="18" t="s">
        <v>82</v>
      </c>
      <c r="BK962" s="186">
        <f>ROUND(I962*H962,2)</f>
        <v>0</v>
      </c>
      <c r="BL962" s="18" t="s">
        <v>276</v>
      </c>
      <c r="BM962" s="185" t="s">
        <v>3842</v>
      </c>
    </row>
    <row r="963" spans="1:65" s="2" customFormat="1" ht="156" x14ac:dyDescent="0.2">
      <c r="A963" s="35"/>
      <c r="B963" s="36"/>
      <c r="C963" s="37"/>
      <c r="D963" s="187" t="s">
        <v>179</v>
      </c>
      <c r="E963" s="37"/>
      <c r="F963" s="188" t="s">
        <v>1832</v>
      </c>
      <c r="G963" s="37"/>
      <c r="H963" s="37"/>
      <c r="I963" s="189"/>
      <c r="J963" s="37"/>
      <c r="K963" s="37"/>
      <c r="L963" s="40"/>
      <c r="M963" s="190"/>
      <c r="N963" s="191"/>
      <c r="O963" s="65"/>
      <c r="P963" s="65"/>
      <c r="Q963" s="65"/>
      <c r="R963" s="65"/>
      <c r="S963" s="65"/>
      <c r="T963" s="66"/>
      <c r="U963" s="35"/>
      <c r="V963" s="35"/>
      <c r="W963" s="35"/>
      <c r="X963" s="35"/>
      <c r="Y963" s="35"/>
      <c r="Z963" s="35"/>
      <c r="AA963" s="35"/>
      <c r="AB963" s="35"/>
      <c r="AC963" s="35"/>
      <c r="AD963" s="35"/>
      <c r="AE963" s="35"/>
      <c r="AT963" s="18" t="s">
        <v>179</v>
      </c>
      <c r="AU963" s="18" t="s">
        <v>84</v>
      </c>
    </row>
    <row r="964" spans="1:65" s="13" customFormat="1" x14ac:dyDescent="0.2">
      <c r="B964" s="192"/>
      <c r="C964" s="193"/>
      <c r="D964" s="187" t="s">
        <v>181</v>
      </c>
      <c r="E964" s="194" t="s">
        <v>19</v>
      </c>
      <c r="F964" s="195" t="s">
        <v>1833</v>
      </c>
      <c r="G964" s="193"/>
      <c r="H964" s="196">
        <v>52</v>
      </c>
      <c r="I964" s="197"/>
      <c r="J964" s="193"/>
      <c r="K964" s="193"/>
      <c r="L964" s="198"/>
      <c r="M964" s="199"/>
      <c r="N964" s="200"/>
      <c r="O964" s="200"/>
      <c r="P964" s="200"/>
      <c r="Q964" s="200"/>
      <c r="R964" s="200"/>
      <c r="S964" s="200"/>
      <c r="T964" s="201"/>
      <c r="AT964" s="202" t="s">
        <v>181</v>
      </c>
      <c r="AU964" s="202" t="s">
        <v>84</v>
      </c>
      <c r="AV964" s="13" t="s">
        <v>84</v>
      </c>
      <c r="AW964" s="13" t="s">
        <v>35</v>
      </c>
      <c r="AX964" s="13" t="s">
        <v>74</v>
      </c>
      <c r="AY964" s="202" t="s">
        <v>170</v>
      </c>
    </row>
    <row r="965" spans="1:65" s="2" customFormat="1" ht="16.5" customHeight="1" x14ac:dyDescent="0.2">
      <c r="A965" s="35"/>
      <c r="B965" s="36"/>
      <c r="C965" s="214" t="s">
        <v>1749</v>
      </c>
      <c r="D965" s="214" t="s">
        <v>239</v>
      </c>
      <c r="E965" s="215" t="s">
        <v>1835</v>
      </c>
      <c r="F965" s="216" t="s">
        <v>1836</v>
      </c>
      <c r="G965" s="217" t="s">
        <v>242</v>
      </c>
      <c r="H965" s="218">
        <v>0.17899999999999999</v>
      </c>
      <c r="I965" s="219"/>
      <c r="J965" s="220">
        <f>ROUND(I965*H965,2)</f>
        <v>0</v>
      </c>
      <c r="K965" s="216" t="s">
        <v>176</v>
      </c>
      <c r="L965" s="221"/>
      <c r="M965" s="222" t="s">
        <v>19</v>
      </c>
      <c r="N965" s="223" t="s">
        <v>45</v>
      </c>
      <c r="O965" s="65"/>
      <c r="P965" s="183">
        <f>O965*H965</f>
        <v>0</v>
      </c>
      <c r="Q965" s="183">
        <v>1</v>
      </c>
      <c r="R965" s="183">
        <f>Q965*H965</f>
        <v>0.17899999999999999</v>
      </c>
      <c r="S965" s="183">
        <v>0</v>
      </c>
      <c r="T965" s="184">
        <f>S965*H965</f>
        <v>0</v>
      </c>
      <c r="U965" s="35"/>
      <c r="V965" s="35"/>
      <c r="W965" s="35"/>
      <c r="X965" s="35"/>
      <c r="Y965" s="35"/>
      <c r="Z965" s="35"/>
      <c r="AA965" s="35"/>
      <c r="AB965" s="35"/>
      <c r="AC965" s="35"/>
      <c r="AD965" s="35"/>
      <c r="AE965" s="35"/>
      <c r="AR965" s="185" t="s">
        <v>426</v>
      </c>
      <c r="AT965" s="185" t="s">
        <v>239</v>
      </c>
      <c r="AU965" s="185" t="s">
        <v>84</v>
      </c>
      <c r="AY965" s="18" t="s">
        <v>170</v>
      </c>
      <c r="BE965" s="186">
        <f>IF(N965="základní",J965,0)</f>
        <v>0</v>
      </c>
      <c r="BF965" s="186">
        <f>IF(N965="snížená",J965,0)</f>
        <v>0</v>
      </c>
      <c r="BG965" s="186">
        <f>IF(N965="zákl. přenesená",J965,0)</f>
        <v>0</v>
      </c>
      <c r="BH965" s="186">
        <f>IF(N965="sníž. přenesená",J965,0)</f>
        <v>0</v>
      </c>
      <c r="BI965" s="186">
        <f>IF(N965="nulová",J965,0)</f>
        <v>0</v>
      </c>
      <c r="BJ965" s="18" t="s">
        <v>82</v>
      </c>
      <c r="BK965" s="186">
        <f>ROUND(I965*H965,2)</f>
        <v>0</v>
      </c>
      <c r="BL965" s="18" t="s">
        <v>276</v>
      </c>
      <c r="BM965" s="185" t="s">
        <v>3843</v>
      </c>
    </row>
    <row r="966" spans="1:65" s="13" customFormat="1" x14ac:dyDescent="0.2">
      <c r="B966" s="192"/>
      <c r="C966" s="193"/>
      <c r="D966" s="187" t="s">
        <v>181</v>
      </c>
      <c r="E966" s="194" t="s">
        <v>19</v>
      </c>
      <c r="F966" s="195" t="s">
        <v>1838</v>
      </c>
      <c r="G966" s="193"/>
      <c r="H966" s="196">
        <v>0.16300000000000001</v>
      </c>
      <c r="I966" s="197"/>
      <c r="J966" s="193"/>
      <c r="K966" s="193"/>
      <c r="L966" s="198"/>
      <c r="M966" s="199"/>
      <c r="N966" s="200"/>
      <c r="O966" s="200"/>
      <c r="P966" s="200"/>
      <c r="Q966" s="200"/>
      <c r="R966" s="200"/>
      <c r="S966" s="200"/>
      <c r="T966" s="201"/>
      <c r="AT966" s="202" t="s">
        <v>181</v>
      </c>
      <c r="AU966" s="202" t="s">
        <v>84</v>
      </c>
      <c r="AV966" s="13" t="s">
        <v>84</v>
      </c>
      <c r="AW966" s="13" t="s">
        <v>35</v>
      </c>
      <c r="AX966" s="13" t="s">
        <v>74</v>
      </c>
      <c r="AY966" s="202" t="s">
        <v>170</v>
      </c>
    </row>
    <row r="967" spans="1:65" s="13" customFormat="1" x14ac:dyDescent="0.2">
      <c r="B967" s="192"/>
      <c r="C967" s="193"/>
      <c r="D967" s="187" t="s">
        <v>181</v>
      </c>
      <c r="E967" s="193"/>
      <c r="F967" s="195" t="s">
        <v>1839</v>
      </c>
      <c r="G967" s="193"/>
      <c r="H967" s="196">
        <v>0.17899999999999999</v>
      </c>
      <c r="I967" s="197"/>
      <c r="J967" s="193"/>
      <c r="K967" s="193"/>
      <c r="L967" s="198"/>
      <c r="M967" s="199"/>
      <c r="N967" s="200"/>
      <c r="O967" s="200"/>
      <c r="P967" s="200"/>
      <c r="Q967" s="200"/>
      <c r="R967" s="200"/>
      <c r="S967" s="200"/>
      <c r="T967" s="201"/>
      <c r="AT967" s="202" t="s">
        <v>181</v>
      </c>
      <c r="AU967" s="202" t="s">
        <v>84</v>
      </c>
      <c r="AV967" s="13" t="s">
        <v>84</v>
      </c>
      <c r="AW967" s="13" t="s">
        <v>4</v>
      </c>
      <c r="AX967" s="13" t="s">
        <v>82</v>
      </c>
      <c r="AY967" s="202" t="s">
        <v>170</v>
      </c>
    </row>
    <row r="968" spans="1:65" s="2" customFormat="1" ht="24" x14ac:dyDescent="0.2">
      <c r="A968" s="35"/>
      <c r="B968" s="36"/>
      <c r="C968" s="174" t="s">
        <v>1756</v>
      </c>
      <c r="D968" s="174" t="s">
        <v>172</v>
      </c>
      <c r="E968" s="175" t="s">
        <v>1841</v>
      </c>
      <c r="F968" s="176" t="s">
        <v>1842</v>
      </c>
      <c r="G968" s="177" t="s">
        <v>439</v>
      </c>
      <c r="H968" s="178">
        <v>16</v>
      </c>
      <c r="I968" s="179"/>
      <c r="J968" s="180">
        <f>ROUND(I968*H968,2)</f>
        <v>0</v>
      </c>
      <c r="K968" s="176" t="s">
        <v>176</v>
      </c>
      <c r="L968" s="40"/>
      <c r="M968" s="181" t="s">
        <v>19</v>
      </c>
      <c r="N968" s="182" t="s">
        <v>45</v>
      </c>
      <c r="O968" s="65"/>
      <c r="P968" s="183">
        <f>O968*H968</f>
        <v>0</v>
      </c>
      <c r="Q968" s="183">
        <v>0</v>
      </c>
      <c r="R968" s="183">
        <f>Q968*H968</f>
        <v>0</v>
      </c>
      <c r="S968" s="183">
        <v>0</v>
      </c>
      <c r="T968" s="184">
        <f>S968*H968</f>
        <v>0</v>
      </c>
      <c r="U968" s="35"/>
      <c r="V968" s="35"/>
      <c r="W968" s="35"/>
      <c r="X968" s="35"/>
      <c r="Y968" s="35"/>
      <c r="Z968" s="35"/>
      <c r="AA968" s="35"/>
      <c r="AB968" s="35"/>
      <c r="AC968" s="35"/>
      <c r="AD968" s="35"/>
      <c r="AE968" s="35"/>
      <c r="AR968" s="185" t="s">
        <v>276</v>
      </c>
      <c r="AT968" s="185" t="s">
        <v>172</v>
      </c>
      <c r="AU968" s="185" t="s">
        <v>84</v>
      </c>
      <c r="AY968" s="18" t="s">
        <v>170</v>
      </c>
      <c r="BE968" s="186">
        <f>IF(N968="základní",J968,0)</f>
        <v>0</v>
      </c>
      <c r="BF968" s="186">
        <f>IF(N968="snížená",J968,0)</f>
        <v>0</v>
      </c>
      <c r="BG968" s="186">
        <f>IF(N968="zákl. přenesená",J968,0)</f>
        <v>0</v>
      </c>
      <c r="BH968" s="186">
        <f>IF(N968="sníž. přenesená",J968,0)</f>
        <v>0</v>
      </c>
      <c r="BI968" s="186">
        <f>IF(N968="nulová",J968,0)</f>
        <v>0</v>
      </c>
      <c r="BJ968" s="18" t="s">
        <v>82</v>
      </c>
      <c r="BK968" s="186">
        <f>ROUND(I968*H968,2)</f>
        <v>0</v>
      </c>
      <c r="BL968" s="18" t="s">
        <v>276</v>
      </c>
      <c r="BM968" s="185" t="s">
        <v>3844</v>
      </c>
    </row>
    <row r="969" spans="1:65" s="2" customFormat="1" ht="156" x14ac:dyDescent="0.2">
      <c r="A969" s="35"/>
      <c r="B969" s="36"/>
      <c r="C969" s="37"/>
      <c r="D969" s="187" t="s">
        <v>179</v>
      </c>
      <c r="E969" s="37"/>
      <c r="F969" s="188" t="s">
        <v>1832</v>
      </c>
      <c r="G969" s="37"/>
      <c r="H969" s="37"/>
      <c r="I969" s="189"/>
      <c r="J969" s="37"/>
      <c r="K969" s="37"/>
      <c r="L969" s="40"/>
      <c r="M969" s="190"/>
      <c r="N969" s="191"/>
      <c r="O969" s="65"/>
      <c r="P969" s="65"/>
      <c r="Q969" s="65"/>
      <c r="R969" s="65"/>
      <c r="S969" s="65"/>
      <c r="T969" s="66"/>
      <c r="U969" s="35"/>
      <c r="V969" s="35"/>
      <c r="W969" s="35"/>
      <c r="X969" s="35"/>
      <c r="Y969" s="35"/>
      <c r="Z969" s="35"/>
      <c r="AA969" s="35"/>
      <c r="AB969" s="35"/>
      <c r="AC969" s="35"/>
      <c r="AD969" s="35"/>
      <c r="AE969" s="35"/>
      <c r="AT969" s="18" t="s">
        <v>179</v>
      </c>
      <c r="AU969" s="18" t="s">
        <v>84</v>
      </c>
    </row>
    <row r="970" spans="1:65" s="2" customFormat="1" ht="16.5" customHeight="1" x14ac:dyDescent="0.2">
      <c r="A970" s="35"/>
      <c r="B970" s="36"/>
      <c r="C970" s="214" t="s">
        <v>1761</v>
      </c>
      <c r="D970" s="214" t="s">
        <v>239</v>
      </c>
      <c r="E970" s="215" t="s">
        <v>3845</v>
      </c>
      <c r="F970" s="216" t="s">
        <v>3846</v>
      </c>
      <c r="G970" s="217" t="s">
        <v>439</v>
      </c>
      <c r="H970" s="218">
        <v>16</v>
      </c>
      <c r="I970" s="219"/>
      <c r="J970" s="220">
        <f>ROUND(I970*H970,2)</f>
        <v>0</v>
      </c>
      <c r="K970" s="216" t="s">
        <v>19</v>
      </c>
      <c r="L970" s="221"/>
      <c r="M970" s="222" t="s">
        <v>19</v>
      </c>
      <c r="N970" s="223" t="s">
        <v>45</v>
      </c>
      <c r="O970" s="65"/>
      <c r="P970" s="183">
        <f>O970*H970</f>
        <v>0</v>
      </c>
      <c r="Q970" s="183">
        <v>0</v>
      </c>
      <c r="R970" s="183">
        <f>Q970*H970</f>
        <v>0</v>
      </c>
      <c r="S970" s="183">
        <v>0</v>
      </c>
      <c r="T970" s="184">
        <f>S970*H970</f>
        <v>0</v>
      </c>
      <c r="U970" s="35"/>
      <c r="V970" s="35"/>
      <c r="W970" s="35"/>
      <c r="X970" s="35"/>
      <c r="Y970" s="35"/>
      <c r="Z970" s="35"/>
      <c r="AA970" s="35"/>
      <c r="AB970" s="35"/>
      <c r="AC970" s="35"/>
      <c r="AD970" s="35"/>
      <c r="AE970" s="35"/>
      <c r="AR970" s="185" t="s">
        <v>426</v>
      </c>
      <c r="AT970" s="185" t="s">
        <v>239</v>
      </c>
      <c r="AU970" s="185" t="s">
        <v>84</v>
      </c>
      <c r="AY970" s="18" t="s">
        <v>170</v>
      </c>
      <c r="BE970" s="186">
        <f>IF(N970="základní",J970,0)</f>
        <v>0</v>
      </c>
      <c r="BF970" s="186">
        <f>IF(N970="snížená",J970,0)</f>
        <v>0</v>
      </c>
      <c r="BG970" s="186">
        <f>IF(N970="zákl. přenesená",J970,0)</f>
        <v>0</v>
      </c>
      <c r="BH970" s="186">
        <f>IF(N970="sníž. přenesená",J970,0)</f>
        <v>0</v>
      </c>
      <c r="BI970" s="186">
        <f>IF(N970="nulová",J970,0)</f>
        <v>0</v>
      </c>
      <c r="BJ970" s="18" t="s">
        <v>82</v>
      </c>
      <c r="BK970" s="186">
        <f>ROUND(I970*H970,2)</f>
        <v>0</v>
      </c>
      <c r="BL970" s="18" t="s">
        <v>276</v>
      </c>
      <c r="BM970" s="185" t="s">
        <v>3847</v>
      </c>
    </row>
    <row r="971" spans="1:65" s="13" customFormat="1" x14ac:dyDescent="0.2">
      <c r="B971" s="192"/>
      <c r="C971" s="193"/>
      <c r="D971" s="187" t="s">
        <v>181</v>
      </c>
      <c r="E971" s="194" t="s">
        <v>19</v>
      </c>
      <c r="F971" s="195" t="s">
        <v>1844</v>
      </c>
      <c r="G971" s="193"/>
      <c r="H971" s="196">
        <v>16</v>
      </c>
      <c r="I971" s="197"/>
      <c r="J971" s="193"/>
      <c r="K971" s="193"/>
      <c r="L971" s="198"/>
      <c r="M971" s="199"/>
      <c r="N971" s="200"/>
      <c r="O971" s="200"/>
      <c r="P971" s="200"/>
      <c r="Q971" s="200"/>
      <c r="R971" s="200"/>
      <c r="S971" s="200"/>
      <c r="T971" s="201"/>
      <c r="AT971" s="202" t="s">
        <v>181</v>
      </c>
      <c r="AU971" s="202" t="s">
        <v>84</v>
      </c>
      <c r="AV971" s="13" t="s">
        <v>84</v>
      </c>
      <c r="AW971" s="13" t="s">
        <v>35</v>
      </c>
      <c r="AX971" s="13" t="s">
        <v>74</v>
      </c>
      <c r="AY971" s="202" t="s">
        <v>170</v>
      </c>
    </row>
    <row r="972" spans="1:65" s="2" customFormat="1" ht="24" x14ac:dyDescent="0.2">
      <c r="A972" s="35"/>
      <c r="B972" s="36"/>
      <c r="C972" s="174" t="s">
        <v>1765</v>
      </c>
      <c r="D972" s="174" t="s">
        <v>172</v>
      </c>
      <c r="E972" s="175" t="s">
        <v>1849</v>
      </c>
      <c r="F972" s="176" t="s">
        <v>1850</v>
      </c>
      <c r="G972" s="177" t="s">
        <v>272</v>
      </c>
      <c r="H972" s="178">
        <v>806.6</v>
      </c>
      <c r="I972" s="179"/>
      <c r="J972" s="180">
        <f>ROUND(I972*H972,2)</f>
        <v>0</v>
      </c>
      <c r="K972" s="176" t="s">
        <v>176</v>
      </c>
      <c r="L972" s="40"/>
      <c r="M972" s="181" t="s">
        <v>19</v>
      </c>
      <c r="N972" s="182" t="s">
        <v>45</v>
      </c>
      <c r="O972" s="65"/>
      <c r="P972" s="183">
        <f>O972*H972</f>
        <v>0</v>
      </c>
      <c r="Q972" s="183">
        <v>0</v>
      </c>
      <c r="R972" s="183">
        <f>Q972*H972</f>
        <v>0</v>
      </c>
      <c r="S972" s="183">
        <v>0</v>
      </c>
      <c r="T972" s="184">
        <f>S972*H972</f>
        <v>0</v>
      </c>
      <c r="U972" s="35"/>
      <c r="V972" s="35"/>
      <c r="W972" s="35"/>
      <c r="X972" s="35"/>
      <c r="Y972" s="35"/>
      <c r="Z972" s="35"/>
      <c r="AA972" s="35"/>
      <c r="AB972" s="35"/>
      <c r="AC972" s="35"/>
      <c r="AD972" s="35"/>
      <c r="AE972" s="35"/>
      <c r="AR972" s="185" t="s">
        <v>276</v>
      </c>
      <c r="AT972" s="185" t="s">
        <v>172</v>
      </c>
      <c r="AU972" s="185" t="s">
        <v>84</v>
      </c>
      <c r="AY972" s="18" t="s">
        <v>170</v>
      </c>
      <c r="BE972" s="186">
        <f>IF(N972="základní",J972,0)</f>
        <v>0</v>
      </c>
      <c r="BF972" s="186">
        <f>IF(N972="snížená",J972,0)</f>
        <v>0</v>
      </c>
      <c r="BG972" s="186">
        <f>IF(N972="zákl. přenesená",J972,0)</f>
        <v>0</v>
      </c>
      <c r="BH972" s="186">
        <f>IF(N972="sníž. přenesená",J972,0)</f>
        <v>0</v>
      </c>
      <c r="BI972" s="186">
        <f>IF(N972="nulová",J972,0)</f>
        <v>0</v>
      </c>
      <c r="BJ972" s="18" t="s">
        <v>82</v>
      </c>
      <c r="BK972" s="186">
        <f>ROUND(I972*H972,2)</f>
        <v>0</v>
      </c>
      <c r="BL972" s="18" t="s">
        <v>276</v>
      </c>
      <c r="BM972" s="185" t="s">
        <v>3848</v>
      </c>
    </row>
    <row r="973" spans="1:65" s="2" customFormat="1" ht="78" x14ac:dyDescent="0.2">
      <c r="A973" s="35"/>
      <c r="B973" s="36"/>
      <c r="C973" s="37"/>
      <c r="D973" s="187" t="s">
        <v>179</v>
      </c>
      <c r="E973" s="37"/>
      <c r="F973" s="188" t="s">
        <v>1852</v>
      </c>
      <c r="G973" s="37"/>
      <c r="H973" s="37"/>
      <c r="I973" s="189"/>
      <c r="J973" s="37"/>
      <c r="K973" s="37"/>
      <c r="L973" s="40"/>
      <c r="M973" s="190"/>
      <c r="N973" s="191"/>
      <c r="O973" s="65"/>
      <c r="P973" s="65"/>
      <c r="Q973" s="65"/>
      <c r="R973" s="65"/>
      <c r="S973" s="65"/>
      <c r="T973" s="66"/>
      <c r="U973" s="35"/>
      <c r="V973" s="35"/>
      <c r="W973" s="35"/>
      <c r="X973" s="35"/>
      <c r="Y973" s="35"/>
      <c r="Z973" s="35"/>
      <c r="AA973" s="35"/>
      <c r="AB973" s="35"/>
      <c r="AC973" s="35"/>
      <c r="AD973" s="35"/>
      <c r="AE973" s="35"/>
      <c r="AT973" s="18" t="s">
        <v>179</v>
      </c>
      <c r="AU973" s="18" t="s">
        <v>84</v>
      </c>
    </row>
    <row r="974" spans="1:65" s="13" customFormat="1" x14ac:dyDescent="0.2">
      <c r="B974" s="192"/>
      <c r="C974" s="193"/>
      <c r="D974" s="187" t="s">
        <v>181</v>
      </c>
      <c r="E974" s="194" t="s">
        <v>19</v>
      </c>
      <c r="F974" s="195" t="s">
        <v>3849</v>
      </c>
      <c r="G974" s="193"/>
      <c r="H974" s="196">
        <v>26.6</v>
      </c>
      <c r="I974" s="197"/>
      <c r="J974" s="193"/>
      <c r="K974" s="193"/>
      <c r="L974" s="198"/>
      <c r="M974" s="199"/>
      <c r="N974" s="200"/>
      <c r="O974" s="200"/>
      <c r="P974" s="200"/>
      <c r="Q974" s="200"/>
      <c r="R974" s="200"/>
      <c r="S974" s="200"/>
      <c r="T974" s="201"/>
      <c r="AT974" s="202" t="s">
        <v>181</v>
      </c>
      <c r="AU974" s="202" t="s">
        <v>84</v>
      </c>
      <c r="AV974" s="13" t="s">
        <v>84</v>
      </c>
      <c r="AW974" s="13" t="s">
        <v>35</v>
      </c>
      <c r="AX974" s="13" t="s">
        <v>74</v>
      </c>
      <c r="AY974" s="202" t="s">
        <v>170</v>
      </c>
    </row>
    <row r="975" spans="1:65" s="13" customFormat="1" x14ac:dyDescent="0.2">
      <c r="B975" s="192"/>
      <c r="C975" s="193"/>
      <c r="D975" s="187" t="s">
        <v>181</v>
      </c>
      <c r="E975" s="194" t="s">
        <v>19</v>
      </c>
      <c r="F975" s="195" t="s">
        <v>3850</v>
      </c>
      <c r="G975" s="193"/>
      <c r="H975" s="196">
        <v>83.2</v>
      </c>
      <c r="I975" s="197"/>
      <c r="J975" s="193"/>
      <c r="K975" s="193"/>
      <c r="L975" s="198"/>
      <c r="M975" s="199"/>
      <c r="N975" s="200"/>
      <c r="O975" s="200"/>
      <c r="P975" s="200"/>
      <c r="Q975" s="200"/>
      <c r="R975" s="200"/>
      <c r="S975" s="200"/>
      <c r="T975" s="201"/>
      <c r="AT975" s="202" t="s">
        <v>181</v>
      </c>
      <c r="AU975" s="202" t="s">
        <v>84</v>
      </c>
      <c r="AV975" s="13" t="s">
        <v>84</v>
      </c>
      <c r="AW975" s="13" t="s">
        <v>35</v>
      </c>
      <c r="AX975" s="13" t="s">
        <v>74</v>
      </c>
      <c r="AY975" s="202" t="s">
        <v>170</v>
      </c>
    </row>
    <row r="976" spans="1:65" s="13" customFormat="1" x14ac:dyDescent="0.2">
      <c r="B976" s="192"/>
      <c r="C976" s="193"/>
      <c r="D976" s="187" t="s">
        <v>181</v>
      </c>
      <c r="E976" s="194" t="s">
        <v>19</v>
      </c>
      <c r="F976" s="195" t="s">
        <v>3851</v>
      </c>
      <c r="G976" s="193"/>
      <c r="H976" s="196">
        <v>224</v>
      </c>
      <c r="I976" s="197"/>
      <c r="J976" s="193"/>
      <c r="K976" s="193"/>
      <c r="L976" s="198"/>
      <c r="M976" s="199"/>
      <c r="N976" s="200"/>
      <c r="O976" s="200"/>
      <c r="P976" s="200"/>
      <c r="Q976" s="200"/>
      <c r="R976" s="200"/>
      <c r="S976" s="200"/>
      <c r="T976" s="201"/>
      <c r="AT976" s="202" t="s">
        <v>181</v>
      </c>
      <c r="AU976" s="202" t="s">
        <v>84</v>
      </c>
      <c r="AV976" s="13" t="s">
        <v>84</v>
      </c>
      <c r="AW976" s="13" t="s">
        <v>35</v>
      </c>
      <c r="AX976" s="13" t="s">
        <v>74</v>
      </c>
      <c r="AY976" s="202" t="s">
        <v>170</v>
      </c>
    </row>
    <row r="977" spans="1:65" s="13" customFormat="1" x14ac:dyDescent="0.2">
      <c r="B977" s="192"/>
      <c r="C977" s="193"/>
      <c r="D977" s="187" t="s">
        <v>181</v>
      </c>
      <c r="E977" s="194" t="s">
        <v>19</v>
      </c>
      <c r="F977" s="195" t="s">
        <v>3852</v>
      </c>
      <c r="G977" s="193"/>
      <c r="H977" s="196">
        <v>24</v>
      </c>
      <c r="I977" s="197"/>
      <c r="J977" s="193"/>
      <c r="K977" s="193"/>
      <c r="L977" s="198"/>
      <c r="M977" s="199"/>
      <c r="N977" s="200"/>
      <c r="O977" s="200"/>
      <c r="P977" s="200"/>
      <c r="Q977" s="200"/>
      <c r="R977" s="200"/>
      <c r="S977" s="200"/>
      <c r="T977" s="201"/>
      <c r="AT977" s="202" t="s">
        <v>181</v>
      </c>
      <c r="AU977" s="202" t="s">
        <v>84</v>
      </c>
      <c r="AV977" s="13" t="s">
        <v>84</v>
      </c>
      <c r="AW977" s="13" t="s">
        <v>35</v>
      </c>
      <c r="AX977" s="13" t="s">
        <v>74</v>
      </c>
      <c r="AY977" s="202" t="s">
        <v>170</v>
      </c>
    </row>
    <row r="978" spans="1:65" s="13" customFormat="1" x14ac:dyDescent="0.2">
      <c r="B978" s="192"/>
      <c r="C978" s="193"/>
      <c r="D978" s="187" t="s">
        <v>181</v>
      </c>
      <c r="E978" s="194" t="s">
        <v>19</v>
      </c>
      <c r="F978" s="195" t="s">
        <v>3853</v>
      </c>
      <c r="G978" s="193"/>
      <c r="H978" s="196">
        <v>448.8</v>
      </c>
      <c r="I978" s="197"/>
      <c r="J978" s="193"/>
      <c r="K978" s="193"/>
      <c r="L978" s="198"/>
      <c r="M978" s="199"/>
      <c r="N978" s="200"/>
      <c r="O978" s="200"/>
      <c r="P978" s="200"/>
      <c r="Q978" s="200"/>
      <c r="R978" s="200"/>
      <c r="S978" s="200"/>
      <c r="T978" s="201"/>
      <c r="AT978" s="202" t="s">
        <v>181</v>
      </c>
      <c r="AU978" s="202" t="s">
        <v>84</v>
      </c>
      <c r="AV978" s="13" t="s">
        <v>84</v>
      </c>
      <c r="AW978" s="13" t="s">
        <v>35</v>
      </c>
      <c r="AX978" s="13" t="s">
        <v>74</v>
      </c>
      <c r="AY978" s="202" t="s">
        <v>170</v>
      </c>
    </row>
    <row r="979" spans="1:65" s="14" customFormat="1" x14ac:dyDescent="0.2">
      <c r="B979" s="203"/>
      <c r="C979" s="204"/>
      <c r="D979" s="187" t="s">
        <v>181</v>
      </c>
      <c r="E979" s="205" t="s">
        <v>19</v>
      </c>
      <c r="F979" s="206" t="s">
        <v>185</v>
      </c>
      <c r="G979" s="204"/>
      <c r="H979" s="207">
        <v>806.6</v>
      </c>
      <c r="I979" s="208"/>
      <c r="J979" s="204"/>
      <c r="K979" s="204"/>
      <c r="L979" s="209"/>
      <c r="M979" s="210"/>
      <c r="N979" s="211"/>
      <c r="O979" s="211"/>
      <c r="P979" s="211"/>
      <c r="Q979" s="211"/>
      <c r="R979" s="211"/>
      <c r="S979" s="211"/>
      <c r="T979" s="212"/>
      <c r="AT979" s="213" t="s">
        <v>181</v>
      </c>
      <c r="AU979" s="213" t="s">
        <v>84</v>
      </c>
      <c r="AV979" s="14" t="s">
        <v>177</v>
      </c>
      <c r="AW979" s="14" t="s">
        <v>35</v>
      </c>
      <c r="AX979" s="14" t="s">
        <v>82</v>
      </c>
      <c r="AY979" s="213" t="s">
        <v>170</v>
      </c>
    </row>
    <row r="980" spans="1:65" s="2" customFormat="1" ht="16.5" customHeight="1" x14ac:dyDescent="0.2">
      <c r="A980" s="35"/>
      <c r="B980" s="36"/>
      <c r="C980" s="214" t="s">
        <v>1770</v>
      </c>
      <c r="D980" s="214" t="s">
        <v>239</v>
      </c>
      <c r="E980" s="215" t="s">
        <v>1863</v>
      </c>
      <c r="F980" s="216" t="s">
        <v>1864</v>
      </c>
      <c r="G980" s="217" t="s">
        <v>175</v>
      </c>
      <c r="H980" s="218">
        <v>5.9029999999999996</v>
      </c>
      <c r="I980" s="219"/>
      <c r="J980" s="220">
        <f>ROUND(I980*H980,2)</f>
        <v>0</v>
      </c>
      <c r="K980" s="216" t="s">
        <v>176</v>
      </c>
      <c r="L980" s="221"/>
      <c r="M980" s="222" t="s">
        <v>19</v>
      </c>
      <c r="N980" s="223" t="s">
        <v>45</v>
      </c>
      <c r="O980" s="65"/>
      <c r="P980" s="183">
        <f>O980*H980</f>
        <v>0</v>
      </c>
      <c r="Q980" s="183">
        <v>0.55000000000000004</v>
      </c>
      <c r="R980" s="183">
        <f>Q980*H980</f>
        <v>3.2466499999999998</v>
      </c>
      <c r="S980" s="183">
        <v>0</v>
      </c>
      <c r="T980" s="184">
        <f>S980*H980</f>
        <v>0</v>
      </c>
      <c r="U980" s="35"/>
      <c r="V980" s="35"/>
      <c r="W980" s="35"/>
      <c r="X980" s="35"/>
      <c r="Y980" s="35"/>
      <c r="Z980" s="35"/>
      <c r="AA980" s="35"/>
      <c r="AB980" s="35"/>
      <c r="AC980" s="35"/>
      <c r="AD980" s="35"/>
      <c r="AE980" s="35"/>
      <c r="AR980" s="185" t="s">
        <v>426</v>
      </c>
      <c r="AT980" s="185" t="s">
        <v>239</v>
      </c>
      <c r="AU980" s="185" t="s">
        <v>84</v>
      </c>
      <c r="AY980" s="18" t="s">
        <v>170</v>
      </c>
      <c r="BE980" s="186">
        <f>IF(N980="základní",J980,0)</f>
        <v>0</v>
      </c>
      <c r="BF980" s="186">
        <f>IF(N980="snížená",J980,0)</f>
        <v>0</v>
      </c>
      <c r="BG980" s="186">
        <f>IF(N980="zákl. přenesená",J980,0)</f>
        <v>0</v>
      </c>
      <c r="BH980" s="186">
        <f>IF(N980="sníž. přenesená",J980,0)</f>
        <v>0</v>
      </c>
      <c r="BI980" s="186">
        <f>IF(N980="nulová",J980,0)</f>
        <v>0</v>
      </c>
      <c r="BJ980" s="18" t="s">
        <v>82</v>
      </c>
      <c r="BK980" s="186">
        <f>ROUND(I980*H980,2)</f>
        <v>0</v>
      </c>
      <c r="BL980" s="18" t="s">
        <v>276</v>
      </c>
      <c r="BM980" s="185" t="s">
        <v>3854</v>
      </c>
    </row>
    <row r="981" spans="1:65" s="13" customFormat="1" x14ac:dyDescent="0.2">
      <c r="B981" s="192"/>
      <c r="C981" s="193"/>
      <c r="D981" s="187" t="s">
        <v>181</v>
      </c>
      <c r="E981" s="194" t="s">
        <v>19</v>
      </c>
      <c r="F981" s="195" t="s">
        <v>3855</v>
      </c>
      <c r="G981" s="193"/>
      <c r="H981" s="196">
        <v>0.31900000000000001</v>
      </c>
      <c r="I981" s="197"/>
      <c r="J981" s="193"/>
      <c r="K981" s="193"/>
      <c r="L981" s="198"/>
      <c r="M981" s="199"/>
      <c r="N981" s="200"/>
      <c r="O981" s="200"/>
      <c r="P981" s="200"/>
      <c r="Q981" s="200"/>
      <c r="R981" s="200"/>
      <c r="S981" s="200"/>
      <c r="T981" s="201"/>
      <c r="AT981" s="202" t="s">
        <v>181</v>
      </c>
      <c r="AU981" s="202" t="s">
        <v>84</v>
      </c>
      <c r="AV981" s="13" t="s">
        <v>84</v>
      </c>
      <c r="AW981" s="13" t="s">
        <v>35</v>
      </c>
      <c r="AX981" s="13" t="s">
        <v>74</v>
      </c>
      <c r="AY981" s="202" t="s">
        <v>170</v>
      </c>
    </row>
    <row r="982" spans="1:65" s="13" customFormat="1" x14ac:dyDescent="0.2">
      <c r="B982" s="192"/>
      <c r="C982" s="193"/>
      <c r="D982" s="187" t="s">
        <v>181</v>
      </c>
      <c r="E982" s="194" t="s">
        <v>19</v>
      </c>
      <c r="F982" s="195" t="s">
        <v>3856</v>
      </c>
      <c r="G982" s="193"/>
      <c r="H982" s="196">
        <v>0.499</v>
      </c>
      <c r="I982" s="197"/>
      <c r="J982" s="193"/>
      <c r="K982" s="193"/>
      <c r="L982" s="198"/>
      <c r="M982" s="199"/>
      <c r="N982" s="200"/>
      <c r="O982" s="200"/>
      <c r="P982" s="200"/>
      <c r="Q982" s="200"/>
      <c r="R982" s="200"/>
      <c r="S982" s="200"/>
      <c r="T982" s="201"/>
      <c r="AT982" s="202" t="s">
        <v>181</v>
      </c>
      <c r="AU982" s="202" t="s">
        <v>84</v>
      </c>
      <c r="AV982" s="13" t="s">
        <v>84</v>
      </c>
      <c r="AW982" s="13" t="s">
        <v>35</v>
      </c>
      <c r="AX982" s="13" t="s">
        <v>74</v>
      </c>
      <c r="AY982" s="202" t="s">
        <v>170</v>
      </c>
    </row>
    <row r="983" spans="1:65" s="13" customFormat="1" x14ac:dyDescent="0.2">
      <c r="B983" s="192"/>
      <c r="C983" s="193"/>
      <c r="D983" s="187" t="s">
        <v>181</v>
      </c>
      <c r="E983" s="194" t="s">
        <v>19</v>
      </c>
      <c r="F983" s="195" t="s">
        <v>3857</v>
      </c>
      <c r="G983" s="193"/>
      <c r="H983" s="196">
        <v>2.016</v>
      </c>
      <c r="I983" s="197"/>
      <c r="J983" s="193"/>
      <c r="K983" s="193"/>
      <c r="L983" s="198"/>
      <c r="M983" s="199"/>
      <c r="N983" s="200"/>
      <c r="O983" s="200"/>
      <c r="P983" s="200"/>
      <c r="Q983" s="200"/>
      <c r="R983" s="200"/>
      <c r="S983" s="200"/>
      <c r="T983" s="201"/>
      <c r="AT983" s="202" t="s">
        <v>181</v>
      </c>
      <c r="AU983" s="202" t="s">
        <v>84</v>
      </c>
      <c r="AV983" s="13" t="s">
        <v>84</v>
      </c>
      <c r="AW983" s="13" t="s">
        <v>35</v>
      </c>
      <c r="AX983" s="13" t="s">
        <v>74</v>
      </c>
      <c r="AY983" s="202" t="s">
        <v>170</v>
      </c>
    </row>
    <row r="984" spans="1:65" s="13" customFormat="1" x14ac:dyDescent="0.2">
      <c r="B984" s="192"/>
      <c r="C984" s="193"/>
      <c r="D984" s="187" t="s">
        <v>181</v>
      </c>
      <c r="E984" s="194" t="s">
        <v>19</v>
      </c>
      <c r="F984" s="195" t="s">
        <v>3858</v>
      </c>
      <c r="G984" s="193"/>
      <c r="H984" s="196">
        <v>0.28799999999999998</v>
      </c>
      <c r="I984" s="197"/>
      <c r="J984" s="193"/>
      <c r="K984" s="193"/>
      <c r="L984" s="198"/>
      <c r="M984" s="199"/>
      <c r="N984" s="200"/>
      <c r="O984" s="200"/>
      <c r="P984" s="200"/>
      <c r="Q984" s="200"/>
      <c r="R984" s="200"/>
      <c r="S984" s="200"/>
      <c r="T984" s="201"/>
      <c r="AT984" s="202" t="s">
        <v>181</v>
      </c>
      <c r="AU984" s="202" t="s">
        <v>84</v>
      </c>
      <c r="AV984" s="13" t="s">
        <v>84</v>
      </c>
      <c r="AW984" s="13" t="s">
        <v>35</v>
      </c>
      <c r="AX984" s="13" t="s">
        <v>74</v>
      </c>
      <c r="AY984" s="202" t="s">
        <v>170</v>
      </c>
    </row>
    <row r="985" spans="1:65" s="13" customFormat="1" x14ac:dyDescent="0.2">
      <c r="B985" s="192"/>
      <c r="C985" s="193"/>
      <c r="D985" s="187" t="s">
        <v>181</v>
      </c>
      <c r="E985" s="194" t="s">
        <v>19</v>
      </c>
      <c r="F985" s="195" t="s">
        <v>3859</v>
      </c>
      <c r="G985" s="193"/>
      <c r="H985" s="196">
        <v>2.2440000000000002</v>
      </c>
      <c r="I985" s="197"/>
      <c r="J985" s="193"/>
      <c r="K985" s="193"/>
      <c r="L985" s="198"/>
      <c r="M985" s="199"/>
      <c r="N985" s="200"/>
      <c r="O985" s="200"/>
      <c r="P985" s="200"/>
      <c r="Q985" s="200"/>
      <c r="R985" s="200"/>
      <c r="S985" s="200"/>
      <c r="T985" s="201"/>
      <c r="AT985" s="202" t="s">
        <v>181</v>
      </c>
      <c r="AU985" s="202" t="s">
        <v>84</v>
      </c>
      <c r="AV985" s="13" t="s">
        <v>84</v>
      </c>
      <c r="AW985" s="13" t="s">
        <v>35</v>
      </c>
      <c r="AX985" s="13" t="s">
        <v>74</v>
      </c>
      <c r="AY985" s="202" t="s">
        <v>170</v>
      </c>
    </row>
    <row r="986" spans="1:65" s="13" customFormat="1" x14ac:dyDescent="0.2">
      <c r="B986" s="192"/>
      <c r="C986" s="193"/>
      <c r="D986" s="187" t="s">
        <v>181</v>
      </c>
      <c r="E986" s="193"/>
      <c r="F986" s="195" t="s">
        <v>3860</v>
      </c>
      <c r="G986" s="193"/>
      <c r="H986" s="196">
        <v>5.9029999999999996</v>
      </c>
      <c r="I986" s="197"/>
      <c r="J986" s="193"/>
      <c r="K986" s="193"/>
      <c r="L986" s="198"/>
      <c r="M986" s="199"/>
      <c r="N986" s="200"/>
      <c r="O986" s="200"/>
      <c r="P986" s="200"/>
      <c r="Q986" s="200"/>
      <c r="R986" s="200"/>
      <c r="S986" s="200"/>
      <c r="T986" s="201"/>
      <c r="AT986" s="202" t="s">
        <v>181</v>
      </c>
      <c r="AU986" s="202" t="s">
        <v>84</v>
      </c>
      <c r="AV986" s="13" t="s">
        <v>84</v>
      </c>
      <c r="AW986" s="13" t="s">
        <v>4</v>
      </c>
      <c r="AX986" s="13" t="s">
        <v>82</v>
      </c>
      <c r="AY986" s="202" t="s">
        <v>170</v>
      </c>
    </row>
    <row r="987" spans="1:65" s="2" customFormat="1" ht="24" x14ac:dyDescent="0.2">
      <c r="A987" s="35"/>
      <c r="B987" s="36"/>
      <c r="C987" s="174" t="s">
        <v>1774</v>
      </c>
      <c r="D987" s="174" t="s">
        <v>172</v>
      </c>
      <c r="E987" s="175" t="s">
        <v>1876</v>
      </c>
      <c r="F987" s="176" t="s">
        <v>1877</v>
      </c>
      <c r="G987" s="177" t="s">
        <v>272</v>
      </c>
      <c r="H987" s="178">
        <v>485.3</v>
      </c>
      <c r="I987" s="179"/>
      <c r="J987" s="180">
        <f>ROUND(I987*H987,2)</f>
        <v>0</v>
      </c>
      <c r="K987" s="176" t="s">
        <v>176</v>
      </c>
      <c r="L987" s="40"/>
      <c r="M987" s="181" t="s">
        <v>19</v>
      </c>
      <c r="N987" s="182" t="s">
        <v>45</v>
      </c>
      <c r="O987" s="65"/>
      <c r="P987" s="183">
        <f>O987*H987</f>
        <v>0</v>
      </c>
      <c r="Q987" s="183">
        <v>0</v>
      </c>
      <c r="R987" s="183">
        <f>Q987*H987</f>
        <v>0</v>
      </c>
      <c r="S987" s="183">
        <v>0</v>
      </c>
      <c r="T987" s="184">
        <f>S987*H987</f>
        <v>0</v>
      </c>
      <c r="U987" s="35"/>
      <c r="V987" s="35"/>
      <c r="W987" s="35"/>
      <c r="X987" s="35"/>
      <c r="Y987" s="35"/>
      <c r="Z987" s="35"/>
      <c r="AA987" s="35"/>
      <c r="AB987" s="35"/>
      <c r="AC987" s="35"/>
      <c r="AD987" s="35"/>
      <c r="AE987" s="35"/>
      <c r="AR987" s="185" t="s">
        <v>276</v>
      </c>
      <c r="AT987" s="185" t="s">
        <v>172</v>
      </c>
      <c r="AU987" s="185" t="s">
        <v>84</v>
      </c>
      <c r="AY987" s="18" t="s">
        <v>170</v>
      </c>
      <c r="BE987" s="186">
        <f>IF(N987="základní",J987,0)</f>
        <v>0</v>
      </c>
      <c r="BF987" s="186">
        <f>IF(N987="snížená",J987,0)</f>
        <v>0</v>
      </c>
      <c r="BG987" s="186">
        <f>IF(N987="zákl. přenesená",J987,0)</f>
        <v>0</v>
      </c>
      <c r="BH987" s="186">
        <f>IF(N987="sníž. přenesená",J987,0)</f>
        <v>0</v>
      </c>
      <c r="BI987" s="186">
        <f>IF(N987="nulová",J987,0)</f>
        <v>0</v>
      </c>
      <c r="BJ987" s="18" t="s">
        <v>82</v>
      </c>
      <c r="BK987" s="186">
        <f>ROUND(I987*H987,2)</f>
        <v>0</v>
      </c>
      <c r="BL987" s="18" t="s">
        <v>276</v>
      </c>
      <c r="BM987" s="185" t="s">
        <v>3861</v>
      </c>
    </row>
    <row r="988" spans="1:65" s="2" customFormat="1" ht="78" x14ac:dyDescent="0.2">
      <c r="A988" s="35"/>
      <c r="B988" s="36"/>
      <c r="C988" s="37"/>
      <c r="D988" s="187" t="s">
        <v>179</v>
      </c>
      <c r="E988" s="37"/>
      <c r="F988" s="188" t="s">
        <v>1852</v>
      </c>
      <c r="G988" s="37"/>
      <c r="H988" s="37"/>
      <c r="I988" s="189"/>
      <c r="J988" s="37"/>
      <c r="K988" s="37"/>
      <c r="L988" s="40"/>
      <c r="M988" s="190"/>
      <c r="N988" s="191"/>
      <c r="O988" s="65"/>
      <c r="P988" s="65"/>
      <c r="Q988" s="65"/>
      <c r="R988" s="65"/>
      <c r="S988" s="65"/>
      <c r="T988" s="66"/>
      <c r="U988" s="35"/>
      <c r="V988" s="35"/>
      <c r="W988" s="35"/>
      <c r="X988" s="35"/>
      <c r="Y988" s="35"/>
      <c r="Z988" s="35"/>
      <c r="AA988" s="35"/>
      <c r="AB988" s="35"/>
      <c r="AC988" s="35"/>
      <c r="AD988" s="35"/>
      <c r="AE988" s="35"/>
      <c r="AT988" s="18" t="s">
        <v>179</v>
      </c>
      <c r="AU988" s="18" t="s">
        <v>84</v>
      </c>
    </row>
    <row r="989" spans="1:65" s="13" customFormat="1" x14ac:dyDescent="0.2">
      <c r="B989" s="192"/>
      <c r="C989" s="193"/>
      <c r="D989" s="187" t="s">
        <v>181</v>
      </c>
      <c r="E989" s="194" t="s">
        <v>19</v>
      </c>
      <c r="F989" s="195" t="s">
        <v>3862</v>
      </c>
      <c r="G989" s="193"/>
      <c r="H989" s="196">
        <v>36.5</v>
      </c>
      <c r="I989" s="197"/>
      <c r="J989" s="193"/>
      <c r="K989" s="193"/>
      <c r="L989" s="198"/>
      <c r="M989" s="199"/>
      <c r="N989" s="200"/>
      <c r="O989" s="200"/>
      <c r="P989" s="200"/>
      <c r="Q989" s="200"/>
      <c r="R989" s="200"/>
      <c r="S989" s="200"/>
      <c r="T989" s="201"/>
      <c r="AT989" s="202" t="s">
        <v>181</v>
      </c>
      <c r="AU989" s="202" t="s">
        <v>84</v>
      </c>
      <c r="AV989" s="13" t="s">
        <v>84</v>
      </c>
      <c r="AW989" s="13" t="s">
        <v>35</v>
      </c>
      <c r="AX989" s="13" t="s">
        <v>74</v>
      </c>
      <c r="AY989" s="202" t="s">
        <v>170</v>
      </c>
    </row>
    <row r="990" spans="1:65" s="13" customFormat="1" x14ac:dyDescent="0.2">
      <c r="B990" s="192"/>
      <c r="C990" s="193"/>
      <c r="D990" s="187" t="s">
        <v>181</v>
      </c>
      <c r="E990" s="194" t="s">
        <v>19</v>
      </c>
      <c r="F990" s="195" t="s">
        <v>3863</v>
      </c>
      <c r="G990" s="193"/>
      <c r="H990" s="196">
        <v>448.8</v>
      </c>
      <c r="I990" s="197"/>
      <c r="J990" s="193"/>
      <c r="K990" s="193"/>
      <c r="L990" s="198"/>
      <c r="M990" s="199"/>
      <c r="N990" s="200"/>
      <c r="O990" s="200"/>
      <c r="P990" s="200"/>
      <c r="Q990" s="200"/>
      <c r="R990" s="200"/>
      <c r="S990" s="200"/>
      <c r="T990" s="201"/>
      <c r="AT990" s="202" t="s">
        <v>181</v>
      </c>
      <c r="AU990" s="202" t="s">
        <v>84</v>
      </c>
      <c r="AV990" s="13" t="s">
        <v>84</v>
      </c>
      <c r="AW990" s="13" t="s">
        <v>35</v>
      </c>
      <c r="AX990" s="13" t="s">
        <v>74</v>
      </c>
      <c r="AY990" s="202" t="s">
        <v>170</v>
      </c>
    </row>
    <row r="991" spans="1:65" s="2" customFormat="1" ht="16.5" customHeight="1" x14ac:dyDescent="0.2">
      <c r="A991" s="35"/>
      <c r="B991" s="36"/>
      <c r="C991" s="214" t="s">
        <v>1781</v>
      </c>
      <c r="D991" s="214" t="s">
        <v>239</v>
      </c>
      <c r="E991" s="215" t="s">
        <v>1882</v>
      </c>
      <c r="F991" s="216" t="s">
        <v>1883</v>
      </c>
      <c r="G991" s="217" t="s">
        <v>175</v>
      </c>
      <c r="H991" s="218">
        <v>9.9130000000000003</v>
      </c>
      <c r="I991" s="219"/>
      <c r="J991" s="220">
        <f>ROUND(I991*H991,2)</f>
        <v>0</v>
      </c>
      <c r="K991" s="216" t="s">
        <v>176</v>
      </c>
      <c r="L991" s="221"/>
      <c r="M991" s="222" t="s">
        <v>19</v>
      </c>
      <c r="N991" s="223" t="s">
        <v>45</v>
      </c>
      <c r="O991" s="65"/>
      <c r="P991" s="183">
        <f>O991*H991</f>
        <v>0</v>
      </c>
      <c r="Q991" s="183">
        <v>0.55000000000000004</v>
      </c>
      <c r="R991" s="183">
        <f>Q991*H991</f>
        <v>5.4521500000000005</v>
      </c>
      <c r="S991" s="183">
        <v>0</v>
      </c>
      <c r="T991" s="184">
        <f>S991*H991</f>
        <v>0</v>
      </c>
      <c r="U991" s="35"/>
      <c r="V991" s="35"/>
      <c r="W991" s="35"/>
      <c r="X991" s="35"/>
      <c r="Y991" s="35"/>
      <c r="Z991" s="35"/>
      <c r="AA991" s="35"/>
      <c r="AB991" s="35"/>
      <c r="AC991" s="35"/>
      <c r="AD991" s="35"/>
      <c r="AE991" s="35"/>
      <c r="AR991" s="185" t="s">
        <v>426</v>
      </c>
      <c r="AT991" s="185" t="s">
        <v>239</v>
      </c>
      <c r="AU991" s="185" t="s">
        <v>84</v>
      </c>
      <c r="AY991" s="18" t="s">
        <v>170</v>
      </c>
      <c r="BE991" s="186">
        <f>IF(N991="základní",J991,0)</f>
        <v>0</v>
      </c>
      <c r="BF991" s="186">
        <f>IF(N991="snížená",J991,0)</f>
        <v>0</v>
      </c>
      <c r="BG991" s="186">
        <f>IF(N991="zákl. přenesená",J991,0)</f>
        <v>0</v>
      </c>
      <c r="BH991" s="186">
        <f>IF(N991="sníž. přenesená",J991,0)</f>
        <v>0</v>
      </c>
      <c r="BI991" s="186">
        <f>IF(N991="nulová",J991,0)</f>
        <v>0</v>
      </c>
      <c r="BJ991" s="18" t="s">
        <v>82</v>
      </c>
      <c r="BK991" s="186">
        <f>ROUND(I991*H991,2)</f>
        <v>0</v>
      </c>
      <c r="BL991" s="18" t="s">
        <v>276</v>
      </c>
      <c r="BM991" s="185" t="s">
        <v>3864</v>
      </c>
    </row>
    <row r="992" spans="1:65" s="13" customFormat="1" x14ac:dyDescent="0.2">
      <c r="B992" s="192"/>
      <c r="C992" s="193"/>
      <c r="D992" s="187" t="s">
        <v>181</v>
      </c>
      <c r="E992" s="194" t="s">
        <v>19</v>
      </c>
      <c r="F992" s="195" t="s">
        <v>3865</v>
      </c>
      <c r="G992" s="193"/>
      <c r="H992" s="196">
        <v>0.93400000000000005</v>
      </c>
      <c r="I992" s="197"/>
      <c r="J992" s="193"/>
      <c r="K992" s="193"/>
      <c r="L992" s="198"/>
      <c r="M992" s="199"/>
      <c r="N992" s="200"/>
      <c r="O992" s="200"/>
      <c r="P992" s="200"/>
      <c r="Q992" s="200"/>
      <c r="R992" s="200"/>
      <c r="S992" s="200"/>
      <c r="T992" s="201"/>
      <c r="AT992" s="202" t="s">
        <v>181</v>
      </c>
      <c r="AU992" s="202" t="s">
        <v>84</v>
      </c>
      <c r="AV992" s="13" t="s">
        <v>84</v>
      </c>
      <c r="AW992" s="13" t="s">
        <v>35</v>
      </c>
      <c r="AX992" s="13" t="s">
        <v>74</v>
      </c>
      <c r="AY992" s="202" t="s">
        <v>170</v>
      </c>
    </row>
    <row r="993" spans="1:65" s="13" customFormat="1" x14ac:dyDescent="0.2">
      <c r="B993" s="192"/>
      <c r="C993" s="193"/>
      <c r="D993" s="187" t="s">
        <v>181</v>
      </c>
      <c r="E993" s="194" t="s">
        <v>19</v>
      </c>
      <c r="F993" s="195" t="s">
        <v>3866</v>
      </c>
      <c r="G993" s="193"/>
      <c r="H993" s="196">
        <v>8.0779999999999994</v>
      </c>
      <c r="I993" s="197"/>
      <c r="J993" s="193"/>
      <c r="K993" s="193"/>
      <c r="L993" s="198"/>
      <c r="M993" s="199"/>
      <c r="N993" s="200"/>
      <c r="O993" s="200"/>
      <c r="P993" s="200"/>
      <c r="Q993" s="200"/>
      <c r="R993" s="200"/>
      <c r="S993" s="200"/>
      <c r="T993" s="201"/>
      <c r="AT993" s="202" t="s">
        <v>181</v>
      </c>
      <c r="AU993" s="202" t="s">
        <v>84</v>
      </c>
      <c r="AV993" s="13" t="s">
        <v>84</v>
      </c>
      <c r="AW993" s="13" t="s">
        <v>35</v>
      </c>
      <c r="AX993" s="13" t="s">
        <v>74</v>
      </c>
      <c r="AY993" s="202" t="s">
        <v>170</v>
      </c>
    </row>
    <row r="994" spans="1:65" s="13" customFormat="1" x14ac:dyDescent="0.2">
      <c r="B994" s="192"/>
      <c r="C994" s="193"/>
      <c r="D994" s="187" t="s">
        <v>181</v>
      </c>
      <c r="E994" s="193"/>
      <c r="F994" s="195" t="s">
        <v>3867</v>
      </c>
      <c r="G994" s="193"/>
      <c r="H994" s="196">
        <v>9.9130000000000003</v>
      </c>
      <c r="I994" s="197"/>
      <c r="J994" s="193"/>
      <c r="K994" s="193"/>
      <c r="L994" s="198"/>
      <c r="M994" s="199"/>
      <c r="N994" s="200"/>
      <c r="O994" s="200"/>
      <c r="P994" s="200"/>
      <c r="Q994" s="200"/>
      <c r="R994" s="200"/>
      <c r="S994" s="200"/>
      <c r="T994" s="201"/>
      <c r="AT994" s="202" t="s">
        <v>181</v>
      </c>
      <c r="AU994" s="202" t="s">
        <v>84</v>
      </c>
      <c r="AV994" s="13" t="s">
        <v>84</v>
      </c>
      <c r="AW994" s="13" t="s">
        <v>4</v>
      </c>
      <c r="AX994" s="13" t="s">
        <v>82</v>
      </c>
      <c r="AY994" s="202" t="s">
        <v>170</v>
      </c>
    </row>
    <row r="995" spans="1:65" s="2" customFormat="1" ht="24" x14ac:dyDescent="0.2">
      <c r="A995" s="35"/>
      <c r="B995" s="36"/>
      <c r="C995" s="174" t="s">
        <v>1787</v>
      </c>
      <c r="D995" s="174" t="s">
        <v>172</v>
      </c>
      <c r="E995" s="175" t="s">
        <v>1900</v>
      </c>
      <c r="F995" s="176" t="s">
        <v>1901</v>
      </c>
      <c r="G995" s="177" t="s">
        <v>272</v>
      </c>
      <c r="H995" s="178">
        <v>97</v>
      </c>
      <c r="I995" s="179"/>
      <c r="J995" s="180">
        <f>ROUND(I995*H995,2)</f>
        <v>0</v>
      </c>
      <c r="K995" s="176" t="s">
        <v>176</v>
      </c>
      <c r="L995" s="40"/>
      <c r="M995" s="181" t="s">
        <v>19</v>
      </c>
      <c r="N995" s="182" t="s">
        <v>45</v>
      </c>
      <c r="O995" s="65"/>
      <c r="P995" s="183">
        <f>O995*H995</f>
        <v>0</v>
      </c>
      <c r="Q995" s="183">
        <v>0</v>
      </c>
      <c r="R995" s="183">
        <f>Q995*H995</f>
        <v>0</v>
      </c>
      <c r="S995" s="183">
        <v>0</v>
      </c>
      <c r="T995" s="184">
        <f>S995*H995</f>
        <v>0</v>
      </c>
      <c r="U995" s="35"/>
      <c r="V995" s="35"/>
      <c r="W995" s="35"/>
      <c r="X995" s="35"/>
      <c r="Y995" s="35"/>
      <c r="Z995" s="35"/>
      <c r="AA995" s="35"/>
      <c r="AB995" s="35"/>
      <c r="AC995" s="35"/>
      <c r="AD995" s="35"/>
      <c r="AE995" s="35"/>
      <c r="AR995" s="185" t="s">
        <v>276</v>
      </c>
      <c r="AT995" s="185" t="s">
        <v>172</v>
      </c>
      <c r="AU995" s="185" t="s">
        <v>84</v>
      </c>
      <c r="AY995" s="18" t="s">
        <v>170</v>
      </c>
      <c r="BE995" s="186">
        <f>IF(N995="základní",J995,0)</f>
        <v>0</v>
      </c>
      <c r="BF995" s="186">
        <f>IF(N995="snížená",J995,0)</f>
        <v>0</v>
      </c>
      <c r="BG995" s="186">
        <f>IF(N995="zákl. přenesená",J995,0)</f>
        <v>0</v>
      </c>
      <c r="BH995" s="186">
        <f>IF(N995="sníž. přenesená",J995,0)</f>
        <v>0</v>
      </c>
      <c r="BI995" s="186">
        <f>IF(N995="nulová",J995,0)</f>
        <v>0</v>
      </c>
      <c r="BJ995" s="18" t="s">
        <v>82</v>
      </c>
      <c r="BK995" s="186">
        <f>ROUND(I995*H995,2)</f>
        <v>0</v>
      </c>
      <c r="BL995" s="18" t="s">
        <v>276</v>
      </c>
      <c r="BM995" s="185" t="s">
        <v>3868</v>
      </c>
    </row>
    <row r="996" spans="1:65" s="2" customFormat="1" ht="78" x14ac:dyDescent="0.2">
      <c r="A996" s="35"/>
      <c r="B996" s="36"/>
      <c r="C996" s="37"/>
      <c r="D996" s="187" t="s">
        <v>179</v>
      </c>
      <c r="E996" s="37"/>
      <c r="F996" s="188" t="s">
        <v>1852</v>
      </c>
      <c r="G996" s="37"/>
      <c r="H996" s="37"/>
      <c r="I996" s="189"/>
      <c r="J996" s="37"/>
      <c r="K996" s="37"/>
      <c r="L996" s="40"/>
      <c r="M996" s="190"/>
      <c r="N996" s="191"/>
      <c r="O996" s="65"/>
      <c r="P996" s="65"/>
      <c r="Q996" s="65"/>
      <c r="R996" s="65"/>
      <c r="S996" s="65"/>
      <c r="T996" s="66"/>
      <c r="U996" s="35"/>
      <c r="V996" s="35"/>
      <c r="W996" s="35"/>
      <c r="X996" s="35"/>
      <c r="Y996" s="35"/>
      <c r="Z996" s="35"/>
      <c r="AA996" s="35"/>
      <c r="AB996" s="35"/>
      <c r="AC996" s="35"/>
      <c r="AD996" s="35"/>
      <c r="AE996" s="35"/>
      <c r="AT996" s="18" t="s">
        <v>179</v>
      </c>
      <c r="AU996" s="18" t="s">
        <v>84</v>
      </c>
    </row>
    <row r="997" spans="1:65" s="13" customFormat="1" x14ac:dyDescent="0.2">
      <c r="B997" s="192"/>
      <c r="C997" s="193"/>
      <c r="D997" s="187" t="s">
        <v>181</v>
      </c>
      <c r="E997" s="194" t="s">
        <v>19</v>
      </c>
      <c r="F997" s="195" t="s">
        <v>3869</v>
      </c>
      <c r="G997" s="193"/>
      <c r="H997" s="196">
        <v>32.6</v>
      </c>
      <c r="I997" s="197"/>
      <c r="J997" s="193"/>
      <c r="K997" s="193"/>
      <c r="L997" s="198"/>
      <c r="M997" s="199"/>
      <c r="N997" s="200"/>
      <c r="O997" s="200"/>
      <c r="P997" s="200"/>
      <c r="Q997" s="200"/>
      <c r="R997" s="200"/>
      <c r="S997" s="200"/>
      <c r="T997" s="201"/>
      <c r="AT997" s="202" t="s">
        <v>181</v>
      </c>
      <c r="AU997" s="202" t="s">
        <v>84</v>
      </c>
      <c r="AV997" s="13" t="s">
        <v>84</v>
      </c>
      <c r="AW997" s="13" t="s">
        <v>35</v>
      </c>
      <c r="AX997" s="13" t="s">
        <v>74</v>
      </c>
      <c r="AY997" s="202" t="s">
        <v>170</v>
      </c>
    </row>
    <row r="998" spans="1:65" s="13" customFormat="1" x14ac:dyDescent="0.2">
      <c r="B998" s="192"/>
      <c r="C998" s="193"/>
      <c r="D998" s="187" t="s">
        <v>181</v>
      </c>
      <c r="E998" s="194" t="s">
        <v>19</v>
      </c>
      <c r="F998" s="195" t="s">
        <v>3870</v>
      </c>
      <c r="G998" s="193"/>
      <c r="H998" s="196">
        <v>64.400000000000006</v>
      </c>
      <c r="I998" s="197"/>
      <c r="J998" s="193"/>
      <c r="K998" s="193"/>
      <c r="L998" s="198"/>
      <c r="M998" s="199"/>
      <c r="N998" s="200"/>
      <c r="O998" s="200"/>
      <c r="P998" s="200"/>
      <c r="Q998" s="200"/>
      <c r="R998" s="200"/>
      <c r="S998" s="200"/>
      <c r="T998" s="201"/>
      <c r="AT998" s="202" t="s">
        <v>181</v>
      </c>
      <c r="AU998" s="202" t="s">
        <v>84</v>
      </c>
      <c r="AV998" s="13" t="s">
        <v>84</v>
      </c>
      <c r="AW998" s="13" t="s">
        <v>35</v>
      </c>
      <c r="AX998" s="13" t="s">
        <v>74</v>
      </c>
      <c r="AY998" s="202" t="s">
        <v>170</v>
      </c>
    </row>
    <row r="999" spans="1:65" s="2" customFormat="1" ht="16.5" customHeight="1" x14ac:dyDescent="0.2">
      <c r="A999" s="35"/>
      <c r="B999" s="36"/>
      <c r="C999" s="214" t="s">
        <v>1791</v>
      </c>
      <c r="D999" s="214" t="s">
        <v>239</v>
      </c>
      <c r="E999" s="215" t="s">
        <v>1906</v>
      </c>
      <c r="F999" s="216" t="s">
        <v>1907</v>
      </c>
      <c r="G999" s="217" t="s">
        <v>175</v>
      </c>
      <c r="H999" s="218">
        <v>3.8410000000000002</v>
      </c>
      <c r="I999" s="219"/>
      <c r="J999" s="220">
        <f>ROUND(I999*H999,2)</f>
        <v>0</v>
      </c>
      <c r="K999" s="216" t="s">
        <v>176</v>
      </c>
      <c r="L999" s="221"/>
      <c r="M999" s="222" t="s">
        <v>19</v>
      </c>
      <c r="N999" s="223" t="s">
        <v>45</v>
      </c>
      <c r="O999" s="65"/>
      <c r="P999" s="183">
        <f>O999*H999</f>
        <v>0</v>
      </c>
      <c r="Q999" s="183">
        <v>0.55000000000000004</v>
      </c>
      <c r="R999" s="183">
        <f>Q999*H999</f>
        <v>2.1125500000000001</v>
      </c>
      <c r="S999" s="183">
        <v>0</v>
      </c>
      <c r="T999" s="184">
        <f>S999*H999</f>
        <v>0</v>
      </c>
      <c r="U999" s="35"/>
      <c r="V999" s="35"/>
      <c r="W999" s="35"/>
      <c r="X999" s="35"/>
      <c r="Y999" s="35"/>
      <c r="Z999" s="35"/>
      <c r="AA999" s="35"/>
      <c r="AB999" s="35"/>
      <c r="AC999" s="35"/>
      <c r="AD999" s="35"/>
      <c r="AE999" s="35"/>
      <c r="AR999" s="185" t="s">
        <v>426</v>
      </c>
      <c r="AT999" s="185" t="s">
        <v>239</v>
      </c>
      <c r="AU999" s="185" t="s">
        <v>84</v>
      </c>
      <c r="AY999" s="18" t="s">
        <v>170</v>
      </c>
      <c r="BE999" s="186">
        <f>IF(N999="základní",J999,0)</f>
        <v>0</v>
      </c>
      <c r="BF999" s="186">
        <f>IF(N999="snížená",J999,0)</f>
        <v>0</v>
      </c>
      <c r="BG999" s="186">
        <f>IF(N999="zákl. přenesená",J999,0)</f>
        <v>0</v>
      </c>
      <c r="BH999" s="186">
        <f>IF(N999="sníž. přenesená",J999,0)</f>
        <v>0</v>
      </c>
      <c r="BI999" s="186">
        <f>IF(N999="nulová",J999,0)</f>
        <v>0</v>
      </c>
      <c r="BJ999" s="18" t="s">
        <v>82</v>
      </c>
      <c r="BK999" s="186">
        <f>ROUND(I999*H999,2)</f>
        <v>0</v>
      </c>
      <c r="BL999" s="18" t="s">
        <v>276</v>
      </c>
      <c r="BM999" s="185" t="s">
        <v>3871</v>
      </c>
    </row>
    <row r="1000" spans="1:65" s="13" customFormat="1" x14ac:dyDescent="0.2">
      <c r="B1000" s="192"/>
      <c r="C1000" s="193"/>
      <c r="D1000" s="187" t="s">
        <v>181</v>
      </c>
      <c r="E1000" s="194" t="s">
        <v>19</v>
      </c>
      <c r="F1000" s="195" t="s">
        <v>3872</v>
      </c>
      <c r="G1000" s="193"/>
      <c r="H1000" s="196">
        <v>1.1739999999999999</v>
      </c>
      <c r="I1000" s="197"/>
      <c r="J1000" s="193"/>
      <c r="K1000" s="193"/>
      <c r="L1000" s="198"/>
      <c r="M1000" s="199"/>
      <c r="N1000" s="200"/>
      <c r="O1000" s="200"/>
      <c r="P1000" s="200"/>
      <c r="Q1000" s="200"/>
      <c r="R1000" s="200"/>
      <c r="S1000" s="200"/>
      <c r="T1000" s="201"/>
      <c r="AT1000" s="202" t="s">
        <v>181</v>
      </c>
      <c r="AU1000" s="202" t="s">
        <v>84</v>
      </c>
      <c r="AV1000" s="13" t="s">
        <v>84</v>
      </c>
      <c r="AW1000" s="13" t="s">
        <v>35</v>
      </c>
      <c r="AX1000" s="13" t="s">
        <v>74</v>
      </c>
      <c r="AY1000" s="202" t="s">
        <v>170</v>
      </c>
    </row>
    <row r="1001" spans="1:65" s="13" customFormat="1" x14ac:dyDescent="0.2">
      <c r="B1001" s="192"/>
      <c r="C1001" s="193"/>
      <c r="D1001" s="187" t="s">
        <v>181</v>
      </c>
      <c r="E1001" s="194" t="s">
        <v>19</v>
      </c>
      <c r="F1001" s="195" t="s">
        <v>3873</v>
      </c>
      <c r="G1001" s="193"/>
      <c r="H1001" s="196">
        <v>2.3180000000000001</v>
      </c>
      <c r="I1001" s="197"/>
      <c r="J1001" s="193"/>
      <c r="K1001" s="193"/>
      <c r="L1001" s="198"/>
      <c r="M1001" s="199"/>
      <c r="N1001" s="200"/>
      <c r="O1001" s="200"/>
      <c r="P1001" s="200"/>
      <c r="Q1001" s="200"/>
      <c r="R1001" s="200"/>
      <c r="S1001" s="200"/>
      <c r="T1001" s="201"/>
      <c r="AT1001" s="202" t="s">
        <v>181</v>
      </c>
      <c r="AU1001" s="202" t="s">
        <v>84</v>
      </c>
      <c r="AV1001" s="13" t="s">
        <v>84</v>
      </c>
      <c r="AW1001" s="13" t="s">
        <v>35</v>
      </c>
      <c r="AX1001" s="13" t="s">
        <v>74</v>
      </c>
      <c r="AY1001" s="202" t="s">
        <v>170</v>
      </c>
    </row>
    <row r="1002" spans="1:65" s="13" customFormat="1" x14ac:dyDescent="0.2">
      <c r="B1002" s="192"/>
      <c r="C1002" s="193"/>
      <c r="D1002" s="187" t="s">
        <v>181</v>
      </c>
      <c r="E1002" s="193"/>
      <c r="F1002" s="195" t="s">
        <v>3874</v>
      </c>
      <c r="G1002" s="193"/>
      <c r="H1002" s="196">
        <v>3.8410000000000002</v>
      </c>
      <c r="I1002" s="197"/>
      <c r="J1002" s="193"/>
      <c r="K1002" s="193"/>
      <c r="L1002" s="198"/>
      <c r="M1002" s="199"/>
      <c r="N1002" s="200"/>
      <c r="O1002" s="200"/>
      <c r="P1002" s="200"/>
      <c r="Q1002" s="200"/>
      <c r="R1002" s="200"/>
      <c r="S1002" s="200"/>
      <c r="T1002" s="201"/>
      <c r="AT1002" s="202" t="s">
        <v>181</v>
      </c>
      <c r="AU1002" s="202" t="s">
        <v>84</v>
      </c>
      <c r="AV1002" s="13" t="s">
        <v>84</v>
      </c>
      <c r="AW1002" s="13" t="s">
        <v>4</v>
      </c>
      <c r="AX1002" s="13" t="s">
        <v>82</v>
      </c>
      <c r="AY1002" s="202" t="s">
        <v>170</v>
      </c>
    </row>
    <row r="1003" spans="1:65" s="2" customFormat="1" ht="24" x14ac:dyDescent="0.2">
      <c r="A1003" s="35"/>
      <c r="B1003" s="36"/>
      <c r="C1003" s="174" t="s">
        <v>1795</v>
      </c>
      <c r="D1003" s="174" t="s">
        <v>172</v>
      </c>
      <c r="E1003" s="175" t="s">
        <v>1912</v>
      </c>
      <c r="F1003" s="176" t="s">
        <v>1913</v>
      </c>
      <c r="G1003" s="177" t="s">
        <v>248</v>
      </c>
      <c r="H1003" s="178">
        <v>426.25200000000001</v>
      </c>
      <c r="I1003" s="179"/>
      <c r="J1003" s="180">
        <f>ROUND(I1003*H1003,2)</f>
        <v>0</v>
      </c>
      <c r="K1003" s="176" t="s">
        <v>176</v>
      </c>
      <c r="L1003" s="40"/>
      <c r="M1003" s="181" t="s">
        <v>19</v>
      </c>
      <c r="N1003" s="182" t="s">
        <v>45</v>
      </c>
      <c r="O1003" s="65"/>
      <c r="P1003" s="183">
        <f>O1003*H1003</f>
        <v>0</v>
      </c>
      <c r="Q1003" s="183">
        <v>0</v>
      </c>
      <c r="R1003" s="183">
        <f>Q1003*H1003</f>
        <v>0</v>
      </c>
      <c r="S1003" s="183">
        <v>0</v>
      </c>
      <c r="T1003" s="184">
        <f>S1003*H1003</f>
        <v>0</v>
      </c>
      <c r="U1003" s="35"/>
      <c r="V1003" s="35"/>
      <c r="W1003" s="35"/>
      <c r="X1003" s="35"/>
      <c r="Y1003" s="35"/>
      <c r="Z1003" s="35"/>
      <c r="AA1003" s="35"/>
      <c r="AB1003" s="35"/>
      <c r="AC1003" s="35"/>
      <c r="AD1003" s="35"/>
      <c r="AE1003" s="35"/>
      <c r="AR1003" s="185" t="s">
        <v>276</v>
      </c>
      <c r="AT1003" s="185" t="s">
        <v>172</v>
      </c>
      <c r="AU1003" s="185" t="s">
        <v>84</v>
      </c>
      <c r="AY1003" s="18" t="s">
        <v>170</v>
      </c>
      <c r="BE1003" s="186">
        <f>IF(N1003="základní",J1003,0)</f>
        <v>0</v>
      </c>
      <c r="BF1003" s="186">
        <f>IF(N1003="snížená",J1003,0)</f>
        <v>0</v>
      </c>
      <c r="BG1003" s="186">
        <f>IF(N1003="zákl. přenesená",J1003,0)</f>
        <v>0</v>
      </c>
      <c r="BH1003" s="186">
        <f>IF(N1003="sníž. přenesená",J1003,0)</f>
        <v>0</v>
      </c>
      <c r="BI1003" s="186">
        <f>IF(N1003="nulová",J1003,0)</f>
        <v>0</v>
      </c>
      <c r="BJ1003" s="18" t="s">
        <v>82</v>
      </c>
      <c r="BK1003" s="186">
        <f>ROUND(I1003*H1003,2)</f>
        <v>0</v>
      </c>
      <c r="BL1003" s="18" t="s">
        <v>276</v>
      </c>
      <c r="BM1003" s="185" t="s">
        <v>3875</v>
      </c>
    </row>
    <row r="1004" spans="1:65" s="2" customFormat="1" ht="39" x14ac:dyDescent="0.2">
      <c r="A1004" s="35"/>
      <c r="B1004" s="36"/>
      <c r="C1004" s="37"/>
      <c r="D1004" s="187" t="s">
        <v>179</v>
      </c>
      <c r="E1004" s="37"/>
      <c r="F1004" s="188" t="s">
        <v>1915</v>
      </c>
      <c r="G1004" s="37"/>
      <c r="H1004" s="37"/>
      <c r="I1004" s="189"/>
      <c r="J1004" s="37"/>
      <c r="K1004" s="37"/>
      <c r="L1004" s="40"/>
      <c r="M1004" s="190"/>
      <c r="N1004" s="191"/>
      <c r="O1004" s="65"/>
      <c r="P1004" s="65"/>
      <c r="Q1004" s="65"/>
      <c r="R1004" s="65"/>
      <c r="S1004" s="65"/>
      <c r="T1004" s="66"/>
      <c r="U1004" s="35"/>
      <c r="V1004" s="35"/>
      <c r="W1004" s="35"/>
      <c r="X1004" s="35"/>
      <c r="Y1004" s="35"/>
      <c r="Z1004" s="35"/>
      <c r="AA1004" s="35"/>
      <c r="AB1004" s="35"/>
      <c r="AC1004" s="35"/>
      <c r="AD1004" s="35"/>
      <c r="AE1004" s="35"/>
      <c r="AT1004" s="18" t="s">
        <v>179</v>
      </c>
      <c r="AU1004" s="18" t="s">
        <v>84</v>
      </c>
    </row>
    <row r="1005" spans="1:65" s="13" customFormat="1" x14ac:dyDescent="0.2">
      <c r="B1005" s="192"/>
      <c r="C1005" s="193"/>
      <c r="D1005" s="187" t="s">
        <v>181</v>
      </c>
      <c r="E1005" s="194" t="s">
        <v>19</v>
      </c>
      <c r="F1005" s="195" t="s">
        <v>3876</v>
      </c>
      <c r="G1005" s="193"/>
      <c r="H1005" s="196">
        <v>443.36</v>
      </c>
      <c r="I1005" s="197"/>
      <c r="J1005" s="193"/>
      <c r="K1005" s="193"/>
      <c r="L1005" s="198"/>
      <c r="M1005" s="199"/>
      <c r="N1005" s="200"/>
      <c r="O1005" s="200"/>
      <c r="P1005" s="200"/>
      <c r="Q1005" s="200"/>
      <c r="R1005" s="200"/>
      <c r="S1005" s="200"/>
      <c r="T1005" s="201"/>
      <c r="AT1005" s="202" t="s">
        <v>181</v>
      </c>
      <c r="AU1005" s="202" t="s">
        <v>84</v>
      </c>
      <c r="AV1005" s="13" t="s">
        <v>84</v>
      </c>
      <c r="AW1005" s="13" t="s">
        <v>35</v>
      </c>
      <c r="AX1005" s="13" t="s">
        <v>74</v>
      </c>
      <c r="AY1005" s="202" t="s">
        <v>170</v>
      </c>
    </row>
    <row r="1006" spans="1:65" s="13" customFormat="1" x14ac:dyDescent="0.2">
      <c r="B1006" s="192"/>
      <c r="C1006" s="193"/>
      <c r="D1006" s="187" t="s">
        <v>181</v>
      </c>
      <c r="E1006" s="194" t="s">
        <v>19</v>
      </c>
      <c r="F1006" s="195" t="s">
        <v>3877</v>
      </c>
      <c r="G1006" s="193"/>
      <c r="H1006" s="196">
        <v>-17.108000000000001</v>
      </c>
      <c r="I1006" s="197"/>
      <c r="J1006" s="193"/>
      <c r="K1006" s="193"/>
      <c r="L1006" s="198"/>
      <c r="M1006" s="199"/>
      <c r="N1006" s="200"/>
      <c r="O1006" s="200"/>
      <c r="P1006" s="200"/>
      <c r="Q1006" s="200"/>
      <c r="R1006" s="200"/>
      <c r="S1006" s="200"/>
      <c r="T1006" s="201"/>
      <c r="AT1006" s="202" t="s">
        <v>181</v>
      </c>
      <c r="AU1006" s="202" t="s">
        <v>84</v>
      </c>
      <c r="AV1006" s="13" t="s">
        <v>84</v>
      </c>
      <c r="AW1006" s="13" t="s">
        <v>35</v>
      </c>
      <c r="AX1006" s="13" t="s">
        <v>74</v>
      </c>
      <c r="AY1006" s="202" t="s">
        <v>170</v>
      </c>
    </row>
    <row r="1007" spans="1:65" s="2" customFormat="1" ht="16.5" customHeight="1" x14ac:dyDescent="0.2">
      <c r="A1007" s="35"/>
      <c r="B1007" s="36"/>
      <c r="C1007" s="214" t="s">
        <v>1799</v>
      </c>
      <c r="D1007" s="214" t="s">
        <v>239</v>
      </c>
      <c r="E1007" s="215" t="s">
        <v>1919</v>
      </c>
      <c r="F1007" s="216" t="s">
        <v>1920</v>
      </c>
      <c r="G1007" s="217" t="s">
        <v>175</v>
      </c>
      <c r="H1007" s="218">
        <v>4.8609999999999998</v>
      </c>
      <c r="I1007" s="219"/>
      <c r="J1007" s="220">
        <f>ROUND(I1007*H1007,2)</f>
        <v>0</v>
      </c>
      <c r="K1007" s="216" t="s">
        <v>176</v>
      </c>
      <c r="L1007" s="221"/>
      <c r="M1007" s="222" t="s">
        <v>19</v>
      </c>
      <c r="N1007" s="223" t="s">
        <v>45</v>
      </c>
      <c r="O1007" s="65"/>
      <c r="P1007" s="183">
        <f>O1007*H1007</f>
        <v>0</v>
      </c>
      <c r="Q1007" s="183">
        <v>0.55000000000000004</v>
      </c>
      <c r="R1007" s="183">
        <f>Q1007*H1007</f>
        <v>2.6735500000000001</v>
      </c>
      <c r="S1007" s="183">
        <v>0</v>
      </c>
      <c r="T1007" s="184">
        <f>S1007*H1007</f>
        <v>0</v>
      </c>
      <c r="U1007" s="35"/>
      <c r="V1007" s="35"/>
      <c r="W1007" s="35"/>
      <c r="X1007" s="35"/>
      <c r="Y1007" s="35"/>
      <c r="Z1007" s="35"/>
      <c r="AA1007" s="35"/>
      <c r="AB1007" s="35"/>
      <c r="AC1007" s="35"/>
      <c r="AD1007" s="35"/>
      <c r="AE1007" s="35"/>
      <c r="AR1007" s="185" t="s">
        <v>426</v>
      </c>
      <c r="AT1007" s="185" t="s">
        <v>239</v>
      </c>
      <c r="AU1007" s="185" t="s">
        <v>84</v>
      </c>
      <c r="AY1007" s="18" t="s">
        <v>170</v>
      </c>
      <c r="BE1007" s="186">
        <f>IF(N1007="základní",J1007,0)</f>
        <v>0</v>
      </c>
      <c r="BF1007" s="186">
        <f>IF(N1007="snížená",J1007,0)</f>
        <v>0</v>
      </c>
      <c r="BG1007" s="186">
        <f>IF(N1007="zákl. přenesená",J1007,0)</f>
        <v>0</v>
      </c>
      <c r="BH1007" s="186">
        <f>IF(N1007="sníž. přenesená",J1007,0)</f>
        <v>0</v>
      </c>
      <c r="BI1007" s="186">
        <f>IF(N1007="nulová",J1007,0)</f>
        <v>0</v>
      </c>
      <c r="BJ1007" s="18" t="s">
        <v>82</v>
      </c>
      <c r="BK1007" s="186">
        <f>ROUND(I1007*H1007,2)</f>
        <v>0</v>
      </c>
      <c r="BL1007" s="18" t="s">
        <v>276</v>
      </c>
      <c r="BM1007" s="185" t="s">
        <v>3878</v>
      </c>
    </row>
    <row r="1008" spans="1:65" s="13" customFormat="1" x14ac:dyDescent="0.2">
      <c r="B1008" s="192"/>
      <c r="C1008" s="193"/>
      <c r="D1008" s="187" t="s">
        <v>181</v>
      </c>
      <c r="E1008" s="194" t="s">
        <v>19</v>
      </c>
      <c r="F1008" s="195" t="s">
        <v>3879</v>
      </c>
      <c r="G1008" s="193"/>
      <c r="H1008" s="196">
        <v>4.2629999999999999</v>
      </c>
      <c r="I1008" s="197"/>
      <c r="J1008" s="193"/>
      <c r="K1008" s="193"/>
      <c r="L1008" s="198"/>
      <c r="M1008" s="199"/>
      <c r="N1008" s="200"/>
      <c r="O1008" s="200"/>
      <c r="P1008" s="200"/>
      <c r="Q1008" s="200"/>
      <c r="R1008" s="200"/>
      <c r="S1008" s="200"/>
      <c r="T1008" s="201"/>
      <c r="AT1008" s="202" t="s">
        <v>181</v>
      </c>
      <c r="AU1008" s="202" t="s">
        <v>84</v>
      </c>
      <c r="AV1008" s="13" t="s">
        <v>84</v>
      </c>
      <c r="AW1008" s="13" t="s">
        <v>35</v>
      </c>
      <c r="AX1008" s="13" t="s">
        <v>74</v>
      </c>
      <c r="AY1008" s="202" t="s">
        <v>170</v>
      </c>
    </row>
    <row r="1009" spans="1:65" s="13" customFormat="1" x14ac:dyDescent="0.2">
      <c r="B1009" s="192"/>
      <c r="C1009" s="193"/>
      <c r="D1009" s="187" t="s">
        <v>181</v>
      </c>
      <c r="E1009" s="194" t="s">
        <v>19</v>
      </c>
      <c r="F1009" s="195" t="s">
        <v>3880</v>
      </c>
      <c r="G1009" s="193"/>
      <c r="H1009" s="196">
        <v>0.156</v>
      </c>
      <c r="I1009" s="197"/>
      <c r="J1009" s="193"/>
      <c r="K1009" s="193"/>
      <c r="L1009" s="198"/>
      <c r="M1009" s="199"/>
      <c r="N1009" s="200"/>
      <c r="O1009" s="200"/>
      <c r="P1009" s="200"/>
      <c r="Q1009" s="200"/>
      <c r="R1009" s="200"/>
      <c r="S1009" s="200"/>
      <c r="T1009" s="201"/>
      <c r="AT1009" s="202" t="s">
        <v>181</v>
      </c>
      <c r="AU1009" s="202" t="s">
        <v>84</v>
      </c>
      <c r="AV1009" s="13" t="s">
        <v>84</v>
      </c>
      <c r="AW1009" s="13" t="s">
        <v>35</v>
      </c>
      <c r="AX1009" s="13" t="s">
        <v>74</v>
      </c>
      <c r="AY1009" s="202" t="s">
        <v>170</v>
      </c>
    </row>
    <row r="1010" spans="1:65" s="13" customFormat="1" x14ac:dyDescent="0.2">
      <c r="B1010" s="192"/>
      <c r="C1010" s="193"/>
      <c r="D1010" s="187" t="s">
        <v>181</v>
      </c>
      <c r="E1010" s="193"/>
      <c r="F1010" s="195" t="s">
        <v>3881</v>
      </c>
      <c r="G1010" s="193"/>
      <c r="H1010" s="196">
        <v>4.8609999999999998</v>
      </c>
      <c r="I1010" s="197"/>
      <c r="J1010" s="193"/>
      <c r="K1010" s="193"/>
      <c r="L1010" s="198"/>
      <c r="M1010" s="199"/>
      <c r="N1010" s="200"/>
      <c r="O1010" s="200"/>
      <c r="P1010" s="200"/>
      <c r="Q1010" s="200"/>
      <c r="R1010" s="200"/>
      <c r="S1010" s="200"/>
      <c r="T1010" s="201"/>
      <c r="AT1010" s="202" t="s">
        <v>181</v>
      </c>
      <c r="AU1010" s="202" t="s">
        <v>84</v>
      </c>
      <c r="AV1010" s="13" t="s">
        <v>84</v>
      </c>
      <c r="AW1010" s="13" t="s">
        <v>4</v>
      </c>
      <c r="AX1010" s="13" t="s">
        <v>82</v>
      </c>
      <c r="AY1010" s="202" t="s">
        <v>170</v>
      </c>
    </row>
    <row r="1011" spans="1:65" s="2" customFormat="1" ht="16.5" customHeight="1" x14ac:dyDescent="0.2">
      <c r="A1011" s="35"/>
      <c r="B1011" s="36"/>
      <c r="C1011" s="174" t="s">
        <v>1803</v>
      </c>
      <c r="D1011" s="174" t="s">
        <v>172</v>
      </c>
      <c r="E1011" s="175" t="s">
        <v>1924</v>
      </c>
      <c r="F1011" s="176" t="s">
        <v>1925</v>
      </c>
      <c r="G1011" s="177" t="s">
        <v>272</v>
      </c>
      <c r="H1011" s="178">
        <v>448.8</v>
      </c>
      <c r="I1011" s="179"/>
      <c r="J1011" s="180">
        <f>ROUND(I1011*H1011,2)</f>
        <v>0</v>
      </c>
      <c r="K1011" s="176" t="s">
        <v>176</v>
      </c>
      <c r="L1011" s="40"/>
      <c r="M1011" s="181" t="s">
        <v>19</v>
      </c>
      <c r="N1011" s="182" t="s">
        <v>45</v>
      </c>
      <c r="O1011" s="65"/>
      <c r="P1011" s="183">
        <f>O1011*H1011</f>
        <v>0</v>
      </c>
      <c r="Q1011" s="183">
        <v>0</v>
      </c>
      <c r="R1011" s="183">
        <f>Q1011*H1011</f>
        <v>0</v>
      </c>
      <c r="S1011" s="183">
        <v>0</v>
      </c>
      <c r="T1011" s="184">
        <f>S1011*H1011</f>
        <v>0</v>
      </c>
      <c r="U1011" s="35"/>
      <c r="V1011" s="35"/>
      <c r="W1011" s="35"/>
      <c r="X1011" s="35"/>
      <c r="Y1011" s="35"/>
      <c r="Z1011" s="35"/>
      <c r="AA1011" s="35"/>
      <c r="AB1011" s="35"/>
      <c r="AC1011" s="35"/>
      <c r="AD1011" s="35"/>
      <c r="AE1011" s="35"/>
      <c r="AR1011" s="185" t="s">
        <v>276</v>
      </c>
      <c r="AT1011" s="185" t="s">
        <v>172</v>
      </c>
      <c r="AU1011" s="185" t="s">
        <v>84</v>
      </c>
      <c r="AY1011" s="18" t="s">
        <v>170</v>
      </c>
      <c r="BE1011" s="186">
        <f>IF(N1011="základní",J1011,0)</f>
        <v>0</v>
      </c>
      <c r="BF1011" s="186">
        <f>IF(N1011="snížená",J1011,0)</f>
        <v>0</v>
      </c>
      <c r="BG1011" s="186">
        <f>IF(N1011="zákl. přenesená",J1011,0)</f>
        <v>0</v>
      </c>
      <c r="BH1011" s="186">
        <f>IF(N1011="sníž. přenesená",J1011,0)</f>
        <v>0</v>
      </c>
      <c r="BI1011" s="186">
        <f>IF(N1011="nulová",J1011,0)</f>
        <v>0</v>
      </c>
      <c r="BJ1011" s="18" t="s">
        <v>82</v>
      </c>
      <c r="BK1011" s="186">
        <f>ROUND(I1011*H1011,2)</f>
        <v>0</v>
      </c>
      <c r="BL1011" s="18" t="s">
        <v>276</v>
      </c>
      <c r="BM1011" s="185" t="s">
        <v>3882</v>
      </c>
    </row>
    <row r="1012" spans="1:65" s="2" customFormat="1" ht="39" x14ac:dyDescent="0.2">
      <c r="A1012" s="35"/>
      <c r="B1012" s="36"/>
      <c r="C1012" s="37"/>
      <c r="D1012" s="187" t="s">
        <v>179</v>
      </c>
      <c r="E1012" s="37"/>
      <c r="F1012" s="188" t="s">
        <v>1915</v>
      </c>
      <c r="G1012" s="37"/>
      <c r="H1012" s="37"/>
      <c r="I1012" s="189"/>
      <c r="J1012" s="37"/>
      <c r="K1012" s="37"/>
      <c r="L1012" s="40"/>
      <c r="M1012" s="190"/>
      <c r="N1012" s="191"/>
      <c r="O1012" s="65"/>
      <c r="P1012" s="65"/>
      <c r="Q1012" s="65"/>
      <c r="R1012" s="65"/>
      <c r="S1012" s="65"/>
      <c r="T1012" s="66"/>
      <c r="U1012" s="35"/>
      <c r="V1012" s="35"/>
      <c r="W1012" s="35"/>
      <c r="X1012" s="35"/>
      <c r="Y1012" s="35"/>
      <c r="Z1012" s="35"/>
      <c r="AA1012" s="35"/>
      <c r="AB1012" s="35"/>
      <c r="AC1012" s="35"/>
      <c r="AD1012" s="35"/>
      <c r="AE1012" s="35"/>
      <c r="AT1012" s="18" t="s">
        <v>179</v>
      </c>
      <c r="AU1012" s="18" t="s">
        <v>84</v>
      </c>
    </row>
    <row r="1013" spans="1:65" s="13" customFormat="1" x14ac:dyDescent="0.2">
      <c r="B1013" s="192"/>
      <c r="C1013" s="193"/>
      <c r="D1013" s="187" t="s">
        <v>181</v>
      </c>
      <c r="E1013" s="194" t="s">
        <v>19</v>
      </c>
      <c r="F1013" s="195" t="s">
        <v>3883</v>
      </c>
      <c r="G1013" s="193"/>
      <c r="H1013" s="196">
        <v>448.8</v>
      </c>
      <c r="I1013" s="197"/>
      <c r="J1013" s="193"/>
      <c r="K1013" s="193"/>
      <c r="L1013" s="198"/>
      <c r="M1013" s="199"/>
      <c r="N1013" s="200"/>
      <c r="O1013" s="200"/>
      <c r="P1013" s="200"/>
      <c r="Q1013" s="200"/>
      <c r="R1013" s="200"/>
      <c r="S1013" s="200"/>
      <c r="T1013" s="201"/>
      <c r="AT1013" s="202" t="s">
        <v>181</v>
      </c>
      <c r="AU1013" s="202" t="s">
        <v>84</v>
      </c>
      <c r="AV1013" s="13" t="s">
        <v>84</v>
      </c>
      <c r="AW1013" s="13" t="s">
        <v>35</v>
      </c>
      <c r="AX1013" s="13" t="s">
        <v>74</v>
      </c>
      <c r="AY1013" s="202" t="s">
        <v>170</v>
      </c>
    </row>
    <row r="1014" spans="1:65" s="2" customFormat="1" ht="16.5" customHeight="1" x14ac:dyDescent="0.2">
      <c r="A1014" s="35"/>
      <c r="B1014" s="36"/>
      <c r="C1014" s="214" t="s">
        <v>1809</v>
      </c>
      <c r="D1014" s="214" t="s">
        <v>239</v>
      </c>
      <c r="E1014" s="215" t="s">
        <v>1919</v>
      </c>
      <c r="F1014" s="216" t="s">
        <v>1920</v>
      </c>
      <c r="G1014" s="217" t="s">
        <v>175</v>
      </c>
      <c r="H1014" s="218">
        <v>1.1850000000000001</v>
      </c>
      <c r="I1014" s="219"/>
      <c r="J1014" s="220">
        <f>ROUND(I1014*H1014,2)</f>
        <v>0</v>
      </c>
      <c r="K1014" s="216" t="s">
        <v>176</v>
      </c>
      <c r="L1014" s="221"/>
      <c r="M1014" s="222" t="s">
        <v>19</v>
      </c>
      <c r="N1014" s="223" t="s">
        <v>45</v>
      </c>
      <c r="O1014" s="65"/>
      <c r="P1014" s="183">
        <f>O1014*H1014</f>
        <v>0</v>
      </c>
      <c r="Q1014" s="183">
        <v>0.55000000000000004</v>
      </c>
      <c r="R1014" s="183">
        <f>Q1014*H1014</f>
        <v>0.65175000000000005</v>
      </c>
      <c r="S1014" s="183">
        <v>0</v>
      </c>
      <c r="T1014" s="184">
        <f>S1014*H1014</f>
        <v>0</v>
      </c>
      <c r="U1014" s="35"/>
      <c r="V1014" s="35"/>
      <c r="W1014" s="35"/>
      <c r="X1014" s="35"/>
      <c r="Y1014" s="35"/>
      <c r="Z1014" s="35"/>
      <c r="AA1014" s="35"/>
      <c r="AB1014" s="35"/>
      <c r="AC1014" s="35"/>
      <c r="AD1014" s="35"/>
      <c r="AE1014" s="35"/>
      <c r="AR1014" s="185" t="s">
        <v>426</v>
      </c>
      <c r="AT1014" s="185" t="s">
        <v>239</v>
      </c>
      <c r="AU1014" s="185" t="s">
        <v>84</v>
      </c>
      <c r="AY1014" s="18" t="s">
        <v>170</v>
      </c>
      <c r="BE1014" s="186">
        <f>IF(N1014="základní",J1014,0)</f>
        <v>0</v>
      </c>
      <c r="BF1014" s="186">
        <f>IF(N1014="snížená",J1014,0)</f>
        <v>0</v>
      </c>
      <c r="BG1014" s="186">
        <f>IF(N1014="zákl. přenesená",J1014,0)</f>
        <v>0</v>
      </c>
      <c r="BH1014" s="186">
        <f>IF(N1014="sníž. přenesená",J1014,0)</f>
        <v>0</v>
      </c>
      <c r="BI1014" s="186">
        <f>IF(N1014="nulová",J1014,0)</f>
        <v>0</v>
      </c>
      <c r="BJ1014" s="18" t="s">
        <v>82</v>
      </c>
      <c r="BK1014" s="186">
        <f>ROUND(I1014*H1014,2)</f>
        <v>0</v>
      </c>
      <c r="BL1014" s="18" t="s">
        <v>276</v>
      </c>
      <c r="BM1014" s="185" t="s">
        <v>3884</v>
      </c>
    </row>
    <row r="1015" spans="1:65" s="13" customFormat="1" x14ac:dyDescent="0.2">
      <c r="B1015" s="192"/>
      <c r="C1015" s="193"/>
      <c r="D1015" s="187" t="s">
        <v>181</v>
      </c>
      <c r="E1015" s="194" t="s">
        <v>19</v>
      </c>
      <c r="F1015" s="195" t="s">
        <v>3885</v>
      </c>
      <c r="G1015" s="193"/>
      <c r="H1015" s="196">
        <v>1.077</v>
      </c>
      <c r="I1015" s="197"/>
      <c r="J1015" s="193"/>
      <c r="K1015" s="193"/>
      <c r="L1015" s="198"/>
      <c r="M1015" s="199"/>
      <c r="N1015" s="200"/>
      <c r="O1015" s="200"/>
      <c r="P1015" s="200"/>
      <c r="Q1015" s="200"/>
      <c r="R1015" s="200"/>
      <c r="S1015" s="200"/>
      <c r="T1015" s="201"/>
      <c r="AT1015" s="202" t="s">
        <v>181</v>
      </c>
      <c r="AU1015" s="202" t="s">
        <v>84</v>
      </c>
      <c r="AV1015" s="13" t="s">
        <v>84</v>
      </c>
      <c r="AW1015" s="13" t="s">
        <v>35</v>
      </c>
      <c r="AX1015" s="13" t="s">
        <v>74</v>
      </c>
      <c r="AY1015" s="202" t="s">
        <v>170</v>
      </c>
    </row>
    <row r="1016" spans="1:65" s="13" customFormat="1" x14ac:dyDescent="0.2">
      <c r="B1016" s="192"/>
      <c r="C1016" s="193"/>
      <c r="D1016" s="187" t="s">
        <v>181</v>
      </c>
      <c r="E1016" s="193"/>
      <c r="F1016" s="195" t="s">
        <v>3886</v>
      </c>
      <c r="G1016" s="193"/>
      <c r="H1016" s="196">
        <v>1.1850000000000001</v>
      </c>
      <c r="I1016" s="197"/>
      <c r="J1016" s="193"/>
      <c r="K1016" s="193"/>
      <c r="L1016" s="198"/>
      <c r="M1016" s="199"/>
      <c r="N1016" s="200"/>
      <c r="O1016" s="200"/>
      <c r="P1016" s="200"/>
      <c r="Q1016" s="200"/>
      <c r="R1016" s="200"/>
      <c r="S1016" s="200"/>
      <c r="T1016" s="201"/>
      <c r="AT1016" s="202" t="s">
        <v>181</v>
      </c>
      <c r="AU1016" s="202" t="s">
        <v>84</v>
      </c>
      <c r="AV1016" s="13" t="s">
        <v>84</v>
      </c>
      <c r="AW1016" s="13" t="s">
        <v>4</v>
      </c>
      <c r="AX1016" s="13" t="s">
        <v>82</v>
      </c>
      <c r="AY1016" s="202" t="s">
        <v>170</v>
      </c>
    </row>
    <row r="1017" spans="1:65" s="2" customFormat="1" ht="21.75" customHeight="1" x14ac:dyDescent="0.2">
      <c r="A1017" s="35"/>
      <c r="B1017" s="36"/>
      <c r="C1017" s="174" t="s">
        <v>1816</v>
      </c>
      <c r="D1017" s="174" t="s">
        <v>172</v>
      </c>
      <c r="E1017" s="175" t="s">
        <v>1933</v>
      </c>
      <c r="F1017" s="176" t="s">
        <v>1934</v>
      </c>
      <c r="G1017" s="177" t="s">
        <v>175</v>
      </c>
      <c r="H1017" s="178">
        <v>23.366</v>
      </c>
      <c r="I1017" s="179"/>
      <c r="J1017" s="180">
        <f>ROUND(I1017*H1017,2)</f>
        <v>0</v>
      </c>
      <c r="K1017" s="176" t="s">
        <v>176</v>
      </c>
      <c r="L1017" s="40"/>
      <c r="M1017" s="181" t="s">
        <v>19</v>
      </c>
      <c r="N1017" s="182" t="s">
        <v>45</v>
      </c>
      <c r="O1017" s="65"/>
      <c r="P1017" s="183">
        <f>O1017*H1017</f>
        <v>0</v>
      </c>
      <c r="Q1017" s="183">
        <v>2.3369999999999998E-2</v>
      </c>
      <c r="R1017" s="183">
        <f>Q1017*H1017</f>
        <v>0.54606341999999997</v>
      </c>
      <c r="S1017" s="183">
        <v>0</v>
      </c>
      <c r="T1017" s="184">
        <f>S1017*H1017</f>
        <v>0</v>
      </c>
      <c r="U1017" s="35"/>
      <c r="V1017" s="35"/>
      <c r="W1017" s="35"/>
      <c r="X1017" s="35"/>
      <c r="Y1017" s="35"/>
      <c r="Z1017" s="35"/>
      <c r="AA1017" s="35"/>
      <c r="AB1017" s="35"/>
      <c r="AC1017" s="35"/>
      <c r="AD1017" s="35"/>
      <c r="AE1017" s="35"/>
      <c r="AR1017" s="185" t="s">
        <v>276</v>
      </c>
      <c r="AT1017" s="185" t="s">
        <v>172</v>
      </c>
      <c r="AU1017" s="185" t="s">
        <v>84</v>
      </c>
      <c r="AY1017" s="18" t="s">
        <v>170</v>
      </c>
      <c r="BE1017" s="186">
        <f>IF(N1017="základní",J1017,0)</f>
        <v>0</v>
      </c>
      <c r="BF1017" s="186">
        <f>IF(N1017="snížená",J1017,0)</f>
        <v>0</v>
      </c>
      <c r="BG1017" s="186">
        <f>IF(N1017="zákl. přenesená",J1017,0)</f>
        <v>0</v>
      </c>
      <c r="BH1017" s="186">
        <f>IF(N1017="sníž. přenesená",J1017,0)</f>
        <v>0</v>
      </c>
      <c r="BI1017" s="186">
        <f>IF(N1017="nulová",J1017,0)</f>
        <v>0</v>
      </c>
      <c r="BJ1017" s="18" t="s">
        <v>82</v>
      </c>
      <c r="BK1017" s="186">
        <f>ROUND(I1017*H1017,2)</f>
        <v>0</v>
      </c>
      <c r="BL1017" s="18" t="s">
        <v>276</v>
      </c>
      <c r="BM1017" s="185" t="s">
        <v>3887</v>
      </c>
    </row>
    <row r="1018" spans="1:65" s="2" customFormat="1" ht="87.75" x14ac:dyDescent="0.2">
      <c r="A1018" s="35"/>
      <c r="B1018" s="36"/>
      <c r="C1018" s="37"/>
      <c r="D1018" s="187" t="s">
        <v>179</v>
      </c>
      <c r="E1018" s="37"/>
      <c r="F1018" s="188" t="s">
        <v>1936</v>
      </c>
      <c r="G1018" s="37"/>
      <c r="H1018" s="37"/>
      <c r="I1018" s="189"/>
      <c r="J1018" s="37"/>
      <c r="K1018" s="37"/>
      <c r="L1018" s="40"/>
      <c r="M1018" s="190"/>
      <c r="N1018" s="191"/>
      <c r="O1018" s="65"/>
      <c r="P1018" s="65"/>
      <c r="Q1018" s="65"/>
      <c r="R1018" s="65"/>
      <c r="S1018" s="65"/>
      <c r="T1018" s="66"/>
      <c r="U1018" s="35"/>
      <c r="V1018" s="35"/>
      <c r="W1018" s="35"/>
      <c r="X1018" s="35"/>
      <c r="Y1018" s="35"/>
      <c r="Z1018" s="35"/>
      <c r="AA1018" s="35"/>
      <c r="AB1018" s="35"/>
      <c r="AC1018" s="35"/>
      <c r="AD1018" s="35"/>
      <c r="AE1018" s="35"/>
      <c r="AT1018" s="18" t="s">
        <v>179</v>
      </c>
      <c r="AU1018" s="18" t="s">
        <v>84</v>
      </c>
    </row>
    <row r="1019" spans="1:65" s="2" customFormat="1" ht="16.5" customHeight="1" x14ac:dyDescent="0.2">
      <c r="A1019" s="35"/>
      <c r="B1019" s="36"/>
      <c r="C1019" s="174" t="s">
        <v>1822</v>
      </c>
      <c r="D1019" s="174" t="s">
        <v>172</v>
      </c>
      <c r="E1019" s="175" t="s">
        <v>1939</v>
      </c>
      <c r="F1019" s="176" t="s">
        <v>1940</v>
      </c>
      <c r="G1019" s="177" t="s">
        <v>248</v>
      </c>
      <c r="H1019" s="178">
        <v>35.677999999999997</v>
      </c>
      <c r="I1019" s="179"/>
      <c r="J1019" s="180">
        <f>ROUND(I1019*H1019,2)</f>
        <v>0</v>
      </c>
      <c r="K1019" s="176" t="s">
        <v>176</v>
      </c>
      <c r="L1019" s="40"/>
      <c r="M1019" s="181" t="s">
        <v>19</v>
      </c>
      <c r="N1019" s="182" t="s">
        <v>45</v>
      </c>
      <c r="O1019" s="65"/>
      <c r="P1019" s="183">
        <f>O1019*H1019</f>
        <v>0</v>
      </c>
      <c r="Q1019" s="183">
        <v>1.4800000000000001E-2</v>
      </c>
      <c r="R1019" s="183">
        <f>Q1019*H1019</f>
        <v>0.52803440000000001</v>
      </c>
      <c r="S1019" s="183">
        <v>0</v>
      </c>
      <c r="T1019" s="184">
        <f>S1019*H1019</f>
        <v>0</v>
      </c>
      <c r="U1019" s="35"/>
      <c r="V1019" s="35"/>
      <c r="W1019" s="35"/>
      <c r="X1019" s="35"/>
      <c r="Y1019" s="35"/>
      <c r="Z1019" s="35"/>
      <c r="AA1019" s="35"/>
      <c r="AB1019" s="35"/>
      <c r="AC1019" s="35"/>
      <c r="AD1019" s="35"/>
      <c r="AE1019" s="35"/>
      <c r="AR1019" s="185" t="s">
        <v>276</v>
      </c>
      <c r="AT1019" s="185" t="s">
        <v>172</v>
      </c>
      <c r="AU1019" s="185" t="s">
        <v>84</v>
      </c>
      <c r="AY1019" s="18" t="s">
        <v>170</v>
      </c>
      <c r="BE1019" s="186">
        <f>IF(N1019="základní",J1019,0)</f>
        <v>0</v>
      </c>
      <c r="BF1019" s="186">
        <f>IF(N1019="snížená",J1019,0)</f>
        <v>0</v>
      </c>
      <c r="BG1019" s="186">
        <f>IF(N1019="zákl. přenesená",J1019,0)</f>
        <v>0</v>
      </c>
      <c r="BH1019" s="186">
        <f>IF(N1019="sníž. přenesená",J1019,0)</f>
        <v>0</v>
      </c>
      <c r="BI1019" s="186">
        <f>IF(N1019="nulová",J1019,0)</f>
        <v>0</v>
      </c>
      <c r="BJ1019" s="18" t="s">
        <v>82</v>
      </c>
      <c r="BK1019" s="186">
        <f>ROUND(I1019*H1019,2)</f>
        <v>0</v>
      </c>
      <c r="BL1019" s="18" t="s">
        <v>276</v>
      </c>
      <c r="BM1019" s="185" t="s">
        <v>3888</v>
      </c>
    </row>
    <row r="1020" spans="1:65" s="2" customFormat="1" ht="107.25" x14ac:dyDescent="0.2">
      <c r="A1020" s="35"/>
      <c r="B1020" s="36"/>
      <c r="C1020" s="37"/>
      <c r="D1020" s="187" t="s">
        <v>179</v>
      </c>
      <c r="E1020" s="37"/>
      <c r="F1020" s="188" t="s">
        <v>1942</v>
      </c>
      <c r="G1020" s="37"/>
      <c r="H1020" s="37"/>
      <c r="I1020" s="189"/>
      <c r="J1020" s="37"/>
      <c r="K1020" s="37"/>
      <c r="L1020" s="40"/>
      <c r="M1020" s="190"/>
      <c r="N1020" s="191"/>
      <c r="O1020" s="65"/>
      <c r="P1020" s="65"/>
      <c r="Q1020" s="65"/>
      <c r="R1020" s="65"/>
      <c r="S1020" s="65"/>
      <c r="T1020" s="66"/>
      <c r="U1020" s="35"/>
      <c r="V1020" s="35"/>
      <c r="W1020" s="35"/>
      <c r="X1020" s="35"/>
      <c r="Y1020" s="35"/>
      <c r="Z1020" s="35"/>
      <c r="AA1020" s="35"/>
      <c r="AB1020" s="35"/>
      <c r="AC1020" s="35"/>
      <c r="AD1020" s="35"/>
      <c r="AE1020" s="35"/>
      <c r="AT1020" s="18" t="s">
        <v>179</v>
      </c>
      <c r="AU1020" s="18" t="s">
        <v>84</v>
      </c>
    </row>
    <row r="1021" spans="1:65" s="13" customFormat="1" x14ac:dyDescent="0.2">
      <c r="B1021" s="192"/>
      <c r="C1021" s="193"/>
      <c r="D1021" s="187" t="s">
        <v>181</v>
      </c>
      <c r="E1021" s="194" t="s">
        <v>19</v>
      </c>
      <c r="F1021" s="195" t="s">
        <v>1943</v>
      </c>
      <c r="G1021" s="193"/>
      <c r="H1021" s="196">
        <v>35.677999999999997</v>
      </c>
      <c r="I1021" s="197"/>
      <c r="J1021" s="193"/>
      <c r="K1021" s="193"/>
      <c r="L1021" s="198"/>
      <c r="M1021" s="199"/>
      <c r="N1021" s="200"/>
      <c r="O1021" s="200"/>
      <c r="P1021" s="200"/>
      <c r="Q1021" s="200"/>
      <c r="R1021" s="200"/>
      <c r="S1021" s="200"/>
      <c r="T1021" s="201"/>
      <c r="AT1021" s="202" t="s">
        <v>181</v>
      </c>
      <c r="AU1021" s="202" t="s">
        <v>84</v>
      </c>
      <c r="AV1021" s="13" t="s">
        <v>84</v>
      </c>
      <c r="AW1021" s="13" t="s">
        <v>35</v>
      </c>
      <c r="AX1021" s="13" t="s">
        <v>74</v>
      </c>
      <c r="AY1021" s="202" t="s">
        <v>170</v>
      </c>
    </row>
    <row r="1022" spans="1:65" s="2" customFormat="1" ht="21.75" customHeight="1" x14ac:dyDescent="0.2">
      <c r="A1022" s="35"/>
      <c r="B1022" s="36"/>
      <c r="C1022" s="174" t="s">
        <v>1828</v>
      </c>
      <c r="D1022" s="174" t="s">
        <v>172</v>
      </c>
      <c r="E1022" s="175" t="s">
        <v>1945</v>
      </c>
      <c r="F1022" s="176" t="s">
        <v>1946</v>
      </c>
      <c r="G1022" s="177" t="s">
        <v>248</v>
      </c>
      <c r="H1022" s="178">
        <v>36.707999999999998</v>
      </c>
      <c r="I1022" s="179"/>
      <c r="J1022" s="180">
        <f>ROUND(I1022*H1022,2)</f>
        <v>0</v>
      </c>
      <c r="K1022" s="176" t="s">
        <v>176</v>
      </c>
      <c r="L1022" s="40"/>
      <c r="M1022" s="181" t="s">
        <v>19</v>
      </c>
      <c r="N1022" s="182" t="s">
        <v>45</v>
      </c>
      <c r="O1022" s="65"/>
      <c r="P1022" s="183">
        <f>O1022*H1022</f>
        <v>0</v>
      </c>
      <c r="Q1022" s="183">
        <v>7.6E-3</v>
      </c>
      <c r="R1022" s="183">
        <f>Q1022*H1022</f>
        <v>0.27898079999999997</v>
      </c>
      <c r="S1022" s="183">
        <v>0</v>
      </c>
      <c r="T1022" s="184">
        <f>S1022*H1022</f>
        <v>0</v>
      </c>
      <c r="U1022" s="35"/>
      <c r="V1022" s="35"/>
      <c r="W1022" s="35"/>
      <c r="X1022" s="35"/>
      <c r="Y1022" s="35"/>
      <c r="Z1022" s="35"/>
      <c r="AA1022" s="35"/>
      <c r="AB1022" s="35"/>
      <c r="AC1022" s="35"/>
      <c r="AD1022" s="35"/>
      <c r="AE1022" s="35"/>
      <c r="AR1022" s="185" t="s">
        <v>276</v>
      </c>
      <c r="AT1022" s="185" t="s">
        <v>172</v>
      </c>
      <c r="AU1022" s="185" t="s">
        <v>84</v>
      </c>
      <c r="AY1022" s="18" t="s">
        <v>170</v>
      </c>
      <c r="BE1022" s="186">
        <f>IF(N1022="základní",J1022,0)</f>
        <v>0</v>
      </c>
      <c r="BF1022" s="186">
        <f>IF(N1022="snížená",J1022,0)</f>
        <v>0</v>
      </c>
      <c r="BG1022" s="186">
        <f>IF(N1022="zákl. přenesená",J1022,0)</f>
        <v>0</v>
      </c>
      <c r="BH1022" s="186">
        <f>IF(N1022="sníž. přenesená",J1022,0)</f>
        <v>0</v>
      </c>
      <c r="BI1022" s="186">
        <f>IF(N1022="nulová",J1022,0)</f>
        <v>0</v>
      </c>
      <c r="BJ1022" s="18" t="s">
        <v>82</v>
      </c>
      <c r="BK1022" s="186">
        <f>ROUND(I1022*H1022,2)</f>
        <v>0</v>
      </c>
      <c r="BL1022" s="18" t="s">
        <v>276</v>
      </c>
      <c r="BM1022" s="185" t="s">
        <v>3889</v>
      </c>
    </row>
    <row r="1023" spans="1:65" s="2" customFormat="1" ht="107.25" x14ac:dyDescent="0.2">
      <c r="A1023" s="35"/>
      <c r="B1023" s="36"/>
      <c r="C1023" s="37"/>
      <c r="D1023" s="187" t="s">
        <v>179</v>
      </c>
      <c r="E1023" s="37"/>
      <c r="F1023" s="188" t="s">
        <v>1942</v>
      </c>
      <c r="G1023" s="37"/>
      <c r="H1023" s="37"/>
      <c r="I1023" s="189"/>
      <c r="J1023" s="37"/>
      <c r="K1023" s="37"/>
      <c r="L1023" s="40"/>
      <c r="M1023" s="190"/>
      <c r="N1023" s="191"/>
      <c r="O1023" s="65"/>
      <c r="P1023" s="65"/>
      <c r="Q1023" s="65"/>
      <c r="R1023" s="65"/>
      <c r="S1023" s="65"/>
      <c r="T1023" s="66"/>
      <c r="U1023" s="35"/>
      <c r="V1023" s="35"/>
      <c r="W1023" s="35"/>
      <c r="X1023" s="35"/>
      <c r="Y1023" s="35"/>
      <c r="Z1023" s="35"/>
      <c r="AA1023" s="35"/>
      <c r="AB1023" s="35"/>
      <c r="AC1023" s="35"/>
      <c r="AD1023" s="35"/>
      <c r="AE1023" s="35"/>
      <c r="AT1023" s="18" t="s">
        <v>179</v>
      </c>
      <c r="AU1023" s="18" t="s">
        <v>84</v>
      </c>
    </row>
    <row r="1024" spans="1:65" s="13" customFormat="1" x14ac:dyDescent="0.2">
      <c r="B1024" s="192"/>
      <c r="C1024" s="193"/>
      <c r="D1024" s="187" t="s">
        <v>181</v>
      </c>
      <c r="E1024" s="194" t="s">
        <v>19</v>
      </c>
      <c r="F1024" s="195" t="s">
        <v>3890</v>
      </c>
      <c r="G1024" s="193"/>
      <c r="H1024" s="196">
        <v>36.707999999999998</v>
      </c>
      <c r="I1024" s="197"/>
      <c r="J1024" s="193"/>
      <c r="K1024" s="193"/>
      <c r="L1024" s="198"/>
      <c r="M1024" s="199"/>
      <c r="N1024" s="200"/>
      <c r="O1024" s="200"/>
      <c r="P1024" s="200"/>
      <c r="Q1024" s="200"/>
      <c r="R1024" s="200"/>
      <c r="S1024" s="200"/>
      <c r="T1024" s="201"/>
      <c r="AT1024" s="202" t="s">
        <v>181</v>
      </c>
      <c r="AU1024" s="202" t="s">
        <v>84</v>
      </c>
      <c r="AV1024" s="13" t="s">
        <v>84</v>
      </c>
      <c r="AW1024" s="13" t="s">
        <v>35</v>
      </c>
      <c r="AX1024" s="13" t="s">
        <v>74</v>
      </c>
      <c r="AY1024" s="202" t="s">
        <v>170</v>
      </c>
    </row>
    <row r="1025" spans="1:65" s="2" customFormat="1" ht="21.75" customHeight="1" x14ac:dyDescent="0.2">
      <c r="A1025" s="35"/>
      <c r="B1025" s="36"/>
      <c r="C1025" s="174" t="s">
        <v>1834</v>
      </c>
      <c r="D1025" s="174" t="s">
        <v>172</v>
      </c>
      <c r="E1025" s="175" t="s">
        <v>1950</v>
      </c>
      <c r="F1025" s="176" t="s">
        <v>1951</v>
      </c>
      <c r="G1025" s="177" t="s">
        <v>248</v>
      </c>
      <c r="H1025" s="178">
        <v>48.88</v>
      </c>
      <c r="I1025" s="179"/>
      <c r="J1025" s="180">
        <f>ROUND(I1025*H1025,2)</f>
        <v>0</v>
      </c>
      <c r="K1025" s="176" t="s">
        <v>176</v>
      </c>
      <c r="L1025" s="40"/>
      <c r="M1025" s="181" t="s">
        <v>19</v>
      </c>
      <c r="N1025" s="182" t="s">
        <v>45</v>
      </c>
      <c r="O1025" s="65"/>
      <c r="P1025" s="183">
        <f>O1025*H1025</f>
        <v>0</v>
      </c>
      <c r="Q1025" s="183">
        <v>1.3429999999999999E-2</v>
      </c>
      <c r="R1025" s="183">
        <f>Q1025*H1025</f>
        <v>0.6564584</v>
      </c>
      <c r="S1025" s="183">
        <v>0</v>
      </c>
      <c r="T1025" s="184">
        <f>S1025*H1025</f>
        <v>0</v>
      </c>
      <c r="U1025" s="35"/>
      <c r="V1025" s="35"/>
      <c r="W1025" s="35"/>
      <c r="X1025" s="35"/>
      <c r="Y1025" s="35"/>
      <c r="Z1025" s="35"/>
      <c r="AA1025" s="35"/>
      <c r="AB1025" s="35"/>
      <c r="AC1025" s="35"/>
      <c r="AD1025" s="35"/>
      <c r="AE1025" s="35"/>
      <c r="AR1025" s="185" t="s">
        <v>276</v>
      </c>
      <c r="AT1025" s="185" t="s">
        <v>172</v>
      </c>
      <c r="AU1025" s="185" t="s">
        <v>84</v>
      </c>
      <c r="AY1025" s="18" t="s">
        <v>170</v>
      </c>
      <c r="BE1025" s="186">
        <f>IF(N1025="základní",J1025,0)</f>
        <v>0</v>
      </c>
      <c r="BF1025" s="186">
        <f>IF(N1025="snížená",J1025,0)</f>
        <v>0</v>
      </c>
      <c r="BG1025" s="186">
        <f>IF(N1025="zákl. přenesená",J1025,0)</f>
        <v>0</v>
      </c>
      <c r="BH1025" s="186">
        <f>IF(N1025="sníž. přenesená",J1025,0)</f>
        <v>0</v>
      </c>
      <c r="BI1025" s="186">
        <f>IF(N1025="nulová",J1025,0)</f>
        <v>0</v>
      </c>
      <c r="BJ1025" s="18" t="s">
        <v>82</v>
      </c>
      <c r="BK1025" s="186">
        <f>ROUND(I1025*H1025,2)</f>
        <v>0</v>
      </c>
      <c r="BL1025" s="18" t="s">
        <v>276</v>
      </c>
      <c r="BM1025" s="185" t="s">
        <v>3891</v>
      </c>
    </row>
    <row r="1026" spans="1:65" s="2" customFormat="1" ht="107.25" x14ac:dyDescent="0.2">
      <c r="A1026" s="35"/>
      <c r="B1026" s="36"/>
      <c r="C1026" s="37"/>
      <c r="D1026" s="187" t="s">
        <v>179</v>
      </c>
      <c r="E1026" s="37"/>
      <c r="F1026" s="188" t="s">
        <v>1942</v>
      </c>
      <c r="G1026" s="37"/>
      <c r="H1026" s="37"/>
      <c r="I1026" s="189"/>
      <c r="J1026" s="37"/>
      <c r="K1026" s="37"/>
      <c r="L1026" s="40"/>
      <c r="M1026" s="190"/>
      <c r="N1026" s="191"/>
      <c r="O1026" s="65"/>
      <c r="P1026" s="65"/>
      <c r="Q1026" s="65"/>
      <c r="R1026" s="65"/>
      <c r="S1026" s="65"/>
      <c r="T1026" s="66"/>
      <c r="U1026" s="35"/>
      <c r="V1026" s="35"/>
      <c r="W1026" s="35"/>
      <c r="X1026" s="35"/>
      <c r="Y1026" s="35"/>
      <c r="Z1026" s="35"/>
      <c r="AA1026" s="35"/>
      <c r="AB1026" s="35"/>
      <c r="AC1026" s="35"/>
      <c r="AD1026" s="35"/>
      <c r="AE1026" s="35"/>
      <c r="AT1026" s="18" t="s">
        <v>179</v>
      </c>
      <c r="AU1026" s="18" t="s">
        <v>84</v>
      </c>
    </row>
    <row r="1027" spans="1:65" s="13" customFormat="1" x14ac:dyDescent="0.2">
      <c r="B1027" s="192"/>
      <c r="C1027" s="193"/>
      <c r="D1027" s="187" t="s">
        <v>181</v>
      </c>
      <c r="E1027" s="194" t="s">
        <v>19</v>
      </c>
      <c r="F1027" s="195" t="s">
        <v>1953</v>
      </c>
      <c r="G1027" s="193"/>
      <c r="H1027" s="196">
        <v>48.88</v>
      </c>
      <c r="I1027" s="197"/>
      <c r="J1027" s="193"/>
      <c r="K1027" s="193"/>
      <c r="L1027" s="198"/>
      <c r="M1027" s="199"/>
      <c r="N1027" s="200"/>
      <c r="O1027" s="200"/>
      <c r="P1027" s="200"/>
      <c r="Q1027" s="200"/>
      <c r="R1027" s="200"/>
      <c r="S1027" s="200"/>
      <c r="T1027" s="201"/>
      <c r="AT1027" s="202" t="s">
        <v>181</v>
      </c>
      <c r="AU1027" s="202" t="s">
        <v>84</v>
      </c>
      <c r="AV1027" s="13" t="s">
        <v>84</v>
      </c>
      <c r="AW1027" s="13" t="s">
        <v>35</v>
      </c>
      <c r="AX1027" s="13" t="s">
        <v>74</v>
      </c>
      <c r="AY1027" s="202" t="s">
        <v>170</v>
      </c>
    </row>
    <row r="1028" spans="1:65" s="2" customFormat="1" ht="24" x14ac:dyDescent="0.2">
      <c r="A1028" s="35"/>
      <c r="B1028" s="36"/>
      <c r="C1028" s="174" t="s">
        <v>1840</v>
      </c>
      <c r="D1028" s="174" t="s">
        <v>172</v>
      </c>
      <c r="E1028" s="175" t="s">
        <v>1965</v>
      </c>
      <c r="F1028" s="176" t="s">
        <v>1966</v>
      </c>
      <c r="G1028" s="177" t="s">
        <v>1153</v>
      </c>
      <c r="H1028" s="224"/>
      <c r="I1028" s="179"/>
      <c r="J1028" s="180">
        <f>ROUND(I1028*H1028,2)</f>
        <v>0</v>
      </c>
      <c r="K1028" s="176" t="s">
        <v>176</v>
      </c>
      <c r="L1028" s="40"/>
      <c r="M1028" s="181" t="s">
        <v>19</v>
      </c>
      <c r="N1028" s="182" t="s">
        <v>45</v>
      </c>
      <c r="O1028" s="65"/>
      <c r="P1028" s="183">
        <f>O1028*H1028</f>
        <v>0</v>
      </c>
      <c r="Q1028" s="183">
        <v>0</v>
      </c>
      <c r="R1028" s="183">
        <f>Q1028*H1028</f>
        <v>0</v>
      </c>
      <c r="S1028" s="183">
        <v>0</v>
      </c>
      <c r="T1028" s="184">
        <f>S1028*H1028</f>
        <v>0</v>
      </c>
      <c r="U1028" s="35"/>
      <c r="V1028" s="35"/>
      <c r="W1028" s="35"/>
      <c r="X1028" s="35"/>
      <c r="Y1028" s="35"/>
      <c r="Z1028" s="35"/>
      <c r="AA1028" s="35"/>
      <c r="AB1028" s="35"/>
      <c r="AC1028" s="35"/>
      <c r="AD1028" s="35"/>
      <c r="AE1028" s="35"/>
      <c r="AR1028" s="185" t="s">
        <v>276</v>
      </c>
      <c r="AT1028" s="185" t="s">
        <v>172</v>
      </c>
      <c r="AU1028" s="185" t="s">
        <v>84</v>
      </c>
      <c r="AY1028" s="18" t="s">
        <v>170</v>
      </c>
      <c r="BE1028" s="186">
        <f>IF(N1028="základní",J1028,0)</f>
        <v>0</v>
      </c>
      <c r="BF1028" s="186">
        <f>IF(N1028="snížená",J1028,0)</f>
        <v>0</v>
      </c>
      <c r="BG1028" s="186">
        <f>IF(N1028="zákl. přenesená",J1028,0)</f>
        <v>0</v>
      </c>
      <c r="BH1028" s="186">
        <f>IF(N1028="sníž. přenesená",J1028,0)</f>
        <v>0</v>
      </c>
      <c r="BI1028" s="186">
        <f>IF(N1028="nulová",J1028,0)</f>
        <v>0</v>
      </c>
      <c r="BJ1028" s="18" t="s">
        <v>82</v>
      </c>
      <c r="BK1028" s="186">
        <f>ROUND(I1028*H1028,2)</f>
        <v>0</v>
      </c>
      <c r="BL1028" s="18" t="s">
        <v>276</v>
      </c>
      <c r="BM1028" s="185" t="s">
        <v>3892</v>
      </c>
    </row>
    <row r="1029" spans="1:65" s="2" customFormat="1" ht="78" x14ac:dyDescent="0.2">
      <c r="A1029" s="35"/>
      <c r="B1029" s="36"/>
      <c r="C1029" s="37"/>
      <c r="D1029" s="187" t="s">
        <v>179</v>
      </c>
      <c r="E1029" s="37"/>
      <c r="F1029" s="188" t="s">
        <v>1192</v>
      </c>
      <c r="G1029" s="37"/>
      <c r="H1029" s="37"/>
      <c r="I1029" s="189"/>
      <c r="J1029" s="37"/>
      <c r="K1029" s="37"/>
      <c r="L1029" s="40"/>
      <c r="M1029" s="190"/>
      <c r="N1029" s="191"/>
      <c r="O1029" s="65"/>
      <c r="P1029" s="65"/>
      <c r="Q1029" s="65"/>
      <c r="R1029" s="65"/>
      <c r="S1029" s="65"/>
      <c r="T1029" s="66"/>
      <c r="U1029" s="35"/>
      <c r="V1029" s="35"/>
      <c r="W1029" s="35"/>
      <c r="X1029" s="35"/>
      <c r="Y1029" s="35"/>
      <c r="Z1029" s="35"/>
      <c r="AA1029" s="35"/>
      <c r="AB1029" s="35"/>
      <c r="AC1029" s="35"/>
      <c r="AD1029" s="35"/>
      <c r="AE1029" s="35"/>
      <c r="AT1029" s="18" t="s">
        <v>179</v>
      </c>
      <c r="AU1029" s="18" t="s">
        <v>84</v>
      </c>
    </row>
    <row r="1030" spans="1:65" s="12" customFormat="1" ht="22.9" customHeight="1" x14ac:dyDescent="0.2">
      <c r="B1030" s="158"/>
      <c r="C1030" s="159"/>
      <c r="D1030" s="160" t="s">
        <v>73</v>
      </c>
      <c r="E1030" s="172" t="s">
        <v>1968</v>
      </c>
      <c r="F1030" s="172" t="s">
        <v>1969</v>
      </c>
      <c r="G1030" s="159"/>
      <c r="H1030" s="159"/>
      <c r="I1030" s="162"/>
      <c r="J1030" s="173">
        <f>BK1030</f>
        <v>0</v>
      </c>
      <c r="K1030" s="159"/>
      <c r="L1030" s="164"/>
      <c r="M1030" s="165"/>
      <c r="N1030" s="166"/>
      <c r="O1030" s="166"/>
      <c r="P1030" s="167">
        <f>SUM(P1031:P1082)</f>
        <v>0</v>
      </c>
      <c r="Q1030" s="166"/>
      <c r="R1030" s="167">
        <f>SUM(R1031:R1082)</f>
        <v>15.340848679999999</v>
      </c>
      <c r="S1030" s="166"/>
      <c r="T1030" s="168">
        <f>SUM(T1031:T1082)</f>
        <v>0</v>
      </c>
      <c r="AR1030" s="169" t="s">
        <v>84</v>
      </c>
      <c r="AT1030" s="170" t="s">
        <v>73</v>
      </c>
      <c r="AU1030" s="170" t="s">
        <v>82</v>
      </c>
      <c r="AY1030" s="169" t="s">
        <v>170</v>
      </c>
      <c r="BK1030" s="171">
        <f>SUM(BK1031:BK1082)</f>
        <v>0</v>
      </c>
    </row>
    <row r="1031" spans="1:65" s="2" customFormat="1" ht="33" customHeight="1" x14ac:dyDescent="0.2">
      <c r="A1031" s="35"/>
      <c r="B1031" s="36"/>
      <c r="C1031" s="174" t="s">
        <v>1845</v>
      </c>
      <c r="D1031" s="174" t="s">
        <v>172</v>
      </c>
      <c r="E1031" s="175" t="s">
        <v>3893</v>
      </c>
      <c r="F1031" s="176" t="s">
        <v>3894</v>
      </c>
      <c r="G1031" s="177" t="s">
        <v>248</v>
      </c>
      <c r="H1031" s="178">
        <v>31.795999999999999</v>
      </c>
      <c r="I1031" s="179"/>
      <c r="J1031" s="180">
        <f>ROUND(I1031*H1031,2)</f>
        <v>0</v>
      </c>
      <c r="K1031" s="176" t="s">
        <v>176</v>
      </c>
      <c r="L1031" s="40"/>
      <c r="M1031" s="181" t="s">
        <v>19</v>
      </c>
      <c r="N1031" s="182" t="s">
        <v>45</v>
      </c>
      <c r="O1031" s="65"/>
      <c r="P1031" s="183">
        <f>O1031*H1031</f>
        <v>0</v>
      </c>
      <c r="Q1031" s="183">
        <v>4.428E-2</v>
      </c>
      <c r="R1031" s="183">
        <f>Q1031*H1031</f>
        <v>1.40792688</v>
      </c>
      <c r="S1031" s="183">
        <v>0</v>
      </c>
      <c r="T1031" s="184">
        <f>S1031*H1031</f>
        <v>0</v>
      </c>
      <c r="U1031" s="35"/>
      <c r="V1031" s="35"/>
      <c r="W1031" s="35"/>
      <c r="X1031" s="35"/>
      <c r="Y1031" s="35"/>
      <c r="Z1031" s="35"/>
      <c r="AA1031" s="35"/>
      <c r="AB1031" s="35"/>
      <c r="AC1031" s="35"/>
      <c r="AD1031" s="35"/>
      <c r="AE1031" s="35"/>
      <c r="AR1031" s="185" t="s">
        <v>276</v>
      </c>
      <c r="AT1031" s="185" t="s">
        <v>172</v>
      </c>
      <c r="AU1031" s="185" t="s">
        <v>84</v>
      </c>
      <c r="AY1031" s="18" t="s">
        <v>170</v>
      </c>
      <c r="BE1031" s="186">
        <f>IF(N1031="základní",J1031,0)</f>
        <v>0</v>
      </c>
      <c r="BF1031" s="186">
        <f>IF(N1031="snížená",J1031,0)</f>
        <v>0</v>
      </c>
      <c r="BG1031" s="186">
        <f>IF(N1031="zákl. přenesená",J1031,0)</f>
        <v>0</v>
      </c>
      <c r="BH1031" s="186">
        <f>IF(N1031="sníž. přenesená",J1031,0)</f>
        <v>0</v>
      </c>
      <c r="BI1031" s="186">
        <f>IF(N1031="nulová",J1031,0)</f>
        <v>0</v>
      </c>
      <c r="BJ1031" s="18" t="s">
        <v>82</v>
      </c>
      <c r="BK1031" s="186">
        <f>ROUND(I1031*H1031,2)</f>
        <v>0</v>
      </c>
      <c r="BL1031" s="18" t="s">
        <v>276</v>
      </c>
      <c r="BM1031" s="185" t="s">
        <v>3895</v>
      </c>
    </row>
    <row r="1032" spans="1:65" s="2" customFormat="1" ht="97.5" x14ac:dyDescent="0.2">
      <c r="A1032" s="35"/>
      <c r="B1032" s="36"/>
      <c r="C1032" s="37"/>
      <c r="D1032" s="187" t="s">
        <v>179</v>
      </c>
      <c r="E1032" s="37"/>
      <c r="F1032" s="188" t="s">
        <v>1974</v>
      </c>
      <c r="G1032" s="37"/>
      <c r="H1032" s="37"/>
      <c r="I1032" s="189"/>
      <c r="J1032" s="37"/>
      <c r="K1032" s="37"/>
      <c r="L1032" s="40"/>
      <c r="M1032" s="190"/>
      <c r="N1032" s="191"/>
      <c r="O1032" s="65"/>
      <c r="P1032" s="65"/>
      <c r="Q1032" s="65"/>
      <c r="R1032" s="65"/>
      <c r="S1032" s="65"/>
      <c r="T1032" s="66"/>
      <c r="U1032" s="35"/>
      <c r="V1032" s="35"/>
      <c r="W1032" s="35"/>
      <c r="X1032" s="35"/>
      <c r="Y1032" s="35"/>
      <c r="Z1032" s="35"/>
      <c r="AA1032" s="35"/>
      <c r="AB1032" s="35"/>
      <c r="AC1032" s="35"/>
      <c r="AD1032" s="35"/>
      <c r="AE1032" s="35"/>
      <c r="AT1032" s="18" t="s">
        <v>179</v>
      </c>
      <c r="AU1032" s="18" t="s">
        <v>84</v>
      </c>
    </row>
    <row r="1033" spans="1:65" s="13" customFormat="1" x14ac:dyDescent="0.2">
      <c r="B1033" s="192"/>
      <c r="C1033" s="193"/>
      <c r="D1033" s="187" t="s">
        <v>181</v>
      </c>
      <c r="E1033" s="194" t="s">
        <v>19</v>
      </c>
      <c r="F1033" s="195" t="s">
        <v>3896</v>
      </c>
      <c r="G1033" s="193"/>
      <c r="H1033" s="196">
        <v>31.795999999999999</v>
      </c>
      <c r="I1033" s="197"/>
      <c r="J1033" s="193"/>
      <c r="K1033" s="193"/>
      <c r="L1033" s="198"/>
      <c r="M1033" s="199"/>
      <c r="N1033" s="200"/>
      <c r="O1033" s="200"/>
      <c r="P1033" s="200"/>
      <c r="Q1033" s="200"/>
      <c r="R1033" s="200"/>
      <c r="S1033" s="200"/>
      <c r="T1033" s="201"/>
      <c r="AT1033" s="202" t="s">
        <v>181</v>
      </c>
      <c r="AU1033" s="202" t="s">
        <v>84</v>
      </c>
      <c r="AV1033" s="13" t="s">
        <v>84</v>
      </c>
      <c r="AW1033" s="13" t="s">
        <v>35</v>
      </c>
      <c r="AX1033" s="13" t="s">
        <v>74</v>
      </c>
      <c r="AY1033" s="202" t="s">
        <v>170</v>
      </c>
    </row>
    <row r="1034" spans="1:65" s="2" customFormat="1" ht="33" customHeight="1" x14ac:dyDescent="0.2">
      <c r="A1034" s="35"/>
      <c r="B1034" s="36"/>
      <c r="C1034" s="174" t="s">
        <v>1848</v>
      </c>
      <c r="D1034" s="174" t="s">
        <v>172</v>
      </c>
      <c r="E1034" s="175" t="s">
        <v>1971</v>
      </c>
      <c r="F1034" s="176" t="s">
        <v>1972</v>
      </c>
      <c r="G1034" s="177" t="s">
        <v>248</v>
      </c>
      <c r="H1034" s="178">
        <v>57.21</v>
      </c>
      <c r="I1034" s="179"/>
      <c r="J1034" s="180">
        <f>ROUND(I1034*H1034,2)</f>
        <v>0</v>
      </c>
      <c r="K1034" s="176" t="s">
        <v>176</v>
      </c>
      <c r="L1034" s="40"/>
      <c r="M1034" s="181" t="s">
        <v>19</v>
      </c>
      <c r="N1034" s="182" t="s">
        <v>45</v>
      </c>
      <c r="O1034" s="65"/>
      <c r="P1034" s="183">
        <f>O1034*H1034</f>
        <v>0</v>
      </c>
      <c r="Q1034" s="183">
        <v>4.5699999999999998E-2</v>
      </c>
      <c r="R1034" s="183">
        <f>Q1034*H1034</f>
        <v>2.6144970000000001</v>
      </c>
      <c r="S1034" s="183">
        <v>0</v>
      </c>
      <c r="T1034" s="184">
        <f>S1034*H1034</f>
        <v>0</v>
      </c>
      <c r="U1034" s="35"/>
      <c r="V1034" s="35"/>
      <c r="W1034" s="35"/>
      <c r="X1034" s="35"/>
      <c r="Y1034" s="35"/>
      <c r="Z1034" s="35"/>
      <c r="AA1034" s="35"/>
      <c r="AB1034" s="35"/>
      <c r="AC1034" s="35"/>
      <c r="AD1034" s="35"/>
      <c r="AE1034" s="35"/>
      <c r="AR1034" s="185" t="s">
        <v>276</v>
      </c>
      <c r="AT1034" s="185" t="s">
        <v>172</v>
      </c>
      <c r="AU1034" s="185" t="s">
        <v>84</v>
      </c>
      <c r="AY1034" s="18" t="s">
        <v>170</v>
      </c>
      <c r="BE1034" s="186">
        <f>IF(N1034="základní",J1034,0)</f>
        <v>0</v>
      </c>
      <c r="BF1034" s="186">
        <f>IF(N1034="snížená",J1034,0)</f>
        <v>0</v>
      </c>
      <c r="BG1034" s="186">
        <f>IF(N1034="zákl. přenesená",J1034,0)</f>
        <v>0</v>
      </c>
      <c r="BH1034" s="186">
        <f>IF(N1034="sníž. přenesená",J1034,0)</f>
        <v>0</v>
      </c>
      <c r="BI1034" s="186">
        <f>IF(N1034="nulová",J1034,0)</f>
        <v>0</v>
      </c>
      <c r="BJ1034" s="18" t="s">
        <v>82</v>
      </c>
      <c r="BK1034" s="186">
        <f>ROUND(I1034*H1034,2)</f>
        <v>0</v>
      </c>
      <c r="BL1034" s="18" t="s">
        <v>276</v>
      </c>
      <c r="BM1034" s="185" t="s">
        <v>3897</v>
      </c>
    </row>
    <row r="1035" spans="1:65" s="2" customFormat="1" ht="97.5" x14ac:dyDescent="0.2">
      <c r="A1035" s="35"/>
      <c r="B1035" s="36"/>
      <c r="C1035" s="37"/>
      <c r="D1035" s="187" t="s">
        <v>179</v>
      </c>
      <c r="E1035" s="37"/>
      <c r="F1035" s="188" t="s">
        <v>1974</v>
      </c>
      <c r="G1035" s="37"/>
      <c r="H1035" s="37"/>
      <c r="I1035" s="189"/>
      <c r="J1035" s="37"/>
      <c r="K1035" s="37"/>
      <c r="L1035" s="40"/>
      <c r="M1035" s="190"/>
      <c r="N1035" s="191"/>
      <c r="O1035" s="65"/>
      <c r="P1035" s="65"/>
      <c r="Q1035" s="65"/>
      <c r="R1035" s="65"/>
      <c r="S1035" s="65"/>
      <c r="T1035" s="66"/>
      <c r="U1035" s="35"/>
      <c r="V1035" s="35"/>
      <c r="W1035" s="35"/>
      <c r="X1035" s="35"/>
      <c r="Y1035" s="35"/>
      <c r="Z1035" s="35"/>
      <c r="AA1035" s="35"/>
      <c r="AB1035" s="35"/>
      <c r="AC1035" s="35"/>
      <c r="AD1035" s="35"/>
      <c r="AE1035" s="35"/>
      <c r="AT1035" s="18" t="s">
        <v>179</v>
      </c>
      <c r="AU1035" s="18" t="s">
        <v>84</v>
      </c>
    </row>
    <row r="1036" spans="1:65" s="13" customFormat="1" x14ac:dyDescent="0.2">
      <c r="B1036" s="192"/>
      <c r="C1036" s="193"/>
      <c r="D1036" s="187" t="s">
        <v>181</v>
      </c>
      <c r="E1036" s="194" t="s">
        <v>19</v>
      </c>
      <c r="F1036" s="195" t="s">
        <v>3898</v>
      </c>
      <c r="G1036" s="193"/>
      <c r="H1036" s="196">
        <v>57.21</v>
      </c>
      <c r="I1036" s="197"/>
      <c r="J1036" s="193"/>
      <c r="K1036" s="193"/>
      <c r="L1036" s="198"/>
      <c r="M1036" s="199"/>
      <c r="N1036" s="200"/>
      <c r="O1036" s="200"/>
      <c r="P1036" s="200"/>
      <c r="Q1036" s="200"/>
      <c r="R1036" s="200"/>
      <c r="S1036" s="200"/>
      <c r="T1036" s="201"/>
      <c r="AT1036" s="202" t="s">
        <v>181</v>
      </c>
      <c r="AU1036" s="202" t="s">
        <v>84</v>
      </c>
      <c r="AV1036" s="13" t="s">
        <v>84</v>
      </c>
      <c r="AW1036" s="13" t="s">
        <v>35</v>
      </c>
      <c r="AX1036" s="13" t="s">
        <v>74</v>
      </c>
      <c r="AY1036" s="202" t="s">
        <v>170</v>
      </c>
    </row>
    <row r="1037" spans="1:65" s="2" customFormat="1" ht="24" x14ac:dyDescent="0.2">
      <c r="A1037" s="35"/>
      <c r="B1037" s="36"/>
      <c r="C1037" s="174" t="s">
        <v>1862</v>
      </c>
      <c r="D1037" s="174" t="s">
        <v>172</v>
      </c>
      <c r="E1037" s="175" t="s">
        <v>1977</v>
      </c>
      <c r="F1037" s="176" t="s">
        <v>1978</v>
      </c>
      <c r="G1037" s="177" t="s">
        <v>248</v>
      </c>
      <c r="H1037" s="178">
        <v>89.006</v>
      </c>
      <c r="I1037" s="179"/>
      <c r="J1037" s="180">
        <f>ROUND(I1037*H1037,2)</f>
        <v>0</v>
      </c>
      <c r="K1037" s="176" t="s">
        <v>176</v>
      </c>
      <c r="L1037" s="40"/>
      <c r="M1037" s="181" t="s">
        <v>19</v>
      </c>
      <c r="N1037" s="182" t="s">
        <v>45</v>
      </c>
      <c r="O1037" s="65"/>
      <c r="P1037" s="183">
        <f>O1037*H1037</f>
        <v>0</v>
      </c>
      <c r="Q1037" s="183">
        <v>2.0000000000000001E-4</v>
      </c>
      <c r="R1037" s="183">
        <f>Q1037*H1037</f>
        <v>1.78012E-2</v>
      </c>
      <c r="S1037" s="183">
        <v>0</v>
      </c>
      <c r="T1037" s="184">
        <f>S1037*H1037</f>
        <v>0</v>
      </c>
      <c r="U1037" s="35"/>
      <c r="V1037" s="35"/>
      <c r="W1037" s="35"/>
      <c r="X1037" s="35"/>
      <c r="Y1037" s="35"/>
      <c r="Z1037" s="35"/>
      <c r="AA1037" s="35"/>
      <c r="AB1037" s="35"/>
      <c r="AC1037" s="35"/>
      <c r="AD1037" s="35"/>
      <c r="AE1037" s="35"/>
      <c r="AR1037" s="185" t="s">
        <v>276</v>
      </c>
      <c r="AT1037" s="185" t="s">
        <v>172</v>
      </c>
      <c r="AU1037" s="185" t="s">
        <v>84</v>
      </c>
      <c r="AY1037" s="18" t="s">
        <v>170</v>
      </c>
      <c r="BE1037" s="186">
        <f>IF(N1037="základní",J1037,0)</f>
        <v>0</v>
      </c>
      <c r="BF1037" s="186">
        <f>IF(N1037="snížená",J1037,0)</f>
        <v>0</v>
      </c>
      <c r="BG1037" s="186">
        <f>IF(N1037="zákl. přenesená",J1037,0)</f>
        <v>0</v>
      </c>
      <c r="BH1037" s="186">
        <f>IF(N1037="sníž. přenesená",J1037,0)</f>
        <v>0</v>
      </c>
      <c r="BI1037" s="186">
        <f>IF(N1037="nulová",J1037,0)</f>
        <v>0</v>
      </c>
      <c r="BJ1037" s="18" t="s">
        <v>82</v>
      </c>
      <c r="BK1037" s="186">
        <f>ROUND(I1037*H1037,2)</f>
        <v>0</v>
      </c>
      <c r="BL1037" s="18" t="s">
        <v>276</v>
      </c>
      <c r="BM1037" s="185" t="s">
        <v>3899</v>
      </c>
    </row>
    <row r="1038" spans="1:65" s="2" customFormat="1" ht="97.5" x14ac:dyDescent="0.2">
      <c r="A1038" s="35"/>
      <c r="B1038" s="36"/>
      <c r="C1038" s="37"/>
      <c r="D1038" s="187" t="s">
        <v>179</v>
      </c>
      <c r="E1038" s="37"/>
      <c r="F1038" s="188" t="s">
        <v>1974</v>
      </c>
      <c r="G1038" s="37"/>
      <c r="H1038" s="37"/>
      <c r="I1038" s="189"/>
      <c r="J1038" s="37"/>
      <c r="K1038" s="37"/>
      <c r="L1038" s="40"/>
      <c r="M1038" s="190"/>
      <c r="N1038" s="191"/>
      <c r="O1038" s="65"/>
      <c r="P1038" s="65"/>
      <c r="Q1038" s="65"/>
      <c r="R1038" s="65"/>
      <c r="S1038" s="65"/>
      <c r="T1038" s="66"/>
      <c r="U1038" s="35"/>
      <c r="V1038" s="35"/>
      <c r="W1038" s="35"/>
      <c r="X1038" s="35"/>
      <c r="Y1038" s="35"/>
      <c r="Z1038" s="35"/>
      <c r="AA1038" s="35"/>
      <c r="AB1038" s="35"/>
      <c r="AC1038" s="35"/>
      <c r="AD1038" s="35"/>
      <c r="AE1038" s="35"/>
      <c r="AT1038" s="18" t="s">
        <v>179</v>
      </c>
      <c r="AU1038" s="18" t="s">
        <v>84</v>
      </c>
    </row>
    <row r="1039" spans="1:65" s="2" customFormat="1" ht="24" x14ac:dyDescent="0.2">
      <c r="A1039" s="35"/>
      <c r="B1039" s="36"/>
      <c r="C1039" s="174" t="s">
        <v>1875</v>
      </c>
      <c r="D1039" s="174" t="s">
        <v>172</v>
      </c>
      <c r="E1039" s="175" t="s">
        <v>3900</v>
      </c>
      <c r="F1039" s="176" t="s">
        <v>3901</v>
      </c>
      <c r="G1039" s="177" t="s">
        <v>248</v>
      </c>
      <c r="H1039" s="178">
        <v>172.17</v>
      </c>
      <c r="I1039" s="179"/>
      <c r="J1039" s="180">
        <f>ROUND(I1039*H1039,2)</f>
        <v>0</v>
      </c>
      <c r="K1039" s="176" t="s">
        <v>176</v>
      </c>
      <c r="L1039" s="40"/>
      <c r="M1039" s="181" t="s">
        <v>19</v>
      </c>
      <c r="N1039" s="182" t="s">
        <v>45</v>
      </c>
      <c r="O1039" s="65"/>
      <c r="P1039" s="183">
        <f>O1039*H1039</f>
        <v>0</v>
      </c>
      <c r="Q1039" s="183">
        <v>1.259E-2</v>
      </c>
      <c r="R1039" s="183">
        <f>Q1039*H1039</f>
        <v>2.1676202999999998</v>
      </c>
      <c r="S1039" s="183">
        <v>0</v>
      </c>
      <c r="T1039" s="184">
        <f>S1039*H1039</f>
        <v>0</v>
      </c>
      <c r="U1039" s="35"/>
      <c r="V1039" s="35"/>
      <c r="W1039" s="35"/>
      <c r="X1039" s="35"/>
      <c r="Y1039" s="35"/>
      <c r="Z1039" s="35"/>
      <c r="AA1039" s="35"/>
      <c r="AB1039" s="35"/>
      <c r="AC1039" s="35"/>
      <c r="AD1039" s="35"/>
      <c r="AE1039" s="35"/>
      <c r="AR1039" s="185" t="s">
        <v>276</v>
      </c>
      <c r="AT1039" s="185" t="s">
        <v>172</v>
      </c>
      <c r="AU1039" s="185" t="s">
        <v>84</v>
      </c>
      <c r="AY1039" s="18" t="s">
        <v>170</v>
      </c>
      <c r="BE1039" s="186">
        <f>IF(N1039="základní",J1039,0)</f>
        <v>0</v>
      </c>
      <c r="BF1039" s="186">
        <f>IF(N1039="snížená",J1039,0)</f>
        <v>0</v>
      </c>
      <c r="BG1039" s="186">
        <f>IF(N1039="zákl. přenesená",J1039,0)</f>
        <v>0</v>
      </c>
      <c r="BH1039" s="186">
        <f>IF(N1039="sníž. přenesená",J1039,0)</f>
        <v>0</v>
      </c>
      <c r="BI1039" s="186">
        <f>IF(N1039="nulová",J1039,0)</f>
        <v>0</v>
      </c>
      <c r="BJ1039" s="18" t="s">
        <v>82</v>
      </c>
      <c r="BK1039" s="186">
        <f>ROUND(I1039*H1039,2)</f>
        <v>0</v>
      </c>
      <c r="BL1039" s="18" t="s">
        <v>276</v>
      </c>
      <c r="BM1039" s="185" t="s">
        <v>3902</v>
      </c>
    </row>
    <row r="1040" spans="1:65" s="2" customFormat="1" ht="107.25" x14ac:dyDescent="0.2">
      <c r="A1040" s="35"/>
      <c r="B1040" s="36"/>
      <c r="C1040" s="37"/>
      <c r="D1040" s="187" t="s">
        <v>179</v>
      </c>
      <c r="E1040" s="37"/>
      <c r="F1040" s="188" t="s">
        <v>2001</v>
      </c>
      <c r="G1040" s="37"/>
      <c r="H1040" s="37"/>
      <c r="I1040" s="189"/>
      <c r="J1040" s="37"/>
      <c r="K1040" s="37"/>
      <c r="L1040" s="40"/>
      <c r="M1040" s="190"/>
      <c r="N1040" s="191"/>
      <c r="O1040" s="65"/>
      <c r="P1040" s="65"/>
      <c r="Q1040" s="65"/>
      <c r="R1040" s="65"/>
      <c r="S1040" s="65"/>
      <c r="T1040" s="66"/>
      <c r="U1040" s="35"/>
      <c r="V1040" s="35"/>
      <c r="W1040" s="35"/>
      <c r="X1040" s="35"/>
      <c r="Y1040" s="35"/>
      <c r="Z1040" s="35"/>
      <c r="AA1040" s="35"/>
      <c r="AB1040" s="35"/>
      <c r="AC1040" s="35"/>
      <c r="AD1040" s="35"/>
      <c r="AE1040" s="35"/>
      <c r="AT1040" s="18" t="s">
        <v>179</v>
      </c>
      <c r="AU1040" s="18" t="s">
        <v>84</v>
      </c>
    </row>
    <row r="1041" spans="1:65" s="13" customFormat="1" x14ac:dyDescent="0.2">
      <c r="B1041" s="192"/>
      <c r="C1041" s="193"/>
      <c r="D1041" s="187" t="s">
        <v>181</v>
      </c>
      <c r="E1041" s="194" t="s">
        <v>19</v>
      </c>
      <c r="F1041" s="195" t="s">
        <v>3903</v>
      </c>
      <c r="G1041" s="193"/>
      <c r="H1041" s="196">
        <v>172.17</v>
      </c>
      <c r="I1041" s="197"/>
      <c r="J1041" s="193"/>
      <c r="K1041" s="193"/>
      <c r="L1041" s="198"/>
      <c r="M1041" s="199"/>
      <c r="N1041" s="200"/>
      <c r="O1041" s="200"/>
      <c r="P1041" s="200"/>
      <c r="Q1041" s="200"/>
      <c r="R1041" s="200"/>
      <c r="S1041" s="200"/>
      <c r="T1041" s="201"/>
      <c r="AT1041" s="202" t="s">
        <v>181</v>
      </c>
      <c r="AU1041" s="202" t="s">
        <v>84</v>
      </c>
      <c r="AV1041" s="13" t="s">
        <v>84</v>
      </c>
      <c r="AW1041" s="13" t="s">
        <v>35</v>
      </c>
      <c r="AX1041" s="13" t="s">
        <v>74</v>
      </c>
      <c r="AY1041" s="202" t="s">
        <v>170</v>
      </c>
    </row>
    <row r="1042" spans="1:65" s="2" customFormat="1" ht="24" x14ac:dyDescent="0.2">
      <c r="A1042" s="35"/>
      <c r="B1042" s="36"/>
      <c r="C1042" s="174" t="s">
        <v>1881</v>
      </c>
      <c r="D1042" s="174" t="s">
        <v>172</v>
      </c>
      <c r="E1042" s="175" t="s">
        <v>3904</v>
      </c>
      <c r="F1042" s="176" t="s">
        <v>3905</v>
      </c>
      <c r="G1042" s="177" t="s">
        <v>248</v>
      </c>
      <c r="H1042" s="178">
        <v>172.17</v>
      </c>
      <c r="I1042" s="179"/>
      <c r="J1042" s="180">
        <f>ROUND(I1042*H1042,2)</f>
        <v>0</v>
      </c>
      <c r="K1042" s="176" t="s">
        <v>176</v>
      </c>
      <c r="L1042" s="40"/>
      <c r="M1042" s="181" t="s">
        <v>19</v>
      </c>
      <c r="N1042" s="182" t="s">
        <v>45</v>
      </c>
      <c r="O1042" s="65"/>
      <c r="P1042" s="183">
        <f>O1042*H1042</f>
        <v>0</v>
      </c>
      <c r="Q1042" s="183">
        <v>1E-4</v>
      </c>
      <c r="R1042" s="183">
        <f>Q1042*H1042</f>
        <v>1.7217E-2</v>
      </c>
      <c r="S1042" s="183">
        <v>0</v>
      </c>
      <c r="T1042" s="184">
        <f>S1042*H1042</f>
        <v>0</v>
      </c>
      <c r="U1042" s="35"/>
      <c r="V1042" s="35"/>
      <c r="W1042" s="35"/>
      <c r="X1042" s="35"/>
      <c r="Y1042" s="35"/>
      <c r="Z1042" s="35"/>
      <c r="AA1042" s="35"/>
      <c r="AB1042" s="35"/>
      <c r="AC1042" s="35"/>
      <c r="AD1042" s="35"/>
      <c r="AE1042" s="35"/>
      <c r="AR1042" s="185" t="s">
        <v>276</v>
      </c>
      <c r="AT1042" s="185" t="s">
        <v>172</v>
      </c>
      <c r="AU1042" s="185" t="s">
        <v>84</v>
      </c>
      <c r="AY1042" s="18" t="s">
        <v>170</v>
      </c>
      <c r="BE1042" s="186">
        <f>IF(N1042="základní",J1042,0)</f>
        <v>0</v>
      </c>
      <c r="BF1042" s="186">
        <f>IF(N1042="snížená",J1042,0)</f>
        <v>0</v>
      </c>
      <c r="BG1042" s="186">
        <f>IF(N1042="zákl. přenesená",J1042,0)</f>
        <v>0</v>
      </c>
      <c r="BH1042" s="186">
        <f>IF(N1042="sníž. přenesená",J1042,0)</f>
        <v>0</v>
      </c>
      <c r="BI1042" s="186">
        <f>IF(N1042="nulová",J1042,0)</f>
        <v>0</v>
      </c>
      <c r="BJ1042" s="18" t="s">
        <v>82</v>
      </c>
      <c r="BK1042" s="186">
        <f>ROUND(I1042*H1042,2)</f>
        <v>0</v>
      </c>
      <c r="BL1042" s="18" t="s">
        <v>276</v>
      </c>
      <c r="BM1042" s="185" t="s">
        <v>3906</v>
      </c>
    </row>
    <row r="1043" spans="1:65" s="2" customFormat="1" ht="107.25" x14ac:dyDescent="0.2">
      <c r="A1043" s="35"/>
      <c r="B1043" s="36"/>
      <c r="C1043" s="37"/>
      <c r="D1043" s="187" t="s">
        <v>179</v>
      </c>
      <c r="E1043" s="37"/>
      <c r="F1043" s="188" t="s">
        <v>2001</v>
      </c>
      <c r="G1043" s="37"/>
      <c r="H1043" s="37"/>
      <c r="I1043" s="189"/>
      <c r="J1043" s="37"/>
      <c r="K1043" s="37"/>
      <c r="L1043" s="40"/>
      <c r="M1043" s="190"/>
      <c r="N1043" s="191"/>
      <c r="O1043" s="65"/>
      <c r="P1043" s="65"/>
      <c r="Q1043" s="65"/>
      <c r="R1043" s="65"/>
      <c r="S1043" s="65"/>
      <c r="T1043" s="66"/>
      <c r="U1043" s="35"/>
      <c r="V1043" s="35"/>
      <c r="W1043" s="35"/>
      <c r="X1043" s="35"/>
      <c r="Y1043" s="35"/>
      <c r="Z1043" s="35"/>
      <c r="AA1043" s="35"/>
      <c r="AB1043" s="35"/>
      <c r="AC1043" s="35"/>
      <c r="AD1043" s="35"/>
      <c r="AE1043" s="35"/>
      <c r="AT1043" s="18" t="s">
        <v>179</v>
      </c>
      <c r="AU1043" s="18" t="s">
        <v>84</v>
      </c>
    </row>
    <row r="1044" spans="1:65" s="2" customFormat="1" ht="24" x14ac:dyDescent="0.2">
      <c r="A1044" s="35"/>
      <c r="B1044" s="36"/>
      <c r="C1044" s="174" t="s">
        <v>1887</v>
      </c>
      <c r="D1044" s="174" t="s">
        <v>172</v>
      </c>
      <c r="E1044" s="175" t="s">
        <v>2004</v>
      </c>
      <c r="F1044" s="176" t="s">
        <v>2005</v>
      </c>
      <c r="G1044" s="177" t="s">
        <v>248</v>
      </c>
      <c r="H1044" s="178">
        <v>172.17</v>
      </c>
      <c r="I1044" s="179"/>
      <c r="J1044" s="180">
        <f>ROUND(I1044*H1044,2)</f>
        <v>0</v>
      </c>
      <c r="K1044" s="176" t="s">
        <v>176</v>
      </c>
      <c r="L1044" s="40"/>
      <c r="M1044" s="181" t="s">
        <v>19</v>
      </c>
      <c r="N1044" s="182" t="s">
        <v>45</v>
      </c>
      <c r="O1044" s="65"/>
      <c r="P1044" s="183">
        <f>O1044*H1044</f>
        <v>0</v>
      </c>
      <c r="Q1044" s="183">
        <v>0</v>
      </c>
      <c r="R1044" s="183">
        <f>Q1044*H1044</f>
        <v>0</v>
      </c>
      <c r="S1044" s="183">
        <v>0</v>
      </c>
      <c r="T1044" s="184">
        <f>S1044*H1044</f>
        <v>0</v>
      </c>
      <c r="U1044" s="35"/>
      <c r="V1044" s="35"/>
      <c r="W1044" s="35"/>
      <c r="X1044" s="35"/>
      <c r="Y1044" s="35"/>
      <c r="Z1044" s="35"/>
      <c r="AA1044" s="35"/>
      <c r="AB1044" s="35"/>
      <c r="AC1044" s="35"/>
      <c r="AD1044" s="35"/>
      <c r="AE1044" s="35"/>
      <c r="AR1044" s="185" t="s">
        <v>276</v>
      </c>
      <c r="AT1044" s="185" t="s">
        <v>172</v>
      </c>
      <c r="AU1044" s="185" t="s">
        <v>84</v>
      </c>
      <c r="AY1044" s="18" t="s">
        <v>170</v>
      </c>
      <c r="BE1044" s="186">
        <f>IF(N1044="základní",J1044,0)</f>
        <v>0</v>
      </c>
      <c r="BF1044" s="186">
        <f>IF(N1044="snížená",J1044,0)</f>
        <v>0</v>
      </c>
      <c r="BG1044" s="186">
        <f>IF(N1044="zákl. přenesená",J1044,0)</f>
        <v>0</v>
      </c>
      <c r="BH1044" s="186">
        <f>IF(N1044="sníž. přenesená",J1044,0)</f>
        <v>0</v>
      </c>
      <c r="BI1044" s="186">
        <f>IF(N1044="nulová",J1044,0)</f>
        <v>0</v>
      </c>
      <c r="BJ1044" s="18" t="s">
        <v>82</v>
      </c>
      <c r="BK1044" s="186">
        <f>ROUND(I1044*H1044,2)</f>
        <v>0</v>
      </c>
      <c r="BL1044" s="18" t="s">
        <v>276</v>
      </c>
      <c r="BM1044" s="185" t="s">
        <v>3907</v>
      </c>
    </row>
    <row r="1045" spans="1:65" s="2" customFormat="1" ht="107.25" x14ac:dyDescent="0.2">
      <c r="A1045" s="35"/>
      <c r="B1045" s="36"/>
      <c r="C1045" s="37"/>
      <c r="D1045" s="187" t="s">
        <v>179</v>
      </c>
      <c r="E1045" s="37"/>
      <c r="F1045" s="188" t="s">
        <v>2001</v>
      </c>
      <c r="G1045" s="37"/>
      <c r="H1045" s="37"/>
      <c r="I1045" s="189"/>
      <c r="J1045" s="37"/>
      <c r="K1045" s="37"/>
      <c r="L1045" s="40"/>
      <c r="M1045" s="190"/>
      <c r="N1045" s="191"/>
      <c r="O1045" s="65"/>
      <c r="P1045" s="65"/>
      <c r="Q1045" s="65"/>
      <c r="R1045" s="65"/>
      <c r="S1045" s="65"/>
      <c r="T1045" s="66"/>
      <c r="U1045" s="35"/>
      <c r="V1045" s="35"/>
      <c r="W1045" s="35"/>
      <c r="X1045" s="35"/>
      <c r="Y1045" s="35"/>
      <c r="Z1045" s="35"/>
      <c r="AA1045" s="35"/>
      <c r="AB1045" s="35"/>
      <c r="AC1045" s="35"/>
      <c r="AD1045" s="35"/>
      <c r="AE1045" s="35"/>
      <c r="AT1045" s="18" t="s">
        <v>179</v>
      </c>
      <c r="AU1045" s="18" t="s">
        <v>84</v>
      </c>
    </row>
    <row r="1046" spans="1:65" s="13" customFormat="1" x14ac:dyDescent="0.2">
      <c r="B1046" s="192"/>
      <c r="C1046" s="193"/>
      <c r="D1046" s="187" t="s">
        <v>181</v>
      </c>
      <c r="E1046" s="194" t="s">
        <v>19</v>
      </c>
      <c r="F1046" s="195" t="s">
        <v>3903</v>
      </c>
      <c r="G1046" s="193"/>
      <c r="H1046" s="196">
        <v>172.17</v>
      </c>
      <c r="I1046" s="197"/>
      <c r="J1046" s="193"/>
      <c r="K1046" s="193"/>
      <c r="L1046" s="198"/>
      <c r="M1046" s="199"/>
      <c r="N1046" s="200"/>
      <c r="O1046" s="200"/>
      <c r="P1046" s="200"/>
      <c r="Q1046" s="200"/>
      <c r="R1046" s="200"/>
      <c r="S1046" s="200"/>
      <c r="T1046" s="201"/>
      <c r="AT1046" s="202" t="s">
        <v>181</v>
      </c>
      <c r="AU1046" s="202" t="s">
        <v>84</v>
      </c>
      <c r="AV1046" s="13" t="s">
        <v>84</v>
      </c>
      <c r="AW1046" s="13" t="s">
        <v>35</v>
      </c>
      <c r="AX1046" s="13" t="s">
        <v>74</v>
      </c>
      <c r="AY1046" s="202" t="s">
        <v>170</v>
      </c>
    </row>
    <row r="1047" spans="1:65" s="2" customFormat="1" ht="16.5" customHeight="1" x14ac:dyDescent="0.2">
      <c r="A1047" s="35"/>
      <c r="B1047" s="36"/>
      <c r="C1047" s="214" t="s">
        <v>1893</v>
      </c>
      <c r="D1047" s="214" t="s">
        <v>239</v>
      </c>
      <c r="E1047" s="215" t="s">
        <v>2009</v>
      </c>
      <c r="F1047" s="216" t="s">
        <v>2010</v>
      </c>
      <c r="G1047" s="217" t="s">
        <v>248</v>
      </c>
      <c r="H1047" s="218">
        <v>189.387</v>
      </c>
      <c r="I1047" s="219"/>
      <c r="J1047" s="220">
        <f>ROUND(I1047*H1047,2)</f>
        <v>0</v>
      </c>
      <c r="K1047" s="216" t="s">
        <v>176</v>
      </c>
      <c r="L1047" s="221"/>
      <c r="M1047" s="222" t="s">
        <v>19</v>
      </c>
      <c r="N1047" s="223" t="s">
        <v>45</v>
      </c>
      <c r="O1047" s="65"/>
      <c r="P1047" s="183">
        <f>O1047*H1047</f>
        <v>0</v>
      </c>
      <c r="Q1047" s="183">
        <v>1.3999999999999999E-4</v>
      </c>
      <c r="R1047" s="183">
        <f>Q1047*H1047</f>
        <v>2.6514179999999998E-2</v>
      </c>
      <c r="S1047" s="183">
        <v>0</v>
      </c>
      <c r="T1047" s="184">
        <f>S1047*H1047</f>
        <v>0</v>
      </c>
      <c r="U1047" s="35"/>
      <c r="V1047" s="35"/>
      <c r="W1047" s="35"/>
      <c r="X1047" s="35"/>
      <c r="Y1047" s="35"/>
      <c r="Z1047" s="35"/>
      <c r="AA1047" s="35"/>
      <c r="AB1047" s="35"/>
      <c r="AC1047" s="35"/>
      <c r="AD1047" s="35"/>
      <c r="AE1047" s="35"/>
      <c r="AR1047" s="185" t="s">
        <v>426</v>
      </c>
      <c r="AT1047" s="185" t="s">
        <v>239</v>
      </c>
      <c r="AU1047" s="185" t="s">
        <v>84</v>
      </c>
      <c r="AY1047" s="18" t="s">
        <v>170</v>
      </c>
      <c r="BE1047" s="186">
        <f>IF(N1047="základní",J1047,0)</f>
        <v>0</v>
      </c>
      <c r="BF1047" s="186">
        <f>IF(N1047="snížená",J1047,0)</f>
        <v>0</v>
      </c>
      <c r="BG1047" s="186">
        <f>IF(N1047="zákl. přenesená",J1047,0)</f>
        <v>0</v>
      </c>
      <c r="BH1047" s="186">
        <f>IF(N1047="sníž. přenesená",J1047,0)</f>
        <v>0</v>
      </c>
      <c r="BI1047" s="186">
        <f>IF(N1047="nulová",J1047,0)</f>
        <v>0</v>
      </c>
      <c r="BJ1047" s="18" t="s">
        <v>82</v>
      </c>
      <c r="BK1047" s="186">
        <f>ROUND(I1047*H1047,2)</f>
        <v>0</v>
      </c>
      <c r="BL1047" s="18" t="s">
        <v>276</v>
      </c>
      <c r="BM1047" s="185" t="s">
        <v>3908</v>
      </c>
    </row>
    <row r="1048" spans="1:65" s="13" customFormat="1" x14ac:dyDescent="0.2">
      <c r="B1048" s="192"/>
      <c r="C1048" s="193"/>
      <c r="D1048" s="187" t="s">
        <v>181</v>
      </c>
      <c r="E1048" s="193"/>
      <c r="F1048" s="195" t="s">
        <v>3909</v>
      </c>
      <c r="G1048" s="193"/>
      <c r="H1048" s="196">
        <v>189.387</v>
      </c>
      <c r="I1048" s="197"/>
      <c r="J1048" s="193"/>
      <c r="K1048" s="193"/>
      <c r="L1048" s="198"/>
      <c r="M1048" s="199"/>
      <c r="N1048" s="200"/>
      <c r="O1048" s="200"/>
      <c r="P1048" s="200"/>
      <c r="Q1048" s="200"/>
      <c r="R1048" s="200"/>
      <c r="S1048" s="200"/>
      <c r="T1048" s="201"/>
      <c r="AT1048" s="202" t="s">
        <v>181</v>
      </c>
      <c r="AU1048" s="202" t="s">
        <v>84</v>
      </c>
      <c r="AV1048" s="13" t="s">
        <v>84</v>
      </c>
      <c r="AW1048" s="13" t="s">
        <v>4</v>
      </c>
      <c r="AX1048" s="13" t="s">
        <v>82</v>
      </c>
      <c r="AY1048" s="202" t="s">
        <v>170</v>
      </c>
    </row>
    <row r="1049" spans="1:65" s="2" customFormat="1" ht="24" x14ac:dyDescent="0.2">
      <c r="A1049" s="35"/>
      <c r="B1049" s="36"/>
      <c r="C1049" s="174" t="s">
        <v>1899</v>
      </c>
      <c r="D1049" s="174" t="s">
        <v>172</v>
      </c>
      <c r="E1049" s="175" t="s">
        <v>3910</v>
      </c>
      <c r="F1049" s="176" t="s">
        <v>3911</v>
      </c>
      <c r="G1049" s="177" t="s">
        <v>248</v>
      </c>
      <c r="H1049" s="178">
        <v>344.34</v>
      </c>
      <c r="I1049" s="179"/>
      <c r="J1049" s="180">
        <f>ROUND(I1049*H1049,2)</f>
        <v>0</v>
      </c>
      <c r="K1049" s="176" t="s">
        <v>176</v>
      </c>
      <c r="L1049" s="40"/>
      <c r="M1049" s="181" t="s">
        <v>19</v>
      </c>
      <c r="N1049" s="182" t="s">
        <v>45</v>
      </c>
      <c r="O1049" s="65"/>
      <c r="P1049" s="183">
        <f>O1049*H1049</f>
        <v>0</v>
      </c>
      <c r="Q1049" s="183">
        <v>0</v>
      </c>
      <c r="R1049" s="183">
        <f>Q1049*H1049</f>
        <v>0</v>
      </c>
      <c r="S1049" s="183">
        <v>0</v>
      </c>
      <c r="T1049" s="184">
        <f>S1049*H1049</f>
        <v>0</v>
      </c>
      <c r="U1049" s="35"/>
      <c r="V1049" s="35"/>
      <c r="W1049" s="35"/>
      <c r="X1049" s="35"/>
      <c r="Y1049" s="35"/>
      <c r="Z1049" s="35"/>
      <c r="AA1049" s="35"/>
      <c r="AB1049" s="35"/>
      <c r="AC1049" s="35"/>
      <c r="AD1049" s="35"/>
      <c r="AE1049" s="35"/>
      <c r="AR1049" s="185" t="s">
        <v>276</v>
      </c>
      <c r="AT1049" s="185" t="s">
        <v>172</v>
      </c>
      <c r="AU1049" s="185" t="s">
        <v>84</v>
      </c>
      <c r="AY1049" s="18" t="s">
        <v>170</v>
      </c>
      <c r="BE1049" s="186">
        <f>IF(N1049="základní",J1049,0)</f>
        <v>0</v>
      </c>
      <c r="BF1049" s="186">
        <f>IF(N1049="snížená",J1049,0)</f>
        <v>0</v>
      </c>
      <c r="BG1049" s="186">
        <f>IF(N1049="zákl. přenesená",J1049,0)</f>
        <v>0</v>
      </c>
      <c r="BH1049" s="186">
        <f>IF(N1049="sníž. přenesená",J1049,0)</f>
        <v>0</v>
      </c>
      <c r="BI1049" s="186">
        <f>IF(N1049="nulová",J1049,0)</f>
        <v>0</v>
      </c>
      <c r="BJ1049" s="18" t="s">
        <v>82</v>
      </c>
      <c r="BK1049" s="186">
        <f>ROUND(I1049*H1049,2)</f>
        <v>0</v>
      </c>
      <c r="BL1049" s="18" t="s">
        <v>276</v>
      </c>
      <c r="BM1049" s="185" t="s">
        <v>3912</v>
      </c>
    </row>
    <row r="1050" spans="1:65" s="2" customFormat="1" ht="107.25" x14ac:dyDescent="0.2">
      <c r="A1050" s="35"/>
      <c r="B1050" s="36"/>
      <c r="C1050" s="37"/>
      <c r="D1050" s="187" t="s">
        <v>179</v>
      </c>
      <c r="E1050" s="37"/>
      <c r="F1050" s="188" t="s">
        <v>2001</v>
      </c>
      <c r="G1050" s="37"/>
      <c r="H1050" s="37"/>
      <c r="I1050" s="189"/>
      <c r="J1050" s="37"/>
      <c r="K1050" s="37"/>
      <c r="L1050" s="40"/>
      <c r="M1050" s="190"/>
      <c r="N1050" s="191"/>
      <c r="O1050" s="65"/>
      <c r="P1050" s="65"/>
      <c r="Q1050" s="65"/>
      <c r="R1050" s="65"/>
      <c r="S1050" s="65"/>
      <c r="T1050" s="66"/>
      <c r="U1050" s="35"/>
      <c r="V1050" s="35"/>
      <c r="W1050" s="35"/>
      <c r="X1050" s="35"/>
      <c r="Y1050" s="35"/>
      <c r="Z1050" s="35"/>
      <c r="AA1050" s="35"/>
      <c r="AB1050" s="35"/>
      <c r="AC1050" s="35"/>
      <c r="AD1050" s="35"/>
      <c r="AE1050" s="35"/>
      <c r="AT1050" s="18" t="s">
        <v>179</v>
      </c>
      <c r="AU1050" s="18" t="s">
        <v>84</v>
      </c>
    </row>
    <row r="1051" spans="1:65" s="13" customFormat="1" x14ac:dyDescent="0.2">
      <c r="B1051" s="192"/>
      <c r="C1051" s="193"/>
      <c r="D1051" s="187" t="s">
        <v>181</v>
      </c>
      <c r="E1051" s="194" t="s">
        <v>19</v>
      </c>
      <c r="F1051" s="195" t="s">
        <v>3903</v>
      </c>
      <c r="G1051" s="193"/>
      <c r="H1051" s="196">
        <v>172.17</v>
      </c>
      <c r="I1051" s="197"/>
      <c r="J1051" s="193"/>
      <c r="K1051" s="193"/>
      <c r="L1051" s="198"/>
      <c r="M1051" s="199"/>
      <c r="N1051" s="200"/>
      <c r="O1051" s="200"/>
      <c r="P1051" s="200"/>
      <c r="Q1051" s="200"/>
      <c r="R1051" s="200"/>
      <c r="S1051" s="200"/>
      <c r="T1051" s="201"/>
      <c r="AT1051" s="202" t="s">
        <v>181</v>
      </c>
      <c r="AU1051" s="202" t="s">
        <v>84</v>
      </c>
      <c r="AV1051" s="13" t="s">
        <v>84</v>
      </c>
      <c r="AW1051" s="13" t="s">
        <v>35</v>
      </c>
      <c r="AX1051" s="13" t="s">
        <v>74</v>
      </c>
      <c r="AY1051" s="202" t="s">
        <v>170</v>
      </c>
    </row>
    <row r="1052" spans="1:65" s="13" customFormat="1" x14ac:dyDescent="0.2">
      <c r="B1052" s="192"/>
      <c r="C1052" s="193"/>
      <c r="D1052" s="187" t="s">
        <v>181</v>
      </c>
      <c r="E1052" s="193"/>
      <c r="F1052" s="195" t="s">
        <v>3913</v>
      </c>
      <c r="G1052" s="193"/>
      <c r="H1052" s="196">
        <v>344.34</v>
      </c>
      <c r="I1052" s="197"/>
      <c r="J1052" s="193"/>
      <c r="K1052" s="193"/>
      <c r="L1052" s="198"/>
      <c r="M1052" s="199"/>
      <c r="N1052" s="200"/>
      <c r="O1052" s="200"/>
      <c r="P1052" s="200"/>
      <c r="Q1052" s="200"/>
      <c r="R1052" s="200"/>
      <c r="S1052" s="200"/>
      <c r="T1052" s="201"/>
      <c r="AT1052" s="202" t="s">
        <v>181</v>
      </c>
      <c r="AU1052" s="202" t="s">
        <v>84</v>
      </c>
      <c r="AV1052" s="13" t="s">
        <v>84</v>
      </c>
      <c r="AW1052" s="13" t="s">
        <v>4</v>
      </c>
      <c r="AX1052" s="13" t="s">
        <v>82</v>
      </c>
      <c r="AY1052" s="202" t="s">
        <v>170</v>
      </c>
    </row>
    <row r="1053" spans="1:65" s="2" customFormat="1" ht="16.5" customHeight="1" x14ac:dyDescent="0.2">
      <c r="A1053" s="35"/>
      <c r="B1053" s="36"/>
      <c r="C1053" s="214" t="s">
        <v>1905</v>
      </c>
      <c r="D1053" s="214" t="s">
        <v>239</v>
      </c>
      <c r="E1053" s="215" t="s">
        <v>3914</v>
      </c>
      <c r="F1053" s="216" t="s">
        <v>3915</v>
      </c>
      <c r="G1053" s="217" t="s">
        <v>248</v>
      </c>
      <c r="H1053" s="218">
        <v>351.22699999999998</v>
      </c>
      <c r="I1053" s="219"/>
      <c r="J1053" s="220">
        <f>ROUND(I1053*H1053,2)</f>
        <v>0</v>
      </c>
      <c r="K1053" s="216" t="s">
        <v>176</v>
      </c>
      <c r="L1053" s="221"/>
      <c r="M1053" s="222" t="s">
        <v>19</v>
      </c>
      <c r="N1053" s="223" t="s">
        <v>45</v>
      </c>
      <c r="O1053" s="65"/>
      <c r="P1053" s="183">
        <f>O1053*H1053</f>
        <v>0</v>
      </c>
      <c r="Q1053" s="183">
        <v>8.0000000000000004E-4</v>
      </c>
      <c r="R1053" s="183">
        <f>Q1053*H1053</f>
        <v>0.2809816</v>
      </c>
      <c r="S1053" s="183">
        <v>0</v>
      </c>
      <c r="T1053" s="184">
        <f>S1053*H1053</f>
        <v>0</v>
      </c>
      <c r="U1053" s="35"/>
      <c r="V1053" s="35"/>
      <c r="W1053" s="35"/>
      <c r="X1053" s="35"/>
      <c r="Y1053" s="35"/>
      <c r="Z1053" s="35"/>
      <c r="AA1053" s="35"/>
      <c r="AB1053" s="35"/>
      <c r="AC1053" s="35"/>
      <c r="AD1053" s="35"/>
      <c r="AE1053" s="35"/>
      <c r="AR1053" s="185" t="s">
        <v>426</v>
      </c>
      <c r="AT1053" s="185" t="s">
        <v>239</v>
      </c>
      <c r="AU1053" s="185" t="s">
        <v>84</v>
      </c>
      <c r="AY1053" s="18" t="s">
        <v>170</v>
      </c>
      <c r="BE1053" s="186">
        <f>IF(N1053="základní",J1053,0)</f>
        <v>0</v>
      </c>
      <c r="BF1053" s="186">
        <f>IF(N1053="snížená",J1053,0)</f>
        <v>0</v>
      </c>
      <c r="BG1053" s="186">
        <f>IF(N1053="zákl. přenesená",J1053,0)</f>
        <v>0</v>
      </c>
      <c r="BH1053" s="186">
        <f>IF(N1053="sníž. přenesená",J1053,0)</f>
        <v>0</v>
      </c>
      <c r="BI1053" s="186">
        <f>IF(N1053="nulová",J1053,0)</f>
        <v>0</v>
      </c>
      <c r="BJ1053" s="18" t="s">
        <v>82</v>
      </c>
      <c r="BK1053" s="186">
        <f>ROUND(I1053*H1053,2)</f>
        <v>0</v>
      </c>
      <c r="BL1053" s="18" t="s">
        <v>276</v>
      </c>
      <c r="BM1053" s="185" t="s">
        <v>3916</v>
      </c>
    </row>
    <row r="1054" spans="1:65" s="13" customFormat="1" x14ac:dyDescent="0.2">
      <c r="B1054" s="192"/>
      <c r="C1054" s="193"/>
      <c r="D1054" s="187" t="s">
        <v>181</v>
      </c>
      <c r="E1054" s="193"/>
      <c r="F1054" s="195" t="s">
        <v>3917</v>
      </c>
      <c r="G1054" s="193"/>
      <c r="H1054" s="196">
        <v>351.22699999999998</v>
      </c>
      <c r="I1054" s="197"/>
      <c r="J1054" s="193"/>
      <c r="K1054" s="193"/>
      <c r="L1054" s="198"/>
      <c r="M1054" s="199"/>
      <c r="N1054" s="200"/>
      <c r="O1054" s="200"/>
      <c r="P1054" s="200"/>
      <c r="Q1054" s="200"/>
      <c r="R1054" s="200"/>
      <c r="S1054" s="200"/>
      <c r="T1054" s="201"/>
      <c r="AT1054" s="202" t="s">
        <v>181</v>
      </c>
      <c r="AU1054" s="202" t="s">
        <v>84</v>
      </c>
      <c r="AV1054" s="13" t="s">
        <v>84</v>
      </c>
      <c r="AW1054" s="13" t="s">
        <v>4</v>
      </c>
      <c r="AX1054" s="13" t="s">
        <v>82</v>
      </c>
      <c r="AY1054" s="202" t="s">
        <v>170</v>
      </c>
    </row>
    <row r="1055" spans="1:65" s="2" customFormat="1" ht="24" x14ac:dyDescent="0.2">
      <c r="A1055" s="35"/>
      <c r="B1055" s="36"/>
      <c r="C1055" s="174" t="s">
        <v>1911</v>
      </c>
      <c r="D1055" s="174" t="s">
        <v>172</v>
      </c>
      <c r="E1055" s="175" t="s">
        <v>2020</v>
      </c>
      <c r="F1055" s="176" t="s">
        <v>2021</v>
      </c>
      <c r="G1055" s="177" t="s">
        <v>248</v>
      </c>
      <c r="H1055" s="178">
        <v>159.53</v>
      </c>
      <c r="I1055" s="179"/>
      <c r="J1055" s="180">
        <f>ROUND(I1055*H1055,2)</f>
        <v>0</v>
      </c>
      <c r="K1055" s="176" t="s">
        <v>176</v>
      </c>
      <c r="L1055" s="40"/>
      <c r="M1055" s="181" t="s">
        <v>19</v>
      </c>
      <c r="N1055" s="182" t="s">
        <v>45</v>
      </c>
      <c r="O1055" s="65"/>
      <c r="P1055" s="183">
        <f>O1055*H1055</f>
        <v>0</v>
      </c>
      <c r="Q1055" s="183">
        <v>1.25E-3</v>
      </c>
      <c r="R1055" s="183">
        <f>Q1055*H1055</f>
        <v>0.19941249999999999</v>
      </c>
      <c r="S1055" s="183">
        <v>0</v>
      </c>
      <c r="T1055" s="184">
        <f>S1055*H1055</f>
        <v>0</v>
      </c>
      <c r="U1055" s="35"/>
      <c r="V1055" s="35"/>
      <c r="W1055" s="35"/>
      <c r="X1055" s="35"/>
      <c r="Y1055" s="35"/>
      <c r="Z1055" s="35"/>
      <c r="AA1055" s="35"/>
      <c r="AB1055" s="35"/>
      <c r="AC1055" s="35"/>
      <c r="AD1055" s="35"/>
      <c r="AE1055" s="35"/>
      <c r="AR1055" s="185" t="s">
        <v>276</v>
      </c>
      <c r="AT1055" s="185" t="s">
        <v>172</v>
      </c>
      <c r="AU1055" s="185" t="s">
        <v>84</v>
      </c>
      <c r="AY1055" s="18" t="s">
        <v>170</v>
      </c>
      <c r="BE1055" s="186">
        <f>IF(N1055="základní",J1055,0)</f>
        <v>0</v>
      </c>
      <c r="BF1055" s="186">
        <f>IF(N1055="snížená",J1055,0)</f>
        <v>0</v>
      </c>
      <c r="BG1055" s="186">
        <f>IF(N1055="zákl. přenesená",J1055,0)</f>
        <v>0</v>
      </c>
      <c r="BH1055" s="186">
        <f>IF(N1055="sníž. přenesená",J1055,0)</f>
        <v>0</v>
      </c>
      <c r="BI1055" s="186">
        <f>IF(N1055="nulová",J1055,0)</f>
        <v>0</v>
      </c>
      <c r="BJ1055" s="18" t="s">
        <v>82</v>
      </c>
      <c r="BK1055" s="186">
        <f>ROUND(I1055*H1055,2)</f>
        <v>0</v>
      </c>
      <c r="BL1055" s="18" t="s">
        <v>276</v>
      </c>
      <c r="BM1055" s="185" t="s">
        <v>3918</v>
      </c>
    </row>
    <row r="1056" spans="1:65" s="2" customFormat="1" ht="48.75" x14ac:dyDescent="0.2">
      <c r="A1056" s="35"/>
      <c r="B1056" s="36"/>
      <c r="C1056" s="37"/>
      <c r="D1056" s="187" t="s">
        <v>179</v>
      </c>
      <c r="E1056" s="37"/>
      <c r="F1056" s="188" t="s">
        <v>2023</v>
      </c>
      <c r="G1056" s="37"/>
      <c r="H1056" s="37"/>
      <c r="I1056" s="189"/>
      <c r="J1056" s="37"/>
      <c r="K1056" s="37"/>
      <c r="L1056" s="40"/>
      <c r="M1056" s="190"/>
      <c r="N1056" s="191"/>
      <c r="O1056" s="65"/>
      <c r="P1056" s="65"/>
      <c r="Q1056" s="65"/>
      <c r="R1056" s="65"/>
      <c r="S1056" s="65"/>
      <c r="T1056" s="66"/>
      <c r="U1056" s="35"/>
      <c r="V1056" s="35"/>
      <c r="W1056" s="35"/>
      <c r="X1056" s="35"/>
      <c r="Y1056" s="35"/>
      <c r="Z1056" s="35"/>
      <c r="AA1056" s="35"/>
      <c r="AB1056" s="35"/>
      <c r="AC1056" s="35"/>
      <c r="AD1056" s="35"/>
      <c r="AE1056" s="35"/>
      <c r="AT1056" s="18" t="s">
        <v>179</v>
      </c>
      <c r="AU1056" s="18" t="s">
        <v>84</v>
      </c>
    </row>
    <row r="1057" spans="1:65" s="13" customFormat="1" x14ac:dyDescent="0.2">
      <c r="B1057" s="192"/>
      <c r="C1057" s="193"/>
      <c r="D1057" s="187" t="s">
        <v>181</v>
      </c>
      <c r="E1057" s="194" t="s">
        <v>19</v>
      </c>
      <c r="F1057" s="195" t="s">
        <v>3919</v>
      </c>
      <c r="G1057" s="193"/>
      <c r="H1057" s="196">
        <v>103.09</v>
      </c>
      <c r="I1057" s="197"/>
      <c r="J1057" s="193"/>
      <c r="K1057" s="193"/>
      <c r="L1057" s="198"/>
      <c r="M1057" s="199"/>
      <c r="N1057" s="200"/>
      <c r="O1057" s="200"/>
      <c r="P1057" s="200"/>
      <c r="Q1057" s="200"/>
      <c r="R1057" s="200"/>
      <c r="S1057" s="200"/>
      <c r="T1057" s="201"/>
      <c r="AT1057" s="202" t="s">
        <v>181</v>
      </c>
      <c r="AU1057" s="202" t="s">
        <v>84</v>
      </c>
      <c r="AV1057" s="13" t="s">
        <v>84</v>
      </c>
      <c r="AW1057" s="13" t="s">
        <v>35</v>
      </c>
      <c r="AX1057" s="13" t="s">
        <v>74</v>
      </c>
      <c r="AY1057" s="202" t="s">
        <v>170</v>
      </c>
    </row>
    <row r="1058" spans="1:65" s="13" customFormat="1" x14ac:dyDescent="0.2">
      <c r="B1058" s="192"/>
      <c r="C1058" s="193"/>
      <c r="D1058" s="187" t="s">
        <v>181</v>
      </c>
      <c r="E1058" s="194" t="s">
        <v>19</v>
      </c>
      <c r="F1058" s="195" t="s">
        <v>3920</v>
      </c>
      <c r="G1058" s="193"/>
      <c r="H1058" s="196">
        <v>56.44</v>
      </c>
      <c r="I1058" s="197"/>
      <c r="J1058" s="193"/>
      <c r="K1058" s="193"/>
      <c r="L1058" s="198"/>
      <c r="M1058" s="199"/>
      <c r="N1058" s="200"/>
      <c r="O1058" s="200"/>
      <c r="P1058" s="200"/>
      <c r="Q1058" s="200"/>
      <c r="R1058" s="200"/>
      <c r="S1058" s="200"/>
      <c r="T1058" s="201"/>
      <c r="AT1058" s="202" t="s">
        <v>181</v>
      </c>
      <c r="AU1058" s="202" t="s">
        <v>84</v>
      </c>
      <c r="AV1058" s="13" t="s">
        <v>84</v>
      </c>
      <c r="AW1058" s="13" t="s">
        <v>35</v>
      </c>
      <c r="AX1058" s="13" t="s">
        <v>74</v>
      </c>
      <c r="AY1058" s="202" t="s">
        <v>170</v>
      </c>
    </row>
    <row r="1059" spans="1:65" s="2" customFormat="1" ht="16.5" customHeight="1" x14ac:dyDescent="0.2">
      <c r="A1059" s="35"/>
      <c r="B1059" s="36"/>
      <c r="C1059" s="214" t="s">
        <v>1918</v>
      </c>
      <c r="D1059" s="214" t="s">
        <v>239</v>
      </c>
      <c r="E1059" s="215" t="s">
        <v>3921</v>
      </c>
      <c r="F1059" s="216" t="s">
        <v>3922</v>
      </c>
      <c r="G1059" s="217" t="s">
        <v>248</v>
      </c>
      <c r="H1059" s="218">
        <v>175.483</v>
      </c>
      <c r="I1059" s="219"/>
      <c r="J1059" s="220">
        <f>ROUND(I1059*H1059,2)</f>
        <v>0</v>
      </c>
      <c r="K1059" s="216" t="s">
        <v>176</v>
      </c>
      <c r="L1059" s="221"/>
      <c r="M1059" s="222" t="s">
        <v>19</v>
      </c>
      <c r="N1059" s="223" t="s">
        <v>45</v>
      </c>
      <c r="O1059" s="65"/>
      <c r="P1059" s="183">
        <f>O1059*H1059</f>
        <v>0</v>
      </c>
      <c r="Q1059" s="183">
        <v>8.0000000000000002E-3</v>
      </c>
      <c r="R1059" s="183">
        <f>Q1059*H1059</f>
        <v>1.403864</v>
      </c>
      <c r="S1059" s="183">
        <v>0</v>
      </c>
      <c r="T1059" s="184">
        <f>S1059*H1059</f>
        <v>0</v>
      </c>
      <c r="U1059" s="35"/>
      <c r="V1059" s="35"/>
      <c r="W1059" s="35"/>
      <c r="X1059" s="35"/>
      <c r="Y1059" s="35"/>
      <c r="Z1059" s="35"/>
      <c r="AA1059" s="35"/>
      <c r="AB1059" s="35"/>
      <c r="AC1059" s="35"/>
      <c r="AD1059" s="35"/>
      <c r="AE1059" s="35"/>
      <c r="AR1059" s="185" t="s">
        <v>426</v>
      </c>
      <c r="AT1059" s="185" t="s">
        <v>239</v>
      </c>
      <c r="AU1059" s="185" t="s">
        <v>84</v>
      </c>
      <c r="AY1059" s="18" t="s">
        <v>170</v>
      </c>
      <c r="BE1059" s="186">
        <f>IF(N1059="základní",J1059,0)</f>
        <v>0</v>
      </c>
      <c r="BF1059" s="186">
        <f>IF(N1059="snížená",J1059,0)</f>
        <v>0</v>
      </c>
      <c r="BG1059" s="186">
        <f>IF(N1059="zákl. přenesená",J1059,0)</f>
        <v>0</v>
      </c>
      <c r="BH1059" s="186">
        <f>IF(N1059="sníž. přenesená",J1059,0)</f>
        <v>0</v>
      </c>
      <c r="BI1059" s="186">
        <f>IF(N1059="nulová",J1059,0)</f>
        <v>0</v>
      </c>
      <c r="BJ1059" s="18" t="s">
        <v>82</v>
      </c>
      <c r="BK1059" s="186">
        <f>ROUND(I1059*H1059,2)</f>
        <v>0</v>
      </c>
      <c r="BL1059" s="18" t="s">
        <v>276</v>
      </c>
      <c r="BM1059" s="185" t="s">
        <v>3923</v>
      </c>
    </row>
    <row r="1060" spans="1:65" s="13" customFormat="1" x14ac:dyDescent="0.2">
      <c r="B1060" s="192"/>
      <c r="C1060" s="193"/>
      <c r="D1060" s="187" t="s">
        <v>181</v>
      </c>
      <c r="E1060" s="193"/>
      <c r="F1060" s="195" t="s">
        <v>3924</v>
      </c>
      <c r="G1060" s="193"/>
      <c r="H1060" s="196">
        <v>175.483</v>
      </c>
      <c r="I1060" s="197"/>
      <c r="J1060" s="193"/>
      <c r="K1060" s="193"/>
      <c r="L1060" s="198"/>
      <c r="M1060" s="199"/>
      <c r="N1060" s="200"/>
      <c r="O1060" s="200"/>
      <c r="P1060" s="200"/>
      <c r="Q1060" s="200"/>
      <c r="R1060" s="200"/>
      <c r="S1060" s="200"/>
      <c r="T1060" s="201"/>
      <c r="AT1060" s="202" t="s">
        <v>181</v>
      </c>
      <c r="AU1060" s="202" t="s">
        <v>84</v>
      </c>
      <c r="AV1060" s="13" t="s">
        <v>84</v>
      </c>
      <c r="AW1060" s="13" t="s">
        <v>4</v>
      </c>
      <c r="AX1060" s="13" t="s">
        <v>82</v>
      </c>
      <c r="AY1060" s="202" t="s">
        <v>170</v>
      </c>
    </row>
    <row r="1061" spans="1:65" s="2" customFormat="1" ht="33" customHeight="1" x14ac:dyDescent="0.2">
      <c r="A1061" s="35"/>
      <c r="B1061" s="36"/>
      <c r="C1061" s="174" t="s">
        <v>1923</v>
      </c>
      <c r="D1061" s="174" t="s">
        <v>172</v>
      </c>
      <c r="E1061" s="175" t="s">
        <v>2066</v>
      </c>
      <c r="F1061" s="176" t="s">
        <v>2067</v>
      </c>
      <c r="G1061" s="177" t="s">
        <v>248</v>
      </c>
      <c r="H1061" s="178">
        <v>310.36599999999999</v>
      </c>
      <c r="I1061" s="179"/>
      <c r="J1061" s="180">
        <f>ROUND(I1061*H1061,2)</f>
        <v>0</v>
      </c>
      <c r="K1061" s="176" t="s">
        <v>176</v>
      </c>
      <c r="L1061" s="40"/>
      <c r="M1061" s="181" t="s">
        <v>19</v>
      </c>
      <c r="N1061" s="182" t="s">
        <v>45</v>
      </c>
      <c r="O1061" s="65"/>
      <c r="P1061" s="183">
        <f>O1061*H1061</f>
        <v>0</v>
      </c>
      <c r="Q1061" s="183">
        <v>1.8169999999999999E-2</v>
      </c>
      <c r="R1061" s="183">
        <f>Q1061*H1061</f>
        <v>5.639350219999999</v>
      </c>
      <c r="S1061" s="183">
        <v>0</v>
      </c>
      <c r="T1061" s="184">
        <f>S1061*H1061</f>
        <v>0</v>
      </c>
      <c r="U1061" s="35"/>
      <c r="V1061" s="35"/>
      <c r="W1061" s="35"/>
      <c r="X1061" s="35"/>
      <c r="Y1061" s="35"/>
      <c r="Z1061" s="35"/>
      <c r="AA1061" s="35"/>
      <c r="AB1061" s="35"/>
      <c r="AC1061" s="35"/>
      <c r="AD1061" s="35"/>
      <c r="AE1061" s="35"/>
      <c r="AR1061" s="185" t="s">
        <v>276</v>
      </c>
      <c r="AT1061" s="185" t="s">
        <v>172</v>
      </c>
      <c r="AU1061" s="185" t="s">
        <v>84</v>
      </c>
      <c r="AY1061" s="18" t="s">
        <v>170</v>
      </c>
      <c r="BE1061" s="186">
        <f>IF(N1061="základní",J1061,0)</f>
        <v>0</v>
      </c>
      <c r="BF1061" s="186">
        <f>IF(N1061="snížená",J1061,0)</f>
        <v>0</v>
      </c>
      <c r="BG1061" s="186">
        <f>IF(N1061="zákl. přenesená",J1061,0)</f>
        <v>0</v>
      </c>
      <c r="BH1061" s="186">
        <f>IF(N1061="sníž. přenesená",J1061,0)</f>
        <v>0</v>
      </c>
      <c r="BI1061" s="186">
        <f>IF(N1061="nulová",J1061,0)</f>
        <v>0</v>
      </c>
      <c r="BJ1061" s="18" t="s">
        <v>82</v>
      </c>
      <c r="BK1061" s="186">
        <f>ROUND(I1061*H1061,2)</f>
        <v>0</v>
      </c>
      <c r="BL1061" s="18" t="s">
        <v>276</v>
      </c>
      <c r="BM1061" s="185" t="s">
        <v>3925</v>
      </c>
    </row>
    <row r="1062" spans="1:65" s="2" customFormat="1" ht="97.5" x14ac:dyDescent="0.2">
      <c r="A1062" s="35"/>
      <c r="B1062" s="36"/>
      <c r="C1062" s="37"/>
      <c r="D1062" s="187" t="s">
        <v>179</v>
      </c>
      <c r="E1062" s="37"/>
      <c r="F1062" s="188" t="s">
        <v>2069</v>
      </c>
      <c r="G1062" s="37"/>
      <c r="H1062" s="37"/>
      <c r="I1062" s="189"/>
      <c r="J1062" s="37"/>
      <c r="K1062" s="37"/>
      <c r="L1062" s="40"/>
      <c r="M1062" s="190"/>
      <c r="N1062" s="191"/>
      <c r="O1062" s="65"/>
      <c r="P1062" s="65"/>
      <c r="Q1062" s="65"/>
      <c r="R1062" s="65"/>
      <c r="S1062" s="65"/>
      <c r="T1062" s="66"/>
      <c r="U1062" s="35"/>
      <c r="V1062" s="35"/>
      <c r="W1062" s="35"/>
      <c r="X1062" s="35"/>
      <c r="Y1062" s="35"/>
      <c r="Z1062" s="35"/>
      <c r="AA1062" s="35"/>
      <c r="AB1062" s="35"/>
      <c r="AC1062" s="35"/>
      <c r="AD1062" s="35"/>
      <c r="AE1062" s="35"/>
      <c r="AT1062" s="18" t="s">
        <v>179</v>
      </c>
      <c r="AU1062" s="18" t="s">
        <v>84</v>
      </c>
    </row>
    <row r="1063" spans="1:65" s="13" customFormat="1" x14ac:dyDescent="0.2">
      <c r="B1063" s="192"/>
      <c r="C1063" s="193"/>
      <c r="D1063" s="187" t="s">
        <v>181</v>
      </c>
      <c r="E1063" s="194" t="s">
        <v>19</v>
      </c>
      <c r="F1063" s="195" t="s">
        <v>3926</v>
      </c>
      <c r="G1063" s="193"/>
      <c r="H1063" s="196">
        <v>137.18199999999999</v>
      </c>
      <c r="I1063" s="197"/>
      <c r="J1063" s="193"/>
      <c r="K1063" s="193"/>
      <c r="L1063" s="198"/>
      <c r="M1063" s="199"/>
      <c r="N1063" s="200"/>
      <c r="O1063" s="200"/>
      <c r="P1063" s="200"/>
      <c r="Q1063" s="200"/>
      <c r="R1063" s="200"/>
      <c r="S1063" s="200"/>
      <c r="T1063" s="201"/>
      <c r="AT1063" s="202" t="s">
        <v>181</v>
      </c>
      <c r="AU1063" s="202" t="s">
        <v>84</v>
      </c>
      <c r="AV1063" s="13" t="s">
        <v>84</v>
      </c>
      <c r="AW1063" s="13" t="s">
        <v>35</v>
      </c>
      <c r="AX1063" s="13" t="s">
        <v>74</v>
      </c>
      <c r="AY1063" s="202" t="s">
        <v>170</v>
      </c>
    </row>
    <row r="1064" spans="1:65" s="13" customFormat="1" x14ac:dyDescent="0.2">
      <c r="B1064" s="192"/>
      <c r="C1064" s="193"/>
      <c r="D1064" s="187" t="s">
        <v>181</v>
      </c>
      <c r="E1064" s="194" t="s">
        <v>19</v>
      </c>
      <c r="F1064" s="195" t="s">
        <v>3927</v>
      </c>
      <c r="G1064" s="193"/>
      <c r="H1064" s="196">
        <v>190.292</v>
      </c>
      <c r="I1064" s="197"/>
      <c r="J1064" s="193"/>
      <c r="K1064" s="193"/>
      <c r="L1064" s="198"/>
      <c r="M1064" s="199"/>
      <c r="N1064" s="200"/>
      <c r="O1064" s="200"/>
      <c r="P1064" s="200"/>
      <c r="Q1064" s="200"/>
      <c r="R1064" s="200"/>
      <c r="S1064" s="200"/>
      <c r="T1064" s="201"/>
      <c r="AT1064" s="202" t="s">
        <v>181</v>
      </c>
      <c r="AU1064" s="202" t="s">
        <v>84</v>
      </c>
      <c r="AV1064" s="13" t="s">
        <v>84</v>
      </c>
      <c r="AW1064" s="13" t="s">
        <v>35</v>
      </c>
      <c r="AX1064" s="13" t="s">
        <v>74</v>
      </c>
      <c r="AY1064" s="202" t="s">
        <v>170</v>
      </c>
    </row>
    <row r="1065" spans="1:65" s="13" customFormat="1" x14ac:dyDescent="0.2">
      <c r="B1065" s="192"/>
      <c r="C1065" s="193"/>
      <c r="D1065" s="187" t="s">
        <v>181</v>
      </c>
      <c r="E1065" s="194" t="s">
        <v>19</v>
      </c>
      <c r="F1065" s="195" t="s">
        <v>3928</v>
      </c>
      <c r="G1065" s="193"/>
      <c r="H1065" s="196">
        <v>-17.108000000000001</v>
      </c>
      <c r="I1065" s="197"/>
      <c r="J1065" s="193"/>
      <c r="K1065" s="193"/>
      <c r="L1065" s="198"/>
      <c r="M1065" s="199"/>
      <c r="N1065" s="200"/>
      <c r="O1065" s="200"/>
      <c r="P1065" s="200"/>
      <c r="Q1065" s="200"/>
      <c r="R1065" s="200"/>
      <c r="S1065" s="200"/>
      <c r="T1065" s="201"/>
      <c r="AT1065" s="202" t="s">
        <v>181</v>
      </c>
      <c r="AU1065" s="202" t="s">
        <v>84</v>
      </c>
      <c r="AV1065" s="13" t="s">
        <v>84</v>
      </c>
      <c r="AW1065" s="13" t="s">
        <v>35</v>
      </c>
      <c r="AX1065" s="13" t="s">
        <v>74</v>
      </c>
      <c r="AY1065" s="202" t="s">
        <v>170</v>
      </c>
    </row>
    <row r="1066" spans="1:65" s="2" customFormat="1" ht="24" x14ac:dyDescent="0.2">
      <c r="A1066" s="35"/>
      <c r="B1066" s="36"/>
      <c r="C1066" s="174" t="s">
        <v>1928</v>
      </c>
      <c r="D1066" s="174" t="s">
        <v>172</v>
      </c>
      <c r="E1066" s="175" t="s">
        <v>2072</v>
      </c>
      <c r="F1066" s="176" t="s">
        <v>2073</v>
      </c>
      <c r="G1066" s="177" t="s">
        <v>248</v>
      </c>
      <c r="H1066" s="178">
        <v>68.75</v>
      </c>
      <c r="I1066" s="179"/>
      <c r="J1066" s="180">
        <f>ROUND(I1066*H1066,2)</f>
        <v>0</v>
      </c>
      <c r="K1066" s="176" t="s">
        <v>176</v>
      </c>
      <c r="L1066" s="40"/>
      <c r="M1066" s="181" t="s">
        <v>19</v>
      </c>
      <c r="N1066" s="182" t="s">
        <v>45</v>
      </c>
      <c r="O1066" s="65"/>
      <c r="P1066" s="183">
        <f>O1066*H1066</f>
        <v>0</v>
      </c>
      <c r="Q1066" s="183">
        <v>1.738E-2</v>
      </c>
      <c r="R1066" s="183">
        <f>Q1066*H1066</f>
        <v>1.1948749999999999</v>
      </c>
      <c r="S1066" s="183">
        <v>0</v>
      </c>
      <c r="T1066" s="184">
        <f>S1066*H1066</f>
        <v>0</v>
      </c>
      <c r="U1066" s="35"/>
      <c r="V1066" s="35"/>
      <c r="W1066" s="35"/>
      <c r="X1066" s="35"/>
      <c r="Y1066" s="35"/>
      <c r="Z1066" s="35"/>
      <c r="AA1066" s="35"/>
      <c r="AB1066" s="35"/>
      <c r="AC1066" s="35"/>
      <c r="AD1066" s="35"/>
      <c r="AE1066" s="35"/>
      <c r="AR1066" s="185" t="s">
        <v>276</v>
      </c>
      <c r="AT1066" s="185" t="s">
        <v>172</v>
      </c>
      <c r="AU1066" s="185" t="s">
        <v>84</v>
      </c>
      <c r="AY1066" s="18" t="s">
        <v>170</v>
      </c>
      <c r="BE1066" s="186">
        <f>IF(N1066="základní",J1066,0)</f>
        <v>0</v>
      </c>
      <c r="BF1066" s="186">
        <f>IF(N1066="snížená",J1066,0)</f>
        <v>0</v>
      </c>
      <c r="BG1066" s="186">
        <f>IF(N1066="zákl. přenesená",J1066,0)</f>
        <v>0</v>
      </c>
      <c r="BH1066" s="186">
        <f>IF(N1066="sníž. přenesená",J1066,0)</f>
        <v>0</v>
      </c>
      <c r="BI1066" s="186">
        <f>IF(N1066="nulová",J1066,0)</f>
        <v>0</v>
      </c>
      <c r="BJ1066" s="18" t="s">
        <v>82</v>
      </c>
      <c r="BK1066" s="186">
        <f>ROUND(I1066*H1066,2)</f>
        <v>0</v>
      </c>
      <c r="BL1066" s="18" t="s">
        <v>276</v>
      </c>
      <c r="BM1066" s="185" t="s">
        <v>3929</v>
      </c>
    </row>
    <row r="1067" spans="1:65" s="2" customFormat="1" ht="126.75" x14ac:dyDescent="0.2">
      <c r="A1067" s="35"/>
      <c r="B1067" s="36"/>
      <c r="C1067" s="37"/>
      <c r="D1067" s="187" t="s">
        <v>179</v>
      </c>
      <c r="E1067" s="37"/>
      <c r="F1067" s="188" t="s">
        <v>2075</v>
      </c>
      <c r="G1067" s="37"/>
      <c r="H1067" s="37"/>
      <c r="I1067" s="189"/>
      <c r="J1067" s="37"/>
      <c r="K1067" s="37"/>
      <c r="L1067" s="40"/>
      <c r="M1067" s="190"/>
      <c r="N1067" s="191"/>
      <c r="O1067" s="65"/>
      <c r="P1067" s="65"/>
      <c r="Q1067" s="65"/>
      <c r="R1067" s="65"/>
      <c r="S1067" s="65"/>
      <c r="T1067" s="66"/>
      <c r="U1067" s="35"/>
      <c r="V1067" s="35"/>
      <c r="W1067" s="35"/>
      <c r="X1067" s="35"/>
      <c r="Y1067" s="35"/>
      <c r="Z1067" s="35"/>
      <c r="AA1067" s="35"/>
      <c r="AB1067" s="35"/>
      <c r="AC1067" s="35"/>
      <c r="AD1067" s="35"/>
      <c r="AE1067" s="35"/>
      <c r="AT1067" s="18" t="s">
        <v>179</v>
      </c>
      <c r="AU1067" s="18" t="s">
        <v>84</v>
      </c>
    </row>
    <row r="1068" spans="1:65" s="13" customFormat="1" x14ac:dyDescent="0.2">
      <c r="B1068" s="192"/>
      <c r="C1068" s="193"/>
      <c r="D1068" s="187" t="s">
        <v>181</v>
      </c>
      <c r="E1068" s="194" t="s">
        <v>19</v>
      </c>
      <c r="F1068" s="195" t="s">
        <v>3930</v>
      </c>
      <c r="G1068" s="193"/>
      <c r="H1068" s="196">
        <v>68.75</v>
      </c>
      <c r="I1068" s="197"/>
      <c r="J1068" s="193"/>
      <c r="K1068" s="193"/>
      <c r="L1068" s="198"/>
      <c r="M1068" s="199"/>
      <c r="N1068" s="200"/>
      <c r="O1068" s="200"/>
      <c r="P1068" s="200"/>
      <c r="Q1068" s="200"/>
      <c r="R1068" s="200"/>
      <c r="S1068" s="200"/>
      <c r="T1068" s="201"/>
      <c r="AT1068" s="202" t="s">
        <v>181</v>
      </c>
      <c r="AU1068" s="202" t="s">
        <v>84</v>
      </c>
      <c r="AV1068" s="13" t="s">
        <v>84</v>
      </c>
      <c r="AW1068" s="13" t="s">
        <v>35</v>
      </c>
      <c r="AX1068" s="13" t="s">
        <v>82</v>
      </c>
      <c r="AY1068" s="202" t="s">
        <v>170</v>
      </c>
    </row>
    <row r="1069" spans="1:65" s="2" customFormat="1" ht="24" x14ac:dyDescent="0.2">
      <c r="A1069" s="35"/>
      <c r="B1069" s="36"/>
      <c r="C1069" s="174" t="s">
        <v>1932</v>
      </c>
      <c r="D1069" s="174" t="s">
        <v>172</v>
      </c>
      <c r="E1069" s="175" t="s">
        <v>2078</v>
      </c>
      <c r="F1069" s="176" t="s">
        <v>2079</v>
      </c>
      <c r="G1069" s="177" t="s">
        <v>439</v>
      </c>
      <c r="H1069" s="178">
        <v>4</v>
      </c>
      <c r="I1069" s="179"/>
      <c r="J1069" s="180">
        <f>ROUND(I1069*H1069,2)</f>
        <v>0</v>
      </c>
      <c r="K1069" s="176" t="s">
        <v>176</v>
      </c>
      <c r="L1069" s="40"/>
      <c r="M1069" s="181" t="s">
        <v>19</v>
      </c>
      <c r="N1069" s="182" t="s">
        <v>45</v>
      </c>
      <c r="O1069" s="65"/>
      <c r="P1069" s="183">
        <f>O1069*H1069</f>
        <v>0</v>
      </c>
      <c r="Q1069" s="183">
        <v>3.0000000000000001E-5</v>
      </c>
      <c r="R1069" s="183">
        <f>Q1069*H1069</f>
        <v>1.2E-4</v>
      </c>
      <c r="S1069" s="183">
        <v>0</v>
      </c>
      <c r="T1069" s="184">
        <f>S1069*H1069</f>
        <v>0</v>
      </c>
      <c r="U1069" s="35"/>
      <c r="V1069" s="35"/>
      <c r="W1069" s="35"/>
      <c r="X1069" s="35"/>
      <c r="Y1069" s="35"/>
      <c r="Z1069" s="35"/>
      <c r="AA1069" s="35"/>
      <c r="AB1069" s="35"/>
      <c r="AC1069" s="35"/>
      <c r="AD1069" s="35"/>
      <c r="AE1069" s="35"/>
      <c r="AR1069" s="185" t="s">
        <v>276</v>
      </c>
      <c r="AT1069" s="185" t="s">
        <v>172</v>
      </c>
      <c r="AU1069" s="185" t="s">
        <v>84</v>
      </c>
      <c r="AY1069" s="18" t="s">
        <v>170</v>
      </c>
      <c r="BE1069" s="186">
        <f>IF(N1069="základní",J1069,0)</f>
        <v>0</v>
      </c>
      <c r="BF1069" s="186">
        <f>IF(N1069="snížená",J1069,0)</f>
        <v>0</v>
      </c>
      <c r="BG1069" s="186">
        <f>IF(N1069="zákl. přenesená",J1069,0)</f>
        <v>0</v>
      </c>
      <c r="BH1069" s="186">
        <f>IF(N1069="sníž. přenesená",J1069,0)</f>
        <v>0</v>
      </c>
      <c r="BI1069" s="186">
        <f>IF(N1069="nulová",J1069,0)</f>
        <v>0</v>
      </c>
      <c r="BJ1069" s="18" t="s">
        <v>82</v>
      </c>
      <c r="BK1069" s="186">
        <f>ROUND(I1069*H1069,2)</f>
        <v>0</v>
      </c>
      <c r="BL1069" s="18" t="s">
        <v>276</v>
      </c>
      <c r="BM1069" s="185" t="s">
        <v>3931</v>
      </c>
    </row>
    <row r="1070" spans="1:65" s="2" customFormat="1" ht="68.25" x14ac:dyDescent="0.2">
      <c r="A1070" s="35"/>
      <c r="B1070" s="36"/>
      <c r="C1070" s="37"/>
      <c r="D1070" s="187" t="s">
        <v>179</v>
      </c>
      <c r="E1070" s="37"/>
      <c r="F1070" s="188" t="s">
        <v>2081</v>
      </c>
      <c r="G1070" s="37"/>
      <c r="H1070" s="37"/>
      <c r="I1070" s="189"/>
      <c r="J1070" s="37"/>
      <c r="K1070" s="37"/>
      <c r="L1070" s="40"/>
      <c r="M1070" s="190"/>
      <c r="N1070" s="191"/>
      <c r="O1070" s="65"/>
      <c r="P1070" s="65"/>
      <c r="Q1070" s="65"/>
      <c r="R1070" s="65"/>
      <c r="S1070" s="65"/>
      <c r="T1070" s="66"/>
      <c r="U1070" s="35"/>
      <c r="V1070" s="35"/>
      <c r="W1070" s="35"/>
      <c r="X1070" s="35"/>
      <c r="Y1070" s="35"/>
      <c r="Z1070" s="35"/>
      <c r="AA1070" s="35"/>
      <c r="AB1070" s="35"/>
      <c r="AC1070" s="35"/>
      <c r="AD1070" s="35"/>
      <c r="AE1070" s="35"/>
      <c r="AT1070" s="18" t="s">
        <v>179</v>
      </c>
      <c r="AU1070" s="18" t="s">
        <v>84</v>
      </c>
    </row>
    <row r="1071" spans="1:65" s="2" customFormat="1" ht="16.5" customHeight="1" x14ac:dyDescent="0.2">
      <c r="A1071" s="35"/>
      <c r="B1071" s="36"/>
      <c r="C1071" s="214" t="s">
        <v>1938</v>
      </c>
      <c r="D1071" s="214" t="s">
        <v>239</v>
      </c>
      <c r="E1071" s="215" t="s">
        <v>2083</v>
      </c>
      <c r="F1071" s="216" t="s">
        <v>2084</v>
      </c>
      <c r="G1071" s="217" t="s">
        <v>439</v>
      </c>
      <c r="H1071" s="218">
        <v>4</v>
      </c>
      <c r="I1071" s="219"/>
      <c r="J1071" s="220">
        <f>ROUND(I1071*H1071,2)</f>
        <v>0</v>
      </c>
      <c r="K1071" s="216" t="s">
        <v>176</v>
      </c>
      <c r="L1071" s="221"/>
      <c r="M1071" s="222" t="s">
        <v>19</v>
      </c>
      <c r="N1071" s="223" t="s">
        <v>45</v>
      </c>
      <c r="O1071" s="65"/>
      <c r="P1071" s="183">
        <f>O1071*H1071</f>
        <v>0</v>
      </c>
      <c r="Q1071" s="183">
        <v>5.4000000000000003E-3</v>
      </c>
      <c r="R1071" s="183">
        <f>Q1071*H1071</f>
        <v>2.1600000000000001E-2</v>
      </c>
      <c r="S1071" s="183">
        <v>0</v>
      </c>
      <c r="T1071" s="184">
        <f>S1071*H1071</f>
        <v>0</v>
      </c>
      <c r="U1071" s="35"/>
      <c r="V1071" s="35"/>
      <c r="W1071" s="35"/>
      <c r="X1071" s="35"/>
      <c r="Y1071" s="35"/>
      <c r="Z1071" s="35"/>
      <c r="AA1071" s="35"/>
      <c r="AB1071" s="35"/>
      <c r="AC1071" s="35"/>
      <c r="AD1071" s="35"/>
      <c r="AE1071" s="35"/>
      <c r="AR1071" s="185" t="s">
        <v>426</v>
      </c>
      <c r="AT1071" s="185" t="s">
        <v>239</v>
      </c>
      <c r="AU1071" s="185" t="s">
        <v>84</v>
      </c>
      <c r="AY1071" s="18" t="s">
        <v>170</v>
      </c>
      <c r="BE1071" s="186">
        <f>IF(N1071="základní",J1071,0)</f>
        <v>0</v>
      </c>
      <c r="BF1071" s="186">
        <f>IF(N1071="snížená",J1071,0)</f>
        <v>0</v>
      </c>
      <c r="BG1071" s="186">
        <f>IF(N1071="zákl. přenesená",J1071,0)</f>
        <v>0</v>
      </c>
      <c r="BH1071" s="186">
        <f>IF(N1071="sníž. přenesená",J1071,0)</f>
        <v>0</v>
      </c>
      <c r="BI1071" s="186">
        <f>IF(N1071="nulová",J1071,0)</f>
        <v>0</v>
      </c>
      <c r="BJ1071" s="18" t="s">
        <v>82</v>
      </c>
      <c r="BK1071" s="186">
        <f>ROUND(I1071*H1071,2)</f>
        <v>0</v>
      </c>
      <c r="BL1071" s="18" t="s">
        <v>276</v>
      </c>
      <c r="BM1071" s="185" t="s">
        <v>3932</v>
      </c>
    </row>
    <row r="1072" spans="1:65" s="2" customFormat="1" ht="21.75" customHeight="1" x14ac:dyDescent="0.2">
      <c r="A1072" s="35"/>
      <c r="B1072" s="36"/>
      <c r="C1072" s="174" t="s">
        <v>1944</v>
      </c>
      <c r="D1072" s="174" t="s">
        <v>172</v>
      </c>
      <c r="E1072" s="175" t="s">
        <v>2087</v>
      </c>
      <c r="F1072" s="176" t="s">
        <v>2088</v>
      </c>
      <c r="G1072" s="177" t="s">
        <v>439</v>
      </c>
      <c r="H1072" s="178">
        <v>5</v>
      </c>
      <c r="I1072" s="179"/>
      <c r="J1072" s="180">
        <f>ROUND(I1072*H1072,2)</f>
        <v>0</v>
      </c>
      <c r="K1072" s="176" t="s">
        <v>176</v>
      </c>
      <c r="L1072" s="40"/>
      <c r="M1072" s="181" t="s">
        <v>19</v>
      </c>
      <c r="N1072" s="182" t="s">
        <v>45</v>
      </c>
      <c r="O1072" s="65"/>
      <c r="P1072" s="183">
        <f>O1072*H1072</f>
        <v>0</v>
      </c>
      <c r="Q1072" s="183">
        <v>4.0000000000000003E-5</v>
      </c>
      <c r="R1072" s="183">
        <f>Q1072*H1072</f>
        <v>2.0000000000000001E-4</v>
      </c>
      <c r="S1072" s="183">
        <v>0</v>
      </c>
      <c r="T1072" s="184">
        <f>S1072*H1072</f>
        <v>0</v>
      </c>
      <c r="U1072" s="35"/>
      <c r="V1072" s="35"/>
      <c r="W1072" s="35"/>
      <c r="X1072" s="35"/>
      <c r="Y1072" s="35"/>
      <c r="Z1072" s="35"/>
      <c r="AA1072" s="35"/>
      <c r="AB1072" s="35"/>
      <c r="AC1072" s="35"/>
      <c r="AD1072" s="35"/>
      <c r="AE1072" s="35"/>
      <c r="AR1072" s="185" t="s">
        <v>276</v>
      </c>
      <c r="AT1072" s="185" t="s">
        <v>172</v>
      </c>
      <c r="AU1072" s="185" t="s">
        <v>84</v>
      </c>
      <c r="AY1072" s="18" t="s">
        <v>170</v>
      </c>
      <c r="BE1072" s="186">
        <f>IF(N1072="základní",J1072,0)</f>
        <v>0</v>
      </c>
      <c r="BF1072" s="186">
        <f>IF(N1072="snížená",J1072,0)</f>
        <v>0</v>
      </c>
      <c r="BG1072" s="186">
        <f>IF(N1072="zákl. přenesená",J1072,0)</f>
        <v>0</v>
      </c>
      <c r="BH1072" s="186">
        <f>IF(N1072="sníž. přenesená",J1072,0)</f>
        <v>0</v>
      </c>
      <c r="BI1072" s="186">
        <f>IF(N1072="nulová",J1072,0)</f>
        <v>0</v>
      </c>
      <c r="BJ1072" s="18" t="s">
        <v>82</v>
      </c>
      <c r="BK1072" s="186">
        <f>ROUND(I1072*H1072,2)</f>
        <v>0</v>
      </c>
      <c r="BL1072" s="18" t="s">
        <v>276</v>
      </c>
      <c r="BM1072" s="185" t="s">
        <v>3933</v>
      </c>
    </row>
    <row r="1073" spans="1:65" s="2" customFormat="1" ht="68.25" x14ac:dyDescent="0.2">
      <c r="A1073" s="35"/>
      <c r="B1073" s="36"/>
      <c r="C1073" s="37"/>
      <c r="D1073" s="187" t="s">
        <v>179</v>
      </c>
      <c r="E1073" s="37"/>
      <c r="F1073" s="188" t="s">
        <v>2081</v>
      </c>
      <c r="G1073" s="37"/>
      <c r="H1073" s="37"/>
      <c r="I1073" s="189"/>
      <c r="J1073" s="37"/>
      <c r="K1073" s="37"/>
      <c r="L1073" s="40"/>
      <c r="M1073" s="190"/>
      <c r="N1073" s="191"/>
      <c r="O1073" s="65"/>
      <c r="P1073" s="65"/>
      <c r="Q1073" s="65"/>
      <c r="R1073" s="65"/>
      <c r="S1073" s="65"/>
      <c r="T1073" s="66"/>
      <c r="U1073" s="35"/>
      <c r="V1073" s="35"/>
      <c r="W1073" s="35"/>
      <c r="X1073" s="35"/>
      <c r="Y1073" s="35"/>
      <c r="Z1073" s="35"/>
      <c r="AA1073" s="35"/>
      <c r="AB1073" s="35"/>
      <c r="AC1073" s="35"/>
      <c r="AD1073" s="35"/>
      <c r="AE1073" s="35"/>
      <c r="AT1073" s="18" t="s">
        <v>179</v>
      </c>
      <c r="AU1073" s="18" t="s">
        <v>84</v>
      </c>
    </row>
    <row r="1074" spans="1:65" s="2" customFormat="1" ht="16.5" customHeight="1" x14ac:dyDescent="0.2">
      <c r="A1074" s="35"/>
      <c r="B1074" s="36"/>
      <c r="C1074" s="214" t="s">
        <v>1949</v>
      </c>
      <c r="D1074" s="214" t="s">
        <v>239</v>
      </c>
      <c r="E1074" s="215" t="s">
        <v>2091</v>
      </c>
      <c r="F1074" s="216" t="s">
        <v>2092</v>
      </c>
      <c r="G1074" s="217" t="s">
        <v>439</v>
      </c>
      <c r="H1074" s="218">
        <v>5</v>
      </c>
      <c r="I1074" s="219"/>
      <c r="J1074" s="220">
        <f>ROUND(I1074*H1074,2)</f>
        <v>0</v>
      </c>
      <c r="K1074" s="216" t="s">
        <v>176</v>
      </c>
      <c r="L1074" s="221"/>
      <c r="M1074" s="222" t="s">
        <v>19</v>
      </c>
      <c r="N1074" s="223" t="s">
        <v>45</v>
      </c>
      <c r="O1074" s="65"/>
      <c r="P1074" s="183">
        <f>O1074*H1074</f>
        <v>0</v>
      </c>
      <c r="Q1074" s="183">
        <v>1.1000000000000001E-3</v>
      </c>
      <c r="R1074" s="183">
        <f>Q1074*H1074</f>
        <v>5.5000000000000005E-3</v>
      </c>
      <c r="S1074" s="183">
        <v>0</v>
      </c>
      <c r="T1074" s="184">
        <f>S1074*H1074</f>
        <v>0</v>
      </c>
      <c r="U1074" s="35"/>
      <c r="V1074" s="35"/>
      <c r="W1074" s="35"/>
      <c r="X1074" s="35"/>
      <c r="Y1074" s="35"/>
      <c r="Z1074" s="35"/>
      <c r="AA1074" s="35"/>
      <c r="AB1074" s="35"/>
      <c r="AC1074" s="35"/>
      <c r="AD1074" s="35"/>
      <c r="AE1074" s="35"/>
      <c r="AR1074" s="185" t="s">
        <v>426</v>
      </c>
      <c r="AT1074" s="185" t="s">
        <v>239</v>
      </c>
      <c r="AU1074" s="185" t="s">
        <v>84</v>
      </c>
      <c r="AY1074" s="18" t="s">
        <v>170</v>
      </c>
      <c r="BE1074" s="186">
        <f>IF(N1074="základní",J1074,0)</f>
        <v>0</v>
      </c>
      <c r="BF1074" s="186">
        <f>IF(N1074="snížená",J1074,0)</f>
        <v>0</v>
      </c>
      <c r="BG1074" s="186">
        <f>IF(N1074="zákl. přenesená",J1074,0)</f>
        <v>0</v>
      </c>
      <c r="BH1074" s="186">
        <f>IF(N1074="sníž. přenesená",J1074,0)</f>
        <v>0</v>
      </c>
      <c r="BI1074" s="186">
        <f>IF(N1074="nulová",J1074,0)</f>
        <v>0</v>
      </c>
      <c r="BJ1074" s="18" t="s">
        <v>82</v>
      </c>
      <c r="BK1074" s="186">
        <f>ROUND(I1074*H1074,2)</f>
        <v>0</v>
      </c>
      <c r="BL1074" s="18" t="s">
        <v>276</v>
      </c>
      <c r="BM1074" s="185" t="s">
        <v>3934</v>
      </c>
    </row>
    <row r="1075" spans="1:65" s="2" customFormat="1" ht="24" x14ac:dyDescent="0.2">
      <c r="A1075" s="35"/>
      <c r="B1075" s="36"/>
      <c r="C1075" s="174" t="s">
        <v>1954</v>
      </c>
      <c r="D1075" s="174" t="s">
        <v>172</v>
      </c>
      <c r="E1075" s="175" t="s">
        <v>2095</v>
      </c>
      <c r="F1075" s="176" t="s">
        <v>2096</v>
      </c>
      <c r="G1075" s="177" t="s">
        <v>439</v>
      </c>
      <c r="H1075" s="178">
        <v>4</v>
      </c>
      <c r="I1075" s="179"/>
      <c r="J1075" s="180">
        <f>ROUND(I1075*H1075,2)</f>
        <v>0</v>
      </c>
      <c r="K1075" s="176" t="s">
        <v>176</v>
      </c>
      <c r="L1075" s="40"/>
      <c r="M1075" s="181" t="s">
        <v>19</v>
      </c>
      <c r="N1075" s="182" t="s">
        <v>45</v>
      </c>
      <c r="O1075" s="65"/>
      <c r="P1075" s="183">
        <f>O1075*H1075</f>
        <v>0</v>
      </c>
      <c r="Q1075" s="183">
        <v>1.2999999999999999E-4</v>
      </c>
      <c r="R1075" s="183">
        <f>Q1075*H1075</f>
        <v>5.1999999999999995E-4</v>
      </c>
      <c r="S1075" s="183">
        <v>0</v>
      </c>
      <c r="T1075" s="184">
        <f>S1075*H1075</f>
        <v>0</v>
      </c>
      <c r="U1075" s="35"/>
      <c r="V1075" s="35"/>
      <c r="W1075" s="35"/>
      <c r="X1075" s="35"/>
      <c r="Y1075" s="35"/>
      <c r="Z1075" s="35"/>
      <c r="AA1075" s="35"/>
      <c r="AB1075" s="35"/>
      <c r="AC1075" s="35"/>
      <c r="AD1075" s="35"/>
      <c r="AE1075" s="35"/>
      <c r="AR1075" s="185" t="s">
        <v>276</v>
      </c>
      <c r="AT1075" s="185" t="s">
        <v>172</v>
      </c>
      <c r="AU1075" s="185" t="s">
        <v>84</v>
      </c>
      <c r="AY1075" s="18" t="s">
        <v>170</v>
      </c>
      <c r="BE1075" s="186">
        <f>IF(N1075="základní",J1075,0)</f>
        <v>0</v>
      </c>
      <c r="BF1075" s="186">
        <f>IF(N1075="snížená",J1075,0)</f>
        <v>0</v>
      </c>
      <c r="BG1075" s="186">
        <f>IF(N1075="zákl. přenesená",J1075,0)</f>
        <v>0</v>
      </c>
      <c r="BH1075" s="186">
        <f>IF(N1075="sníž. přenesená",J1075,0)</f>
        <v>0</v>
      </c>
      <c r="BI1075" s="186">
        <f>IF(N1075="nulová",J1075,0)</f>
        <v>0</v>
      </c>
      <c r="BJ1075" s="18" t="s">
        <v>82</v>
      </c>
      <c r="BK1075" s="186">
        <f>ROUND(I1075*H1075,2)</f>
        <v>0</v>
      </c>
      <c r="BL1075" s="18" t="s">
        <v>276</v>
      </c>
      <c r="BM1075" s="185" t="s">
        <v>3935</v>
      </c>
    </row>
    <row r="1076" spans="1:65" s="2" customFormat="1" ht="68.25" x14ac:dyDescent="0.2">
      <c r="A1076" s="35"/>
      <c r="B1076" s="36"/>
      <c r="C1076" s="37"/>
      <c r="D1076" s="187" t="s">
        <v>179</v>
      </c>
      <c r="E1076" s="37"/>
      <c r="F1076" s="188" t="s">
        <v>2081</v>
      </c>
      <c r="G1076" s="37"/>
      <c r="H1076" s="37"/>
      <c r="I1076" s="189"/>
      <c r="J1076" s="37"/>
      <c r="K1076" s="37"/>
      <c r="L1076" s="40"/>
      <c r="M1076" s="190"/>
      <c r="N1076" s="191"/>
      <c r="O1076" s="65"/>
      <c r="P1076" s="65"/>
      <c r="Q1076" s="65"/>
      <c r="R1076" s="65"/>
      <c r="S1076" s="65"/>
      <c r="T1076" s="66"/>
      <c r="U1076" s="35"/>
      <c r="V1076" s="35"/>
      <c r="W1076" s="35"/>
      <c r="X1076" s="35"/>
      <c r="Y1076" s="35"/>
      <c r="Z1076" s="35"/>
      <c r="AA1076" s="35"/>
      <c r="AB1076" s="35"/>
      <c r="AC1076" s="35"/>
      <c r="AD1076" s="35"/>
      <c r="AE1076" s="35"/>
      <c r="AT1076" s="18" t="s">
        <v>179</v>
      </c>
      <c r="AU1076" s="18" t="s">
        <v>84</v>
      </c>
    </row>
    <row r="1077" spans="1:65" s="2" customFormat="1" ht="16.5" customHeight="1" x14ac:dyDescent="0.2">
      <c r="A1077" s="35"/>
      <c r="B1077" s="36"/>
      <c r="C1077" s="214" t="s">
        <v>1959</v>
      </c>
      <c r="D1077" s="214" t="s">
        <v>239</v>
      </c>
      <c r="E1077" s="215" t="s">
        <v>2099</v>
      </c>
      <c r="F1077" s="216" t="s">
        <v>2100</v>
      </c>
      <c r="G1077" s="217" t="s">
        <v>439</v>
      </c>
      <c r="H1077" s="218">
        <v>4</v>
      </c>
      <c r="I1077" s="219"/>
      <c r="J1077" s="220">
        <f>ROUND(I1077*H1077,2)</f>
        <v>0</v>
      </c>
      <c r="K1077" s="216" t="s">
        <v>176</v>
      </c>
      <c r="L1077" s="221"/>
      <c r="M1077" s="222" t="s">
        <v>19</v>
      </c>
      <c r="N1077" s="223" t="s">
        <v>45</v>
      </c>
      <c r="O1077" s="65"/>
      <c r="P1077" s="183">
        <f>O1077*H1077</f>
        <v>0</v>
      </c>
      <c r="Q1077" s="183">
        <v>3.0000000000000001E-3</v>
      </c>
      <c r="R1077" s="183">
        <f>Q1077*H1077</f>
        <v>1.2E-2</v>
      </c>
      <c r="S1077" s="183">
        <v>0</v>
      </c>
      <c r="T1077" s="184">
        <f>S1077*H1077</f>
        <v>0</v>
      </c>
      <c r="U1077" s="35"/>
      <c r="V1077" s="35"/>
      <c r="W1077" s="35"/>
      <c r="X1077" s="35"/>
      <c r="Y1077" s="35"/>
      <c r="Z1077" s="35"/>
      <c r="AA1077" s="35"/>
      <c r="AB1077" s="35"/>
      <c r="AC1077" s="35"/>
      <c r="AD1077" s="35"/>
      <c r="AE1077" s="35"/>
      <c r="AR1077" s="185" t="s">
        <v>426</v>
      </c>
      <c r="AT1077" s="185" t="s">
        <v>239</v>
      </c>
      <c r="AU1077" s="185" t="s">
        <v>84</v>
      </c>
      <c r="AY1077" s="18" t="s">
        <v>170</v>
      </c>
      <c r="BE1077" s="186">
        <f>IF(N1077="základní",J1077,0)</f>
        <v>0</v>
      </c>
      <c r="BF1077" s="186">
        <f>IF(N1077="snížená",J1077,0)</f>
        <v>0</v>
      </c>
      <c r="BG1077" s="186">
        <f>IF(N1077="zákl. přenesená",J1077,0)</f>
        <v>0</v>
      </c>
      <c r="BH1077" s="186">
        <f>IF(N1077="sníž. přenesená",J1077,0)</f>
        <v>0</v>
      </c>
      <c r="BI1077" s="186">
        <f>IF(N1077="nulová",J1077,0)</f>
        <v>0</v>
      </c>
      <c r="BJ1077" s="18" t="s">
        <v>82</v>
      </c>
      <c r="BK1077" s="186">
        <f>ROUND(I1077*H1077,2)</f>
        <v>0</v>
      </c>
      <c r="BL1077" s="18" t="s">
        <v>276</v>
      </c>
      <c r="BM1077" s="185" t="s">
        <v>3936</v>
      </c>
    </row>
    <row r="1078" spans="1:65" s="2" customFormat="1" ht="24" x14ac:dyDescent="0.2">
      <c r="A1078" s="35"/>
      <c r="B1078" s="36"/>
      <c r="C1078" s="174" t="s">
        <v>1964</v>
      </c>
      <c r="D1078" s="174" t="s">
        <v>172</v>
      </c>
      <c r="E1078" s="175" t="s">
        <v>2103</v>
      </c>
      <c r="F1078" s="176" t="s">
        <v>2104</v>
      </c>
      <c r="G1078" s="177" t="s">
        <v>272</v>
      </c>
      <c r="H1078" s="178">
        <v>59.72</v>
      </c>
      <c r="I1078" s="179"/>
      <c r="J1078" s="180">
        <f>ROUND(I1078*H1078,2)</f>
        <v>0</v>
      </c>
      <c r="K1078" s="176" t="s">
        <v>176</v>
      </c>
      <c r="L1078" s="40"/>
      <c r="M1078" s="181" t="s">
        <v>19</v>
      </c>
      <c r="N1078" s="182" t="s">
        <v>45</v>
      </c>
      <c r="O1078" s="65"/>
      <c r="P1078" s="183">
        <f>O1078*H1078</f>
        <v>0</v>
      </c>
      <c r="Q1078" s="183">
        <v>5.5399999999999998E-3</v>
      </c>
      <c r="R1078" s="183">
        <f>Q1078*H1078</f>
        <v>0.3308488</v>
      </c>
      <c r="S1078" s="183">
        <v>0</v>
      </c>
      <c r="T1078" s="184">
        <f>S1078*H1078</f>
        <v>0</v>
      </c>
      <c r="U1078" s="35"/>
      <c r="V1078" s="35"/>
      <c r="W1078" s="35"/>
      <c r="X1078" s="35"/>
      <c r="Y1078" s="35"/>
      <c r="Z1078" s="35"/>
      <c r="AA1078" s="35"/>
      <c r="AB1078" s="35"/>
      <c r="AC1078" s="35"/>
      <c r="AD1078" s="35"/>
      <c r="AE1078" s="35"/>
      <c r="AR1078" s="185" t="s">
        <v>276</v>
      </c>
      <c r="AT1078" s="185" t="s">
        <v>172</v>
      </c>
      <c r="AU1078" s="185" t="s">
        <v>84</v>
      </c>
      <c r="AY1078" s="18" t="s">
        <v>170</v>
      </c>
      <c r="BE1078" s="186">
        <f>IF(N1078="základní",J1078,0)</f>
        <v>0</v>
      </c>
      <c r="BF1078" s="186">
        <f>IF(N1078="snížená",J1078,0)</f>
        <v>0</v>
      </c>
      <c r="BG1078" s="186">
        <f>IF(N1078="zákl. přenesená",J1078,0)</f>
        <v>0</v>
      </c>
      <c r="BH1078" s="186">
        <f>IF(N1078="sníž. přenesená",J1078,0)</f>
        <v>0</v>
      </c>
      <c r="BI1078" s="186">
        <f>IF(N1078="nulová",J1078,0)</f>
        <v>0</v>
      </c>
      <c r="BJ1078" s="18" t="s">
        <v>82</v>
      </c>
      <c r="BK1078" s="186">
        <f>ROUND(I1078*H1078,2)</f>
        <v>0</v>
      </c>
      <c r="BL1078" s="18" t="s">
        <v>276</v>
      </c>
      <c r="BM1078" s="185" t="s">
        <v>3937</v>
      </c>
    </row>
    <row r="1079" spans="1:65" s="2" customFormat="1" ht="214.5" x14ac:dyDescent="0.2">
      <c r="A1079" s="35"/>
      <c r="B1079" s="36"/>
      <c r="C1079" s="37"/>
      <c r="D1079" s="187" t="s">
        <v>179</v>
      </c>
      <c r="E1079" s="37"/>
      <c r="F1079" s="188" t="s">
        <v>2106</v>
      </c>
      <c r="G1079" s="37"/>
      <c r="H1079" s="37"/>
      <c r="I1079" s="189"/>
      <c r="J1079" s="37"/>
      <c r="K1079" s="37"/>
      <c r="L1079" s="40"/>
      <c r="M1079" s="190"/>
      <c r="N1079" s="191"/>
      <c r="O1079" s="65"/>
      <c r="P1079" s="65"/>
      <c r="Q1079" s="65"/>
      <c r="R1079" s="65"/>
      <c r="S1079" s="65"/>
      <c r="T1079" s="66"/>
      <c r="U1079" s="35"/>
      <c r="V1079" s="35"/>
      <c r="W1079" s="35"/>
      <c r="X1079" s="35"/>
      <c r="Y1079" s="35"/>
      <c r="Z1079" s="35"/>
      <c r="AA1079" s="35"/>
      <c r="AB1079" s="35"/>
      <c r="AC1079" s="35"/>
      <c r="AD1079" s="35"/>
      <c r="AE1079" s="35"/>
      <c r="AT1079" s="18" t="s">
        <v>179</v>
      </c>
      <c r="AU1079" s="18" t="s">
        <v>84</v>
      </c>
    </row>
    <row r="1080" spans="1:65" s="13" customFormat="1" x14ac:dyDescent="0.2">
      <c r="B1080" s="192"/>
      <c r="C1080" s="193"/>
      <c r="D1080" s="187" t="s">
        <v>181</v>
      </c>
      <c r="E1080" s="194" t="s">
        <v>19</v>
      </c>
      <c r="F1080" s="195" t="s">
        <v>3938</v>
      </c>
      <c r="G1080" s="193"/>
      <c r="H1080" s="196">
        <v>59.72</v>
      </c>
      <c r="I1080" s="197"/>
      <c r="J1080" s="193"/>
      <c r="K1080" s="193"/>
      <c r="L1080" s="198"/>
      <c r="M1080" s="199"/>
      <c r="N1080" s="200"/>
      <c r="O1080" s="200"/>
      <c r="P1080" s="200"/>
      <c r="Q1080" s="200"/>
      <c r="R1080" s="200"/>
      <c r="S1080" s="200"/>
      <c r="T1080" s="201"/>
      <c r="AT1080" s="202" t="s">
        <v>181</v>
      </c>
      <c r="AU1080" s="202" t="s">
        <v>84</v>
      </c>
      <c r="AV1080" s="13" t="s">
        <v>84</v>
      </c>
      <c r="AW1080" s="13" t="s">
        <v>35</v>
      </c>
      <c r="AX1080" s="13" t="s">
        <v>82</v>
      </c>
      <c r="AY1080" s="202" t="s">
        <v>170</v>
      </c>
    </row>
    <row r="1081" spans="1:65" s="2" customFormat="1" ht="24" x14ac:dyDescent="0.2">
      <c r="A1081" s="35"/>
      <c r="B1081" s="36"/>
      <c r="C1081" s="174" t="s">
        <v>1970</v>
      </c>
      <c r="D1081" s="174" t="s">
        <v>172</v>
      </c>
      <c r="E1081" s="175" t="s">
        <v>2115</v>
      </c>
      <c r="F1081" s="176" t="s">
        <v>2116</v>
      </c>
      <c r="G1081" s="177" t="s">
        <v>1153</v>
      </c>
      <c r="H1081" s="224"/>
      <c r="I1081" s="179"/>
      <c r="J1081" s="180">
        <f>ROUND(I1081*H1081,2)</f>
        <v>0</v>
      </c>
      <c r="K1081" s="176" t="s">
        <v>176</v>
      </c>
      <c r="L1081" s="40"/>
      <c r="M1081" s="181" t="s">
        <v>19</v>
      </c>
      <c r="N1081" s="182" t="s">
        <v>45</v>
      </c>
      <c r="O1081" s="65"/>
      <c r="P1081" s="183">
        <f>O1081*H1081</f>
        <v>0</v>
      </c>
      <c r="Q1081" s="183">
        <v>0</v>
      </c>
      <c r="R1081" s="183">
        <f>Q1081*H1081</f>
        <v>0</v>
      </c>
      <c r="S1081" s="183">
        <v>0</v>
      </c>
      <c r="T1081" s="184">
        <f>S1081*H1081</f>
        <v>0</v>
      </c>
      <c r="U1081" s="35"/>
      <c r="V1081" s="35"/>
      <c r="W1081" s="35"/>
      <c r="X1081" s="35"/>
      <c r="Y1081" s="35"/>
      <c r="Z1081" s="35"/>
      <c r="AA1081" s="35"/>
      <c r="AB1081" s="35"/>
      <c r="AC1081" s="35"/>
      <c r="AD1081" s="35"/>
      <c r="AE1081" s="35"/>
      <c r="AR1081" s="185" t="s">
        <v>276</v>
      </c>
      <c r="AT1081" s="185" t="s">
        <v>172</v>
      </c>
      <c r="AU1081" s="185" t="s">
        <v>84</v>
      </c>
      <c r="AY1081" s="18" t="s">
        <v>170</v>
      </c>
      <c r="BE1081" s="186">
        <f>IF(N1081="základní",J1081,0)</f>
        <v>0</v>
      </c>
      <c r="BF1081" s="186">
        <f>IF(N1081="snížená",J1081,0)</f>
        <v>0</v>
      </c>
      <c r="BG1081" s="186">
        <f>IF(N1081="zákl. přenesená",J1081,0)</f>
        <v>0</v>
      </c>
      <c r="BH1081" s="186">
        <f>IF(N1081="sníž. přenesená",J1081,0)</f>
        <v>0</v>
      </c>
      <c r="BI1081" s="186">
        <f>IF(N1081="nulová",J1081,0)</f>
        <v>0</v>
      </c>
      <c r="BJ1081" s="18" t="s">
        <v>82</v>
      </c>
      <c r="BK1081" s="186">
        <f>ROUND(I1081*H1081,2)</f>
        <v>0</v>
      </c>
      <c r="BL1081" s="18" t="s">
        <v>276</v>
      </c>
      <c r="BM1081" s="185" t="s">
        <v>3939</v>
      </c>
    </row>
    <row r="1082" spans="1:65" s="2" customFormat="1" ht="78" x14ac:dyDescent="0.2">
      <c r="A1082" s="35"/>
      <c r="B1082" s="36"/>
      <c r="C1082" s="37"/>
      <c r="D1082" s="187" t="s">
        <v>179</v>
      </c>
      <c r="E1082" s="37"/>
      <c r="F1082" s="188" t="s">
        <v>2118</v>
      </c>
      <c r="G1082" s="37"/>
      <c r="H1082" s="37"/>
      <c r="I1082" s="189"/>
      <c r="J1082" s="37"/>
      <c r="K1082" s="37"/>
      <c r="L1082" s="40"/>
      <c r="M1082" s="190"/>
      <c r="N1082" s="191"/>
      <c r="O1082" s="65"/>
      <c r="P1082" s="65"/>
      <c r="Q1082" s="65"/>
      <c r="R1082" s="65"/>
      <c r="S1082" s="65"/>
      <c r="T1082" s="66"/>
      <c r="U1082" s="35"/>
      <c r="V1082" s="35"/>
      <c r="W1082" s="35"/>
      <c r="X1082" s="35"/>
      <c r="Y1082" s="35"/>
      <c r="Z1082" s="35"/>
      <c r="AA1082" s="35"/>
      <c r="AB1082" s="35"/>
      <c r="AC1082" s="35"/>
      <c r="AD1082" s="35"/>
      <c r="AE1082" s="35"/>
      <c r="AT1082" s="18" t="s">
        <v>179</v>
      </c>
      <c r="AU1082" s="18" t="s">
        <v>84</v>
      </c>
    </row>
    <row r="1083" spans="1:65" s="12" customFormat="1" ht="22.9" customHeight="1" x14ac:dyDescent="0.2">
      <c r="B1083" s="158"/>
      <c r="C1083" s="159"/>
      <c r="D1083" s="160" t="s">
        <v>73</v>
      </c>
      <c r="E1083" s="172" t="s">
        <v>2119</v>
      </c>
      <c r="F1083" s="172" t="s">
        <v>2120</v>
      </c>
      <c r="G1083" s="159"/>
      <c r="H1083" s="159"/>
      <c r="I1083" s="162"/>
      <c r="J1083" s="173">
        <f>BK1083</f>
        <v>0</v>
      </c>
      <c r="K1083" s="159"/>
      <c r="L1083" s="164"/>
      <c r="M1083" s="165"/>
      <c r="N1083" s="166"/>
      <c r="O1083" s="166"/>
      <c r="P1083" s="167">
        <f>SUM(P1084:P1146)</f>
        <v>0</v>
      </c>
      <c r="Q1083" s="166"/>
      <c r="R1083" s="167">
        <f>SUM(R1084:R1146)</f>
        <v>1.71248464</v>
      </c>
      <c r="S1083" s="166"/>
      <c r="T1083" s="168">
        <f>SUM(T1084:T1146)</f>
        <v>0</v>
      </c>
      <c r="AR1083" s="169" t="s">
        <v>84</v>
      </c>
      <c r="AT1083" s="170" t="s">
        <v>73</v>
      </c>
      <c r="AU1083" s="170" t="s">
        <v>82</v>
      </c>
      <c r="AY1083" s="169" t="s">
        <v>170</v>
      </c>
      <c r="BK1083" s="171">
        <f>SUM(BK1084:BK1146)</f>
        <v>0</v>
      </c>
    </row>
    <row r="1084" spans="1:65" s="2" customFormat="1" ht="16.5" customHeight="1" x14ac:dyDescent="0.2">
      <c r="A1084" s="35"/>
      <c r="B1084" s="36"/>
      <c r="C1084" s="174" t="s">
        <v>1976</v>
      </c>
      <c r="D1084" s="174" t="s">
        <v>172</v>
      </c>
      <c r="E1084" s="175" t="s">
        <v>2122</v>
      </c>
      <c r="F1084" s="176" t="s">
        <v>2123</v>
      </c>
      <c r="G1084" s="177" t="s">
        <v>248</v>
      </c>
      <c r="H1084" s="178">
        <v>426.25200000000001</v>
      </c>
      <c r="I1084" s="179"/>
      <c r="J1084" s="180">
        <f>ROUND(I1084*H1084,2)</f>
        <v>0</v>
      </c>
      <c r="K1084" s="176" t="s">
        <v>176</v>
      </c>
      <c r="L1084" s="40"/>
      <c r="M1084" s="181" t="s">
        <v>19</v>
      </c>
      <c r="N1084" s="182" t="s">
        <v>45</v>
      </c>
      <c r="O1084" s="65"/>
      <c r="P1084" s="183">
        <f>O1084*H1084</f>
        <v>0</v>
      </c>
      <c r="Q1084" s="183">
        <v>0</v>
      </c>
      <c r="R1084" s="183">
        <f>Q1084*H1084</f>
        <v>0</v>
      </c>
      <c r="S1084" s="183">
        <v>0</v>
      </c>
      <c r="T1084" s="184">
        <f>S1084*H1084</f>
        <v>0</v>
      </c>
      <c r="U1084" s="35"/>
      <c r="V1084" s="35"/>
      <c r="W1084" s="35"/>
      <c r="X1084" s="35"/>
      <c r="Y1084" s="35"/>
      <c r="Z1084" s="35"/>
      <c r="AA1084" s="35"/>
      <c r="AB1084" s="35"/>
      <c r="AC1084" s="35"/>
      <c r="AD1084" s="35"/>
      <c r="AE1084" s="35"/>
      <c r="AR1084" s="185" t="s">
        <v>276</v>
      </c>
      <c r="AT1084" s="185" t="s">
        <v>172</v>
      </c>
      <c r="AU1084" s="185" t="s">
        <v>84</v>
      </c>
      <c r="AY1084" s="18" t="s">
        <v>170</v>
      </c>
      <c r="BE1084" s="186">
        <f>IF(N1084="základní",J1084,0)</f>
        <v>0</v>
      </c>
      <c r="BF1084" s="186">
        <f>IF(N1084="snížená",J1084,0)</f>
        <v>0</v>
      </c>
      <c r="BG1084" s="186">
        <f>IF(N1084="zákl. přenesená",J1084,0)</f>
        <v>0</v>
      </c>
      <c r="BH1084" s="186">
        <f>IF(N1084="sníž. přenesená",J1084,0)</f>
        <v>0</v>
      </c>
      <c r="BI1084" s="186">
        <f>IF(N1084="nulová",J1084,0)</f>
        <v>0</v>
      </c>
      <c r="BJ1084" s="18" t="s">
        <v>82</v>
      </c>
      <c r="BK1084" s="186">
        <f>ROUND(I1084*H1084,2)</f>
        <v>0</v>
      </c>
      <c r="BL1084" s="18" t="s">
        <v>276</v>
      </c>
      <c r="BM1084" s="185" t="s">
        <v>3940</v>
      </c>
    </row>
    <row r="1085" spans="1:65" s="13" customFormat="1" x14ac:dyDescent="0.2">
      <c r="B1085" s="192"/>
      <c r="C1085" s="193"/>
      <c r="D1085" s="187" t="s">
        <v>181</v>
      </c>
      <c r="E1085" s="194" t="s">
        <v>19</v>
      </c>
      <c r="F1085" s="195" t="s">
        <v>3876</v>
      </c>
      <c r="G1085" s="193"/>
      <c r="H1085" s="196">
        <v>443.36</v>
      </c>
      <c r="I1085" s="197"/>
      <c r="J1085" s="193"/>
      <c r="K1085" s="193"/>
      <c r="L1085" s="198"/>
      <c r="M1085" s="199"/>
      <c r="N1085" s="200"/>
      <c r="O1085" s="200"/>
      <c r="P1085" s="200"/>
      <c r="Q1085" s="200"/>
      <c r="R1085" s="200"/>
      <c r="S1085" s="200"/>
      <c r="T1085" s="201"/>
      <c r="AT1085" s="202" t="s">
        <v>181</v>
      </c>
      <c r="AU1085" s="202" t="s">
        <v>84</v>
      </c>
      <c r="AV1085" s="13" t="s">
        <v>84</v>
      </c>
      <c r="AW1085" s="13" t="s">
        <v>35</v>
      </c>
      <c r="AX1085" s="13" t="s">
        <v>74</v>
      </c>
      <c r="AY1085" s="202" t="s">
        <v>170</v>
      </c>
    </row>
    <row r="1086" spans="1:65" s="13" customFormat="1" x14ac:dyDescent="0.2">
      <c r="B1086" s="192"/>
      <c r="C1086" s="193"/>
      <c r="D1086" s="187" t="s">
        <v>181</v>
      </c>
      <c r="E1086" s="194" t="s">
        <v>19</v>
      </c>
      <c r="F1086" s="195" t="s">
        <v>3877</v>
      </c>
      <c r="G1086" s="193"/>
      <c r="H1086" s="196">
        <v>-17.108000000000001</v>
      </c>
      <c r="I1086" s="197"/>
      <c r="J1086" s="193"/>
      <c r="K1086" s="193"/>
      <c r="L1086" s="198"/>
      <c r="M1086" s="199"/>
      <c r="N1086" s="200"/>
      <c r="O1086" s="200"/>
      <c r="P1086" s="200"/>
      <c r="Q1086" s="200"/>
      <c r="R1086" s="200"/>
      <c r="S1086" s="200"/>
      <c r="T1086" s="201"/>
      <c r="AT1086" s="202" t="s">
        <v>181</v>
      </c>
      <c r="AU1086" s="202" t="s">
        <v>84</v>
      </c>
      <c r="AV1086" s="13" t="s">
        <v>84</v>
      </c>
      <c r="AW1086" s="13" t="s">
        <v>35</v>
      </c>
      <c r="AX1086" s="13" t="s">
        <v>74</v>
      </c>
      <c r="AY1086" s="202" t="s">
        <v>170</v>
      </c>
    </row>
    <row r="1087" spans="1:65" s="2" customFormat="1" ht="16.5" customHeight="1" x14ac:dyDescent="0.2">
      <c r="A1087" s="35"/>
      <c r="B1087" s="36"/>
      <c r="C1087" s="214" t="s">
        <v>1981</v>
      </c>
      <c r="D1087" s="214" t="s">
        <v>239</v>
      </c>
      <c r="E1087" s="215" t="s">
        <v>2127</v>
      </c>
      <c r="F1087" s="216" t="s">
        <v>2128</v>
      </c>
      <c r="G1087" s="217" t="s">
        <v>248</v>
      </c>
      <c r="H1087" s="218">
        <v>490.19</v>
      </c>
      <c r="I1087" s="219"/>
      <c r="J1087" s="220">
        <f>ROUND(I1087*H1087,2)</f>
        <v>0</v>
      </c>
      <c r="K1087" s="216" t="s">
        <v>176</v>
      </c>
      <c r="L1087" s="221"/>
      <c r="M1087" s="222" t="s">
        <v>19</v>
      </c>
      <c r="N1087" s="223" t="s">
        <v>45</v>
      </c>
      <c r="O1087" s="65"/>
      <c r="P1087" s="183">
        <f>O1087*H1087</f>
        <v>0</v>
      </c>
      <c r="Q1087" s="183">
        <v>5.0000000000000001E-4</v>
      </c>
      <c r="R1087" s="183">
        <f>Q1087*H1087</f>
        <v>0.24509500000000001</v>
      </c>
      <c r="S1087" s="183">
        <v>0</v>
      </c>
      <c r="T1087" s="184">
        <f>S1087*H1087</f>
        <v>0</v>
      </c>
      <c r="U1087" s="35"/>
      <c r="V1087" s="35"/>
      <c r="W1087" s="35"/>
      <c r="X1087" s="35"/>
      <c r="Y1087" s="35"/>
      <c r="Z1087" s="35"/>
      <c r="AA1087" s="35"/>
      <c r="AB1087" s="35"/>
      <c r="AC1087" s="35"/>
      <c r="AD1087" s="35"/>
      <c r="AE1087" s="35"/>
      <c r="AR1087" s="185" t="s">
        <v>426</v>
      </c>
      <c r="AT1087" s="185" t="s">
        <v>239</v>
      </c>
      <c r="AU1087" s="185" t="s">
        <v>84</v>
      </c>
      <c r="AY1087" s="18" t="s">
        <v>170</v>
      </c>
      <c r="BE1087" s="186">
        <f>IF(N1087="základní",J1087,0)</f>
        <v>0</v>
      </c>
      <c r="BF1087" s="186">
        <f>IF(N1087="snížená",J1087,0)</f>
        <v>0</v>
      </c>
      <c r="BG1087" s="186">
        <f>IF(N1087="zákl. přenesená",J1087,0)</f>
        <v>0</v>
      </c>
      <c r="BH1087" s="186">
        <f>IF(N1087="sníž. přenesená",J1087,0)</f>
        <v>0</v>
      </c>
      <c r="BI1087" s="186">
        <f>IF(N1087="nulová",J1087,0)</f>
        <v>0</v>
      </c>
      <c r="BJ1087" s="18" t="s">
        <v>82</v>
      </c>
      <c r="BK1087" s="186">
        <f>ROUND(I1087*H1087,2)</f>
        <v>0</v>
      </c>
      <c r="BL1087" s="18" t="s">
        <v>276</v>
      </c>
      <c r="BM1087" s="185" t="s">
        <v>3941</v>
      </c>
    </row>
    <row r="1088" spans="1:65" s="13" customFormat="1" x14ac:dyDescent="0.2">
      <c r="B1088" s="192"/>
      <c r="C1088" s="193"/>
      <c r="D1088" s="187" t="s">
        <v>181</v>
      </c>
      <c r="E1088" s="193"/>
      <c r="F1088" s="195" t="s">
        <v>3942</v>
      </c>
      <c r="G1088" s="193"/>
      <c r="H1088" s="196">
        <v>490.19</v>
      </c>
      <c r="I1088" s="197"/>
      <c r="J1088" s="193"/>
      <c r="K1088" s="193"/>
      <c r="L1088" s="198"/>
      <c r="M1088" s="199"/>
      <c r="N1088" s="200"/>
      <c r="O1088" s="200"/>
      <c r="P1088" s="200"/>
      <c r="Q1088" s="200"/>
      <c r="R1088" s="200"/>
      <c r="S1088" s="200"/>
      <c r="T1088" s="201"/>
      <c r="AT1088" s="202" t="s">
        <v>181</v>
      </c>
      <c r="AU1088" s="202" t="s">
        <v>84</v>
      </c>
      <c r="AV1088" s="13" t="s">
        <v>84</v>
      </c>
      <c r="AW1088" s="13" t="s">
        <v>4</v>
      </c>
      <c r="AX1088" s="13" t="s">
        <v>82</v>
      </c>
      <c r="AY1088" s="202" t="s">
        <v>170</v>
      </c>
    </row>
    <row r="1089" spans="1:65" s="2" customFormat="1" ht="24" x14ac:dyDescent="0.2">
      <c r="A1089" s="35"/>
      <c r="B1089" s="36"/>
      <c r="C1089" s="174" t="s">
        <v>1987</v>
      </c>
      <c r="D1089" s="174" t="s">
        <v>172</v>
      </c>
      <c r="E1089" s="175" t="s">
        <v>2132</v>
      </c>
      <c r="F1089" s="176" t="s">
        <v>2133</v>
      </c>
      <c r="G1089" s="177" t="s">
        <v>248</v>
      </c>
      <c r="H1089" s="178">
        <v>426.25200000000001</v>
      </c>
      <c r="I1089" s="179"/>
      <c r="J1089" s="180">
        <f>ROUND(I1089*H1089,2)</f>
        <v>0</v>
      </c>
      <c r="K1089" s="176" t="s">
        <v>176</v>
      </c>
      <c r="L1089" s="40"/>
      <c r="M1089" s="181" t="s">
        <v>19</v>
      </c>
      <c r="N1089" s="182" t="s">
        <v>45</v>
      </c>
      <c r="O1089" s="65"/>
      <c r="P1089" s="183">
        <f>O1089*H1089</f>
        <v>0</v>
      </c>
      <c r="Q1089" s="183">
        <v>0</v>
      </c>
      <c r="R1089" s="183">
        <f>Q1089*H1089</f>
        <v>0</v>
      </c>
      <c r="S1089" s="183">
        <v>0</v>
      </c>
      <c r="T1089" s="184">
        <f>S1089*H1089</f>
        <v>0</v>
      </c>
      <c r="U1089" s="35"/>
      <c r="V1089" s="35"/>
      <c r="W1089" s="35"/>
      <c r="X1089" s="35"/>
      <c r="Y1089" s="35"/>
      <c r="Z1089" s="35"/>
      <c r="AA1089" s="35"/>
      <c r="AB1089" s="35"/>
      <c r="AC1089" s="35"/>
      <c r="AD1089" s="35"/>
      <c r="AE1089" s="35"/>
      <c r="AR1089" s="185" t="s">
        <v>276</v>
      </c>
      <c r="AT1089" s="185" t="s">
        <v>172</v>
      </c>
      <c r="AU1089" s="185" t="s">
        <v>84</v>
      </c>
      <c r="AY1089" s="18" t="s">
        <v>170</v>
      </c>
      <c r="BE1089" s="186">
        <f>IF(N1089="základní",J1089,0)</f>
        <v>0</v>
      </c>
      <c r="BF1089" s="186">
        <f>IF(N1089="snížená",J1089,0)</f>
        <v>0</v>
      </c>
      <c r="BG1089" s="186">
        <f>IF(N1089="zákl. přenesená",J1089,0)</f>
        <v>0</v>
      </c>
      <c r="BH1089" s="186">
        <f>IF(N1089="sníž. přenesená",J1089,0)</f>
        <v>0</v>
      </c>
      <c r="BI1089" s="186">
        <f>IF(N1089="nulová",J1089,0)</f>
        <v>0</v>
      </c>
      <c r="BJ1089" s="18" t="s">
        <v>82</v>
      </c>
      <c r="BK1089" s="186">
        <f>ROUND(I1089*H1089,2)</f>
        <v>0</v>
      </c>
      <c r="BL1089" s="18" t="s">
        <v>276</v>
      </c>
      <c r="BM1089" s="185" t="s">
        <v>3943</v>
      </c>
    </row>
    <row r="1090" spans="1:65" s="13" customFormat="1" x14ac:dyDescent="0.2">
      <c r="B1090" s="192"/>
      <c r="C1090" s="193"/>
      <c r="D1090" s="187" t="s">
        <v>181</v>
      </c>
      <c r="E1090" s="194" t="s">
        <v>19</v>
      </c>
      <c r="F1090" s="195" t="s">
        <v>3876</v>
      </c>
      <c r="G1090" s="193"/>
      <c r="H1090" s="196">
        <v>443.36</v>
      </c>
      <c r="I1090" s="197"/>
      <c r="J1090" s="193"/>
      <c r="K1090" s="193"/>
      <c r="L1090" s="198"/>
      <c r="M1090" s="199"/>
      <c r="N1090" s="200"/>
      <c r="O1090" s="200"/>
      <c r="P1090" s="200"/>
      <c r="Q1090" s="200"/>
      <c r="R1090" s="200"/>
      <c r="S1090" s="200"/>
      <c r="T1090" s="201"/>
      <c r="AT1090" s="202" t="s">
        <v>181</v>
      </c>
      <c r="AU1090" s="202" t="s">
        <v>84</v>
      </c>
      <c r="AV1090" s="13" t="s">
        <v>84</v>
      </c>
      <c r="AW1090" s="13" t="s">
        <v>35</v>
      </c>
      <c r="AX1090" s="13" t="s">
        <v>74</v>
      </c>
      <c r="AY1090" s="202" t="s">
        <v>170</v>
      </c>
    </row>
    <row r="1091" spans="1:65" s="13" customFormat="1" x14ac:dyDescent="0.2">
      <c r="B1091" s="192"/>
      <c r="C1091" s="193"/>
      <c r="D1091" s="187" t="s">
        <v>181</v>
      </c>
      <c r="E1091" s="194" t="s">
        <v>19</v>
      </c>
      <c r="F1091" s="195" t="s">
        <v>3877</v>
      </c>
      <c r="G1091" s="193"/>
      <c r="H1091" s="196">
        <v>-17.108000000000001</v>
      </c>
      <c r="I1091" s="197"/>
      <c r="J1091" s="193"/>
      <c r="K1091" s="193"/>
      <c r="L1091" s="198"/>
      <c r="M1091" s="199"/>
      <c r="N1091" s="200"/>
      <c r="O1091" s="200"/>
      <c r="P1091" s="200"/>
      <c r="Q1091" s="200"/>
      <c r="R1091" s="200"/>
      <c r="S1091" s="200"/>
      <c r="T1091" s="201"/>
      <c r="AT1091" s="202" t="s">
        <v>181</v>
      </c>
      <c r="AU1091" s="202" t="s">
        <v>84</v>
      </c>
      <c r="AV1091" s="13" t="s">
        <v>84</v>
      </c>
      <c r="AW1091" s="13" t="s">
        <v>35</v>
      </c>
      <c r="AX1091" s="13" t="s">
        <v>74</v>
      </c>
      <c r="AY1091" s="202" t="s">
        <v>170</v>
      </c>
    </row>
    <row r="1092" spans="1:65" s="2" customFormat="1" ht="24" x14ac:dyDescent="0.2">
      <c r="A1092" s="35"/>
      <c r="B1092" s="36"/>
      <c r="C1092" s="214" t="s">
        <v>1992</v>
      </c>
      <c r="D1092" s="214" t="s">
        <v>239</v>
      </c>
      <c r="E1092" s="215" t="s">
        <v>3944</v>
      </c>
      <c r="F1092" s="216" t="s">
        <v>3945</v>
      </c>
      <c r="G1092" s="217" t="s">
        <v>248</v>
      </c>
      <c r="H1092" s="218">
        <v>458.221</v>
      </c>
      <c r="I1092" s="219"/>
      <c r="J1092" s="220">
        <f>ROUND(I1092*H1092,2)</f>
        <v>0</v>
      </c>
      <c r="K1092" s="216" t="s">
        <v>19</v>
      </c>
      <c r="L1092" s="221"/>
      <c r="M1092" s="222" t="s">
        <v>19</v>
      </c>
      <c r="N1092" s="223" t="s">
        <v>45</v>
      </c>
      <c r="O1092" s="65"/>
      <c r="P1092" s="183">
        <f>O1092*H1092</f>
        <v>0</v>
      </c>
      <c r="Q1092" s="183">
        <v>2.4399999999999999E-3</v>
      </c>
      <c r="R1092" s="183">
        <f>Q1092*H1092</f>
        <v>1.11805924</v>
      </c>
      <c r="S1092" s="183">
        <v>0</v>
      </c>
      <c r="T1092" s="184">
        <f>S1092*H1092</f>
        <v>0</v>
      </c>
      <c r="U1092" s="35"/>
      <c r="V1092" s="35"/>
      <c r="W1092" s="35"/>
      <c r="X1092" s="35"/>
      <c r="Y1092" s="35"/>
      <c r="Z1092" s="35"/>
      <c r="AA1092" s="35"/>
      <c r="AB1092" s="35"/>
      <c r="AC1092" s="35"/>
      <c r="AD1092" s="35"/>
      <c r="AE1092" s="35"/>
      <c r="AR1092" s="185" t="s">
        <v>227</v>
      </c>
      <c r="AT1092" s="185" t="s">
        <v>239</v>
      </c>
      <c r="AU1092" s="185" t="s">
        <v>84</v>
      </c>
      <c r="AY1092" s="18" t="s">
        <v>170</v>
      </c>
      <c r="BE1092" s="186">
        <f>IF(N1092="základní",J1092,0)</f>
        <v>0</v>
      </c>
      <c r="BF1092" s="186">
        <f>IF(N1092="snížená",J1092,0)</f>
        <v>0</v>
      </c>
      <c r="BG1092" s="186">
        <f>IF(N1092="zákl. přenesená",J1092,0)</f>
        <v>0</v>
      </c>
      <c r="BH1092" s="186">
        <f>IF(N1092="sníž. přenesená",J1092,0)</f>
        <v>0</v>
      </c>
      <c r="BI1092" s="186">
        <f>IF(N1092="nulová",J1092,0)</f>
        <v>0</v>
      </c>
      <c r="BJ1092" s="18" t="s">
        <v>82</v>
      </c>
      <c r="BK1092" s="186">
        <f>ROUND(I1092*H1092,2)</f>
        <v>0</v>
      </c>
      <c r="BL1092" s="18" t="s">
        <v>177</v>
      </c>
      <c r="BM1092" s="185" t="s">
        <v>3946</v>
      </c>
    </row>
    <row r="1093" spans="1:65" s="13" customFormat="1" x14ac:dyDescent="0.2">
      <c r="B1093" s="192"/>
      <c r="C1093" s="193"/>
      <c r="D1093" s="187" t="s">
        <v>181</v>
      </c>
      <c r="E1093" s="193"/>
      <c r="F1093" s="195" t="s">
        <v>3947</v>
      </c>
      <c r="G1093" s="193"/>
      <c r="H1093" s="196">
        <v>458.221</v>
      </c>
      <c r="I1093" s="197"/>
      <c r="J1093" s="193"/>
      <c r="K1093" s="193"/>
      <c r="L1093" s="198"/>
      <c r="M1093" s="199"/>
      <c r="N1093" s="200"/>
      <c r="O1093" s="200"/>
      <c r="P1093" s="200"/>
      <c r="Q1093" s="200"/>
      <c r="R1093" s="200"/>
      <c r="S1093" s="200"/>
      <c r="T1093" s="201"/>
      <c r="AT1093" s="202" t="s">
        <v>181</v>
      </c>
      <c r="AU1093" s="202" t="s">
        <v>84</v>
      </c>
      <c r="AV1093" s="13" t="s">
        <v>84</v>
      </c>
      <c r="AW1093" s="13" t="s">
        <v>4</v>
      </c>
      <c r="AX1093" s="13" t="s">
        <v>82</v>
      </c>
      <c r="AY1093" s="202" t="s">
        <v>170</v>
      </c>
    </row>
    <row r="1094" spans="1:65" s="2" customFormat="1" ht="16.5" customHeight="1" x14ac:dyDescent="0.2">
      <c r="A1094" s="35"/>
      <c r="B1094" s="36"/>
      <c r="C1094" s="174" t="s">
        <v>1997</v>
      </c>
      <c r="D1094" s="174" t="s">
        <v>172</v>
      </c>
      <c r="E1094" s="175" t="s">
        <v>2141</v>
      </c>
      <c r="F1094" s="176" t="s">
        <v>2142</v>
      </c>
      <c r="G1094" s="177" t="s">
        <v>272</v>
      </c>
      <c r="H1094" s="178">
        <v>32.6</v>
      </c>
      <c r="I1094" s="179"/>
      <c r="J1094" s="180">
        <f>ROUND(I1094*H1094,2)</f>
        <v>0</v>
      </c>
      <c r="K1094" s="176" t="s">
        <v>176</v>
      </c>
      <c r="L1094" s="40"/>
      <c r="M1094" s="181" t="s">
        <v>19</v>
      </c>
      <c r="N1094" s="182" t="s">
        <v>45</v>
      </c>
      <c r="O1094" s="65"/>
      <c r="P1094" s="183">
        <f>O1094*H1094</f>
        <v>0</v>
      </c>
      <c r="Q1094" s="183">
        <v>0</v>
      </c>
      <c r="R1094" s="183">
        <f>Q1094*H1094</f>
        <v>0</v>
      </c>
      <c r="S1094" s="183">
        <v>0</v>
      </c>
      <c r="T1094" s="184">
        <f>S1094*H1094</f>
        <v>0</v>
      </c>
      <c r="U1094" s="35"/>
      <c r="V1094" s="35"/>
      <c r="W1094" s="35"/>
      <c r="X1094" s="35"/>
      <c r="Y1094" s="35"/>
      <c r="Z1094" s="35"/>
      <c r="AA1094" s="35"/>
      <c r="AB1094" s="35"/>
      <c r="AC1094" s="35"/>
      <c r="AD1094" s="35"/>
      <c r="AE1094" s="35"/>
      <c r="AR1094" s="185" t="s">
        <v>276</v>
      </c>
      <c r="AT1094" s="185" t="s">
        <v>172</v>
      </c>
      <c r="AU1094" s="185" t="s">
        <v>84</v>
      </c>
      <c r="AY1094" s="18" t="s">
        <v>170</v>
      </c>
      <c r="BE1094" s="186">
        <f>IF(N1094="základní",J1094,0)</f>
        <v>0</v>
      </c>
      <c r="BF1094" s="186">
        <f>IF(N1094="snížená",J1094,0)</f>
        <v>0</v>
      </c>
      <c r="BG1094" s="186">
        <f>IF(N1094="zákl. přenesená",J1094,0)</f>
        <v>0</v>
      </c>
      <c r="BH1094" s="186">
        <f>IF(N1094="sníž. přenesená",J1094,0)</f>
        <v>0</v>
      </c>
      <c r="BI1094" s="186">
        <f>IF(N1094="nulová",J1094,0)</f>
        <v>0</v>
      </c>
      <c r="BJ1094" s="18" t="s">
        <v>82</v>
      </c>
      <c r="BK1094" s="186">
        <f>ROUND(I1094*H1094,2)</f>
        <v>0</v>
      </c>
      <c r="BL1094" s="18" t="s">
        <v>276</v>
      </c>
      <c r="BM1094" s="185" t="s">
        <v>3948</v>
      </c>
    </row>
    <row r="1095" spans="1:65" s="13" customFormat="1" x14ac:dyDescent="0.2">
      <c r="B1095" s="192"/>
      <c r="C1095" s="193"/>
      <c r="D1095" s="187" t="s">
        <v>181</v>
      </c>
      <c r="E1095" s="194" t="s">
        <v>19</v>
      </c>
      <c r="F1095" s="195" t="s">
        <v>3949</v>
      </c>
      <c r="G1095" s="193"/>
      <c r="H1095" s="196">
        <v>32.6</v>
      </c>
      <c r="I1095" s="197"/>
      <c r="J1095" s="193"/>
      <c r="K1095" s="193"/>
      <c r="L1095" s="198"/>
      <c r="M1095" s="199"/>
      <c r="N1095" s="200"/>
      <c r="O1095" s="200"/>
      <c r="P1095" s="200"/>
      <c r="Q1095" s="200"/>
      <c r="R1095" s="200"/>
      <c r="S1095" s="200"/>
      <c r="T1095" s="201"/>
      <c r="AT1095" s="202" t="s">
        <v>181</v>
      </c>
      <c r="AU1095" s="202" t="s">
        <v>84</v>
      </c>
      <c r="AV1095" s="13" t="s">
        <v>84</v>
      </c>
      <c r="AW1095" s="13" t="s">
        <v>35</v>
      </c>
      <c r="AX1095" s="13" t="s">
        <v>82</v>
      </c>
      <c r="AY1095" s="202" t="s">
        <v>170</v>
      </c>
    </row>
    <row r="1096" spans="1:65" s="2" customFormat="1" ht="16.5" customHeight="1" x14ac:dyDescent="0.2">
      <c r="A1096" s="35"/>
      <c r="B1096" s="36"/>
      <c r="C1096" s="214" t="s">
        <v>2003</v>
      </c>
      <c r="D1096" s="214" t="s">
        <v>239</v>
      </c>
      <c r="E1096" s="215" t="s">
        <v>3950</v>
      </c>
      <c r="F1096" s="216" t="s">
        <v>2147</v>
      </c>
      <c r="G1096" s="217" t="s">
        <v>439</v>
      </c>
      <c r="H1096" s="218">
        <v>18</v>
      </c>
      <c r="I1096" s="219"/>
      <c r="J1096" s="220">
        <f>ROUND(I1096*H1096,2)</f>
        <v>0</v>
      </c>
      <c r="K1096" s="216" t="s">
        <v>19</v>
      </c>
      <c r="L1096" s="221"/>
      <c r="M1096" s="222" t="s">
        <v>19</v>
      </c>
      <c r="N1096" s="223" t="s">
        <v>45</v>
      </c>
      <c r="O1096" s="65"/>
      <c r="P1096" s="183">
        <f>O1096*H1096</f>
        <v>0</v>
      </c>
      <c r="Q1096" s="183">
        <v>3.2499999999999999E-3</v>
      </c>
      <c r="R1096" s="183">
        <f>Q1096*H1096</f>
        <v>5.8499999999999996E-2</v>
      </c>
      <c r="S1096" s="183">
        <v>0</v>
      </c>
      <c r="T1096" s="184">
        <f>S1096*H1096</f>
        <v>0</v>
      </c>
      <c r="U1096" s="35"/>
      <c r="V1096" s="35"/>
      <c r="W1096" s="35"/>
      <c r="X1096" s="35"/>
      <c r="Y1096" s="35"/>
      <c r="Z1096" s="35"/>
      <c r="AA1096" s="35"/>
      <c r="AB1096" s="35"/>
      <c r="AC1096" s="35"/>
      <c r="AD1096" s="35"/>
      <c r="AE1096" s="35"/>
      <c r="AR1096" s="185" t="s">
        <v>426</v>
      </c>
      <c r="AT1096" s="185" t="s">
        <v>239</v>
      </c>
      <c r="AU1096" s="185" t="s">
        <v>84</v>
      </c>
      <c r="AY1096" s="18" t="s">
        <v>170</v>
      </c>
      <c r="BE1096" s="186">
        <f>IF(N1096="základní",J1096,0)</f>
        <v>0</v>
      </c>
      <c r="BF1096" s="186">
        <f>IF(N1096="snížená",J1096,0)</f>
        <v>0</v>
      </c>
      <c r="BG1096" s="186">
        <f>IF(N1096="zákl. přenesená",J1096,0)</f>
        <v>0</v>
      </c>
      <c r="BH1096" s="186">
        <f>IF(N1096="sníž. přenesená",J1096,0)</f>
        <v>0</v>
      </c>
      <c r="BI1096" s="186">
        <f>IF(N1096="nulová",J1096,0)</f>
        <v>0</v>
      </c>
      <c r="BJ1096" s="18" t="s">
        <v>82</v>
      </c>
      <c r="BK1096" s="186">
        <f>ROUND(I1096*H1096,2)</f>
        <v>0</v>
      </c>
      <c r="BL1096" s="18" t="s">
        <v>276</v>
      </c>
      <c r="BM1096" s="185" t="s">
        <v>3951</v>
      </c>
    </row>
    <row r="1097" spans="1:65" s="13" customFormat="1" x14ac:dyDescent="0.2">
      <c r="B1097" s="192"/>
      <c r="C1097" s="193"/>
      <c r="D1097" s="187" t="s">
        <v>181</v>
      </c>
      <c r="E1097" s="194" t="s">
        <v>19</v>
      </c>
      <c r="F1097" s="195" t="s">
        <v>3952</v>
      </c>
      <c r="G1097" s="193"/>
      <c r="H1097" s="196">
        <v>18</v>
      </c>
      <c r="I1097" s="197"/>
      <c r="J1097" s="193"/>
      <c r="K1097" s="193"/>
      <c r="L1097" s="198"/>
      <c r="M1097" s="199"/>
      <c r="N1097" s="200"/>
      <c r="O1097" s="200"/>
      <c r="P1097" s="200"/>
      <c r="Q1097" s="200"/>
      <c r="R1097" s="200"/>
      <c r="S1097" s="200"/>
      <c r="T1097" s="201"/>
      <c r="AT1097" s="202" t="s">
        <v>181</v>
      </c>
      <c r="AU1097" s="202" t="s">
        <v>84</v>
      </c>
      <c r="AV1097" s="13" t="s">
        <v>84</v>
      </c>
      <c r="AW1097" s="13" t="s">
        <v>35</v>
      </c>
      <c r="AX1097" s="13" t="s">
        <v>74</v>
      </c>
      <c r="AY1097" s="202" t="s">
        <v>170</v>
      </c>
    </row>
    <row r="1098" spans="1:65" s="2" customFormat="1" ht="16.5" customHeight="1" x14ac:dyDescent="0.2">
      <c r="A1098" s="35"/>
      <c r="B1098" s="36"/>
      <c r="C1098" s="174" t="s">
        <v>2008</v>
      </c>
      <c r="D1098" s="174" t="s">
        <v>172</v>
      </c>
      <c r="E1098" s="175" t="s">
        <v>2150</v>
      </c>
      <c r="F1098" s="176" t="s">
        <v>2151</v>
      </c>
      <c r="G1098" s="177" t="s">
        <v>272</v>
      </c>
      <c r="H1098" s="178">
        <v>27.224</v>
      </c>
      <c r="I1098" s="179"/>
      <c r="J1098" s="180">
        <f>ROUND(I1098*H1098,2)</f>
        <v>0</v>
      </c>
      <c r="K1098" s="176" t="s">
        <v>176</v>
      </c>
      <c r="L1098" s="40"/>
      <c r="M1098" s="181" t="s">
        <v>19</v>
      </c>
      <c r="N1098" s="182" t="s">
        <v>45</v>
      </c>
      <c r="O1098" s="65"/>
      <c r="P1098" s="183">
        <f>O1098*H1098</f>
        <v>0</v>
      </c>
      <c r="Q1098" s="183">
        <v>0</v>
      </c>
      <c r="R1098" s="183">
        <f>Q1098*H1098</f>
        <v>0</v>
      </c>
      <c r="S1098" s="183">
        <v>0</v>
      </c>
      <c r="T1098" s="184">
        <f>S1098*H1098</f>
        <v>0</v>
      </c>
      <c r="U1098" s="35"/>
      <c r="V1098" s="35"/>
      <c r="W1098" s="35"/>
      <c r="X1098" s="35"/>
      <c r="Y1098" s="35"/>
      <c r="Z1098" s="35"/>
      <c r="AA1098" s="35"/>
      <c r="AB1098" s="35"/>
      <c r="AC1098" s="35"/>
      <c r="AD1098" s="35"/>
      <c r="AE1098" s="35"/>
      <c r="AR1098" s="185" t="s">
        <v>276</v>
      </c>
      <c r="AT1098" s="185" t="s">
        <v>172</v>
      </c>
      <c r="AU1098" s="185" t="s">
        <v>84</v>
      </c>
      <c r="AY1098" s="18" t="s">
        <v>170</v>
      </c>
      <c r="BE1098" s="186">
        <f>IF(N1098="základní",J1098,0)</f>
        <v>0</v>
      </c>
      <c r="BF1098" s="186">
        <f>IF(N1098="snížená",J1098,0)</f>
        <v>0</v>
      </c>
      <c r="BG1098" s="186">
        <f>IF(N1098="zákl. přenesená",J1098,0)</f>
        <v>0</v>
      </c>
      <c r="BH1098" s="186">
        <f>IF(N1098="sníž. přenesená",J1098,0)</f>
        <v>0</v>
      </c>
      <c r="BI1098" s="186">
        <f>IF(N1098="nulová",J1098,0)</f>
        <v>0</v>
      </c>
      <c r="BJ1098" s="18" t="s">
        <v>82</v>
      </c>
      <c r="BK1098" s="186">
        <f>ROUND(I1098*H1098,2)</f>
        <v>0</v>
      </c>
      <c r="BL1098" s="18" t="s">
        <v>276</v>
      </c>
      <c r="BM1098" s="185" t="s">
        <v>3953</v>
      </c>
    </row>
    <row r="1099" spans="1:65" s="13" customFormat="1" x14ac:dyDescent="0.2">
      <c r="B1099" s="192"/>
      <c r="C1099" s="193"/>
      <c r="D1099" s="187" t="s">
        <v>181</v>
      </c>
      <c r="E1099" s="194" t="s">
        <v>19</v>
      </c>
      <c r="F1099" s="195" t="s">
        <v>3954</v>
      </c>
      <c r="G1099" s="193"/>
      <c r="H1099" s="196">
        <v>27.224</v>
      </c>
      <c r="I1099" s="197"/>
      <c r="J1099" s="193"/>
      <c r="K1099" s="193"/>
      <c r="L1099" s="198"/>
      <c r="M1099" s="199"/>
      <c r="N1099" s="200"/>
      <c r="O1099" s="200"/>
      <c r="P1099" s="200"/>
      <c r="Q1099" s="200"/>
      <c r="R1099" s="200"/>
      <c r="S1099" s="200"/>
      <c r="T1099" s="201"/>
      <c r="AT1099" s="202" t="s">
        <v>181</v>
      </c>
      <c r="AU1099" s="202" t="s">
        <v>84</v>
      </c>
      <c r="AV1099" s="13" t="s">
        <v>84</v>
      </c>
      <c r="AW1099" s="13" t="s">
        <v>35</v>
      </c>
      <c r="AX1099" s="13" t="s">
        <v>74</v>
      </c>
      <c r="AY1099" s="202" t="s">
        <v>170</v>
      </c>
    </row>
    <row r="1100" spans="1:65" s="2" customFormat="1" ht="16.5" customHeight="1" x14ac:dyDescent="0.2">
      <c r="A1100" s="35"/>
      <c r="B1100" s="36"/>
      <c r="C1100" s="214" t="s">
        <v>2013</v>
      </c>
      <c r="D1100" s="214" t="s">
        <v>239</v>
      </c>
      <c r="E1100" s="215" t="s">
        <v>3955</v>
      </c>
      <c r="F1100" s="216" t="s">
        <v>2156</v>
      </c>
      <c r="G1100" s="217" t="s">
        <v>439</v>
      </c>
      <c r="H1100" s="218">
        <v>15</v>
      </c>
      <c r="I1100" s="219"/>
      <c r="J1100" s="220">
        <f>ROUND(I1100*H1100,2)</f>
        <v>0</v>
      </c>
      <c r="K1100" s="216" t="s">
        <v>19</v>
      </c>
      <c r="L1100" s="221"/>
      <c r="M1100" s="222" t="s">
        <v>19</v>
      </c>
      <c r="N1100" s="223" t="s">
        <v>45</v>
      </c>
      <c r="O1100" s="65"/>
      <c r="P1100" s="183">
        <f>O1100*H1100</f>
        <v>0</v>
      </c>
      <c r="Q1100" s="183">
        <v>1.0200000000000001E-3</v>
      </c>
      <c r="R1100" s="183">
        <f>Q1100*H1100</f>
        <v>1.5300000000000001E-2</v>
      </c>
      <c r="S1100" s="183">
        <v>0</v>
      </c>
      <c r="T1100" s="184">
        <f>S1100*H1100</f>
        <v>0</v>
      </c>
      <c r="U1100" s="35"/>
      <c r="V1100" s="35"/>
      <c r="W1100" s="35"/>
      <c r="X1100" s="35"/>
      <c r="Y1100" s="35"/>
      <c r="Z1100" s="35"/>
      <c r="AA1100" s="35"/>
      <c r="AB1100" s="35"/>
      <c r="AC1100" s="35"/>
      <c r="AD1100" s="35"/>
      <c r="AE1100" s="35"/>
      <c r="AR1100" s="185" t="s">
        <v>426</v>
      </c>
      <c r="AT1100" s="185" t="s">
        <v>239</v>
      </c>
      <c r="AU1100" s="185" t="s">
        <v>84</v>
      </c>
      <c r="AY1100" s="18" t="s">
        <v>170</v>
      </c>
      <c r="BE1100" s="186">
        <f>IF(N1100="základní",J1100,0)</f>
        <v>0</v>
      </c>
      <c r="BF1100" s="186">
        <f>IF(N1100="snížená",J1100,0)</f>
        <v>0</v>
      </c>
      <c r="BG1100" s="186">
        <f>IF(N1100="zákl. přenesená",J1100,0)</f>
        <v>0</v>
      </c>
      <c r="BH1100" s="186">
        <f>IF(N1100="sníž. přenesená",J1100,0)</f>
        <v>0</v>
      </c>
      <c r="BI1100" s="186">
        <f>IF(N1100="nulová",J1100,0)</f>
        <v>0</v>
      </c>
      <c r="BJ1100" s="18" t="s">
        <v>82</v>
      </c>
      <c r="BK1100" s="186">
        <f>ROUND(I1100*H1100,2)</f>
        <v>0</v>
      </c>
      <c r="BL1100" s="18" t="s">
        <v>276</v>
      </c>
      <c r="BM1100" s="185" t="s">
        <v>3956</v>
      </c>
    </row>
    <row r="1101" spans="1:65" s="13" customFormat="1" x14ac:dyDescent="0.2">
      <c r="B1101" s="192"/>
      <c r="C1101" s="193"/>
      <c r="D1101" s="187" t="s">
        <v>181</v>
      </c>
      <c r="E1101" s="194" t="s">
        <v>19</v>
      </c>
      <c r="F1101" s="195" t="s">
        <v>3957</v>
      </c>
      <c r="G1101" s="193"/>
      <c r="H1101" s="196">
        <v>15</v>
      </c>
      <c r="I1101" s="197"/>
      <c r="J1101" s="193"/>
      <c r="K1101" s="193"/>
      <c r="L1101" s="198"/>
      <c r="M1101" s="199"/>
      <c r="N1101" s="200"/>
      <c r="O1101" s="200"/>
      <c r="P1101" s="200"/>
      <c r="Q1101" s="200"/>
      <c r="R1101" s="200"/>
      <c r="S1101" s="200"/>
      <c r="T1101" s="201"/>
      <c r="AT1101" s="202" t="s">
        <v>181</v>
      </c>
      <c r="AU1101" s="202" t="s">
        <v>84</v>
      </c>
      <c r="AV1101" s="13" t="s">
        <v>84</v>
      </c>
      <c r="AW1101" s="13" t="s">
        <v>35</v>
      </c>
      <c r="AX1101" s="13" t="s">
        <v>74</v>
      </c>
      <c r="AY1101" s="202" t="s">
        <v>170</v>
      </c>
    </row>
    <row r="1102" spans="1:65" s="2" customFormat="1" ht="16.5" customHeight="1" x14ac:dyDescent="0.2">
      <c r="A1102" s="35"/>
      <c r="B1102" s="36"/>
      <c r="C1102" s="174" t="s">
        <v>2019</v>
      </c>
      <c r="D1102" s="174" t="s">
        <v>172</v>
      </c>
      <c r="E1102" s="175" t="s">
        <v>2159</v>
      </c>
      <c r="F1102" s="176" t="s">
        <v>2160</v>
      </c>
      <c r="G1102" s="177" t="s">
        <v>272</v>
      </c>
      <c r="H1102" s="178">
        <v>65.2</v>
      </c>
      <c r="I1102" s="179"/>
      <c r="J1102" s="180">
        <f>ROUND(I1102*H1102,2)</f>
        <v>0</v>
      </c>
      <c r="K1102" s="176" t="s">
        <v>176</v>
      </c>
      <c r="L1102" s="40"/>
      <c r="M1102" s="181" t="s">
        <v>19</v>
      </c>
      <c r="N1102" s="182" t="s">
        <v>45</v>
      </c>
      <c r="O1102" s="65"/>
      <c r="P1102" s="183">
        <f>O1102*H1102</f>
        <v>0</v>
      </c>
      <c r="Q1102" s="183">
        <v>0</v>
      </c>
      <c r="R1102" s="183">
        <f>Q1102*H1102</f>
        <v>0</v>
      </c>
      <c r="S1102" s="183">
        <v>0</v>
      </c>
      <c r="T1102" s="184">
        <f>S1102*H1102</f>
        <v>0</v>
      </c>
      <c r="U1102" s="35"/>
      <c r="V1102" s="35"/>
      <c r="W1102" s="35"/>
      <c r="X1102" s="35"/>
      <c r="Y1102" s="35"/>
      <c r="Z1102" s="35"/>
      <c r="AA1102" s="35"/>
      <c r="AB1102" s="35"/>
      <c r="AC1102" s="35"/>
      <c r="AD1102" s="35"/>
      <c r="AE1102" s="35"/>
      <c r="AR1102" s="185" t="s">
        <v>276</v>
      </c>
      <c r="AT1102" s="185" t="s">
        <v>172</v>
      </c>
      <c r="AU1102" s="185" t="s">
        <v>84</v>
      </c>
      <c r="AY1102" s="18" t="s">
        <v>170</v>
      </c>
      <c r="BE1102" s="186">
        <f>IF(N1102="základní",J1102,0)</f>
        <v>0</v>
      </c>
      <c r="BF1102" s="186">
        <f>IF(N1102="snížená",J1102,0)</f>
        <v>0</v>
      </c>
      <c r="BG1102" s="186">
        <f>IF(N1102="zákl. přenesená",J1102,0)</f>
        <v>0</v>
      </c>
      <c r="BH1102" s="186">
        <f>IF(N1102="sníž. přenesená",J1102,0)</f>
        <v>0</v>
      </c>
      <c r="BI1102" s="186">
        <f>IF(N1102="nulová",J1102,0)</f>
        <v>0</v>
      </c>
      <c r="BJ1102" s="18" t="s">
        <v>82</v>
      </c>
      <c r="BK1102" s="186">
        <f>ROUND(I1102*H1102,2)</f>
        <v>0</v>
      </c>
      <c r="BL1102" s="18" t="s">
        <v>276</v>
      </c>
      <c r="BM1102" s="185" t="s">
        <v>3958</v>
      </c>
    </row>
    <row r="1103" spans="1:65" s="13" customFormat="1" x14ac:dyDescent="0.2">
      <c r="B1103" s="192"/>
      <c r="C1103" s="193"/>
      <c r="D1103" s="187" t="s">
        <v>181</v>
      </c>
      <c r="E1103" s="194" t="s">
        <v>19</v>
      </c>
      <c r="F1103" s="195" t="s">
        <v>3959</v>
      </c>
      <c r="G1103" s="193"/>
      <c r="H1103" s="196">
        <v>65.2</v>
      </c>
      <c r="I1103" s="197"/>
      <c r="J1103" s="193"/>
      <c r="K1103" s="193"/>
      <c r="L1103" s="198"/>
      <c r="M1103" s="199"/>
      <c r="N1103" s="200"/>
      <c r="O1103" s="200"/>
      <c r="P1103" s="200"/>
      <c r="Q1103" s="200"/>
      <c r="R1103" s="200"/>
      <c r="S1103" s="200"/>
      <c r="T1103" s="201"/>
      <c r="AT1103" s="202" t="s">
        <v>181</v>
      </c>
      <c r="AU1103" s="202" t="s">
        <v>84</v>
      </c>
      <c r="AV1103" s="13" t="s">
        <v>84</v>
      </c>
      <c r="AW1103" s="13" t="s">
        <v>35</v>
      </c>
      <c r="AX1103" s="13" t="s">
        <v>74</v>
      </c>
      <c r="AY1103" s="202" t="s">
        <v>170</v>
      </c>
    </row>
    <row r="1104" spans="1:65" s="2" customFormat="1" ht="16.5" customHeight="1" x14ac:dyDescent="0.2">
      <c r="A1104" s="35"/>
      <c r="B1104" s="36"/>
      <c r="C1104" s="214" t="s">
        <v>2038</v>
      </c>
      <c r="D1104" s="214" t="s">
        <v>239</v>
      </c>
      <c r="E1104" s="215" t="s">
        <v>3960</v>
      </c>
      <c r="F1104" s="216" t="s">
        <v>3961</v>
      </c>
      <c r="G1104" s="217" t="s">
        <v>439</v>
      </c>
      <c r="H1104" s="218">
        <v>35</v>
      </c>
      <c r="I1104" s="219"/>
      <c r="J1104" s="220">
        <f>ROUND(I1104*H1104,2)</f>
        <v>0</v>
      </c>
      <c r="K1104" s="216" t="s">
        <v>19</v>
      </c>
      <c r="L1104" s="221"/>
      <c r="M1104" s="222" t="s">
        <v>19</v>
      </c>
      <c r="N1104" s="223" t="s">
        <v>45</v>
      </c>
      <c r="O1104" s="65"/>
      <c r="P1104" s="183">
        <f>O1104*H1104</f>
        <v>0</v>
      </c>
      <c r="Q1104" s="183">
        <v>2.5500000000000002E-3</v>
      </c>
      <c r="R1104" s="183">
        <f>Q1104*H1104</f>
        <v>8.925000000000001E-2</v>
      </c>
      <c r="S1104" s="183">
        <v>0</v>
      </c>
      <c r="T1104" s="184">
        <f>S1104*H1104</f>
        <v>0</v>
      </c>
      <c r="U1104" s="35"/>
      <c r="V1104" s="35"/>
      <c r="W1104" s="35"/>
      <c r="X1104" s="35"/>
      <c r="Y1104" s="35"/>
      <c r="Z1104" s="35"/>
      <c r="AA1104" s="35"/>
      <c r="AB1104" s="35"/>
      <c r="AC1104" s="35"/>
      <c r="AD1104" s="35"/>
      <c r="AE1104" s="35"/>
      <c r="AR1104" s="185" t="s">
        <v>426</v>
      </c>
      <c r="AT1104" s="185" t="s">
        <v>239</v>
      </c>
      <c r="AU1104" s="185" t="s">
        <v>84</v>
      </c>
      <c r="AY1104" s="18" t="s">
        <v>170</v>
      </c>
      <c r="BE1104" s="186">
        <f>IF(N1104="základní",J1104,0)</f>
        <v>0</v>
      </c>
      <c r="BF1104" s="186">
        <f>IF(N1104="snížená",J1104,0)</f>
        <v>0</v>
      </c>
      <c r="BG1104" s="186">
        <f>IF(N1104="zákl. přenesená",J1104,0)</f>
        <v>0</v>
      </c>
      <c r="BH1104" s="186">
        <f>IF(N1104="sníž. přenesená",J1104,0)</f>
        <v>0</v>
      </c>
      <c r="BI1104" s="186">
        <f>IF(N1104="nulová",J1104,0)</f>
        <v>0</v>
      </c>
      <c r="BJ1104" s="18" t="s">
        <v>82</v>
      </c>
      <c r="BK1104" s="186">
        <f>ROUND(I1104*H1104,2)</f>
        <v>0</v>
      </c>
      <c r="BL1104" s="18" t="s">
        <v>276</v>
      </c>
      <c r="BM1104" s="185" t="s">
        <v>3962</v>
      </c>
    </row>
    <row r="1105" spans="1:65" s="13" customFormat="1" x14ac:dyDescent="0.2">
      <c r="B1105" s="192"/>
      <c r="C1105" s="193"/>
      <c r="D1105" s="187" t="s">
        <v>181</v>
      </c>
      <c r="E1105" s="194" t="s">
        <v>19</v>
      </c>
      <c r="F1105" s="195" t="s">
        <v>3963</v>
      </c>
      <c r="G1105" s="193"/>
      <c r="H1105" s="196">
        <v>35</v>
      </c>
      <c r="I1105" s="197"/>
      <c r="J1105" s="193"/>
      <c r="K1105" s="193"/>
      <c r="L1105" s="198"/>
      <c r="M1105" s="199"/>
      <c r="N1105" s="200"/>
      <c r="O1105" s="200"/>
      <c r="P1105" s="200"/>
      <c r="Q1105" s="200"/>
      <c r="R1105" s="200"/>
      <c r="S1105" s="200"/>
      <c r="T1105" s="201"/>
      <c r="AT1105" s="202" t="s">
        <v>181</v>
      </c>
      <c r="AU1105" s="202" t="s">
        <v>84</v>
      </c>
      <c r="AV1105" s="13" t="s">
        <v>84</v>
      </c>
      <c r="AW1105" s="13" t="s">
        <v>35</v>
      </c>
      <c r="AX1105" s="13" t="s">
        <v>74</v>
      </c>
      <c r="AY1105" s="202" t="s">
        <v>170</v>
      </c>
    </row>
    <row r="1106" spans="1:65" s="2" customFormat="1" ht="16.5" customHeight="1" x14ac:dyDescent="0.2">
      <c r="A1106" s="35"/>
      <c r="B1106" s="36"/>
      <c r="C1106" s="174" t="s">
        <v>2043</v>
      </c>
      <c r="D1106" s="174" t="s">
        <v>172</v>
      </c>
      <c r="E1106" s="175" t="s">
        <v>2168</v>
      </c>
      <c r="F1106" s="176" t="s">
        <v>2169</v>
      </c>
      <c r="G1106" s="177" t="s">
        <v>439</v>
      </c>
      <c r="H1106" s="178">
        <v>1</v>
      </c>
      <c r="I1106" s="179"/>
      <c r="J1106" s="180">
        <f>ROUND(I1106*H1106,2)</f>
        <v>0</v>
      </c>
      <c r="K1106" s="176" t="s">
        <v>176</v>
      </c>
      <c r="L1106" s="40"/>
      <c r="M1106" s="181" t="s">
        <v>19</v>
      </c>
      <c r="N1106" s="182" t="s">
        <v>45</v>
      </c>
      <c r="O1106" s="65"/>
      <c r="P1106" s="183">
        <f>O1106*H1106</f>
        <v>0</v>
      </c>
      <c r="Q1106" s="183">
        <v>0</v>
      </c>
      <c r="R1106" s="183">
        <f>Q1106*H1106</f>
        <v>0</v>
      </c>
      <c r="S1106" s="183">
        <v>0</v>
      </c>
      <c r="T1106" s="184">
        <f>S1106*H1106</f>
        <v>0</v>
      </c>
      <c r="U1106" s="35"/>
      <c r="V1106" s="35"/>
      <c r="W1106" s="35"/>
      <c r="X1106" s="35"/>
      <c r="Y1106" s="35"/>
      <c r="Z1106" s="35"/>
      <c r="AA1106" s="35"/>
      <c r="AB1106" s="35"/>
      <c r="AC1106" s="35"/>
      <c r="AD1106" s="35"/>
      <c r="AE1106" s="35"/>
      <c r="AR1106" s="185" t="s">
        <v>276</v>
      </c>
      <c r="AT1106" s="185" t="s">
        <v>172</v>
      </c>
      <c r="AU1106" s="185" t="s">
        <v>84</v>
      </c>
      <c r="AY1106" s="18" t="s">
        <v>170</v>
      </c>
      <c r="BE1106" s="186">
        <f>IF(N1106="základní",J1106,0)</f>
        <v>0</v>
      </c>
      <c r="BF1106" s="186">
        <f>IF(N1106="snížená",J1106,0)</f>
        <v>0</v>
      </c>
      <c r="BG1106" s="186">
        <f>IF(N1106="zákl. přenesená",J1106,0)</f>
        <v>0</v>
      </c>
      <c r="BH1106" s="186">
        <f>IF(N1106="sníž. přenesená",J1106,0)</f>
        <v>0</v>
      </c>
      <c r="BI1106" s="186">
        <f>IF(N1106="nulová",J1106,0)</f>
        <v>0</v>
      </c>
      <c r="BJ1106" s="18" t="s">
        <v>82</v>
      </c>
      <c r="BK1106" s="186">
        <f>ROUND(I1106*H1106,2)</f>
        <v>0</v>
      </c>
      <c r="BL1106" s="18" t="s">
        <v>276</v>
      </c>
      <c r="BM1106" s="185" t="s">
        <v>3964</v>
      </c>
    </row>
    <row r="1107" spans="1:65" s="2" customFormat="1" ht="16.5" customHeight="1" x14ac:dyDescent="0.2">
      <c r="A1107" s="35"/>
      <c r="B1107" s="36"/>
      <c r="C1107" s="214" t="s">
        <v>2048</v>
      </c>
      <c r="D1107" s="214" t="s">
        <v>239</v>
      </c>
      <c r="E1107" s="215" t="s">
        <v>2172</v>
      </c>
      <c r="F1107" s="216" t="s">
        <v>2173</v>
      </c>
      <c r="G1107" s="217" t="s">
        <v>439</v>
      </c>
      <c r="H1107" s="218">
        <v>1</v>
      </c>
      <c r="I1107" s="219"/>
      <c r="J1107" s="220">
        <f>ROUND(I1107*H1107,2)</f>
        <v>0</v>
      </c>
      <c r="K1107" s="216" t="s">
        <v>176</v>
      </c>
      <c r="L1107" s="221"/>
      <c r="M1107" s="222" t="s">
        <v>19</v>
      </c>
      <c r="N1107" s="223" t="s">
        <v>45</v>
      </c>
      <c r="O1107" s="65"/>
      <c r="P1107" s="183">
        <f>O1107*H1107</f>
        <v>0</v>
      </c>
      <c r="Q1107" s="183">
        <v>8.0000000000000004E-4</v>
      </c>
      <c r="R1107" s="183">
        <f>Q1107*H1107</f>
        <v>8.0000000000000004E-4</v>
      </c>
      <c r="S1107" s="183">
        <v>0</v>
      </c>
      <c r="T1107" s="184">
        <f>S1107*H1107</f>
        <v>0</v>
      </c>
      <c r="U1107" s="35"/>
      <c r="V1107" s="35"/>
      <c r="W1107" s="35"/>
      <c r="X1107" s="35"/>
      <c r="Y1107" s="35"/>
      <c r="Z1107" s="35"/>
      <c r="AA1107" s="35"/>
      <c r="AB1107" s="35"/>
      <c r="AC1107" s="35"/>
      <c r="AD1107" s="35"/>
      <c r="AE1107" s="35"/>
      <c r="AR1107" s="185" t="s">
        <v>426</v>
      </c>
      <c r="AT1107" s="185" t="s">
        <v>239</v>
      </c>
      <c r="AU1107" s="185" t="s">
        <v>84</v>
      </c>
      <c r="AY1107" s="18" t="s">
        <v>170</v>
      </c>
      <c r="BE1107" s="186">
        <f>IF(N1107="základní",J1107,0)</f>
        <v>0</v>
      </c>
      <c r="BF1107" s="186">
        <f>IF(N1107="snížená",J1107,0)</f>
        <v>0</v>
      </c>
      <c r="BG1107" s="186">
        <f>IF(N1107="zákl. přenesená",J1107,0)</f>
        <v>0</v>
      </c>
      <c r="BH1107" s="186">
        <f>IF(N1107="sníž. přenesená",J1107,0)</f>
        <v>0</v>
      </c>
      <c r="BI1107" s="186">
        <f>IF(N1107="nulová",J1107,0)</f>
        <v>0</v>
      </c>
      <c r="BJ1107" s="18" t="s">
        <v>82</v>
      </c>
      <c r="BK1107" s="186">
        <f>ROUND(I1107*H1107,2)</f>
        <v>0</v>
      </c>
      <c r="BL1107" s="18" t="s">
        <v>276</v>
      </c>
      <c r="BM1107" s="185" t="s">
        <v>3965</v>
      </c>
    </row>
    <row r="1108" spans="1:65" s="2" customFormat="1" ht="16.5" customHeight="1" x14ac:dyDescent="0.2">
      <c r="A1108" s="35"/>
      <c r="B1108" s="36"/>
      <c r="C1108" s="174" t="s">
        <v>2053</v>
      </c>
      <c r="D1108" s="174" t="s">
        <v>172</v>
      </c>
      <c r="E1108" s="175" t="s">
        <v>2176</v>
      </c>
      <c r="F1108" s="176" t="s">
        <v>2177</v>
      </c>
      <c r="G1108" s="177" t="s">
        <v>272</v>
      </c>
      <c r="H1108" s="178">
        <v>128</v>
      </c>
      <c r="I1108" s="179"/>
      <c r="J1108" s="180">
        <f>ROUND(I1108*H1108,2)</f>
        <v>0</v>
      </c>
      <c r="K1108" s="176" t="s">
        <v>176</v>
      </c>
      <c r="L1108" s="40"/>
      <c r="M1108" s="181" t="s">
        <v>19</v>
      </c>
      <c r="N1108" s="182" t="s">
        <v>45</v>
      </c>
      <c r="O1108" s="65"/>
      <c r="P1108" s="183">
        <f>O1108*H1108</f>
        <v>0</v>
      </c>
      <c r="Q1108" s="183">
        <v>0</v>
      </c>
      <c r="R1108" s="183">
        <f>Q1108*H1108</f>
        <v>0</v>
      </c>
      <c r="S1108" s="183">
        <v>0</v>
      </c>
      <c r="T1108" s="184">
        <f>S1108*H1108</f>
        <v>0</v>
      </c>
      <c r="U1108" s="35"/>
      <c r="V1108" s="35"/>
      <c r="W1108" s="35"/>
      <c r="X1108" s="35"/>
      <c r="Y1108" s="35"/>
      <c r="Z1108" s="35"/>
      <c r="AA1108" s="35"/>
      <c r="AB1108" s="35"/>
      <c r="AC1108" s="35"/>
      <c r="AD1108" s="35"/>
      <c r="AE1108" s="35"/>
      <c r="AR1108" s="185" t="s">
        <v>276</v>
      </c>
      <c r="AT1108" s="185" t="s">
        <v>172</v>
      </c>
      <c r="AU1108" s="185" t="s">
        <v>84</v>
      </c>
      <c r="AY1108" s="18" t="s">
        <v>170</v>
      </c>
      <c r="BE1108" s="186">
        <f>IF(N1108="základní",J1108,0)</f>
        <v>0</v>
      </c>
      <c r="BF1108" s="186">
        <f>IF(N1108="snížená",J1108,0)</f>
        <v>0</v>
      </c>
      <c r="BG1108" s="186">
        <f>IF(N1108="zákl. přenesená",J1108,0)</f>
        <v>0</v>
      </c>
      <c r="BH1108" s="186">
        <f>IF(N1108="sníž. přenesená",J1108,0)</f>
        <v>0</v>
      </c>
      <c r="BI1108" s="186">
        <f>IF(N1108="nulová",J1108,0)</f>
        <v>0</v>
      </c>
      <c r="BJ1108" s="18" t="s">
        <v>82</v>
      </c>
      <c r="BK1108" s="186">
        <f>ROUND(I1108*H1108,2)</f>
        <v>0</v>
      </c>
      <c r="BL1108" s="18" t="s">
        <v>276</v>
      </c>
      <c r="BM1108" s="185" t="s">
        <v>3966</v>
      </c>
    </row>
    <row r="1109" spans="1:65" s="13" customFormat="1" x14ac:dyDescent="0.2">
      <c r="B1109" s="192"/>
      <c r="C1109" s="193"/>
      <c r="D1109" s="187" t="s">
        <v>181</v>
      </c>
      <c r="E1109" s="194" t="s">
        <v>19</v>
      </c>
      <c r="F1109" s="195" t="s">
        <v>3967</v>
      </c>
      <c r="G1109" s="193"/>
      <c r="H1109" s="196">
        <v>128</v>
      </c>
      <c r="I1109" s="197"/>
      <c r="J1109" s="193"/>
      <c r="K1109" s="193"/>
      <c r="L1109" s="198"/>
      <c r="M1109" s="199"/>
      <c r="N1109" s="200"/>
      <c r="O1109" s="200"/>
      <c r="P1109" s="200"/>
      <c r="Q1109" s="200"/>
      <c r="R1109" s="200"/>
      <c r="S1109" s="200"/>
      <c r="T1109" s="201"/>
      <c r="AT1109" s="202" t="s">
        <v>181</v>
      </c>
      <c r="AU1109" s="202" t="s">
        <v>84</v>
      </c>
      <c r="AV1109" s="13" t="s">
        <v>84</v>
      </c>
      <c r="AW1109" s="13" t="s">
        <v>35</v>
      </c>
      <c r="AX1109" s="13" t="s">
        <v>74</v>
      </c>
      <c r="AY1109" s="202" t="s">
        <v>170</v>
      </c>
    </row>
    <row r="1110" spans="1:65" s="2" customFormat="1" ht="16.5" customHeight="1" x14ac:dyDescent="0.2">
      <c r="A1110" s="35"/>
      <c r="B1110" s="36"/>
      <c r="C1110" s="214" t="s">
        <v>2060</v>
      </c>
      <c r="D1110" s="214" t="s">
        <v>239</v>
      </c>
      <c r="E1110" s="215" t="s">
        <v>3968</v>
      </c>
      <c r="F1110" s="216" t="s">
        <v>3969</v>
      </c>
      <c r="G1110" s="217" t="s">
        <v>272</v>
      </c>
      <c r="H1110" s="218">
        <v>140.80000000000001</v>
      </c>
      <c r="I1110" s="219"/>
      <c r="J1110" s="220">
        <f>ROUND(I1110*H1110,2)</f>
        <v>0</v>
      </c>
      <c r="K1110" s="216" t="s">
        <v>19</v>
      </c>
      <c r="L1110" s="221"/>
      <c r="M1110" s="222" t="s">
        <v>19</v>
      </c>
      <c r="N1110" s="223" t="s">
        <v>45</v>
      </c>
      <c r="O1110" s="65"/>
      <c r="P1110" s="183">
        <f>O1110*H1110</f>
        <v>0</v>
      </c>
      <c r="Q1110" s="183">
        <v>0</v>
      </c>
      <c r="R1110" s="183">
        <f>Q1110*H1110</f>
        <v>0</v>
      </c>
      <c r="S1110" s="183">
        <v>0</v>
      </c>
      <c r="T1110" s="184">
        <f>S1110*H1110</f>
        <v>0</v>
      </c>
      <c r="U1110" s="35"/>
      <c r="V1110" s="35"/>
      <c r="W1110" s="35"/>
      <c r="X1110" s="35"/>
      <c r="Y1110" s="35"/>
      <c r="Z1110" s="35"/>
      <c r="AA1110" s="35"/>
      <c r="AB1110" s="35"/>
      <c r="AC1110" s="35"/>
      <c r="AD1110" s="35"/>
      <c r="AE1110" s="35"/>
      <c r="AR1110" s="185" t="s">
        <v>426</v>
      </c>
      <c r="AT1110" s="185" t="s">
        <v>239</v>
      </c>
      <c r="AU1110" s="185" t="s">
        <v>84</v>
      </c>
      <c r="AY1110" s="18" t="s">
        <v>170</v>
      </c>
      <c r="BE1110" s="186">
        <f>IF(N1110="základní",J1110,0)</f>
        <v>0</v>
      </c>
      <c r="BF1110" s="186">
        <f>IF(N1110="snížená",J1110,0)</f>
        <v>0</v>
      </c>
      <c r="BG1110" s="186">
        <f>IF(N1110="zákl. přenesená",J1110,0)</f>
        <v>0</v>
      </c>
      <c r="BH1110" s="186">
        <f>IF(N1110="sníž. přenesená",J1110,0)</f>
        <v>0</v>
      </c>
      <c r="BI1110" s="186">
        <f>IF(N1110="nulová",J1110,0)</f>
        <v>0</v>
      </c>
      <c r="BJ1110" s="18" t="s">
        <v>82</v>
      </c>
      <c r="BK1110" s="186">
        <f>ROUND(I1110*H1110,2)</f>
        <v>0</v>
      </c>
      <c r="BL1110" s="18" t="s">
        <v>276</v>
      </c>
      <c r="BM1110" s="185" t="s">
        <v>3970</v>
      </c>
    </row>
    <row r="1111" spans="1:65" s="13" customFormat="1" x14ac:dyDescent="0.2">
      <c r="B1111" s="192"/>
      <c r="C1111" s="193"/>
      <c r="D1111" s="187" t="s">
        <v>181</v>
      </c>
      <c r="E1111" s="193"/>
      <c r="F1111" s="195" t="s">
        <v>2184</v>
      </c>
      <c r="G1111" s="193"/>
      <c r="H1111" s="196">
        <v>140.80000000000001</v>
      </c>
      <c r="I1111" s="197"/>
      <c r="J1111" s="193"/>
      <c r="K1111" s="193"/>
      <c r="L1111" s="198"/>
      <c r="M1111" s="199"/>
      <c r="N1111" s="200"/>
      <c r="O1111" s="200"/>
      <c r="P1111" s="200"/>
      <c r="Q1111" s="200"/>
      <c r="R1111" s="200"/>
      <c r="S1111" s="200"/>
      <c r="T1111" s="201"/>
      <c r="AT1111" s="202" t="s">
        <v>181</v>
      </c>
      <c r="AU1111" s="202" t="s">
        <v>84</v>
      </c>
      <c r="AV1111" s="13" t="s">
        <v>84</v>
      </c>
      <c r="AW1111" s="13" t="s">
        <v>4</v>
      </c>
      <c r="AX1111" s="13" t="s">
        <v>82</v>
      </c>
      <c r="AY1111" s="202" t="s">
        <v>170</v>
      </c>
    </row>
    <row r="1112" spans="1:65" s="2" customFormat="1" ht="16.5" customHeight="1" x14ac:dyDescent="0.2">
      <c r="A1112" s="35"/>
      <c r="B1112" s="36"/>
      <c r="C1112" s="214" t="s">
        <v>2065</v>
      </c>
      <c r="D1112" s="214" t="s">
        <v>239</v>
      </c>
      <c r="E1112" s="215" t="s">
        <v>3971</v>
      </c>
      <c r="F1112" s="216" t="s">
        <v>3972</v>
      </c>
      <c r="G1112" s="217" t="s">
        <v>439</v>
      </c>
      <c r="H1112" s="218">
        <v>55</v>
      </c>
      <c r="I1112" s="219"/>
      <c r="J1112" s="220">
        <f>ROUND(I1112*H1112,2)</f>
        <v>0</v>
      </c>
      <c r="K1112" s="216" t="s">
        <v>19</v>
      </c>
      <c r="L1112" s="221"/>
      <c r="M1112" s="222" t="s">
        <v>19</v>
      </c>
      <c r="N1112" s="223" t="s">
        <v>45</v>
      </c>
      <c r="O1112" s="65"/>
      <c r="P1112" s="183">
        <f>O1112*H1112</f>
        <v>0</v>
      </c>
      <c r="Q1112" s="183">
        <v>0</v>
      </c>
      <c r="R1112" s="183">
        <f>Q1112*H1112</f>
        <v>0</v>
      </c>
      <c r="S1112" s="183">
        <v>0</v>
      </c>
      <c r="T1112" s="184">
        <f>S1112*H1112</f>
        <v>0</v>
      </c>
      <c r="U1112" s="35"/>
      <c r="V1112" s="35"/>
      <c r="W1112" s="35"/>
      <c r="X1112" s="35"/>
      <c r="Y1112" s="35"/>
      <c r="Z1112" s="35"/>
      <c r="AA1112" s="35"/>
      <c r="AB1112" s="35"/>
      <c r="AC1112" s="35"/>
      <c r="AD1112" s="35"/>
      <c r="AE1112" s="35"/>
      <c r="AR1112" s="185" t="s">
        <v>426</v>
      </c>
      <c r="AT1112" s="185" t="s">
        <v>239</v>
      </c>
      <c r="AU1112" s="185" t="s">
        <v>84</v>
      </c>
      <c r="AY1112" s="18" t="s">
        <v>170</v>
      </c>
      <c r="BE1112" s="186">
        <f>IF(N1112="základní",J1112,0)</f>
        <v>0</v>
      </c>
      <c r="BF1112" s="186">
        <f>IF(N1112="snížená",J1112,0)</f>
        <v>0</v>
      </c>
      <c r="BG1112" s="186">
        <f>IF(N1112="zákl. přenesená",J1112,0)</f>
        <v>0</v>
      </c>
      <c r="BH1112" s="186">
        <f>IF(N1112="sníž. přenesená",J1112,0)</f>
        <v>0</v>
      </c>
      <c r="BI1112" s="186">
        <f>IF(N1112="nulová",J1112,0)</f>
        <v>0</v>
      </c>
      <c r="BJ1112" s="18" t="s">
        <v>82</v>
      </c>
      <c r="BK1112" s="186">
        <f>ROUND(I1112*H1112,2)</f>
        <v>0</v>
      </c>
      <c r="BL1112" s="18" t="s">
        <v>276</v>
      </c>
      <c r="BM1112" s="185" t="s">
        <v>3973</v>
      </c>
    </row>
    <row r="1113" spans="1:65" s="13" customFormat="1" x14ac:dyDescent="0.2">
      <c r="B1113" s="192"/>
      <c r="C1113" s="193"/>
      <c r="D1113" s="187" t="s">
        <v>181</v>
      </c>
      <c r="E1113" s="194" t="s">
        <v>19</v>
      </c>
      <c r="F1113" s="195" t="s">
        <v>3974</v>
      </c>
      <c r="G1113" s="193"/>
      <c r="H1113" s="196">
        <v>55</v>
      </c>
      <c r="I1113" s="197"/>
      <c r="J1113" s="193"/>
      <c r="K1113" s="193"/>
      <c r="L1113" s="198"/>
      <c r="M1113" s="199"/>
      <c r="N1113" s="200"/>
      <c r="O1113" s="200"/>
      <c r="P1113" s="200"/>
      <c r="Q1113" s="200"/>
      <c r="R1113" s="200"/>
      <c r="S1113" s="200"/>
      <c r="T1113" s="201"/>
      <c r="AT1113" s="202" t="s">
        <v>181</v>
      </c>
      <c r="AU1113" s="202" t="s">
        <v>84</v>
      </c>
      <c r="AV1113" s="13" t="s">
        <v>84</v>
      </c>
      <c r="AW1113" s="13" t="s">
        <v>35</v>
      </c>
      <c r="AX1113" s="13" t="s">
        <v>74</v>
      </c>
      <c r="AY1113" s="202" t="s">
        <v>170</v>
      </c>
    </row>
    <row r="1114" spans="1:65" s="2" customFormat="1" ht="16.5" customHeight="1" x14ac:dyDescent="0.2">
      <c r="A1114" s="35"/>
      <c r="B1114" s="36"/>
      <c r="C1114" s="214" t="s">
        <v>2071</v>
      </c>
      <c r="D1114" s="214" t="s">
        <v>239</v>
      </c>
      <c r="E1114" s="215" t="s">
        <v>3975</v>
      </c>
      <c r="F1114" s="216" t="s">
        <v>3976</v>
      </c>
      <c r="G1114" s="217" t="s">
        <v>439</v>
      </c>
      <c r="H1114" s="218">
        <v>384</v>
      </c>
      <c r="I1114" s="219"/>
      <c r="J1114" s="220">
        <f>ROUND(I1114*H1114,2)</f>
        <v>0</v>
      </c>
      <c r="K1114" s="216" t="s">
        <v>19</v>
      </c>
      <c r="L1114" s="221"/>
      <c r="M1114" s="222" t="s">
        <v>19</v>
      </c>
      <c r="N1114" s="223" t="s">
        <v>45</v>
      </c>
      <c r="O1114" s="65"/>
      <c r="P1114" s="183">
        <f>O1114*H1114</f>
        <v>0</v>
      </c>
      <c r="Q1114" s="183">
        <v>0</v>
      </c>
      <c r="R1114" s="183">
        <f>Q1114*H1114</f>
        <v>0</v>
      </c>
      <c r="S1114" s="183">
        <v>0</v>
      </c>
      <c r="T1114" s="184">
        <f>S1114*H1114</f>
        <v>0</v>
      </c>
      <c r="U1114" s="35"/>
      <c r="V1114" s="35"/>
      <c r="W1114" s="35"/>
      <c r="X1114" s="35"/>
      <c r="Y1114" s="35"/>
      <c r="Z1114" s="35"/>
      <c r="AA1114" s="35"/>
      <c r="AB1114" s="35"/>
      <c r="AC1114" s="35"/>
      <c r="AD1114" s="35"/>
      <c r="AE1114" s="35"/>
      <c r="AR1114" s="185" t="s">
        <v>426</v>
      </c>
      <c r="AT1114" s="185" t="s">
        <v>239</v>
      </c>
      <c r="AU1114" s="185" t="s">
        <v>84</v>
      </c>
      <c r="AY1114" s="18" t="s">
        <v>170</v>
      </c>
      <c r="BE1114" s="186">
        <f>IF(N1114="základní",J1114,0)</f>
        <v>0</v>
      </c>
      <c r="BF1114" s="186">
        <f>IF(N1114="snížená",J1114,0)</f>
        <v>0</v>
      </c>
      <c r="BG1114" s="186">
        <f>IF(N1114="zákl. přenesená",J1114,0)</f>
        <v>0</v>
      </c>
      <c r="BH1114" s="186">
        <f>IF(N1114="sníž. přenesená",J1114,0)</f>
        <v>0</v>
      </c>
      <c r="BI1114" s="186">
        <f>IF(N1114="nulová",J1114,0)</f>
        <v>0</v>
      </c>
      <c r="BJ1114" s="18" t="s">
        <v>82</v>
      </c>
      <c r="BK1114" s="186">
        <f>ROUND(I1114*H1114,2)</f>
        <v>0</v>
      </c>
      <c r="BL1114" s="18" t="s">
        <v>276</v>
      </c>
      <c r="BM1114" s="185" t="s">
        <v>3977</v>
      </c>
    </row>
    <row r="1115" spans="1:65" s="13" customFormat="1" x14ac:dyDescent="0.2">
      <c r="B1115" s="192"/>
      <c r="C1115" s="193"/>
      <c r="D1115" s="187" t="s">
        <v>181</v>
      </c>
      <c r="E1115" s="194" t="s">
        <v>19</v>
      </c>
      <c r="F1115" s="195" t="s">
        <v>2193</v>
      </c>
      <c r="G1115" s="193"/>
      <c r="H1115" s="196">
        <v>384</v>
      </c>
      <c r="I1115" s="197"/>
      <c r="J1115" s="193"/>
      <c r="K1115" s="193"/>
      <c r="L1115" s="198"/>
      <c r="M1115" s="199"/>
      <c r="N1115" s="200"/>
      <c r="O1115" s="200"/>
      <c r="P1115" s="200"/>
      <c r="Q1115" s="200"/>
      <c r="R1115" s="200"/>
      <c r="S1115" s="200"/>
      <c r="T1115" s="201"/>
      <c r="AT1115" s="202" t="s">
        <v>181</v>
      </c>
      <c r="AU1115" s="202" t="s">
        <v>84</v>
      </c>
      <c r="AV1115" s="13" t="s">
        <v>84</v>
      </c>
      <c r="AW1115" s="13" t="s">
        <v>35</v>
      </c>
      <c r="AX1115" s="13" t="s">
        <v>82</v>
      </c>
      <c r="AY1115" s="202" t="s">
        <v>170</v>
      </c>
    </row>
    <row r="1116" spans="1:65" s="2" customFormat="1" ht="21.75" customHeight="1" x14ac:dyDescent="0.2">
      <c r="A1116" s="35"/>
      <c r="B1116" s="36"/>
      <c r="C1116" s="174" t="s">
        <v>2077</v>
      </c>
      <c r="D1116" s="174" t="s">
        <v>172</v>
      </c>
      <c r="E1116" s="175" t="s">
        <v>3978</v>
      </c>
      <c r="F1116" s="176" t="s">
        <v>3979</v>
      </c>
      <c r="G1116" s="177" t="s">
        <v>272</v>
      </c>
      <c r="H1116" s="178">
        <v>64.400000000000006</v>
      </c>
      <c r="I1116" s="179"/>
      <c r="J1116" s="180">
        <f>ROUND(I1116*H1116,2)</f>
        <v>0</v>
      </c>
      <c r="K1116" s="176" t="s">
        <v>176</v>
      </c>
      <c r="L1116" s="40"/>
      <c r="M1116" s="181" t="s">
        <v>19</v>
      </c>
      <c r="N1116" s="182" t="s">
        <v>45</v>
      </c>
      <c r="O1116" s="65"/>
      <c r="P1116" s="183">
        <f>O1116*H1116</f>
        <v>0</v>
      </c>
      <c r="Q1116" s="183">
        <v>6.0999999999999997E-4</v>
      </c>
      <c r="R1116" s="183">
        <f>Q1116*H1116</f>
        <v>3.9283999999999999E-2</v>
      </c>
      <c r="S1116" s="183">
        <v>0</v>
      </c>
      <c r="T1116" s="184">
        <f>S1116*H1116</f>
        <v>0</v>
      </c>
      <c r="U1116" s="35"/>
      <c r="V1116" s="35"/>
      <c r="W1116" s="35"/>
      <c r="X1116" s="35"/>
      <c r="Y1116" s="35"/>
      <c r="Z1116" s="35"/>
      <c r="AA1116" s="35"/>
      <c r="AB1116" s="35"/>
      <c r="AC1116" s="35"/>
      <c r="AD1116" s="35"/>
      <c r="AE1116" s="35"/>
      <c r="AR1116" s="185" t="s">
        <v>276</v>
      </c>
      <c r="AT1116" s="185" t="s">
        <v>172</v>
      </c>
      <c r="AU1116" s="185" t="s">
        <v>84</v>
      </c>
      <c r="AY1116" s="18" t="s">
        <v>170</v>
      </c>
      <c r="BE1116" s="186">
        <f>IF(N1116="základní",J1116,0)</f>
        <v>0</v>
      </c>
      <c r="BF1116" s="186">
        <f>IF(N1116="snížená",J1116,0)</f>
        <v>0</v>
      </c>
      <c r="BG1116" s="186">
        <f>IF(N1116="zákl. přenesená",J1116,0)</f>
        <v>0</v>
      </c>
      <c r="BH1116" s="186">
        <f>IF(N1116="sníž. přenesená",J1116,0)</f>
        <v>0</v>
      </c>
      <c r="BI1116" s="186">
        <f>IF(N1116="nulová",J1116,0)</f>
        <v>0</v>
      </c>
      <c r="BJ1116" s="18" t="s">
        <v>82</v>
      </c>
      <c r="BK1116" s="186">
        <f>ROUND(I1116*H1116,2)</f>
        <v>0</v>
      </c>
      <c r="BL1116" s="18" t="s">
        <v>276</v>
      </c>
      <c r="BM1116" s="185" t="s">
        <v>3980</v>
      </c>
    </row>
    <row r="1117" spans="1:65" s="13" customFormat="1" x14ac:dyDescent="0.2">
      <c r="B1117" s="192"/>
      <c r="C1117" s="193"/>
      <c r="D1117" s="187" t="s">
        <v>181</v>
      </c>
      <c r="E1117" s="194" t="s">
        <v>19</v>
      </c>
      <c r="F1117" s="195" t="s">
        <v>3981</v>
      </c>
      <c r="G1117" s="193"/>
      <c r="H1117" s="196">
        <v>64.400000000000006</v>
      </c>
      <c r="I1117" s="197"/>
      <c r="J1117" s="193"/>
      <c r="K1117" s="193"/>
      <c r="L1117" s="198"/>
      <c r="M1117" s="199"/>
      <c r="N1117" s="200"/>
      <c r="O1117" s="200"/>
      <c r="P1117" s="200"/>
      <c r="Q1117" s="200"/>
      <c r="R1117" s="200"/>
      <c r="S1117" s="200"/>
      <c r="T1117" s="201"/>
      <c r="AT1117" s="202" t="s">
        <v>181</v>
      </c>
      <c r="AU1117" s="202" t="s">
        <v>84</v>
      </c>
      <c r="AV1117" s="13" t="s">
        <v>84</v>
      </c>
      <c r="AW1117" s="13" t="s">
        <v>35</v>
      </c>
      <c r="AX1117" s="13" t="s">
        <v>82</v>
      </c>
      <c r="AY1117" s="202" t="s">
        <v>170</v>
      </c>
    </row>
    <row r="1118" spans="1:65" s="2" customFormat="1" ht="16.5" customHeight="1" x14ac:dyDescent="0.2">
      <c r="A1118" s="35"/>
      <c r="B1118" s="36"/>
      <c r="C1118" s="174" t="s">
        <v>2082</v>
      </c>
      <c r="D1118" s="174" t="s">
        <v>172</v>
      </c>
      <c r="E1118" s="175" t="s">
        <v>2195</v>
      </c>
      <c r="F1118" s="176" t="s">
        <v>2196</v>
      </c>
      <c r="G1118" s="177" t="s">
        <v>272</v>
      </c>
      <c r="H1118" s="178">
        <v>62.1</v>
      </c>
      <c r="I1118" s="179"/>
      <c r="J1118" s="180">
        <f>ROUND(I1118*H1118,2)</f>
        <v>0</v>
      </c>
      <c r="K1118" s="176" t="s">
        <v>176</v>
      </c>
      <c r="L1118" s="40"/>
      <c r="M1118" s="181" t="s">
        <v>19</v>
      </c>
      <c r="N1118" s="182" t="s">
        <v>45</v>
      </c>
      <c r="O1118" s="65"/>
      <c r="P1118" s="183">
        <f>O1118*H1118</f>
        <v>0</v>
      </c>
      <c r="Q1118" s="183">
        <v>1.08E-3</v>
      </c>
      <c r="R1118" s="183">
        <f>Q1118*H1118</f>
        <v>6.7068000000000003E-2</v>
      </c>
      <c r="S1118" s="183">
        <v>0</v>
      </c>
      <c r="T1118" s="184">
        <f>S1118*H1118</f>
        <v>0</v>
      </c>
      <c r="U1118" s="35"/>
      <c r="V1118" s="35"/>
      <c r="W1118" s="35"/>
      <c r="X1118" s="35"/>
      <c r="Y1118" s="35"/>
      <c r="Z1118" s="35"/>
      <c r="AA1118" s="35"/>
      <c r="AB1118" s="35"/>
      <c r="AC1118" s="35"/>
      <c r="AD1118" s="35"/>
      <c r="AE1118" s="35"/>
      <c r="AR1118" s="185" t="s">
        <v>276</v>
      </c>
      <c r="AT1118" s="185" t="s">
        <v>172</v>
      </c>
      <c r="AU1118" s="185" t="s">
        <v>84</v>
      </c>
      <c r="AY1118" s="18" t="s">
        <v>170</v>
      </c>
      <c r="BE1118" s="186">
        <f>IF(N1118="základní",J1118,0)</f>
        <v>0</v>
      </c>
      <c r="BF1118" s="186">
        <f>IF(N1118="snížená",J1118,0)</f>
        <v>0</v>
      </c>
      <c r="BG1118" s="186">
        <f>IF(N1118="zákl. přenesená",J1118,0)</f>
        <v>0</v>
      </c>
      <c r="BH1118" s="186">
        <f>IF(N1118="sníž. přenesená",J1118,0)</f>
        <v>0</v>
      </c>
      <c r="BI1118" s="186">
        <f>IF(N1118="nulová",J1118,0)</f>
        <v>0</v>
      </c>
      <c r="BJ1118" s="18" t="s">
        <v>82</v>
      </c>
      <c r="BK1118" s="186">
        <f>ROUND(I1118*H1118,2)</f>
        <v>0</v>
      </c>
      <c r="BL1118" s="18" t="s">
        <v>276</v>
      </c>
      <c r="BM1118" s="185" t="s">
        <v>3982</v>
      </c>
    </row>
    <row r="1119" spans="1:65" s="13" customFormat="1" x14ac:dyDescent="0.2">
      <c r="B1119" s="192"/>
      <c r="C1119" s="193"/>
      <c r="D1119" s="187" t="s">
        <v>181</v>
      </c>
      <c r="E1119" s="194" t="s">
        <v>19</v>
      </c>
      <c r="F1119" s="195" t="s">
        <v>3983</v>
      </c>
      <c r="G1119" s="193"/>
      <c r="H1119" s="196">
        <v>62.1</v>
      </c>
      <c r="I1119" s="197"/>
      <c r="J1119" s="193"/>
      <c r="K1119" s="193"/>
      <c r="L1119" s="198"/>
      <c r="M1119" s="199"/>
      <c r="N1119" s="200"/>
      <c r="O1119" s="200"/>
      <c r="P1119" s="200"/>
      <c r="Q1119" s="200"/>
      <c r="R1119" s="200"/>
      <c r="S1119" s="200"/>
      <c r="T1119" s="201"/>
      <c r="AT1119" s="202" t="s">
        <v>181</v>
      </c>
      <c r="AU1119" s="202" t="s">
        <v>84</v>
      </c>
      <c r="AV1119" s="13" t="s">
        <v>84</v>
      </c>
      <c r="AW1119" s="13" t="s">
        <v>35</v>
      </c>
      <c r="AX1119" s="13" t="s">
        <v>82</v>
      </c>
      <c r="AY1119" s="202" t="s">
        <v>170</v>
      </c>
    </row>
    <row r="1120" spans="1:65" s="2" customFormat="1" ht="24" x14ac:dyDescent="0.2">
      <c r="A1120" s="35"/>
      <c r="B1120" s="36"/>
      <c r="C1120" s="174" t="s">
        <v>2086</v>
      </c>
      <c r="D1120" s="174" t="s">
        <v>172</v>
      </c>
      <c r="E1120" s="175" t="s">
        <v>2201</v>
      </c>
      <c r="F1120" s="176" t="s">
        <v>2202</v>
      </c>
      <c r="G1120" s="177" t="s">
        <v>439</v>
      </c>
      <c r="H1120" s="178">
        <v>76</v>
      </c>
      <c r="I1120" s="179"/>
      <c r="J1120" s="180">
        <f>ROUND(I1120*H1120,2)</f>
        <v>0</v>
      </c>
      <c r="K1120" s="176" t="s">
        <v>176</v>
      </c>
      <c r="L1120" s="40"/>
      <c r="M1120" s="181" t="s">
        <v>19</v>
      </c>
      <c r="N1120" s="182" t="s">
        <v>45</v>
      </c>
      <c r="O1120" s="65"/>
      <c r="P1120" s="183">
        <f>O1120*H1120</f>
        <v>0</v>
      </c>
      <c r="Q1120" s="183">
        <v>0</v>
      </c>
      <c r="R1120" s="183">
        <f>Q1120*H1120</f>
        <v>0</v>
      </c>
      <c r="S1120" s="183">
        <v>0</v>
      </c>
      <c r="T1120" s="184">
        <f>S1120*H1120</f>
        <v>0</v>
      </c>
      <c r="U1120" s="35"/>
      <c r="V1120" s="35"/>
      <c r="W1120" s="35"/>
      <c r="X1120" s="35"/>
      <c r="Y1120" s="35"/>
      <c r="Z1120" s="35"/>
      <c r="AA1120" s="35"/>
      <c r="AB1120" s="35"/>
      <c r="AC1120" s="35"/>
      <c r="AD1120" s="35"/>
      <c r="AE1120" s="35"/>
      <c r="AR1120" s="185" t="s">
        <v>276</v>
      </c>
      <c r="AT1120" s="185" t="s">
        <v>172</v>
      </c>
      <c r="AU1120" s="185" t="s">
        <v>84</v>
      </c>
      <c r="AY1120" s="18" t="s">
        <v>170</v>
      </c>
      <c r="BE1120" s="186">
        <f>IF(N1120="základní",J1120,0)</f>
        <v>0</v>
      </c>
      <c r="BF1120" s="186">
        <f>IF(N1120="snížená",J1120,0)</f>
        <v>0</v>
      </c>
      <c r="BG1120" s="186">
        <f>IF(N1120="zákl. přenesená",J1120,0)</f>
        <v>0</v>
      </c>
      <c r="BH1120" s="186">
        <f>IF(N1120="sníž. přenesená",J1120,0)</f>
        <v>0</v>
      </c>
      <c r="BI1120" s="186">
        <f>IF(N1120="nulová",J1120,0)</f>
        <v>0</v>
      </c>
      <c r="BJ1120" s="18" t="s">
        <v>82</v>
      </c>
      <c r="BK1120" s="186">
        <f>ROUND(I1120*H1120,2)</f>
        <v>0</v>
      </c>
      <c r="BL1120" s="18" t="s">
        <v>276</v>
      </c>
      <c r="BM1120" s="185" t="s">
        <v>3984</v>
      </c>
    </row>
    <row r="1121" spans="1:65" s="13" customFormat="1" x14ac:dyDescent="0.2">
      <c r="B1121" s="192"/>
      <c r="C1121" s="193"/>
      <c r="D1121" s="187" t="s">
        <v>181</v>
      </c>
      <c r="E1121" s="194" t="s">
        <v>19</v>
      </c>
      <c r="F1121" s="195" t="s">
        <v>3985</v>
      </c>
      <c r="G1121" s="193"/>
      <c r="H1121" s="196">
        <v>76</v>
      </c>
      <c r="I1121" s="197"/>
      <c r="J1121" s="193"/>
      <c r="K1121" s="193"/>
      <c r="L1121" s="198"/>
      <c r="M1121" s="199"/>
      <c r="N1121" s="200"/>
      <c r="O1121" s="200"/>
      <c r="P1121" s="200"/>
      <c r="Q1121" s="200"/>
      <c r="R1121" s="200"/>
      <c r="S1121" s="200"/>
      <c r="T1121" s="201"/>
      <c r="AT1121" s="202" t="s">
        <v>181</v>
      </c>
      <c r="AU1121" s="202" t="s">
        <v>84</v>
      </c>
      <c r="AV1121" s="13" t="s">
        <v>84</v>
      </c>
      <c r="AW1121" s="13" t="s">
        <v>35</v>
      </c>
      <c r="AX1121" s="13" t="s">
        <v>82</v>
      </c>
      <c r="AY1121" s="202" t="s">
        <v>170</v>
      </c>
    </row>
    <row r="1122" spans="1:65" s="2" customFormat="1" ht="24" x14ac:dyDescent="0.2">
      <c r="A1122" s="35"/>
      <c r="B1122" s="36"/>
      <c r="C1122" s="174" t="s">
        <v>2090</v>
      </c>
      <c r="D1122" s="174" t="s">
        <v>172</v>
      </c>
      <c r="E1122" s="175" t="s">
        <v>2207</v>
      </c>
      <c r="F1122" s="176" t="s">
        <v>2208</v>
      </c>
      <c r="G1122" s="177" t="s">
        <v>439</v>
      </c>
      <c r="H1122" s="178">
        <v>4</v>
      </c>
      <c r="I1122" s="179"/>
      <c r="J1122" s="180">
        <f>ROUND(I1122*H1122,2)</f>
        <v>0</v>
      </c>
      <c r="K1122" s="176" t="s">
        <v>176</v>
      </c>
      <c r="L1122" s="40"/>
      <c r="M1122" s="181" t="s">
        <v>19</v>
      </c>
      <c r="N1122" s="182" t="s">
        <v>45</v>
      </c>
      <c r="O1122" s="65"/>
      <c r="P1122" s="183">
        <f>O1122*H1122</f>
        <v>0</v>
      </c>
      <c r="Q1122" s="183">
        <v>0</v>
      </c>
      <c r="R1122" s="183">
        <f>Q1122*H1122</f>
        <v>0</v>
      </c>
      <c r="S1122" s="183">
        <v>0</v>
      </c>
      <c r="T1122" s="184">
        <f>S1122*H1122</f>
        <v>0</v>
      </c>
      <c r="U1122" s="35"/>
      <c r="V1122" s="35"/>
      <c r="W1122" s="35"/>
      <c r="X1122" s="35"/>
      <c r="Y1122" s="35"/>
      <c r="Z1122" s="35"/>
      <c r="AA1122" s="35"/>
      <c r="AB1122" s="35"/>
      <c r="AC1122" s="35"/>
      <c r="AD1122" s="35"/>
      <c r="AE1122" s="35"/>
      <c r="AR1122" s="185" t="s">
        <v>276</v>
      </c>
      <c r="AT1122" s="185" t="s">
        <v>172</v>
      </c>
      <c r="AU1122" s="185" t="s">
        <v>84</v>
      </c>
      <c r="AY1122" s="18" t="s">
        <v>170</v>
      </c>
      <c r="BE1122" s="186">
        <f>IF(N1122="základní",J1122,0)</f>
        <v>0</v>
      </c>
      <c r="BF1122" s="186">
        <f>IF(N1122="snížená",J1122,0)</f>
        <v>0</v>
      </c>
      <c r="BG1122" s="186">
        <f>IF(N1122="zákl. přenesená",J1122,0)</f>
        <v>0</v>
      </c>
      <c r="BH1122" s="186">
        <f>IF(N1122="sníž. přenesená",J1122,0)</f>
        <v>0</v>
      </c>
      <c r="BI1122" s="186">
        <f>IF(N1122="nulová",J1122,0)</f>
        <v>0</v>
      </c>
      <c r="BJ1122" s="18" t="s">
        <v>82</v>
      </c>
      <c r="BK1122" s="186">
        <f>ROUND(I1122*H1122,2)</f>
        <v>0</v>
      </c>
      <c r="BL1122" s="18" t="s">
        <v>276</v>
      </c>
      <c r="BM1122" s="185" t="s">
        <v>3986</v>
      </c>
    </row>
    <row r="1123" spans="1:65" s="13" customFormat="1" x14ac:dyDescent="0.2">
      <c r="B1123" s="192"/>
      <c r="C1123" s="193"/>
      <c r="D1123" s="187" t="s">
        <v>181</v>
      </c>
      <c r="E1123" s="194" t="s">
        <v>19</v>
      </c>
      <c r="F1123" s="195" t="s">
        <v>3987</v>
      </c>
      <c r="G1123" s="193"/>
      <c r="H1123" s="196">
        <v>4</v>
      </c>
      <c r="I1123" s="197"/>
      <c r="J1123" s="193"/>
      <c r="K1123" s="193"/>
      <c r="L1123" s="198"/>
      <c r="M1123" s="199"/>
      <c r="N1123" s="200"/>
      <c r="O1123" s="200"/>
      <c r="P1123" s="200"/>
      <c r="Q1123" s="200"/>
      <c r="R1123" s="200"/>
      <c r="S1123" s="200"/>
      <c r="T1123" s="201"/>
      <c r="AT1123" s="202" t="s">
        <v>181</v>
      </c>
      <c r="AU1123" s="202" t="s">
        <v>84</v>
      </c>
      <c r="AV1123" s="13" t="s">
        <v>84</v>
      </c>
      <c r="AW1123" s="13" t="s">
        <v>35</v>
      </c>
      <c r="AX1123" s="13" t="s">
        <v>82</v>
      </c>
      <c r="AY1123" s="202" t="s">
        <v>170</v>
      </c>
    </row>
    <row r="1124" spans="1:65" s="2" customFormat="1" ht="16.5" customHeight="1" x14ac:dyDescent="0.2">
      <c r="A1124" s="35"/>
      <c r="B1124" s="36"/>
      <c r="C1124" s="214" t="s">
        <v>2094</v>
      </c>
      <c r="D1124" s="214" t="s">
        <v>239</v>
      </c>
      <c r="E1124" s="215" t="s">
        <v>3988</v>
      </c>
      <c r="F1124" s="216" t="s">
        <v>3989</v>
      </c>
      <c r="G1124" s="217" t="s">
        <v>439</v>
      </c>
      <c r="H1124" s="218">
        <v>4</v>
      </c>
      <c r="I1124" s="219"/>
      <c r="J1124" s="220">
        <f>ROUND(I1124*H1124,2)</f>
        <v>0</v>
      </c>
      <c r="K1124" s="216" t="s">
        <v>19</v>
      </c>
      <c r="L1124" s="221"/>
      <c r="M1124" s="222" t="s">
        <v>19</v>
      </c>
      <c r="N1124" s="223" t="s">
        <v>45</v>
      </c>
      <c r="O1124" s="65"/>
      <c r="P1124" s="183">
        <f>O1124*H1124</f>
        <v>0</v>
      </c>
      <c r="Q1124" s="183">
        <v>0</v>
      </c>
      <c r="R1124" s="183">
        <f>Q1124*H1124</f>
        <v>0</v>
      </c>
      <c r="S1124" s="183">
        <v>0</v>
      </c>
      <c r="T1124" s="184">
        <f>S1124*H1124</f>
        <v>0</v>
      </c>
      <c r="U1124" s="35"/>
      <c r="V1124" s="35"/>
      <c r="W1124" s="35"/>
      <c r="X1124" s="35"/>
      <c r="Y1124" s="35"/>
      <c r="Z1124" s="35"/>
      <c r="AA1124" s="35"/>
      <c r="AB1124" s="35"/>
      <c r="AC1124" s="35"/>
      <c r="AD1124" s="35"/>
      <c r="AE1124" s="35"/>
      <c r="AR1124" s="185" t="s">
        <v>426</v>
      </c>
      <c r="AT1124" s="185" t="s">
        <v>239</v>
      </c>
      <c r="AU1124" s="185" t="s">
        <v>84</v>
      </c>
      <c r="AY1124" s="18" t="s">
        <v>170</v>
      </c>
      <c r="BE1124" s="186">
        <f>IF(N1124="základní",J1124,0)</f>
        <v>0</v>
      </c>
      <c r="BF1124" s="186">
        <f>IF(N1124="snížená",J1124,0)</f>
        <v>0</v>
      </c>
      <c r="BG1124" s="186">
        <f>IF(N1124="zákl. přenesená",J1124,0)</f>
        <v>0</v>
      </c>
      <c r="BH1124" s="186">
        <f>IF(N1124="sníž. přenesená",J1124,0)</f>
        <v>0</v>
      </c>
      <c r="BI1124" s="186">
        <f>IF(N1124="nulová",J1124,0)</f>
        <v>0</v>
      </c>
      <c r="BJ1124" s="18" t="s">
        <v>82</v>
      </c>
      <c r="BK1124" s="186">
        <f>ROUND(I1124*H1124,2)</f>
        <v>0</v>
      </c>
      <c r="BL1124" s="18" t="s">
        <v>276</v>
      </c>
      <c r="BM1124" s="185" t="s">
        <v>3990</v>
      </c>
    </row>
    <row r="1125" spans="1:65" s="2" customFormat="1" ht="24" x14ac:dyDescent="0.2">
      <c r="A1125" s="35"/>
      <c r="B1125" s="36"/>
      <c r="C1125" s="174" t="s">
        <v>2098</v>
      </c>
      <c r="D1125" s="174" t="s">
        <v>172</v>
      </c>
      <c r="E1125" s="175" t="s">
        <v>2216</v>
      </c>
      <c r="F1125" s="176" t="s">
        <v>2217</v>
      </c>
      <c r="G1125" s="177" t="s">
        <v>439</v>
      </c>
      <c r="H1125" s="178">
        <v>16</v>
      </c>
      <c r="I1125" s="179"/>
      <c r="J1125" s="180">
        <f>ROUND(I1125*H1125,2)</f>
        <v>0</v>
      </c>
      <c r="K1125" s="176" t="s">
        <v>176</v>
      </c>
      <c r="L1125" s="40"/>
      <c r="M1125" s="181" t="s">
        <v>19</v>
      </c>
      <c r="N1125" s="182" t="s">
        <v>45</v>
      </c>
      <c r="O1125" s="65"/>
      <c r="P1125" s="183">
        <f>O1125*H1125</f>
        <v>0</v>
      </c>
      <c r="Q1125" s="183">
        <v>0</v>
      </c>
      <c r="R1125" s="183">
        <f>Q1125*H1125</f>
        <v>0</v>
      </c>
      <c r="S1125" s="183">
        <v>0</v>
      </c>
      <c r="T1125" s="184">
        <f>S1125*H1125</f>
        <v>0</v>
      </c>
      <c r="U1125" s="35"/>
      <c r="V1125" s="35"/>
      <c r="W1125" s="35"/>
      <c r="X1125" s="35"/>
      <c r="Y1125" s="35"/>
      <c r="Z1125" s="35"/>
      <c r="AA1125" s="35"/>
      <c r="AB1125" s="35"/>
      <c r="AC1125" s="35"/>
      <c r="AD1125" s="35"/>
      <c r="AE1125" s="35"/>
      <c r="AR1125" s="185" t="s">
        <v>276</v>
      </c>
      <c r="AT1125" s="185" t="s">
        <v>172</v>
      </c>
      <c r="AU1125" s="185" t="s">
        <v>84</v>
      </c>
      <c r="AY1125" s="18" t="s">
        <v>170</v>
      </c>
      <c r="BE1125" s="186">
        <f>IF(N1125="základní",J1125,0)</f>
        <v>0</v>
      </c>
      <c r="BF1125" s="186">
        <f>IF(N1125="snížená",J1125,0)</f>
        <v>0</v>
      </c>
      <c r="BG1125" s="186">
        <f>IF(N1125="zákl. přenesená",J1125,0)</f>
        <v>0</v>
      </c>
      <c r="BH1125" s="186">
        <f>IF(N1125="sníž. přenesená",J1125,0)</f>
        <v>0</v>
      </c>
      <c r="BI1125" s="186">
        <f>IF(N1125="nulová",J1125,0)</f>
        <v>0</v>
      </c>
      <c r="BJ1125" s="18" t="s">
        <v>82</v>
      </c>
      <c r="BK1125" s="186">
        <f>ROUND(I1125*H1125,2)</f>
        <v>0</v>
      </c>
      <c r="BL1125" s="18" t="s">
        <v>276</v>
      </c>
      <c r="BM1125" s="185" t="s">
        <v>3991</v>
      </c>
    </row>
    <row r="1126" spans="1:65" s="13" customFormat="1" x14ac:dyDescent="0.2">
      <c r="B1126" s="192"/>
      <c r="C1126" s="193"/>
      <c r="D1126" s="187" t="s">
        <v>181</v>
      </c>
      <c r="E1126" s="194" t="s">
        <v>19</v>
      </c>
      <c r="F1126" s="195" t="s">
        <v>3992</v>
      </c>
      <c r="G1126" s="193"/>
      <c r="H1126" s="196">
        <v>3</v>
      </c>
      <c r="I1126" s="197"/>
      <c r="J1126" s="193"/>
      <c r="K1126" s="193"/>
      <c r="L1126" s="198"/>
      <c r="M1126" s="199"/>
      <c r="N1126" s="200"/>
      <c r="O1126" s="200"/>
      <c r="P1126" s="200"/>
      <c r="Q1126" s="200"/>
      <c r="R1126" s="200"/>
      <c r="S1126" s="200"/>
      <c r="T1126" s="201"/>
      <c r="AT1126" s="202" t="s">
        <v>181</v>
      </c>
      <c r="AU1126" s="202" t="s">
        <v>84</v>
      </c>
      <c r="AV1126" s="13" t="s">
        <v>84</v>
      </c>
      <c r="AW1126" s="13" t="s">
        <v>35</v>
      </c>
      <c r="AX1126" s="13" t="s">
        <v>74</v>
      </c>
      <c r="AY1126" s="202" t="s">
        <v>170</v>
      </c>
    </row>
    <row r="1127" spans="1:65" s="13" customFormat="1" x14ac:dyDescent="0.2">
      <c r="B1127" s="192"/>
      <c r="C1127" s="193"/>
      <c r="D1127" s="187" t="s">
        <v>181</v>
      </c>
      <c r="E1127" s="194" t="s">
        <v>19</v>
      </c>
      <c r="F1127" s="195" t="s">
        <v>3993</v>
      </c>
      <c r="G1127" s="193"/>
      <c r="H1127" s="196">
        <v>2</v>
      </c>
      <c r="I1127" s="197"/>
      <c r="J1127" s="193"/>
      <c r="K1127" s="193"/>
      <c r="L1127" s="198"/>
      <c r="M1127" s="199"/>
      <c r="N1127" s="200"/>
      <c r="O1127" s="200"/>
      <c r="P1127" s="200"/>
      <c r="Q1127" s="200"/>
      <c r="R1127" s="200"/>
      <c r="S1127" s="200"/>
      <c r="T1127" s="201"/>
      <c r="AT1127" s="202" t="s">
        <v>181</v>
      </c>
      <c r="AU1127" s="202" t="s">
        <v>84</v>
      </c>
      <c r="AV1127" s="13" t="s">
        <v>84</v>
      </c>
      <c r="AW1127" s="13" t="s">
        <v>35</v>
      </c>
      <c r="AX1127" s="13" t="s">
        <v>74</v>
      </c>
      <c r="AY1127" s="202" t="s">
        <v>170</v>
      </c>
    </row>
    <row r="1128" spans="1:65" s="13" customFormat="1" x14ac:dyDescent="0.2">
      <c r="B1128" s="192"/>
      <c r="C1128" s="193"/>
      <c r="D1128" s="187" t="s">
        <v>181</v>
      </c>
      <c r="E1128" s="194" t="s">
        <v>19</v>
      </c>
      <c r="F1128" s="195" t="s">
        <v>3994</v>
      </c>
      <c r="G1128" s="193"/>
      <c r="H1128" s="196">
        <v>2</v>
      </c>
      <c r="I1128" s="197"/>
      <c r="J1128" s="193"/>
      <c r="K1128" s="193"/>
      <c r="L1128" s="198"/>
      <c r="M1128" s="199"/>
      <c r="N1128" s="200"/>
      <c r="O1128" s="200"/>
      <c r="P1128" s="200"/>
      <c r="Q1128" s="200"/>
      <c r="R1128" s="200"/>
      <c r="S1128" s="200"/>
      <c r="T1128" s="201"/>
      <c r="AT1128" s="202" t="s">
        <v>181</v>
      </c>
      <c r="AU1128" s="202" t="s">
        <v>84</v>
      </c>
      <c r="AV1128" s="13" t="s">
        <v>84</v>
      </c>
      <c r="AW1128" s="13" t="s">
        <v>35</v>
      </c>
      <c r="AX1128" s="13" t="s">
        <v>74</v>
      </c>
      <c r="AY1128" s="202" t="s">
        <v>170</v>
      </c>
    </row>
    <row r="1129" spans="1:65" s="13" customFormat="1" x14ac:dyDescent="0.2">
      <c r="B1129" s="192"/>
      <c r="C1129" s="193"/>
      <c r="D1129" s="187" t="s">
        <v>181</v>
      </c>
      <c r="E1129" s="194" t="s">
        <v>19</v>
      </c>
      <c r="F1129" s="195" t="s">
        <v>3995</v>
      </c>
      <c r="G1129" s="193"/>
      <c r="H1129" s="196">
        <v>2</v>
      </c>
      <c r="I1129" s="197"/>
      <c r="J1129" s="193"/>
      <c r="K1129" s="193"/>
      <c r="L1129" s="198"/>
      <c r="M1129" s="199"/>
      <c r="N1129" s="200"/>
      <c r="O1129" s="200"/>
      <c r="P1129" s="200"/>
      <c r="Q1129" s="200"/>
      <c r="R1129" s="200"/>
      <c r="S1129" s="200"/>
      <c r="T1129" s="201"/>
      <c r="AT1129" s="202" t="s">
        <v>181</v>
      </c>
      <c r="AU1129" s="202" t="s">
        <v>84</v>
      </c>
      <c r="AV1129" s="13" t="s">
        <v>84</v>
      </c>
      <c r="AW1129" s="13" t="s">
        <v>35</v>
      </c>
      <c r="AX1129" s="13" t="s">
        <v>74</v>
      </c>
      <c r="AY1129" s="202" t="s">
        <v>170</v>
      </c>
    </row>
    <row r="1130" spans="1:65" s="13" customFormat="1" x14ac:dyDescent="0.2">
      <c r="B1130" s="192"/>
      <c r="C1130" s="193"/>
      <c r="D1130" s="187" t="s">
        <v>181</v>
      </c>
      <c r="E1130" s="194" t="s">
        <v>19</v>
      </c>
      <c r="F1130" s="195" t="s">
        <v>3996</v>
      </c>
      <c r="G1130" s="193"/>
      <c r="H1130" s="196">
        <v>7</v>
      </c>
      <c r="I1130" s="197"/>
      <c r="J1130" s="193"/>
      <c r="K1130" s="193"/>
      <c r="L1130" s="198"/>
      <c r="M1130" s="199"/>
      <c r="N1130" s="200"/>
      <c r="O1130" s="200"/>
      <c r="P1130" s="200"/>
      <c r="Q1130" s="200"/>
      <c r="R1130" s="200"/>
      <c r="S1130" s="200"/>
      <c r="T1130" s="201"/>
      <c r="AT1130" s="202" t="s">
        <v>181</v>
      </c>
      <c r="AU1130" s="202" t="s">
        <v>84</v>
      </c>
      <c r="AV1130" s="13" t="s">
        <v>84</v>
      </c>
      <c r="AW1130" s="13" t="s">
        <v>35</v>
      </c>
      <c r="AX1130" s="13" t="s">
        <v>74</v>
      </c>
      <c r="AY1130" s="202" t="s">
        <v>170</v>
      </c>
    </row>
    <row r="1131" spans="1:65" s="14" customFormat="1" x14ac:dyDescent="0.2">
      <c r="B1131" s="203"/>
      <c r="C1131" s="204"/>
      <c r="D1131" s="187" t="s">
        <v>181</v>
      </c>
      <c r="E1131" s="205" t="s">
        <v>19</v>
      </c>
      <c r="F1131" s="206" t="s">
        <v>185</v>
      </c>
      <c r="G1131" s="204"/>
      <c r="H1131" s="207">
        <v>16</v>
      </c>
      <c r="I1131" s="208"/>
      <c r="J1131" s="204"/>
      <c r="K1131" s="204"/>
      <c r="L1131" s="209"/>
      <c r="M1131" s="210"/>
      <c r="N1131" s="211"/>
      <c r="O1131" s="211"/>
      <c r="P1131" s="211"/>
      <c r="Q1131" s="211"/>
      <c r="R1131" s="211"/>
      <c r="S1131" s="211"/>
      <c r="T1131" s="212"/>
      <c r="AT1131" s="213" t="s">
        <v>181</v>
      </c>
      <c r="AU1131" s="213" t="s">
        <v>84</v>
      </c>
      <c r="AV1131" s="14" t="s">
        <v>177</v>
      </c>
      <c r="AW1131" s="14" t="s">
        <v>35</v>
      </c>
      <c r="AX1131" s="14" t="s">
        <v>82</v>
      </c>
      <c r="AY1131" s="213" t="s">
        <v>170</v>
      </c>
    </row>
    <row r="1132" spans="1:65" s="2" customFormat="1" ht="16.5" customHeight="1" x14ac:dyDescent="0.2">
      <c r="A1132" s="35"/>
      <c r="B1132" s="36"/>
      <c r="C1132" s="214" t="s">
        <v>2102</v>
      </c>
      <c r="D1132" s="214" t="s">
        <v>239</v>
      </c>
      <c r="E1132" s="215" t="s">
        <v>2146</v>
      </c>
      <c r="F1132" s="216" t="s">
        <v>2226</v>
      </c>
      <c r="G1132" s="217" t="s">
        <v>439</v>
      </c>
      <c r="H1132" s="218">
        <v>16</v>
      </c>
      <c r="I1132" s="219"/>
      <c r="J1132" s="220">
        <f>ROUND(I1132*H1132,2)</f>
        <v>0</v>
      </c>
      <c r="K1132" s="216" t="s">
        <v>19</v>
      </c>
      <c r="L1132" s="221"/>
      <c r="M1132" s="222" t="s">
        <v>19</v>
      </c>
      <c r="N1132" s="223" t="s">
        <v>45</v>
      </c>
      <c r="O1132" s="65"/>
      <c r="P1132" s="183">
        <f>O1132*H1132</f>
        <v>0</v>
      </c>
      <c r="Q1132" s="183">
        <v>0</v>
      </c>
      <c r="R1132" s="183">
        <f>Q1132*H1132</f>
        <v>0</v>
      </c>
      <c r="S1132" s="183">
        <v>0</v>
      </c>
      <c r="T1132" s="184">
        <f>S1132*H1132</f>
        <v>0</v>
      </c>
      <c r="U1132" s="35"/>
      <c r="V1132" s="35"/>
      <c r="W1132" s="35"/>
      <c r="X1132" s="35"/>
      <c r="Y1132" s="35"/>
      <c r="Z1132" s="35"/>
      <c r="AA1132" s="35"/>
      <c r="AB1132" s="35"/>
      <c r="AC1132" s="35"/>
      <c r="AD1132" s="35"/>
      <c r="AE1132" s="35"/>
      <c r="AR1132" s="185" t="s">
        <v>426</v>
      </c>
      <c r="AT1132" s="185" t="s">
        <v>239</v>
      </c>
      <c r="AU1132" s="185" t="s">
        <v>84</v>
      </c>
      <c r="AY1132" s="18" t="s">
        <v>170</v>
      </c>
      <c r="BE1132" s="186">
        <f>IF(N1132="základní",J1132,0)</f>
        <v>0</v>
      </c>
      <c r="BF1132" s="186">
        <f>IF(N1132="snížená",J1132,0)</f>
        <v>0</v>
      </c>
      <c r="BG1132" s="186">
        <f>IF(N1132="zákl. přenesená",J1132,0)</f>
        <v>0</v>
      </c>
      <c r="BH1132" s="186">
        <f>IF(N1132="sníž. přenesená",J1132,0)</f>
        <v>0</v>
      </c>
      <c r="BI1132" s="186">
        <f>IF(N1132="nulová",J1132,0)</f>
        <v>0</v>
      </c>
      <c r="BJ1132" s="18" t="s">
        <v>82</v>
      </c>
      <c r="BK1132" s="186">
        <f>ROUND(I1132*H1132,2)</f>
        <v>0</v>
      </c>
      <c r="BL1132" s="18" t="s">
        <v>276</v>
      </c>
      <c r="BM1132" s="185" t="s">
        <v>3997</v>
      </c>
    </row>
    <row r="1133" spans="1:65" s="2" customFormat="1" ht="16.5" customHeight="1" x14ac:dyDescent="0.2">
      <c r="A1133" s="35"/>
      <c r="B1133" s="36"/>
      <c r="C1133" s="214" t="s">
        <v>2108</v>
      </c>
      <c r="D1133" s="214" t="s">
        <v>239</v>
      </c>
      <c r="E1133" s="215" t="s">
        <v>2155</v>
      </c>
      <c r="F1133" s="216" t="s">
        <v>3998</v>
      </c>
      <c r="G1133" s="217" t="s">
        <v>439</v>
      </c>
      <c r="H1133" s="218">
        <v>2</v>
      </c>
      <c r="I1133" s="219"/>
      <c r="J1133" s="220">
        <f>ROUND(I1133*H1133,2)</f>
        <v>0</v>
      </c>
      <c r="K1133" s="216" t="s">
        <v>19</v>
      </c>
      <c r="L1133" s="221"/>
      <c r="M1133" s="222" t="s">
        <v>19</v>
      </c>
      <c r="N1133" s="223" t="s">
        <v>45</v>
      </c>
      <c r="O1133" s="65"/>
      <c r="P1133" s="183">
        <f>O1133*H1133</f>
        <v>0</v>
      </c>
      <c r="Q1133" s="183">
        <v>0</v>
      </c>
      <c r="R1133" s="183">
        <f>Q1133*H1133</f>
        <v>0</v>
      </c>
      <c r="S1133" s="183">
        <v>0</v>
      </c>
      <c r="T1133" s="184">
        <f>S1133*H1133</f>
        <v>0</v>
      </c>
      <c r="U1133" s="35"/>
      <c r="V1133" s="35"/>
      <c r="W1133" s="35"/>
      <c r="X1133" s="35"/>
      <c r="Y1133" s="35"/>
      <c r="Z1133" s="35"/>
      <c r="AA1133" s="35"/>
      <c r="AB1133" s="35"/>
      <c r="AC1133" s="35"/>
      <c r="AD1133" s="35"/>
      <c r="AE1133" s="35"/>
      <c r="AR1133" s="185" t="s">
        <v>426</v>
      </c>
      <c r="AT1133" s="185" t="s">
        <v>239</v>
      </c>
      <c r="AU1133" s="185" t="s">
        <v>84</v>
      </c>
      <c r="AY1133" s="18" t="s">
        <v>170</v>
      </c>
      <c r="BE1133" s="186">
        <f>IF(N1133="základní",J1133,0)</f>
        <v>0</v>
      </c>
      <c r="BF1133" s="186">
        <f>IF(N1133="snížená",J1133,0)</f>
        <v>0</v>
      </c>
      <c r="BG1133" s="186">
        <f>IF(N1133="zákl. přenesená",J1133,0)</f>
        <v>0</v>
      </c>
      <c r="BH1133" s="186">
        <f>IF(N1133="sníž. přenesená",J1133,0)</f>
        <v>0</v>
      </c>
      <c r="BI1133" s="186">
        <f>IF(N1133="nulová",J1133,0)</f>
        <v>0</v>
      </c>
      <c r="BJ1133" s="18" t="s">
        <v>82</v>
      </c>
      <c r="BK1133" s="186">
        <f>ROUND(I1133*H1133,2)</f>
        <v>0</v>
      </c>
      <c r="BL1133" s="18" t="s">
        <v>276</v>
      </c>
      <c r="BM1133" s="185" t="s">
        <v>3999</v>
      </c>
    </row>
    <row r="1134" spans="1:65" s="2" customFormat="1" ht="16.5" customHeight="1" x14ac:dyDescent="0.2">
      <c r="A1134" s="35"/>
      <c r="B1134" s="36"/>
      <c r="C1134" s="214" t="s">
        <v>2114</v>
      </c>
      <c r="D1134" s="214" t="s">
        <v>239</v>
      </c>
      <c r="E1134" s="215" t="s">
        <v>2164</v>
      </c>
      <c r="F1134" s="216" t="s">
        <v>4000</v>
      </c>
      <c r="G1134" s="217" t="s">
        <v>439</v>
      </c>
      <c r="H1134" s="218">
        <v>7</v>
      </c>
      <c r="I1134" s="219"/>
      <c r="J1134" s="220">
        <f>ROUND(I1134*H1134,2)</f>
        <v>0</v>
      </c>
      <c r="K1134" s="216" t="s">
        <v>19</v>
      </c>
      <c r="L1134" s="221"/>
      <c r="M1134" s="222" t="s">
        <v>19</v>
      </c>
      <c r="N1134" s="223" t="s">
        <v>45</v>
      </c>
      <c r="O1134" s="65"/>
      <c r="P1134" s="183">
        <f>O1134*H1134</f>
        <v>0</v>
      </c>
      <c r="Q1134" s="183">
        <v>0</v>
      </c>
      <c r="R1134" s="183">
        <f>Q1134*H1134</f>
        <v>0</v>
      </c>
      <c r="S1134" s="183">
        <v>0</v>
      </c>
      <c r="T1134" s="184">
        <f>S1134*H1134</f>
        <v>0</v>
      </c>
      <c r="U1134" s="35"/>
      <c r="V1134" s="35"/>
      <c r="W1134" s="35"/>
      <c r="X1134" s="35"/>
      <c r="Y1134" s="35"/>
      <c r="Z1134" s="35"/>
      <c r="AA1134" s="35"/>
      <c r="AB1134" s="35"/>
      <c r="AC1134" s="35"/>
      <c r="AD1134" s="35"/>
      <c r="AE1134" s="35"/>
      <c r="AR1134" s="185" t="s">
        <v>426</v>
      </c>
      <c r="AT1134" s="185" t="s">
        <v>239</v>
      </c>
      <c r="AU1134" s="185" t="s">
        <v>84</v>
      </c>
      <c r="AY1134" s="18" t="s">
        <v>170</v>
      </c>
      <c r="BE1134" s="186">
        <f>IF(N1134="základní",J1134,0)</f>
        <v>0</v>
      </c>
      <c r="BF1134" s="186">
        <f>IF(N1134="snížená",J1134,0)</f>
        <v>0</v>
      </c>
      <c r="BG1134" s="186">
        <f>IF(N1134="zákl. přenesená",J1134,0)</f>
        <v>0</v>
      </c>
      <c r="BH1134" s="186">
        <f>IF(N1134="sníž. přenesená",J1134,0)</f>
        <v>0</v>
      </c>
      <c r="BI1134" s="186">
        <f>IF(N1134="nulová",J1134,0)</f>
        <v>0</v>
      </c>
      <c r="BJ1134" s="18" t="s">
        <v>82</v>
      </c>
      <c r="BK1134" s="186">
        <f>ROUND(I1134*H1134,2)</f>
        <v>0</v>
      </c>
      <c r="BL1134" s="18" t="s">
        <v>276</v>
      </c>
      <c r="BM1134" s="185" t="s">
        <v>4001</v>
      </c>
    </row>
    <row r="1135" spans="1:65" s="2" customFormat="1" ht="24" x14ac:dyDescent="0.2">
      <c r="A1135" s="35"/>
      <c r="B1135" s="36"/>
      <c r="C1135" s="174" t="s">
        <v>2121</v>
      </c>
      <c r="D1135" s="174" t="s">
        <v>172</v>
      </c>
      <c r="E1135" s="175" t="s">
        <v>2237</v>
      </c>
      <c r="F1135" s="176" t="s">
        <v>2238</v>
      </c>
      <c r="G1135" s="177" t="s">
        <v>439</v>
      </c>
      <c r="H1135" s="178">
        <v>2</v>
      </c>
      <c r="I1135" s="179"/>
      <c r="J1135" s="180">
        <f>ROUND(I1135*H1135,2)</f>
        <v>0</v>
      </c>
      <c r="K1135" s="176" t="s">
        <v>176</v>
      </c>
      <c r="L1135" s="40"/>
      <c r="M1135" s="181" t="s">
        <v>19</v>
      </c>
      <c r="N1135" s="182" t="s">
        <v>45</v>
      </c>
      <c r="O1135" s="65"/>
      <c r="P1135" s="183">
        <f>O1135*H1135</f>
        <v>0</v>
      </c>
      <c r="Q1135" s="183">
        <v>0</v>
      </c>
      <c r="R1135" s="183">
        <f>Q1135*H1135</f>
        <v>0</v>
      </c>
      <c r="S1135" s="183">
        <v>0</v>
      </c>
      <c r="T1135" s="184">
        <f>S1135*H1135</f>
        <v>0</v>
      </c>
      <c r="U1135" s="35"/>
      <c r="V1135" s="35"/>
      <c r="W1135" s="35"/>
      <c r="X1135" s="35"/>
      <c r="Y1135" s="35"/>
      <c r="Z1135" s="35"/>
      <c r="AA1135" s="35"/>
      <c r="AB1135" s="35"/>
      <c r="AC1135" s="35"/>
      <c r="AD1135" s="35"/>
      <c r="AE1135" s="35"/>
      <c r="AR1135" s="185" t="s">
        <v>276</v>
      </c>
      <c r="AT1135" s="185" t="s">
        <v>172</v>
      </c>
      <c r="AU1135" s="185" t="s">
        <v>84</v>
      </c>
      <c r="AY1135" s="18" t="s">
        <v>170</v>
      </c>
      <c r="BE1135" s="186">
        <f>IF(N1135="základní",J1135,0)</f>
        <v>0</v>
      </c>
      <c r="BF1135" s="186">
        <f>IF(N1135="snížená",J1135,0)</f>
        <v>0</v>
      </c>
      <c r="BG1135" s="186">
        <f>IF(N1135="zákl. přenesená",J1135,0)</f>
        <v>0</v>
      </c>
      <c r="BH1135" s="186">
        <f>IF(N1135="sníž. přenesená",J1135,0)</f>
        <v>0</v>
      </c>
      <c r="BI1135" s="186">
        <f>IF(N1135="nulová",J1135,0)</f>
        <v>0</v>
      </c>
      <c r="BJ1135" s="18" t="s">
        <v>82</v>
      </c>
      <c r="BK1135" s="186">
        <f>ROUND(I1135*H1135,2)</f>
        <v>0</v>
      </c>
      <c r="BL1135" s="18" t="s">
        <v>276</v>
      </c>
      <c r="BM1135" s="185" t="s">
        <v>4002</v>
      </c>
    </row>
    <row r="1136" spans="1:65" s="13" customFormat="1" x14ac:dyDescent="0.2">
      <c r="B1136" s="192"/>
      <c r="C1136" s="193"/>
      <c r="D1136" s="187" t="s">
        <v>181</v>
      </c>
      <c r="E1136" s="194" t="s">
        <v>19</v>
      </c>
      <c r="F1136" s="195" t="s">
        <v>4003</v>
      </c>
      <c r="G1136" s="193"/>
      <c r="H1136" s="196">
        <v>2</v>
      </c>
      <c r="I1136" s="197"/>
      <c r="J1136" s="193"/>
      <c r="K1136" s="193"/>
      <c r="L1136" s="198"/>
      <c r="M1136" s="199"/>
      <c r="N1136" s="200"/>
      <c r="O1136" s="200"/>
      <c r="P1136" s="200"/>
      <c r="Q1136" s="200"/>
      <c r="R1136" s="200"/>
      <c r="S1136" s="200"/>
      <c r="T1136" s="201"/>
      <c r="AT1136" s="202" t="s">
        <v>181</v>
      </c>
      <c r="AU1136" s="202" t="s">
        <v>84</v>
      </c>
      <c r="AV1136" s="13" t="s">
        <v>84</v>
      </c>
      <c r="AW1136" s="13" t="s">
        <v>35</v>
      </c>
      <c r="AX1136" s="13" t="s">
        <v>82</v>
      </c>
      <c r="AY1136" s="202" t="s">
        <v>170</v>
      </c>
    </row>
    <row r="1137" spans="1:65" s="2" customFormat="1" ht="16.5" customHeight="1" x14ac:dyDescent="0.2">
      <c r="A1137" s="35"/>
      <c r="B1137" s="36"/>
      <c r="C1137" s="214" t="s">
        <v>2126</v>
      </c>
      <c r="D1137" s="214" t="s">
        <v>239</v>
      </c>
      <c r="E1137" s="215" t="s">
        <v>2181</v>
      </c>
      <c r="F1137" s="216" t="s">
        <v>2243</v>
      </c>
      <c r="G1137" s="217" t="s">
        <v>439</v>
      </c>
      <c r="H1137" s="218">
        <v>2</v>
      </c>
      <c r="I1137" s="219"/>
      <c r="J1137" s="220">
        <f>ROUND(I1137*H1137,2)</f>
        <v>0</v>
      </c>
      <c r="K1137" s="216" t="s">
        <v>19</v>
      </c>
      <c r="L1137" s="221"/>
      <c r="M1137" s="222" t="s">
        <v>19</v>
      </c>
      <c r="N1137" s="223" t="s">
        <v>45</v>
      </c>
      <c r="O1137" s="65"/>
      <c r="P1137" s="183">
        <f>O1137*H1137</f>
        <v>0</v>
      </c>
      <c r="Q1137" s="183">
        <v>0</v>
      </c>
      <c r="R1137" s="183">
        <f>Q1137*H1137</f>
        <v>0</v>
      </c>
      <c r="S1137" s="183">
        <v>0</v>
      </c>
      <c r="T1137" s="184">
        <f>S1137*H1137</f>
        <v>0</v>
      </c>
      <c r="U1137" s="35"/>
      <c r="V1137" s="35"/>
      <c r="W1137" s="35"/>
      <c r="X1137" s="35"/>
      <c r="Y1137" s="35"/>
      <c r="Z1137" s="35"/>
      <c r="AA1137" s="35"/>
      <c r="AB1137" s="35"/>
      <c r="AC1137" s="35"/>
      <c r="AD1137" s="35"/>
      <c r="AE1137" s="35"/>
      <c r="AR1137" s="185" t="s">
        <v>426</v>
      </c>
      <c r="AT1137" s="185" t="s">
        <v>239</v>
      </c>
      <c r="AU1137" s="185" t="s">
        <v>84</v>
      </c>
      <c r="AY1137" s="18" t="s">
        <v>170</v>
      </c>
      <c r="BE1137" s="186">
        <f>IF(N1137="základní",J1137,0)</f>
        <v>0</v>
      </c>
      <c r="BF1137" s="186">
        <f>IF(N1137="snížená",J1137,0)</f>
        <v>0</v>
      </c>
      <c r="BG1137" s="186">
        <f>IF(N1137="zákl. přenesená",J1137,0)</f>
        <v>0</v>
      </c>
      <c r="BH1137" s="186">
        <f>IF(N1137="sníž. přenesená",J1137,0)</f>
        <v>0</v>
      </c>
      <c r="BI1137" s="186">
        <f>IF(N1137="nulová",J1137,0)</f>
        <v>0</v>
      </c>
      <c r="BJ1137" s="18" t="s">
        <v>82</v>
      </c>
      <c r="BK1137" s="186">
        <f>ROUND(I1137*H1137,2)</f>
        <v>0</v>
      </c>
      <c r="BL1137" s="18" t="s">
        <v>276</v>
      </c>
      <c r="BM1137" s="185" t="s">
        <v>4004</v>
      </c>
    </row>
    <row r="1138" spans="1:65" s="2" customFormat="1" ht="24" x14ac:dyDescent="0.2">
      <c r="A1138" s="35"/>
      <c r="B1138" s="36"/>
      <c r="C1138" s="174" t="s">
        <v>2131</v>
      </c>
      <c r="D1138" s="174" t="s">
        <v>172</v>
      </c>
      <c r="E1138" s="175" t="s">
        <v>2246</v>
      </c>
      <c r="F1138" s="176" t="s">
        <v>2247</v>
      </c>
      <c r="G1138" s="177" t="s">
        <v>272</v>
      </c>
      <c r="H1138" s="178">
        <v>8.4</v>
      </c>
      <c r="I1138" s="179"/>
      <c r="J1138" s="180">
        <f>ROUND(I1138*H1138,2)</f>
        <v>0</v>
      </c>
      <c r="K1138" s="176" t="s">
        <v>176</v>
      </c>
      <c r="L1138" s="40"/>
      <c r="M1138" s="181" t="s">
        <v>19</v>
      </c>
      <c r="N1138" s="182" t="s">
        <v>45</v>
      </c>
      <c r="O1138" s="65"/>
      <c r="P1138" s="183">
        <f>O1138*H1138</f>
        <v>0</v>
      </c>
      <c r="Q1138" s="183">
        <v>1.9499999999999999E-3</v>
      </c>
      <c r="R1138" s="183">
        <f>Q1138*H1138</f>
        <v>1.6379999999999999E-2</v>
      </c>
      <c r="S1138" s="183">
        <v>0</v>
      </c>
      <c r="T1138" s="184">
        <f>S1138*H1138</f>
        <v>0</v>
      </c>
      <c r="U1138" s="35"/>
      <c r="V1138" s="35"/>
      <c r="W1138" s="35"/>
      <c r="X1138" s="35"/>
      <c r="Y1138" s="35"/>
      <c r="Z1138" s="35"/>
      <c r="AA1138" s="35"/>
      <c r="AB1138" s="35"/>
      <c r="AC1138" s="35"/>
      <c r="AD1138" s="35"/>
      <c r="AE1138" s="35"/>
      <c r="AR1138" s="185" t="s">
        <v>276</v>
      </c>
      <c r="AT1138" s="185" t="s">
        <v>172</v>
      </c>
      <c r="AU1138" s="185" t="s">
        <v>84</v>
      </c>
      <c r="AY1138" s="18" t="s">
        <v>170</v>
      </c>
      <c r="BE1138" s="186">
        <f>IF(N1138="základní",J1138,0)</f>
        <v>0</v>
      </c>
      <c r="BF1138" s="186">
        <f>IF(N1138="snížená",J1138,0)</f>
        <v>0</v>
      </c>
      <c r="BG1138" s="186">
        <f>IF(N1138="zákl. přenesená",J1138,0)</f>
        <v>0</v>
      </c>
      <c r="BH1138" s="186">
        <f>IF(N1138="sníž. přenesená",J1138,0)</f>
        <v>0</v>
      </c>
      <c r="BI1138" s="186">
        <f>IF(N1138="nulová",J1138,0)</f>
        <v>0</v>
      </c>
      <c r="BJ1138" s="18" t="s">
        <v>82</v>
      </c>
      <c r="BK1138" s="186">
        <f>ROUND(I1138*H1138,2)</f>
        <v>0</v>
      </c>
      <c r="BL1138" s="18" t="s">
        <v>276</v>
      </c>
      <c r="BM1138" s="185" t="s">
        <v>4005</v>
      </c>
    </row>
    <row r="1139" spans="1:65" s="13" customFormat="1" x14ac:dyDescent="0.2">
      <c r="B1139" s="192"/>
      <c r="C1139" s="193"/>
      <c r="D1139" s="187" t="s">
        <v>181</v>
      </c>
      <c r="E1139" s="194" t="s">
        <v>19</v>
      </c>
      <c r="F1139" s="195" t="s">
        <v>4006</v>
      </c>
      <c r="G1139" s="193"/>
      <c r="H1139" s="196">
        <v>8.4</v>
      </c>
      <c r="I1139" s="197"/>
      <c r="J1139" s="193"/>
      <c r="K1139" s="193"/>
      <c r="L1139" s="198"/>
      <c r="M1139" s="199"/>
      <c r="N1139" s="200"/>
      <c r="O1139" s="200"/>
      <c r="P1139" s="200"/>
      <c r="Q1139" s="200"/>
      <c r="R1139" s="200"/>
      <c r="S1139" s="200"/>
      <c r="T1139" s="201"/>
      <c r="AT1139" s="202" t="s">
        <v>181</v>
      </c>
      <c r="AU1139" s="202" t="s">
        <v>84</v>
      </c>
      <c r="AV1139" s="13" t="s">
        <v>84</v>
      </c>
      <c r="AW1139" s="13" t="s">
        <v>35</v>
      </c>
      <c r="AX1139" s="13" t="s">
        <v>82</v>
      </c>
      <c r="AY1139" s="202" t="s">
        <v>170</v>
      </c>
    </row>
    <row r="1140" spans="1:65" s="2" customFormat="1" ht="16.5" customHeight="1" x14ac:dyDescent="0.2">
      <c r="A1140" s="35"/>
      <c r="B1140" s="36"/>
      <c r="C1140" s="174" t="s">
        <v>2135</v>
      </c>
      <c r="D1140" s="174" t="s">
        <v>172</v>
      </c>
      <c r="E1140" s="175" t="s">
        <v>4007</v>
      </c>
      <c r="F1140" s="176" t="s">
        <v>4008</v>
      </c>
      <c r="G1140" s="177" t="s">
        <v>272</v>
      </c>
      <c r="H1140" s="178">
        <v>1</v>
      </c>
      <c r="I1140" s="179"/>
      <c r="J1140" s="180">
        <f>ROUND(I1140*H1140,2)</f>
        <v>0</v>
      </c>
      <c r="K1140" s="176" t="s">
        <v>19</v>
      </c>
      <c r="L1140" s="40"/>
      <c r="M1140" s="181" t="s">
        <v>19</v>
      </c>
      <c r="N1140" s="182" t="s">
        <v>45</v>
      </c>
      <c r="O1140" s="65"/>
      <c r="P1140" s="183">
        <f>O1140*H1140</f>
        <v>0</v>
      </c>
      <c r="Q1140" s="183">
        <v>2.3600000000000001E-3</v>
      </c>
      <c r="R1140" s="183">
        <f>Q1140*H1140</f>
        <v>2.3600000000000001E-3</v>
      </c>
      <c r="S1140" s="183">
        <v>0</v>
      </c>
      <c r="T1140" s="184">
        <f>S1140*H1140</f>
        <v>0</v>
      </c>
      <c r="U1140" s="35"/>
      <c r="V1140" s="35"/>
      <c r="W1140" s="35"/>
      <c r="X1140" s="35"/>
      <c r="Y1140" s="35"/>
      <c r="Z1140" s="35"/>
      <c r="AA1140" s="35"/>
      <c r="AB1140" s="35"/>
      <c r="AC1140" s="35"/>
      <c r="AD1140" s="35"/>
      <c r="AE1140" s="35"/>
      <c r="AR1140" s="185" t="s">
        <v>276</v>
      </c>
      <c r="AT1140" s="185" t="s">
        <v>172</v>
      </c>
      <c r="AU1140" s="185" t="s">
        <v>84</v>
      </c>
      <c r="AY1140" s="18" t="s">
        <v>170</v>
      </c>
      <c r="BE1140" s="186">
        <f>IF(N1140="základní",J1140,0)</f>
        <v>0</v>
      </c>
      <c r="BF1140" s="186">
        <f>IF(N1140="snížená",J1140,0)</f>
        <v>0</v>
      </c>
      <c r="BG1140" s="186">
        <f>IF(N1140="zákl. přenesená",J1140,0)</f>
        <v>0</v>
      </c>
      <c r="BH1140" s="186">
        <f>IF(N1140="sníž. přenesená",J1140,0)</f>
        <v>0</v>
      </c>
      <c r="BI1140" s="186">
        <f>IF(N1140="nulová",J1140,0)</f>
        <v>0</v>
      </c>
      <c r="BJ1140" s="18" t="s">
        <v>82</v>
      </c>
      <c r="BK1140" s="186">
        <f>ROUND(I1140*H1140,2)</f>
        <v>0</v>
      </c>
      <c r="BL1140" s="18" t="s">
        <v>276</v>
      </c>
      <c r="BM1140" s="185" t="s">
        <v>4009</v>
      </c>
    </row>
    <row r="1141" spans="1:65" s="2" customFormat="1" ht="21.75" customHeight="1" x14ac:dyDescent="0.2">
      <c r="A1141" s="35"/>
      <c r="B1141" s="36"/>
      <c r="C1141" s="174" t="s">
        <v>2140</v>
      </c>
      <c r="D1141" s="174" t="s">
        <v>172</v>
      </c>
      <c r="E1141" s="175" t="s">
        <v>2257</v>
      </c>
      <c r="F1141" s="176" t="s">
        <v>2258</v>
      </c>
      <c r="G1141" s="177" t="s">
        <v>272</v>
      </c>
      <c r="H1141" s="178">
        <v>27.08</v>
      </c>
      <c r="I1141" s="179"/>
      <c r="J1141" s="180">
        <f>ROUND(I1141*H1141,2)</f>
        <v>0</v>
      </c>
      <c r="K1141" s="176" t="s">
        <v>176</v>
      </c>
      <c r="L1141" s="40"/>
      <c r="M1141" s="181" t="s">
        <v>19</v>
      </c>
      <c r="N1141" s="182" t="s">
        <v>45</v>
      </c>
      <c r="O1141" s="65"/>
      <c r="P1141" s="183">
        <f>O1141*H1141</f>
        <v>0</v>
      </c>
      <c r="Q1141" s="183">
        <v>2.2300000000000002E-3</v>
      </c>
      <c r="R1141" s="183">
        <f>Q1141*H1141</f>
        <v>6.0388400000000002E-2</v>
      </c>
      <c r="S1141" s="183">
        <v>0</v>
      </c>
      <c r="T1141" s="184">
        <f>S1141*H1141</f>
        <v>0</v>
      </c>
      <c r="U1141" s="35"/>
      <c r="V1141" s="35"/>
      <c r="W1141" s="35"/>
      <c r="X1141" s="35"/>
      <c r="Y1141" s="35"/>
      <c r="Z1141" s="35"/>
      <c r="AA1141" s="35"/>
      <c r="AB1141" s="35"/>
      <c r="AC1141" s="35"/>
      <c r="AD1141" s="35"/>
      <c r="AE1141" s="35"/>
      <c r="AR1141" s="185" t="s">
        <v>276</v>
      </c>
      <c r="AT1141" s="185" t="s">
        <v>172</v>
      </c>
      <c r="AU1141" s="185" t="s">
        <v>84</v>
      </c>
      <c r="AY1141" s="18" t="s">
        <v>170</v>
      </c>
      <c r="BE1141" s="186">
        <f>IF(N1141="základní",J1141,0)</f>
        <v>0</v>
      </c>
      <c r="BF1141" s="186">
        <f>IF(N1141="snížená",J1141,0)</f>
        <v>0</v>
      </c>
      <c r="BG1141" s="186">
        <f>IF(N1141="zákl. přenesená",J1141,0)</f>
        <v>0</v>
      </c>
      <c r="BH1141" s="186">
        <f>IF(N1141="sníž. přenesená",J1141,0)</f>
        <v>0</v>
      </c>
      <c r="BI1141" s="186">
        <f>IF(N1141="nulová",J1141,0)</f>
        <v>0</v>
      </c>
      <c r="BJ1141" s="18" t="s">
        <v>82</v>
      </c>
      <c r="BK1141" s="186">
        <f>ROUND(I1141*H1141,2)</f>
        <v>0</v>
      </c>
      <c r="BL1141" s="18" t="s">
        <v>276</v>
      </c>
      <c r="BM1141" s="185" t="s">
        <v>4010</v>
      </c>
    </row>
    <row r="1142" spans="1:65" s="13" customFormat="1" x14ac:dyDescent="0.2">
      <c r="B1142" s="192"/>
      <c r="C1142" s="193"/>
      <c r="D1142" s="187" t="s">
        <v>181</v>
      </c>
      <c r="E1142" s="194" t="s">
        <v>19</v>
      </c>
      <c r="F1142" s="195" t="s">
        <v>4011</v>
      </c>
      <c r="G1142" s="193"/>
      <c r="H1142" s="196">
        <v>27.08</v>
      </c>
      <c r="I1142" s="197"/>
      <c r="J1142" s="193"/>
      <c r="K1142" s="193"/>
      <c r="L1142" s="198"/>
      <c r="M1142" s="199"/>
      <c r="N1142" s="200"/>
      <c r="O1142" s="200"/>
      <c r="P1142" s="200"/>
      <c r="Q1142" s="200"/>
      <c r="R1142" s="200"/>
      <c r="S1142" s="200"/>
      <c r="T1142" s="201"/>
      <c r="AT1142" s="202" t="s">
        <v>181</v>
      </c>
      <c r="AU1142" s="202" t="s">
        <v>84</v>
      </c>
      <c r="AV1142" s="13" t="s">
        <v>84</v>
      </c>
      <c r="AW1142" s="13" t="s">
        <v>35</v>
      </c>
      <c r="AX1142" s="13" t="s">
        <v>74</v>
      </c>
      <c r="AY1142" s="202" t="s">
        <v>170</v>
      </c>
    </row>
    <row r="1143" spans="1:65" s="2" customFormat="1" ht="24" x14ac:dyDescent="0.2">
      <c r="A1143" s="35"/>
      <c r="B1143" s="36"/>
      <c r="C1143" s="174" t="s">
        <v>2145</v>
      </c>
      <c r="D1143" s="174" t="s">
        <v>172</v>
      </c>
      <c r="E1143" s="175" t="s">
        <v>4012</v>
      </c>
      <c r="F1143" s="176" t="s">
        <v>4013</v>
      </c>
      <c r="G1143" s="177" t="s">
        <v>272</v>
      </c>
      <c r="H1143" s="178">
        <v>64.400000000000006</v>
      </c>
      <c r="I1143" s="179"/>
      <c r="J1143" s="180">
        <f>ROUND(I1143*H1143,2)</f>
        <v>0</v>
      </c>
      <c r="K1143" s="176" t="s">
        <v>19</v>
      </c>
      <c r="L1143" s="40"/>
      <c r="M1143" s="181" t="s">
        <v>19</v>
      </c>
      <c r="N1143" s="182" t="s">
        <v>45</v>
      </c>
      <c r="O1143" s="65"/>
      <c r="P1143" s="183">
        <f>O1143*H1143</f>
        <v>0</v>
      </c>
      <c r="Q1143" s="183">
        <v>0</v>
      </c>
      <c r="R1143" s="183">
        <f>Q1143*H1143</f>
        <v>0</v>
      </c>
      <c r="S1143" s="183">
        <v>0</v>
      </c>
      <c r="T1143" s="184">
        <f>S1143*H1143</f>
        <v>0</v>
      </c>
      <c r="U1143" s="35"/>
      <c r="V1143" s="35"/>
      <c r="W1143" s="35"/>
      <c r="X1143" s="35"/>
      <c r="Y1143" s="35"/>
      <c r="Z1143" s="35"/>
      <c r="AA1143" s="35"/>
      <c r="AB1143" s="35"/>
      <c r="AC1143" s="35"/>
      <c r="AD1143" s="35"/>
      <c r="AE1143" s="35"/>
      <c r="AR1143" s="185" t="s">
        <v>276</v>
      </c>
      <c r="AT1143" s="185" t="s">
        <v>172</v>
      </c>
      <c r="AU1143" s="185" t="s">
        <v>84</v>
      </c>
      <c r="AY1143" s="18" t="s">
        <v>170</v>
      </c>
      <c r="BE1143" s="186">
        <f>IF(N1143="základní",J1143,0)</f>
        <v>0</v>
      </c>
      <c r="BF1143" s="186">
        <f>IF(N1143="snížená",J1143,0)</f>
        <v>0</v>
      </c>
      <c r="BG1143" s="186">
        <f>IF(N1143="zákl. přenesená",J1143,0)</f>
        <v>0</v>
      </c>
      <c r="BH1143" s="186">
        <f>IF(N1143="sníž. přenesená",J1143,0)</f>
        <v>0</v>
      </c>
      <c r="BI1143" s="186">
        <f>IF(N1143="nulová",J1143,0)</f>
        <v>0</v>
      </c>
      <c r="BJ1143" s="18" t="s">
        <v>82</v>
      </c>
      <c r="BK1143" s="186">
        <f>ROUND(I1143*H1143,2)</f>
        <v>0</v>
      </c>
      <c r="BL1143" s="18" t="s">
        <v>276</v>
      </c>
      <c r="BM1143" s="185" t="s">
        <v>4014</v>
      </c>
    </row>
    <row r="1144" spans="1:65" s="13" customFormat="1" x14ac:dyDescent="0.2">
      <c r="B1144" s="192"/>
      <c r="C1144" s="193"/>
      <c r="D1144" s="187" t="s">
        <v>181</v>
      </c>
      <c r="E1144" s="194" t="s">
        <v>19</v>
      </c>
      <c r="F1144" s="195" t="s">
        <v>4015</v>
      </c>
      <c r="G1144" s="193"/>
      <c r="H1144" s="196">
        <v>64.400000000000006</v>
      </c>
      <c r="I1144" s="197"/>
      <c r="J1144" s="193"/>
      <c r="K1144" s="193"/>
      <c r="L1144" s="198"/>
      <c r="M1144" s="199"/>
      <c r="N1144" s="200"/>
      <c r="O1144" s="200"/>
      <c r="P1144" s="200"/>
      <c r="Q1144" s="200"/>
      <c r="R1144" s="200"/>
      <c r="S1144" s="200"/>
      <c r="T1144" s="201"/>
      <c r="AT1144" s="202" t="s">
        <v>181</v>
      </c>
      <c r="AU1144" s="202" t="s">
        <v>84</v>
      </c>
      <c r="AV1144" s="13" t="s">
        <v>84</v>
      </c>
      <c r="AW1144" s="13" t="s">
        <v>35</v>
      </c>
      <c r="AX1144" s="13" t="s">
        <v>74</v>
      </c>
      <c r="AY1144" s="202" t="s">
        <v>170</v>
      </c>
    </row>
    <row r="1145" spans="1:65" s="2" customFormat="1" ht="24" x14ac:dyDescent="0.2">
      <c r="A1145" s="35"/>
      <c r="B1145" s="36"/>
      <c r="C1145" s="174" t="s">
        <v>2149</v>
      </c>
      <c r="D1145" s="174" t="s">
        <v>172</v>
      </c>
      <c r="E1145" s="175" t="s">
        <v>2271</v>
      </c>
      <c r="F1145" s="176" t="s">
        <v>2272</v>
      </c>
      <c r="G1145" s="177" t="s">
        <v>1153</v>
      </c>
      <c r="H1145" s="224"/>
      <c r="I1145" s="179"/>
      <c r="J1145" s="180">
        <f>ROUND(I1145*H1145,2)</f>
        <v>0</v>
      </c>
      <c r="K1145" s="176" t="s">
        <v>176</v>
      </c>
      <c r="L1145" s="40"/>
      <c r="M1145" s="181" t="s">
        <v>19</v>
      </c>
      <c r="N1145" s="182" t="s">
        <v>45</v>
      </c>
      <c r="O1145" s="65"/>
      <c r="P1145" s="183">
        <f>O1145*H1145</f>
        <v>0</v>
      </c>
      <c r="Q1145" s="183">
        <v>0</v>
      </c>
      <c r="R1145" s="183">
        <f>Q1145*H1145</f>
        <v>0</v>
      </c>
      <c r="S1145" s="183">
        <v>0</v>
      </c>
      <c r="T1145" s="184">
        <f>S1145*H1145</f>
        <v>0</v>
      </c>
      <c r="U1145" s="35"/>
      <c r="V1145" s="35"/>
      <c r="W1145" s="35"/>
      <c r="X1145" s="35"/>
      <c r="Y1145" s="35"/>
      <c r="Z1145" s="35"/>
      <c r="AA1145" s="35"/>
      <c r="AB1145" s="35"/>
      <c r="AC1145" s="35"/>
      <c r="AD1145" s="35"/>
      <c r="AE1145" s="35"/>
      <c r="AR1145" s="185" t="s">
        <v>276</v>
      </c>
      <c r="AT1145" s="185" t="s">
        <v>172</v>
      </c>
      <c r="AU1145" s="185" t="s">
        <v>84</v>
      </c>
      <c r="AY1145" s="18" t="s">
        <v>170</v>
      </c>
      <c r="BE1145" s="186">
        <f>IF(N1145="základní",J1145,0)</f>
        <v>0</v>
      </c>
      <c r="BF1145" s="186">
        <f>IF(N1145="snížená",J1145,0)</f>
        <v>0</v>
      </c>
      <c r="BG1145" s="186">
        <f>IF(N1145="zákl. přenesená",J1145,0)</f>
        <v>0</v>
      </c>
      <c r="BH1145" s="186">
        <f>IF(N1145="sníž. přenesená",J1145,0)</f>
        <v>0</v>
      </c>
      <c r="BI1145" s="186">
        <f>IF(N1145="nulová",J1145,0)</f>
        <v>0</v>
      </c>
      <c r="BJ1145" s="18" t="s">
        <v>82</v>
      </c>
      <c r="BK1145" s="186">
        <f>ROUND(I1145*H1145,2)</f>
        <v>0</v>
      </c>
      <c r="BL1145" s="18" t="s">
        <v>276</v>
      </c>
      <c r="BM1145" s="185" t="s">
        <v>4016</v>
      </c>
    </row>
    <row r="1146" spans="1:65" s="2" customFormat="1" ht="78" x14ac:dyDescent="0.2">
      <c r="A1146" s="35"/>
      <c r="B1146" s="36"/>
      <c r="C1146" s="37"/>
      <c r="D1146" s="187" t="s">
        <v>179</v>
      </c>
      <c r="E1146" s="37"/>
      <c r="F1146" s="188" t="s">
        <v>2274</v>
      </c>
      <c r="G1146" s="37"/>
      <c r="H1146" s="37"/>
      <c r="I1146" s="189"/>
      <c r="J1146" s="37"/>
      <c r="K1146" s="37"/>
      <c r="L1146" s="40"/>
      <c r="M1146" s="190"/>
      <c r="N1146" s="191"/>
      <c r="O1146" s="65"/>
      <c r="P1146" s="65"/>
      <c r="Q1146" s="65"/>
      <c r="R1146" s="65"/>
      <c r="S1146" s="65"/>
      <c r="T1146" s="66"/>
      <c r="U1146" s="35"/>
      <c r="V1146" s="35"/>
      <c r="W1146" s="35"/>
      <c r="X1146" s="35"/>
      <c r="Y1146" s="35"/>
      <c r="Z1146" s="35"/>
      <c r="AA1146" s="35"/>
      <c r="AB1146" s="35"/>
      <c r="AC1146" s="35"/>
      <c r="AD1146" s="35"/>
      <c r="AE1146" s="35"/>
      <c r="AT1146" s="18" t="s">
        <v>179</v>
      </c>
      <c r="AU1146" s="18" t="s">
        <v>84</v>
      </c>
    </row>
    <row r="1147" spans="1:65" s="12" customFormat="1" ht="22.9" customHeight="1" x14ac:dyDescent="0.2">
      <c r="B1147" s="158"/>
      <c r="C1147" s="159"/>
      <c r="D1147" s="160" t="s">
        <v>73</v>
      </c>
      <c r="E1147" s="172" t="s">
        <v>2275</v>
      </c>
      <c r="F1147" s="172" t="s">
        <v>2276</v>
      </c>
      <c r="G1147" s="159"/>
      <c r="H1147" s="159"/>
      <c r="I1147" s="162"/>
      <c r="J1147" s="173">
        <f>BK1147</f>
        <v>0</v>
      </c>
      <c r="K1147" s="159"/>
      <c r="L1147" s="164"/>
      <c r="M1147" s="165"/>
      <c r="N1147" s="166"/>
      <c r="O1147" s="166"/>
      <c r="P1147" s="167">
        <f>SUM(P1148:P1275)</f>
        <v>0</v>
      </c>
      <c r="Q1147" s="166"/>
      <c r="R1147" s="167">
        <f>SUM(R1148:R1275)</f>
        <v>2.6251129999999998</v>
      </c>
      <c r="S1147" s="166"/>
      <c r="T1147" s="168">
        <f>SUM(T1148:T1275)</f>
        <v>0</v>
      </c>
      <c r="AR1147" s="169" t="s">
        <v>84</v>
      </c>
      <c r="AT1147" s="170" t="s">
        <v>73</v>
      </c>
      <c r="AU1147" s="170" t="s">
        <v>82</v>
      </c>
      <c r="AY1147" s="169" t="s">
        <v>170</v>
      </c>
      <c r="BK1147" s="171">
        <f>SUM(BK1148:BK1275)</f>
        <v>0</v>
      </c>
    </row>
    <row r="1148" spans="1:65" s="2" customFormat="1" ht="21.75" customHeight="1" x14ac:dyDescent="0.2">
      <c r="A1148" s="35"/>
      <c r="B1148" s="36"/>
      <c r="C1148" s="174" t="s">
        <v>2154</v>
      </c>
      <c r="D1148" s="174" t="s">
        <v>172</v>
      </c>
      <c r="E1148" s="175" t="s">
        <v>4017</v>
      </c>
      <c r="F1148" s="176" t="s">
        <v>4018</v>
      </c>
      <c r="G1148" s="177" t="s">
        <v>248</v>
      </c>
      <c r="H1148" s="178">
        <v>94.206000000000003</v>
      </c>
      <c r="I1148" s="179"/>
      <c r="J1148" s="180">
        <f>ROUND(I1148*H1148,2)</f>
        <v>0</v>
      </c>
      <c r="K1148" s="176" t="s">
        <v>176</v>
      </c>
      <c r="L1148" s="40"/>
      <c r="M1148" s="181" t="s">
        <v>19</v>
      </c>
      <c r="N1148" s="182" t="s">
        <v>45</v>
      </c>
      <c r="O1148" s="65"/>
      <c r="P1148" s="183">
        <f>O1148*H1148</f>
        <v>0</v>
      </c>
      <c r="Q1148" s="183">
        <v>0</v>
      </c>
      <c r="R1148" s="183">
        <f>Q1148*H1148</f>
        <v>0</v>
      </c>
      <c r="S1148" s="183">
        <v>0</v>
      </c>
      <c r="T1148" s="184">
        <f>S1148*H1148</f>
        <v>0</v>
      </c>
      <c r="U1148" s="35"/>
      <c r="V1148" s="35"/>
      <c r="W1148" s="35"/>
      <c r="X1148" s="35"/>
      <c r="Y1148" s="35"/>
      <c r="Z1148" s="35"/>
      <c r="AA1148" s="35"/>
      <c r="AB1148" s="35"/>
      <c r="AC1148" s="35"/>
      <c r="AD1148" s="35"/>
      <c r="AE1148" s="35"/>
      <c r="AR1148" s="185" t="s">
        <v>276</v>
      </c>
      <c r="AT1148" s="185" t="s">
        <v>172</v>
      </c>
      <c r="AU1148" s="185" t="s">
        <v>84</v>
      </c>
      <c r="AY1148" s="18" t="s">
        <v>170</v>
      </c>
      <c r="BE1148" s="186">
        <f>IF(N1148="základní",J1148,0)</f>
        <v>0</v>
      </c>
      <c r="BF1148" s="186">
        <f>IF(N1148="snížená",J1148,0)</f>
        <v>0</v>
      </c>
      <c r="BG1148" s="186">
        <f>IF(N1148="zákl. přenesená",J1148,0)</f>
        <v>0</v>
      </c>
      <c r="BH1148" s="186">
        <f>IF(N1148="sníž. přenesená",J1148,0)</f>
        <v>0</v>
      </c>
      <c r="BI1148" s="186">
        <f>IF(N1148="nulová",J1148,0)</f>
        <v>0</v>
      </c>
      <c r="BJ1148" s="18" t="s">
        <v>82</v>
      </c>
      <c r="BK1148" s="186">
        <f>ROUND(I1148*H1148,2)</f>
        <v>0</v>
      </c>
      <c r="BL1148" s="18" t="s">
        <v>276</v>
      </c>
      <c r="BM1148" s="185" t="s">
        <v>4019</v>
      </c>
    </row>
    <row r="1149" spans="1:65" s="2" customFormat="1" ht="68.25" x14ac:dyDescent="0.2">
      <c r="A1149" s="35"/>
      <c r="B1149" s="36"/>
      <c r="C1149" s="37"/>
      <c r="D1149" s="187" t="s">
        <v>179</v>
      </c>
      <c r="E1149" s="37"/>
      <c r="F1149" s="188" t="s">
        <v>2281</v>
      </c>
      <c r="G1149" s="37"/>
      <c r="H1149" s="37"/>
      <c r="I1149" s="189"/>
      <c r="J1149" s="37"/>
      <c r="K1149" s="37"/>
      <c r="L1149" s="40"/>
      <c r="M1149" s="190"/>
      <c r="N1149" s="191"/>
      <c r="O1149" s="65"/>
      <c r="P1149" s="65"/>
      <c r="Q1149" s="65"/>
      <c r="R1149" s="65"/>
      <c r="S1149" s="65"/>
      <c r="T1149" s="66"/>
      <c r="U1149" s="35"/>
      <c r="V1149" s="35"/>
      <c r="W1149" s="35"/>
      <c r="X1149" s="35"/>
      <c r="Y1149" s="35"/>
      <c r="Z1149" s="35"/>
      <c r="AA1149" s="35"/>
      <c r="AB1149" s="35"/>
      <c r="AC1149" s="35"/>
      <c r="AD1149" s="35"/>
      <c r="AE1149" s="35"/>
      <c r="AT1149" s="18" t="s">
        <v>179</v>
      </c>
      <c r="AU1149" s="18" t="s">
        <v>84</v>
      </c>
    </row>
    <row r="1150" spans="1:65" s="13" customFormat="1" x14ac:dyDescent="0.2">
      <c r="B1150" s="192"/>
      <c r="C1150" s="193"/>
      <c r="D1150" s="187" t="s">
        <v>181</v>
      </c>
      <c r="E1150" s="194" t="s">
        <v>19</v>
      </c>
      <c r="F1150" s="195" t="s">
        <v>4020</v>
      </c>
      <c r="G1150" s="193"/>
      <c r="H1150" s="196">
        <v>15.86</v>
      </c>
      <c r="I1150" s="197"/>
      <c r="J1150" s="193"/>
      <c r="K1150" s="193"/>
      <c r="L1150" s="198"/>
      <c r="M1150" s="199"/>
      <c r="N1150" s="200"/>
      <c r="O1150" s="200"/>
      <c r="P1150" s="200"/>
      <c r="Q1150" s="200"/>
      <c r="R1150" s="200"/>
      <c r="S1150" s="200"/>
      <c r="T1150" s="201"/>
      <c r="AT1150" s="202" t="s">
        <v>181</v>
      </c>
      <c r="AU1150" s="202" t="s">
        <v>84</v>
      </c>
      <c r="AV1150" s="13" t="s">
        <v>84</v>
      </c>
      <c r="AW1150" s="13" t="s">
        <v>35</v>
      </c>
      <c r="AX1150" s="13" t="s">
        <v>74</v>
      </c>
      <c r="AY1150" s="202" t="s">
        <v>170</v>
      </c>
    </row>
    <row r="1151" spans="1:65" s="13" customFormat="1" x14ac:dyDescent="0.2">
      <c r="B1151" s="192"/>
      <c r="C1151" s="193"/>
      <c r="D1151" s="187" t="s">
        <v>181</v>
      </c>
      <c r="E1151" s="194" t="s">
        <v>19</v>
      </c>
      <c r="F1151" s="195" t="s">
        <v>4021</v>
      </c>
      <c r="G1151" s="193"/>
      <c r="H1151" s="196">
        <v>26.04</v>
      </c>
      <c r="I1151" s="197"/>
      <c r="J1151" s="193"/>
      <c r="K1151" s="193"/>
      <c r="L1151" s="198"/>
      <c r="M1151" s="199"/>
      <c r="N1151" s="200"/>
      <c r="O1151" s="200"/>
      <c r="P1151" s="200"/>
      <c r="Q1151" s="200"/>
      <c r="R1151" s="200"/>
      <c r="S1151" s="200"/>
      <c r="T1151" s="201"/>
      <c r="AT1151" s="202" t="s">
        <v>181</v>
      </c>
      <c r="AU1151" s="202" t="s">
        <v>84</v>
      </c>
      <c r="AV1151" s="13" t="s">
        <v>84</v>
      </c>
      <c r="AW1151" s="13" t="s">
        <v>35</v>
      </c>
      <c r="AX1151" s="13" t="s">
        <v>74</v>
      </c>
      <c r="AY1151" s="202" t="s">
        <v>170</v>
      </c>
    </row>
    <row r="1152" spans="1:65" s="13" customFormat="1" x14ac:dyDescent="0.2">
      <c r="B1152" s="192"/>
      <c r="C1152" s="193"/>
      <c r="D1152" s="187" t="s">
        <v>181</v>
      </c>
      <c r="E1152" s="194" t="s">
        <v>19</v>
      </c>
      <c r="F1152" s="195" t="s">
        <v>4022</v>
      </c>
      <c r="G1152" s="193"/>
      <c r="H1152" s="196">
        <v>34.912999999999997</v>
      </c>
      <c r="I1152" s="197"/>
      <c r="J1152" s="193"/>
      <c r="K1152" s="193"/>
      <c r="L1152" s="198"/>
      <c r="M1152" s="199"/>
      <c r="N1152" s="200"/>
      <c r="O1152" s="200"/>
      <c r="P1152" s="200"/>
      <c r="Q1152" s="200"/>
      <c r="R1152" s="200"/>
      <c r="S1152" s="200"/>
      <c r="T1152" s="201"/>
      <c r="AT1152" s="202" t="s">
        <v>181</v>
      </c>
      <c r="AU1152" s="202" t="s">
        <v>84</v>
      </c>
      <c r="AV1152" s="13" t="s">
        <v>84</v>
      </c>
      <c r="AW1152" s="13" t="s">
        <v>35</v>
      </c>
      <c r="AX1152" s="13" t="s">
        <v>74</v>
      </c>
      <c r="AY1152" s="202" t="s">
        <v>170</v>
      </c>
    </row>
    <row r="1153" spans="1:65" s="13" customFormat="1" x14ac:dyDescent="0.2">
      <c r="B1153" s="192"/>
      <c r="C1153" s="193"/>
      <c r="D1153" s="187" t="s">
        <v>181</v>
      </c>
      <c r="E1153" s="194" t="s">
        <v>19</v>
      </c>
      <c r="F1153" s="195" t="s">
        <v>4023</v>
      </c>
      <c r="G1153" s="193"/>
      <c r="H1153" s="196">
        <v>17.393000000000001</v>
      </c>
      <c r="I1153" s="197"/>
      <c r="J1153" s="193"/>
      <c r="K1153" s="193"/>
      <c r="L1153" s="198"/>
      <c r="M1153" s="199"/>
      <c r="N1153" s="200"/>
      <c r="O1153" s="200"/>
      <c r="P1153" s="200"/>
      <c r="Q1153" s="200"/>
      <c r="R1153" s="200"/>
      <c r="S1153" s="200"/>
      <c r="T1153" s="201"/>
      <c r="AT1153" s="202" t="s">
        <v>181</v>
      </c>
      <c r="AU1153" s="202" t="s">
        <v>84</v>
      </c>
      <c r="AV1153" s="13" t="s">
        <v>84</v>
      </c>
      <c r="AW1153" s="13" t="s">
        <v>35</v>
      </c>
      <c r="AX1153" s="13" t="s">
        <v>74</v>
      </c>
      <c r="AY1153" s="202" t="s">
        <v>170</v>
      </c>
    </row>
    <row r="1154" spans="1:65" s="2" customFormat="1" ht="16.5" customHeight="1" x14ac:dyDescent="0.2">
      <c r="A1154" s="35"/>
      <c r="B1154" s="36"/>
      <c r="C1154" s="214" t="s">
        <v>2158</v>
      </c>
      <c r="D1154" s="214" t="s">
        <v>239</v>
      </c>
      <c r="E1154" s="215" t="s">
        <v>4024</v>
      </c>
      <c r="F1154" s="216" t="s">
        <v>2287</v>
      </c>
      <c r="G1154" s="217" t="s">
        <v>248</v>
      </c>
      <c r="H1154" s="218">
        <v>98.915999999999997</v>
      </c>
      <c r="I1154" s="219"/>
      <c r="J1154" s="220">
        <f>ROUND(I1154*H1154,2)</f>
        <v>0</v>
      </c>
      <c r="K1154" s="216" t="s">
        <v>19</v>
      </c>
      <c r="L1154" s="221"/>
      <c r="M1154" s="222" t="s">
        <v>19</v>
      </c>
      <c r="N1154" s="223" t="s">
        <v>45</v>
      </c>
      <c r="O1154" s="65"/>
      <c r="P1154" s="183">
        <f>O1154*H1154</f>
        <v>0</v>
      </c>
      <c r="Q1154" s="183">
        <v>0</v>
      </c>
      <c r="R1154" s="183">
        <f>Q1154*H1154</f>
        <v>0</v>
      </c>
      <c r="S1154" s="183">
        <v>0</v>
      </c>
      <c r="T1154" s="184">
        <f>S1154*H1154</f>
        <v>0</v>
      </c>
      <c r="U1154" s="35"/>
      <c r="V1154" s="35"/>
      <c r="W1154" s="35"/>
      <c r="X1154" s="35"/>
      <c r="Y1154" s="35"/>
      <c r="Z1154" s="35"/>
      <c r="AA1154" s="35"/>
      <c r="AB1154" s="35"/>
      <c r="AC1154" s="35"/>
      <c r="AD1154" s="35"/>
      <c r="AE1154" s="35"/>
      <c r="AR1154" s="185" t="s">
        <v>426</v>
      </c>
      <c r="AT1154" s="185" t="s">
        <v>239</v>
      </c>
      <c r="AU1154" s="185" t="s">
        <v>84</v>
      </c>
      <c r="AY1154" s="18" t="s">
        <v>170</v>
      </c>
      <c r="BE1154" s="186">
        <f>IF(N1154="základní",J1154,0)</f>
        <v>0</v>
      </c>
      <c r="BF1154" s="186">
        <f>IF(N1154="snížená",J1154,0)</f>
        <v>0</v>
      </c>
      <c r="BG1154" s="186">
        <f>IF(N1154="zákl. přenesená",J1154,0)</f>
        <v>0</v>
      </c>
      <c r="BH1154" s="186">
        <f>IF(N1154="sníž. přenesená",J1154,0)</f>
        <v>0</v>
      </c>
      <c r="BI1154" s="186">
        <f>IF(N1154="nulová",J1154,0)</f>
        <v>0</v>
      </c>
      <c r="BJ1154" s="18" t="s">
        <v>82</v>
      </c>
      <c r="BK1154" s="186">
        <f>ROUND(I1154*H1154,2)</f>
        <v>0</v>
      </c>
      <c r="BL1154" s="18" t="s">
        <v>276</v>
      </c>
      <c r="BM1154" s="185" t="s">
        <v>4025</v>
      </c>
    </row>
    <row r="1155" spans="1:65" s="13" customFormat="1" x14ac:dyDescent="0.2">
      <c r="B1155" s="192"/>
      <c r="C1155" s="193"/>
      <c r="D1155" s="187" t="s">
        <v>181</v>
      </c>
      <c r="E1155" s="193"/>
      <c r="F1155" s="195" t="s">
        <v>4026</v>
      </c>
      <c r="G1155" s="193"/>
      <c r="H1155" s="196">
        <v>98.915999999999997</v>
      </c>
      <c r="I1155" s="197"/>
      <c r="J1155" s="193"/>
      <c r="K1155" s="193"/>
      <c r="L1155" s="198"/>
      <c r="M1155" s="199"/>
      <c r="N1155" s="200"/>
      <c r="O1155" s="200"/>
      <c r="P1155" s="200"/>
      <c r="Q1155" s="200"/>
      <c r="R1155" s="200"/>
      <c r="S1155" s="200"/>
      <c r="T1155" s="201"/>
      <c r="AT1155" s="202" t="s">
        <v>181</v>
      </c>
      <c r="AU1155" s="202" t="s">
        <v>84</v>
      </c>
      <c r="AV1155" s="13" t="s">
        <v>84</v>
      </c>
      <c r="AW1155" s="13" t="s">
        <v>4</v>
      </c>
      <c r="AX1155" s="13" t="s">
        <v>82</v>
      </c>
      <c r="AY1155" s="202" t="s">
        <v>170</v>
      </c>
    </row>
    <row r="1156" spans="1:65" s="2" customFormat="1" ht="16.5" customHeight="1" x14ac:dyDescent="0.2">
      <c r="A1156" s="35"/>
      <c r="B1156" s="36"/>
      <c r="C1156" s="174" t="s">
        <v>2163</v>
      </c>
      <c r="D1156" s="174" t="s">
        <v>172</v>
      </c>
      <c r="E1156" s="175" t="s">
        <v>2291</v>
      </c>
      <c r="F1156" s="176" t="s">
        <v>2292</v>
      </c>
      <c r="G1156" s="177" t="s">
        <v>272</v>
      </c>
      <c r="H1156" s="178">
        <v>141.309</v>
      </c>
      <c r="I1156" s="179"/>
      <c r="J1156" s="180">
        <f>ROUND(I1156*H1156,2)</f>
        <v>0</v>
      </c>
      <c r="K1156" s="176" t="s">
        <v>176</v>
      </c>
      <c r="L1156" s="40"/>
      <c r="M1156" s="181" t="s">
        <v>19</v>
      </c>
      <c r="N1156" s="182" t="s">
        <v>45</v>
      </c>
      <c r="O1156" s="65"/>
      <c r="P1156" s="183">
        <f>O1156*H1156</f>
        <v>0</v>
      </c>
      <c r="Q1156" s="183">
        <v>0</v>
      </c>
      <c r="R1156" s="183">
        <f>Q1156*H1156</f>
        <v>0</v>
      </c>
      <c r="S1156" s="183">
        <v>0</v>
      </c>
      <c r="T1156" s="184">
        <f>S1156*H1156</f>
        <v>0</v>
      </c>
      <c r="U1156" s="35"/>
      <c r="V1156" s="35"/>
      <c r="W1156" s="35"/>
      <c r="X1156" s="35"/>
      <c r="Y1156" s="35"/>
      <c r="Z1156" s="35"/>
      <c r="AA1156" s="35"/>
      <c r="AB1156" s="35"/>
      <c r="AC1156" s="35"/>
      <c r="AD1156" s="35"/>
      <c r="AE1156" s="35"/>
      <c r="AR1156" s="185" t="s">
        <v>276</v>
      </c>
      <c r="AT1156" s="185" t="s">
        <v>172</v>
      </c>
      <c r="AU1156" s="185" t="s">
        <v>84</v>
      </c>
      <c r="AY1156" s="18" t="s">
        <v>170</v>
      </c>
      <c r="BE1156" s="186">
        <f>IF(N1156="základní",J1156,0)</f>
        <v>0</v>
      </c>
      <c r="BF1156" s="186">
        <f>IF(N1156="snížená",J1156,0)</f>
        <v>0</v>
      </c>
      <c r="BG1156" s="186">
        <f>IF(N1156="zákl. přenesená",J1156,0)</f>
        <v>0</v>
      </c>
      <c r="BH1156" s="186">
        <f>IF(N1156="sníž. přenesená",J1156,0)</f>
        <v>0</v>
      </c>
      <c r="BI1156" s="186">
        <f>IF(N1156="nulová",J1156,0)</f>
        <v>0</v>
      </c>
      <c r="BJ1156" s="18" t="s">
        <v>82</v>
      </c>
      <c r="BK1156" s="186">
        <f>ROUND(I1156*H1156,2)</f>
        <v>0</v>
      </c>
      <c r="BL1156" s="18" t="s">
        <v>276</v>
      </c>
      <c r="BM1156" s="185" t="s">
        <v>4027</v>
      </c>
    </row>
    <row r="1157" spans="1:65" s="2" customFormat="1" ht="68.25" x14ac:dyDescent="0.2">
      <c r="A1157" s="35"/>
      <c r="B1157" s="36"/>
      <c r="C1157" s="37"/>
      <c r="D1157" s="187" t="s">
        <v>179</v>
      </c>
      <c r="E1157" s="37"/>
      <c r="F1157" s="188" t="s">
        <v>2281</v>
      </c>
      <c r="G1157" s="37"/>
      <c r="H1157" s="37"/>
      <c r="I1157" s="189"/>
      <c r="J1157" s="37"/>
      <c r="K1157" s="37"/>
      <c r="L1157" s="40"/>
      <c r="M1157" s="190"/>
      <c r="N1157" s="191"/>
      <c r="O1157" s="65"/>
      <c r="P1157" s="65"/>
      <c r="Q1157" s="65"/>
      <c r="R1157" s="65"/>
      <c r="S1157" s="65"/>
      <c r="T1157" s="66"/>
      <c r="U1157" s="35"/>
      <c r="V1157" s="35"/>
      <c r="W1157" s="35"/>
      <c r="X1157" s="35"/>
      <c r="Y1157" s="35"/>
      <c r="Z1157" s="35"/>
      <c r="AA1157" s="35"/>
      <c r="AB1157" s="35"/>
      <c r="AC1157" s="35"/>
      <c r="AD1157" s="35"/>
      <c r="AE1157" s="35"/>
      <c r="AT1157" s="18" t="s">
        <v>179</v>
      </c>
      <c r="AU1157" s="18" t="s">
        <v>84</v>
      </c>
    </row>
    <row r="1158" spans="1:65" s="13" customFormat="1" x14ac:dyDescent="0.2">
      <c r="B1158" s="192"/>
      <c r="C1158" s="193"/>
      <c r="D1158" s="187" t="s">
        <v>181</v>
      </c>
      <c r="E1158" s="194" t="s">
        <v>19</v>
      </c>
      <c r="F1158" s="195" t="s">
        <v>4028</v>
      </c>
      <c r="G1158" s="193"/>
      <c r="H1158" s="196">
        <v>141.309</v>
      </c>
      <c r="I1158" s="197"/>
      <c r="J1158" s="193"/>
      <c r="K1158" s="193"/>
      <c r="L1158" s="198"/>
      <c r="M1158" s="199"/>
      <c r="N1158" s="200"/>
      <c r="O1158" s="200"/>
      <c r="P1158" s="200"/>
      <c r="Q1158" s="200"/>
      <c r="R1158" s="200"/>
      <c r="S1158" s="200"/>
      <c r="T1158" s="201"/>
      <c r="AT1158" s="202" t="s">
        <v>181</v>
      </c>
      <c r="AU1158" s="202" t="s">
        <v>84</v>
      </c>
      <c r="AV1158" s="13" t="s">
        <v>84</v>
      </c>
      <c r="AW1158" s="13" t="s">
        <v>35</v>
      </c>
      <c r="AX1158" s="13" t="s">
        <v>74</v>
      </c>
      <c r="AY1158" s="202" t="s">
        <v>170</v>
      </c>
    </row>
    <row r="1159" spans="1:65" s="2" customFormat="1" ht="16.5" customHeight="1" x14ac:dyDescent="0.2">
      <c r="A1159" s="35"/>
      <c r="B1159" s="36"/>
      <c r="C1159" s="214" t="s">
        <v>2167</v>
      </c>
      <c r="D1159" s="214" t="s">
        <v>239</v>
      </c>
      <c r="E1159" s="215" t="s">
        <v>2296</v>
      </c>
      <c r="F1159" s="216" t="s">
        <v>2297</v>
      </c>
      <c r="G1159" s="217" t="s">
        <v>175</v>
      </c>
      <c r="H1159" s="218">
        <v>0.38800000000000001</v>
      </c>
      <c r="I1159" s="219"/>
      <c r="J1159" s="220">
        <f>ROUND(I1159*H1159,2)</f>
        <v>0</v>
      </c>
      <c r="K1159" s="216" t="s">
        <v>176</v>
      </c>
      <c r="L1159" s="221"/>
      <c r="M1159" s="222" t="s">
        <v>19</v>
      </c>
      <c r="N1159" s="223" t="s">
        <v>45</v>
      </c>
      <c r="O1159" s="65"/>
      <c r="P1159" s="183">
        <f>O1159*H1159</f>
        <v>0</v>
      </c>
      <c r="Q1159" s="183">
        <v>0.55000000000000004</v>
      </c>
      <c r="R1159" s="183">
        <f>Q1159*H1159</f>
        <v>0.21340000000000003</v>
      </c>
      <c r="S1159" s="183">
        <v>0</v>
      </c>
      <c r="T1159" s="184">
        <f>S1159*H1159</f>
        <v>0</v>
      </c>
      <c r="U1159" s="35"/>
      <c r="V1159" s="35"/>
      <c r="W1159" s="35"/>
      <c r="X1159" s="35"/>
      <c r="Y1159" s="35"/>
      <c r="Z1159" s="35"/>
      <c r="AA1159" s="35"/>
      <c r="AB1159" s="35"/>
      <c r="AC1159" s="35"/>
      <c r="AD1159" s="35"/>
      <c r="AE1159" s="35"/>
      <c r="AR1159" s="185" t="s">
        <v>426</v>
      </c>
      <c r="AT1159" s="185" t="s">
        <v>239</v>
      </c>
      <c r="AU1159" s="185" t="s">
        <v>84</v>
      </c>
      <c r="AY1159" s="18" t="s">
        <v>170</v>
      </c>
      <c r="BE1159" s="186">
        <f>IF(N1159="základní",J1159,0)</f>
        <v>0</v>
      </c>
      <c r="BF1159" s="186">
        <f>IF(N1159="snížená",J1159,0)</f>
        <v>0</v>
      </c>
      <c r="BG1159" s="186">
        <f>IF(N1159="zákl. přenesená",J1159,0)</f>
        <v>0</v>
      </c>
      <c r="BH1159" s="186">
        <f>IF(N1159="sníž. přenesená",J1159,0)</f>
        <v>0</v>
      </c>
      <c r="BI1159" s="186">
        <f>IF(N1159="nulová",J1159,0)</f>
        <v>0</v>
      </c>
      <c r="BJ1159" s="18" t="s">
        <v>82</v>
      </c>
      <c r="BK1159" s="186">
        <f>ROUND(I1159*H1159,2)</f>
        <v>0</v>
      </c>
      <c r="BL1159" s="18" t="s">
        <v>276</v>
      </c>
      <c r="BM1159" s="185" t="s">
        <v>4029</v>
      </c>
    </row>
    <row r="1160" spans="1:65" s="13" customFormat="1" x14ac:dyDescent="0.2">
      <c r="B1160" s="192"/>
      <c r="C1160" s="193"/>
      <c r="D1160" s="187" t="s">
        <v>181</v>
      </c>
      <c r="E1160" s="194" t="s">
        <v>19</v>
      </c>
      <c r="F1160" s="195" t="s">
        <v>4030</v>
      </c>
      <c r="G1160" s="193"/>
      <c r="H1160" s="196">
        <v>0.35299999999999998</v>
      </c>
      <c r="I1160" s="197"/>
      <c r="J1160" s="193"/>
      <c r="K1160" s="193"/>
      <c r="L1160" s="198"/>
      <c r="M1160" s="199"/>
      <c r="N1160" s="200"/>
      <c r="O1160" s="200"/>
      <c r="P1160" s="200"/>
      <c r="Q1160" s="200"/>
      <c r="R1160" s="200"/>
      <c r="S1160" s="200"/>
      <c r="T1160" s="201"/>
      <c r="AT1160" s="202" t="s">
        <v>181</v>
      </c>
      <c r="AU1160" s="202" t="s">
        <v>84</v>
      </c>
      <c r="AV1160" s="13" t="s">
        <v>84</v>
      </c>
      <c r="AW1160" s="13" t="s">
        <v>35</v>
      </c>
      <c r="AX1160" s="13" t="s">
        <v>74</v>
      </c>
      <c r="AY1160" s="202" t="s">
        <v>170</v>
      </c>
    </row>
    <row r="1161" spans="1:65" s="13" customFormat="1" x14ac:dyDescent="0.2">
      <c r="B1161" s="192"/>
      <c r="C1161" s="193"/>
      <c r="D1161" s="187" t="s">
        <v>181</v>
      </c>
      <c r="E1161" s="193"/>
      <c r="F1161" s="195" t="s">
        <v>4031</v>
      </c>
      <c r="G1161" s="193"/>
      <c r="H1161" s="196">
        <v>0.38800000000000001</v>
      </c>
      <c r="I1161" s="197"/>
      <c r="J1161" s="193"/>
      <c r="K1161" s="193"/>
      <c r="L1161" s="198"/>
      <c r="M1161" s="199"/>
      <c r="N1161" s="200"/>
      <c r="O1161" s="200"/>
      <c r="P1161" s="200"/>
      <c r="Q1161" s="200"/>
      <c r="R1161" s="200"/>
      <c r="S1161" s="200"/>
      <c r="T1161" s="201"/>
      <c r="AT1161" s="202" t="s">
        <v>181</v>
      </c>
      <c r="AU1161" s="202" t="s">
        <v>84</v>
      </c>
      <c r="AV1161" s="13" t="s">
        <v>84</v>
      </c>
      <c r="AW1161" s="13" t="s">
        <v>4</v>
      </c>
      <c r="AX1161" s="13" t="s">
        <v>82</v>
      </c>
      <c r="AY1161" s="202" t="s">
        <v>170</v>
      </c>
    </row>
    <row r="1162" spans="1:65" s="2" customFormat="1" ht="16.5" customHeight="1" x14ac:dyDescent="0.2">
      <c r="A1162" s="35"/>
      <c r="B1162" s="36"/>
      <c r="C1162" s="214" t="s">
        <v>2171</v>
      </c>
      <c r="D1162" s="214" t="s">
        <v>239</v>
      </c>
      <c r="E1162" s="215" t="s">
        <v>4032</v>
      </c>
      <c r="F1162" s="216" t="s">
        <v>2303</v>
      </c>
      <c r="G1162" s="217" t="s">
        <v>4033</v>
      </c>
      <c r="H1162" s="218">
        <v>1</v>
      </c>
      <c r="I1162" s="219"/>
      <c r="J1162" s="220">
        <f>ROUND(I1162*H1162,2)</f>
        <v>0</v>
      </c>
      <c r="K1162" s="216" t="s">
        <v>19</v>
      </c>
      <c r="L1162" s="221"/>
      <c r="M1162" s="222" t="s">
        <v>19</v>
      </c>
      <c r="N1162" s="223" t="s">
        <v>45</v>
      </c>
      <c r="O1162" s="65"/>
      <c r="P1162" s="183">
        <f>O1162*H1162</f>
        <v>0</v>
      </c>
      <c r="Q1162" s="183">
        <v>0</v>
      </c>
      <c r="R1162" s="183">
        <f>Q1162*H1162</f>
        <v>0</v>
      </c>
      <c r="S1162" s="183">
        <v>0</v>
      </c>
      <c r="T1162" s="184">
        <f>S1162*H1162</f>
        <v>0</v>
      </c>
      <c r="U1162" s="35"/>
      <c r="V1162" s="35"/>
      <c r="W1162" s="35"/>
      <c r="X1162" s="35"/>
      <c r="Y1162" s="35"/>
      <c r="Z1162" s="35"/>
      <c r="AA1162" s="35"/>
      <c r="AB1162" s="35"/>
      <c r="AC1162" s="35"/>
      <c r="AD1162" s="35"/>
      <c r="AE1162" s="35"/>
      <c r="AR1162" s="185" t="s">
        <v>426</v>
      </c>
      <c r="AT1162" s="185" t="s">
        <v>239</v>
      </c>
      <c r="AU1162" s="185" t="s">
        <v>84</v>
      </c>
      <c r="AY1162" s="18" t="s">
        <v>170</v>
      </c>
      <c r="BE1162" s="186">
        <f>IF(N1162="základní",J1162,0)</f>
        <v>0</v>
      </c>
      <c r="BF1162" s="186">
        <f>IF(N1162="snížená",J1162,0)</f>
        <v>0</v>
      </c>
      <c r="BG1162" s="186">
        <f>IF(N1162="zákl. přenesená",J1162,0)</f>
        <v>0</v>
      </c>
      <c r="BH1162" s="186">
        <f>IF(N1162="sníž. přenesená",J1162,0)</f>
        <v>0</v>
      </c>
      <c r="BI1162" s="186">
        <f>IF(N1162="nulová",J1162,0)</f>
        <v>0</v>
      </c>
      <c r="BJ1162" s="18" t="s">
        <v>82</v>
      </c>
      <c r="BK1162" s="186">
        <f>ROUND(I1162*H1162,2)</f>
        <v>0</v>
      </c>
      <c r="BL1162" s="18" t="s">
        <v>276</v>
      </c>
      <c r="BM1162" s="185" t="s">
        <v>4034</v>
      </c>
    </row>
    <row r="1163" spans="1:65" s="2" customFormat="1" ht="21.75" customHeight="1" x14ac:dyDescent="0.2">
      <c r="A1163" s="35"/>
      <c r="B1163" s="36"/>
      <c r="C1163" s="174" t="s">
        <v>2175</v>
      </c>
      <c r="D1163" s="174" t="s">
        <v>172</v>
      </c>
      <c r="E1163" s="175" t="s">
        <v>4035</v>
      </c>
      <c r="F1163" s="176" t="s">
        <v>4036</v>
      </c>
      <c r="G1163" s="177" t="s">
        <v>248</v>
      </c>
      <c r="H1163" s="178">
        <v>2.88</v>
      </c>
      <c r="I1163" s="179"/>
      <c r="J1163" s="180">
        <f>ROUND(I1163*H1163,2)</f>
        <v>0</v>
      </c>
      <c r="K1163" s="176" t="s">
        <v>176</v>
      </c>
      <c r="L1163" s="40"/>
      <c r="M1163" s="181" t="s">
        <v>19</v>
      </c>
      <c r="N1163" s="182" t="s">
        <v>45</v>
      </c>
      <c r="O1163" s="65"/>
      <c r="P1163" s="183">
        <f>O1163*H1163</f>
        <v>0</v>
      </c>
      <c r="Q1163" s="183">
        <v>2.5999999999999998E-4</v>
      </c>
      <c r="R1163" s="183">
        <f>Q1163*H1163</f>
        <v>7.4879999999999988E-4</v>
      </c>
      <c r="S1163" s="183">
        <v>0</v>
      </c>
      <c r="T1163" s="184">
        <f>S1163*H1163</f>
        <v>0</v>
      </c>
      <c r="U1163" s="35"/>
      <c r="V1163" s="35"/>
      <c r="W1163" s="35"/>
      <c r="X1163" s="35"/>
      <c r="Y1163" s="35"/>
      <c r="Z1163" s="35"/>
      <c r="AA1163" s="35"/>
      <c r="AB1163" s="35"/>
      <c r="AC1163" s="35"/>
      <c r="AD1163" s="35"/>
      <c r="AE1163" s="35"/>
      <c r="AR1163" s="185" t="s">
        <v>276</v>
      </c>
      <c r="AT1163" s="185" t="s">
        <v>172</v>
      </c>
      <c r="AU1163" s="185" t="s">
        <v>84</v>
      </c>
      <c r="AY1163" s="18" t="s">
        <v>170</v>
      </c>
      <c r="BE1163" s="186">
        <f>IF(N1163="základní",J1163,0)</f>
        <v>0</v>
      </c>
      <c r="BF1163" s="186">
        <f>IF(N1163="snížená",J1163,0)</f>
        <v>0</v>
      </c>
      <c r="BG1163" s="186">
        <f>IF(N1163="zákl. přenesená",J1163,0)</f>
        <v>0</v>
      </c>
      <c r="BH1163" s="186">
        <f>IF(N1163="sníž. přenesená",J1163,0)</f>
        <v>0</v>
      </c>
      <c r="BI1163" s="186">
        <f>IF(N1163="nulová",J1163,0)</f>
        <v>0</v>
      </c>
      <c r="BJ1163" s="18" t="s">
        <v>82</v>
      </c>
      <c r="BK1163" s="186">
        <f>ROUND(I1163*H1163,2)</f>
        <v>0</v>
      </c>
      <c r="BL1163" s="18" t="s">
        <v>276</v>
      </c>
      <c r="BM1163" s="185" t="s">
        <v>4037</v>
      </c>
    </row>
    <row r="1164" spans="1:65" s="2" customFormat="1" ht="78" x14ac:dyDescent="0.2">
      <c r="A1164" s="35"/>
      <c r="B1164" s="36"/>
      <c r="C1164" s="37"/>
      <c r="D1164" s="187" t="s">
        <v>179</v>
      </c>
      <c r="E1164" s="37"/>
      <c r="F1164" s="188" t="s">
        <v>2310</v>
      </c>
      <c r="G1164" s="37"/>
      <c r="H1164" s="37"/>
      <c r="I1164" s="189"/>
      <c r="J1164" s="37"/>
      <c r="K1164" s="37"/>
      <c r="L1164" s="40"/>
      <c r="M1164" s="190"/>
      <c r="N1164" s="191"/>
      <c r="O1164" s="65"/>
      <c r="P1164" s="65"/>
      <c r="Q1164" s="65"/>
      <c r="R1164" s="65"/>
      <c r="S1164" s="65"/>
      <c r="T1164" s="66"/>
      <c r="U1164" s="35"/>
      <c r="V1164" s="35"/>
      <c r="W1164" s="35"/>
      <c r="X1164" s="35"/>
      <c r="Y1164" s="35"/>
      <c r="Z1164" s="35"/>
      <c r="AA1164" s="35"/>
      <c r="AB1164" s="35"/>
      <c r="AC1164" s="35"/>
      <c r="AD1164" s="35"/>
      <c r="AE1164" s="35"/>
      <c r="AT1164" s="18" t="s">
        <v>179</v>
      </c>
      <c r="AU1164" s="18" t="s">
        <v>84</v>
      </c>
    </row>
    <row r="1165" spans="1:65" s="13" customFormat="1" x14ac:dyDescent="0.2">
      <c r="B1165" s="192"/>
      <c r="C1165" s="193"/>
      <c r="D1165" s="187" t="s">
        <v>181</v>
      </c>
      <c r="E1165" s="194" t="s">
        <v>19</v>
      </c>
      <c r="F1165" s="195" t="s">
        <v>4038</v>
      </c>
      <c r="G1165" s="193"/>
      <c r="H1165" s="196">
        <v>2.88</v>
      </c>
      <c r="I1165" s="197"/>
      <c r="J1165" s="193"/>
      <c r="K1165" s="193"/>
      <c r="L1165" s="198"/>
      <c r="M1165" s="199"/>
      <c r="N1165" s="200"/>
      <c r="O1165" s="200"/>
      <c r="P1165" s="200"/>
      <c r="Q1165" s="200"/>
      <c r="R1165" s="200"/>
      <c r="S1165" s="200"/>
      <c r="T1165" s="201"/>
      <c r="AT1165" s="202" t="s">
        <v>181</v>
      </c>
      <c r="AU1165" s="202" t="s">
        <v>84</v>
      </c>
      <c r="AV1165" s="13" t="s">
        <v>84</v>
      </c>
      <c r="AW1165" s="13" t="s">
        <v>35</v>
      </c>
      <c r="AX1165" s="13" t="s">
        <v>74</v>
      </c>
      <c r="AY1165" s="202" t="s">
        <v>170</v>
      </c>
    </row>
    <row r="1166" spans="1:65" s="2" customFormat="1" ht="21.75" customHeight="1" x14ac:dyDescent="0.2">
      <c r="A1166" s="35"/>
      <c r="B1166" s="36"/>
      <c r="C1166" s="214" t="s">
        <v>2180</v>
      </c>
      <c r="D1166" s="214" t="s">
        <v>239</v>
      </c>
      <c r="E1166" s="215" t="s">
        <v>4039</v>
      </c>
      <c r="F1166" s="216" t="s">
        <v>4040</v>
      </c>
      <c r="G1166" s="217" t="s">
        <v>439</v>
      </c>
      <c r="H1166" s="218">
        <v>1</v>
      </c>
      <c r="I1166" s="219"/>
      <c r="J1166" s="220">
        <f>ROUND(I1166*H1166,2)</f>
        <v>0</v>
      </c>
      <c r="K1166" s="216" t="s">
        <v>19</v>
      </c>
      <c r="L1166" s="221"/>
      <c r="M1166" s="222" t="s">
        <v>19</v>
      </c>
      <c r="N1166" s="223" t="s">
        <v>45</v>
      </c>
      <c r="O1166" s="65"/>
      <c r="P1166" s="183">
        <f>O1166*H1166</f>
        <v>0</v>
      </c>
      <c r="Q1166" s="183">
        <v>0</v>
      </c>
      <c r="R1166" s="183">
        <f>Q1166*H1166</f>
        <v>0</v>
      </c>
      <c r="S1166" s="183">
        <v>0</v>
      </c>
      <c r="T1166" s="184">
        <f>S1166*H1166</f>
        <v>0</v>
      </c>
      <c r="U1166" s="35"/>
      <c r="V1166" s="35"/>
      <c r="W1166" s="35"/>
      <c r="X1166" s="35"/>
      <c r="Y1166" s="35"/>
      <c r="Z1166" s="35"/>
      <c r="AA1166" s="35"/>
      <c r="AB1166" s="35"/>
      <c r="AC1166" s="35"/>
      <c r="AD1166" s="35"/>
      <c r="AE1166" s="35"/>
      <c r="AR1166" s="185" t="s">
        <v>426</v>
      </c>
      <c r="AT1166" s="185" t="s">
        <v>239</v>
      </c>
      <c r="AU1166" s="185" t="s">
        <v>84</v>
      </c>
      <c r="AY1166" s="18" t="s">
        <v>170</v>
      </c>
      <c r="BE1166" s="186">
        <f>IF(N1166="základní",J1166,0)</f>
        <v>0</v>
      </c>
      <c r="BF1166" s="186">
        <f>IF(N1166="snížená",J1166,0)</f>
        <v>0</v>
      </c>
      <c r="BG1166" s="186">
        <f>IF(N1166="zákl. přenesená",J1166,0)</f>
        <v>0</v>
      </c>
      <c r="BH1166" s="186">
        <f>IF(N1166="sníž. přenesená",J1166,0)</f>
        <v>0</v>
      </c>
      <c r="BI1166" s="186">
        <f>IF(N1166="nulová",J1166,0)</f>
        <v>0</v>
      </c>
      <c r="BJ1166" s="18" t="s">
        <v>82</v>
      </c>
      <c r="BK1166" s="186">
        <f>ROUND(I1166*H1166,2)</f>
        <v>0</v>
      </c>
      <c r="BL1166" s="18" t="s">
        <v>276</v>
      </c>
      <c r="BM1166" s="185" t="s">
        <v>4041</v>
      </c>
    </row>
    <row r="1167" spans="1:65" s="13" customFormat="1" x14ac:dyDescent="0.2">
      <c r="B1167" s="192"/>
      <c r="C1167" s="193"/>
      <c r="D1167" s="187" t="s">
        <v>181</v>
      </c>
      <c r="E1167" s="194" t="s">
        <v>19</v>
      </c>
      <c r="F1167" s="195" t="s">
        <v>4042</v>
      </c>
      <c r="G1167" s="193"/>
      <c r="H1167" s="196">
        <v>1</v>
      </c>
      <c r="I1167" s="197"/>
      <c r="J1167" s="193"/>
      <c r="K1167" s="193"/>
      <c r="L1167" s="198"/>
      <c r="M1167" s="199"/>
      <c r="N1167" s="200"/>
      <c r="O1167" s="200"/>
      <c r="P1167" s="200"/>
      <c r="Q1167" s="200"/>
      <c r="R1167" s="200"/>
      <c r="S1167" s="200"/>
      <c r="T1167" s="201"/>
      <c r="AT1167" s="202" t="s">
        <v>181</v>
      </c>
      <c r="AU1167" s="202" t="s">
        <v>84</v>
      </c>
      <c r="AV1167" s="13" t="s">
        <v>84</v>
      </c>
      <c r="AW1167" s="13" t="s">
        <v>35</v>
      </c>
      <c r="AX1167" s="13" t="s">
        <v>74</v>
      </c>
      <c r="AY1167" s="202" t="s">
        <v>170</v>
      </c>
    </row>
    <row r="1168" spans="1:65" s="2" customFormat="1" ht="21.75" customHeight="1" x14ac:dyDescent="0.2">
      <c r="A1168" s="35"/>
      <c r="B1168" s="36"/>
      <c r="C1168" s="174" t="s">
        <v>2185</v>
      </c>
      <c r="D1168" s="174" t="s">
        <v>172</v>
      </c>
      <c r="E1168" s="175" t="s">
        <v>4043</v>
      </c>
      <c r="F1168" s="176" t="s">
        <v>4044</v>
      </c>
      <c r="G1168" s="177" t="s">
        <v>248</v>
      </c>
      <c r="H1168" s="178">
        <v>2.4</v>
      </c>
      <c r="I1168" s="179"/>
      <c r="J1168" s="180">
        <f>ROUND(I1168*H1168,2)</f>
        <v>0</v>
      </c>
      <c r="K1168" s="176" t="s">
        <v>176</v>
      </c>
      <c r="L1168" s="40"/>
      <c r="M1168" s="181" t="s">
        <v>19</v>
      </c>
      <c r="N1168" s="182" t="s">
        <v>45</v>
      </c>
      <c r="O1168" s="65"/>
      <c r="P1168" s="183">
        <f>O1168*H1168</f>
        <v>0</v>
      </c>
      <c r="Q1168" s="183">
        <v>2.5999999999999998E-4</v>
      </c>
      <c r="R1168" s="183">
        <f>Q1168*H1168</f>
        <v>6.2399999999999988E-4</v>
      </c>
      <c r="S1168" s="183">
        <v>0</v>
      </c>
      <c r="T1168" s="184">
        <f>S1168*H1168</f>
        <v>0</v>
      </c>
      <c r="U1168" s="35"/>
      <c r="V1168" s="35"/>
      <c r="W1168" s="35"/>
      <c r="X1168" s="35"/>
      <c r="Y1168" s="35"/>
      <c r="Z1168" s="35"/>
      <c r="AA1168" s="35"/>
      <c r="AB1168" s="35"/>
      <c r="AC1168" s="35"/>
      <c r="AD1168" s="35"/>
      <c r="AE1168" s="35"/>
      <c r="AR1168" s="185" t="s">
        <v>276</v>
      </c>
      <c r="AT1168" s="185" t="s">
        <v>172</v>
      </c>
      <c r="AU1168" s="185" t="s">
        <v>84</v>
      </c>
      <c r="AY1168" s="18" t="s">
        <v>170</v>
      </c>
      <c r="BE1168" s="186">
        <f>IF(N1168="základní",J1168,0)</f>
        <v>0</v>
      </c>
      <c r="BF1168" s="186">
        <f>IF(N1168="snížená",J1168,0)</f>
        <v>0</v>
      </c>
      <c r="BG1168" s="186">
        <f>IF(N1168="zákl. přenesená",J1168,0)</f>
        <v>0</v>
      </c>
      <c r="BH1168" s="186">
        <f>IF(N1168="sníž. přenesená",J1168,0)</f>
        <v>0</v>
      </c>
      <c r="BI1168" s="186">
        <f>IF(N1168="nulová",J1168,0)</f>
        <v>0</v>
      </c>
      <c r="BJ1168" s="18" t="s">
        <v>82</v>
      </c>
      <c r="BK1168" s="186">
        <f>ROUND(I1168*H1168,2)</f>
        <v>0</v>
      </c>
      <c r="BL1168" s="18" t="s">
        <v>276</v>
      </c>
      <c r="BM1168" s="185" t="s">
        <v>4045</v>
      </c>
    </row>
    <row r="1169" spans="1:65" s="2" customFormat="1" ht="78" x14ac:dyDescent="0.2">
      <c r="A1169" s="35"/>
      <c r="B1169" s="36"/>
      <c r="C1169" s="37"/>
      <c r="D1169" s="187" t="s">
        <v>179</v>
      </c>
      <c r="E1169" s="37"/>
      <c r="F1169" s="188" t="s">
        <v>2310</v>
      </c>
      <c r="G1169" s="37"/>
      <c r="H1169" s="37"/>
      <c r="I1169" s="189"/>
      <c r="J1169" s="37"/>
      <c r="K1169" s="37"/>
      <c r="L1169" s="40"/>
      <c r="M1169" s="190"/>
      <c r="N1169" s="191"/>
      <c r="O1169" s="65"/>
      <c r="P1169" s="65"/>
      <c r="Q1169" s="65"/>
      <c r="R1169" s="65"/>
      <c r="S1169" s="65"/>
      <c r="T1169" s="66"/>
      <c r="U1169" s="35"/>
      <c r="V1169" s="35"/>
      <c r="W1169" s="35"/>
      <c r="X1169" s="35"/>
      <c r="Y1169" s="35"/>
      <c r="Z1169" s="35"/>
      <c r="AA1169" s="35"/>
      <c r="AB1169" s="35"/>
      <c r="AC1169" s="35"/>
      <c r="AD1169" s="35"/>
      <c r="AE1169" s="35"/>
      <c r="AT1169" s="18" t="s">
        <v>179</v>
      </c>
      <c r="AU1169" s="18" t="s">
        <v>84</v>
      </c>
    </row>
    <row r="1170" spans="1:65" s="13" customFormat="1" x14ac:dyDescent="0.2">
      <c r="B1170" s="192"/>
      <c r="C1170" s="193"/>
      <c r="D1170" s="187" t="s">
        <v>181</v>
      </c>
      <c r="E1170" s="194" t="s">
        <v>19</v>
      </c>
      <c r="F1170" s="195" t="s">
        <v>4046</v>
      </c>
      <c r="G1170" s="193"/>
      <c r="H1170" s="196">
        <v>2.4</v>
      </c>
      <c r="I1170" s="197"/>
      <c r="J1170" s="193"/>
      <c r="K1170" s="193"/>
      <c r="L1170" s="198"/>
      <c r="M1170" s="199"/>
      <c r="N1170" s="200"/>
      <c r="O1170" s="200"/>
      <c r="P1170" s="200"/>
      <c r="Q1170" s="200"/>
      <c r="R1170" s="200"/>
      <c r="S1170" s="200"/>
      <c r="T1170" s="201"/>
      <c r="AT1170" s="202" t="s">
        <v>181</v>
      </c>
      <c r="AU1170" s="202" t="s">
        <v>84</v>
      </c>
      <c r="AV1170" s="13" t="s">
        <v>84</v>
      </c>
      <c r="AW1170" s="13" t="s">
        <v>35</v>
      </c>
      <c r="AX1170" s="13" t="s">
        <v>74</v>
      </c>
      <c r="AY1170" s="202" t="s">
        <v>170</v>
      </c>
    </row>
    <row r="1171" spans="1:65" s="2" customFormat="1" ht="21.75" customHeight="1" x14ac:dyDescent="0.2">
      <c r="A1171" s="35"/>
      <c r="B1171" s="36"/>
      <c r="C1171" s="214" t="s">
        <v>2189</v>
      </c>
      <c r="D1171" s="214" t="s">
        <v>239</v>
      </c>
      <c r="E1171" s="215" t="s">
        <v>4047</v>
      </c>
      <c r="F1171" s="216" t="s">
        <v>4048</v>
      </c>
      <c r="G1171" s="217" t="s">
        <v>439</v>
      </c>
      <c r="H1171" s="218">
        <v>1</v>
      </c>
      <c r="I1171" s="219"/>
      <c r="J1171" s="220">
        <f>ROUND(I1171*H1171,2)</f>
        <v>0</v>
      </c>
      <c r="K1171" s="216" t="s">
        <v>19</v>
      </c>
      <c r="L1171" s="221"/>
      <c r="M1171" s="222" t="s">
        <v>19</v>
      </c>
      <c r="N1171" s="223" t="s">
        <v>45</v>
      </c>
      <c r="O1171" s="65"/>
      <c r="P1171" s="183">
        <f>O1171*H1171</f>
        <v>0</v>
      </c>
      <c r="Q1171" s="183">
        <v>0</v>
      </c>
      <c r="R1171" s="183">
        <f>Q1171*H1171</f>
        <v>0</v>
      </c>
      <c r="S1171" s="183">
        <v>0</v>
      </c>
      <c r="T1171" s="184">
        <f>S1171*H1171</f>
        <v>0</v>
      </c>
      <c r="U1171" s="35"/>
      <c r="V1171" s="35"/>
      <c r="W1171" s="35"/>
      <c r="X1171" s="35"/>
      <c r="Y1171" s="35"/>
      <c r="Z1171" s="35"/>
      <c r="AA1171" s="35"/>
      <c r="AB1171" s="35"/>
      <c r="AC1171" s="35"/>
      <c r="AD1171" s="35"/>
      <c r="AE1171" s="35"/>
      <c r="AR1171" s="185" t="s">
        <v>426</v>
      </c>
      <c r="AT1171" s="185" t="s">
        <v>239</v>
      </c>
      <c r="AU1171" s="185" t="s">
        <v>84</v>
      </c>
      <c r="AY1171" s="18" t="s">
        <v>170</v>
      </c>
      <c r="BE1171" s="186">
        <f>IF(N1171="základní",J1171,0)</f>
        <v>0</v>
      </c>
      <c r="BF1171" s="186">
        <f>IF(N1171="snížená",J1171,0)</f>
        <v>0</v>
      </c>
      <c r="BG1171" s="186">
        <f>IF(N1171="zákl. přenesená",J1171,0)</f>
        <v>0</v>
      </c>
      <c r="BH1171" s="186">
        <f>IF(N1171="sníž. přenesená",J1171,0)</f>
        <v>0</v>
      </c>
      <c r="BI1171" s="186">
        <f>IF(N1171="nulová",J1171,0)</f>
        <v>0</v>
      </c>
      <c r="BJ1171" s="18" t="s">
        <v>82</v>
      </c>
      <c r="BK1171" s="186">
        <f>ROUND(I1171*H1171,2)</f>
        <v>0</v>
      </c>
      <c r="BL1171" s="18" t="s">
        <v>276</v>
      </c>
      <c r="BM1171" s="185" t="s">
        <v>4049</v>
      </c>
    </row>
    <row r="1172" spans="1:65" s="13" customFormat="1" x14ac:dyDescent="0.2">
      <c r="B1172" s="192"/>
      <c r="C1172" s="193"/>
      <c r="D1172" s="187" t="s">
        <v>181</v>
      </c>
      <c r="E1172" s="194" t="s">
        <v>19</v>
      </c>
      <c r="F1172" s="195" t="s">
        <v>4050</v>
      </c>
      <c r="G1172" s="193"/>
      <c r="H1172" s="196">
        <v>1</v>
      </c>
      <c r="I1172" s="197"/>
      <c r="J1172" s="193"/>
      <c r="K1172" s="193"/>
      <c r="L1172" s="198"/>
      <c r="M1172" s="199"/>
      <c r="N1172" s="200"/>
      <c r="O1172" s="200"/>
      <c r="P1172" s="200"/>
      <c r="Q1172" s="200"/>
      <c r="R1172" s="200"/>
      <c r="S1172" s="200"/>
      <c r="T1172" s="201"/>
      <c r="AT1172" s="202" t="s">
        <v>181</v>
      </c>
      <c r="AU1172" s="202" t="s">
        <v>84</v>
      </c>
      <c r="AV1172" s="13" t="s">
        <v>84</v>
      </c>
      <c r="AW1172" s="13" t="s">
        <v>35</v>
      </c>
      <c r="AX1172" s="13" t="s">
        <v>74</v>
      </c>
      <c r="AY1172" s="202" t="s">
        <v>170</v>
      </c>
    </row>
    <row r="1173" spans="1:65" s="2" customFormat="1" ht="21.75" customHeight="1" x14ac:dyDescent="0.2">
      <c r="A1173" s="35"/>
      <c r="B1173" s="36"/>
      <c r="C1173" s="174" t="s">
        <v>2194</v>
      </c>
      <c r="D1173" s="174" t="s">
        <v>172</v>
      </c>
      <c r="E1173" s="175" t="s">
        <v>2307</v>
      </c>
      <c r="F1173" s="176" t="s">
        <v>2308</v>
      </c>
      <c r="G1173" s="177" t="s">
        <v>248</v>
      </c>
      <c r="H1173" s="178">
        <v>23.04</v>
      </c>
      <c r="I1173" s="179"/>
      <c r="J1173" s="180">
        <f>ROUND(I1173*H1173,2)</f>
        <v>0</v>
      </c>
      <c r="K1173" s="176" t="s">
        <v>176</v>
      </c>
      <c r="L1173" s="40"/>
      <c r="M1173" s="181" t="s">
        <v>19</v>
      </c>
      <c r="N1173" s="182" t="s">
        <v>45</v>
      </c>
      <c r="O1173" s="65"/>
      <c r="P1173" s="183">
        <f>O1173*H1173</f>
        <v>0</v>
      </c>
      <c r="Q1173" s="183">
        <v>2.7E-4</v>
      </c>
      <c r="R1173" s="183">
        <f>Q1173*H1173</f>
        <v>6.2207999999999994E-3</v>
      </c>
      <c r="S1173" s="183">
        <v>0</v>
      </c>
      <c r="T1173" s="184">
        <f>S1173*H1173</f>
        <v>0</v>
      </c>
      <c r="U1173" s="35"/>
      <c r="V1173" s="35"/>
      <c r="W1173" s="35"/>
      <c r="X1173" s="35"/>
      <c r="Y1173" s="35"/>
      <c r="Z1173" s="35"/>
      <c r="AA1173" s="35"/>
      <c r="AB1173" s="35"/>
      <c r="AC1173" s="35"/>
      <c r="AD1173" s="35"/>
      <c r="AE1173" s="35"/>
      <c r="AR1173" s="185" t="s">
        <v>276</v>
      </c>
      <c r="AT1173" s="185" t="s">
        <v>172</v>
      </c>
      <c r="AU1173" s="185" t="s">
        <v>84</v>
      </c>
      <c r="AY1173" s="18" t="s">
        <v>170</v>
      </c>
      <c r="BE1173" s="186">
        <f>IF(N1173="základní",J1173,0)</f>
        <v>0</v>
      </c>
      <c r="BF1173" s="186">
        <f>IF(N1173="snížená",J1173,0)</f>
        <v>0</v>
      </c>
      <c r="BG1173" s="186">
        <f>IF(N1173="zákl. přenesená",J1173,0)</f>
        <v>0</v>
      </c>
      <c r="BH1173" s="186">
        <f>IF(N1173="sníž. přenesená",J1173,0)</f>
        <v>0</v>
      </c>
      <c r="BI1173" s="186">
        <f>IF(N1173="nulová",J1173,0)</f>
        <v>0</v>
      </c>
      <c r="BJ1173" s="18" t="s">
        <v>82</v>
      </c>
      <c r="BK1173" s="186">
        <f>ROUND(I1173*H1173,2)</f>
        <v>0</v>
      </c>
      <c r="BL1173" s="18" t="s">
        <v>276</v>
      </c>
      <c r="BM1173" s="185" t="s">
        <v>4051</v>
      </c>
    </row>
    <row r="1174" spans="1:65" s="2" customFormat="1" ht="78" x14ac:dyDescent="0.2">
      <c r="A1174" s="35"/>
      <c r="B1174" s="36"/>
      <c r="C1174" s="37"/>
      <c r="D1174" s="187" t="s">
        <v>179</v>
      </c>
      <c r="E1174" s="37"/>
      <c r="F1174" s="188" t="s">
        <v>2310</v>
      </c>
      <c r="G1174" s="37"/>
      <c r="H1174" s="37"/>
      <c r="I1174" s="189"/>
      <c r="J1174" s="37"/>
      <c r="K1174" s="37"/>
      <c r="L1174" s="40"/>
      <c r="M1174" s="190"/>
      <c r="N1174" s="191"/>
      <c r="O1174" s="65"/>
      <c r="P1174" s="65"/>
      <c r="Q1174" s="65"/>
      <c r="R1174" s="65"/>
      <c r="S1174" s="65"/>
      <c r="T1174" s="66"/>
      <c r="U1174" s="35"/>
      <c r="V1174" s="35"/>
      <c r="W1174" s="35"/>
      <c r="X1174" s="35"/>
      <c r="Y1174" s="35"/>
      <c r="Z1174" s="35"/>
      <c r="AA1174" s="35"/>
      <c r="AB1174" s="35"/>
      <c r="AC1174" s="35"/>
      <c r="AD1174" s="35"/>
      <c r="AE1174" s="35"/>
      <c r="AT1174" s="18" t="s">
        <v>179</v>
      </c>
      <c r="AU1174" s="18" t="s">
        <v>84</v>
      </c>
    </row>
    <row r="1175" spans="1:65" s="13" customFormat="1" x14ac:dyDescent="0.2">
      <c r="B1175" s="192"/>
      <c r="C1175" s="193"/>
      <c r="D1175" s="187" t="s">
        <v>181</v>
      </c>
      <c r="E1175" s="194" t="s">
        <v>19</v>
      </c>
      <c r="F1175" s="195" t="s">
        <v>4052</v>
      </c>
      <c r="G1175" s="193"/>
      <c r="H1175" s="196">
        <v>23.04</v>
      </c>
      <c r="I1175" s="197"/>
      <c r="J1175" s="193"/>
      <c r="K1175" s="193"/>
      <c r="L1175" s="198"/>
      <c r="M1175" s="199"/>
      <c r="N1175" s="200"/>
      <c r="O1175" s="200"/>
      <c r="P1175" s="200"/>
      <c r="Q1175" s="200"/>
      <c r="R1175" s="200"/>
      <c r="S1175" s="200"/>
      <c r="T1175" s="201"/>
      <c r="AT1175" s="202" t="s">
        <v>181</v>
      </c>
      <c r="AU1175" s="202" t="s">
        <v>84</v>
      </c>
      <c r="AV1175" s="13" t="s">
        <v>84</v>
      </c>
      <c r="AW1175" s="13" t="s">
        <v>35</v>
      </c>
      <c r="AX1175" s="13" t="s">
        <v>74</v>
      </c>
      <c r="AY1175" s="202" t="s">
        <v>170</v>
      </c>
    </row>
    <row r="1176" spans="1:65" s="2" customFormat="1" ht="24" x14ac:dyDescent="0.2">
      <c r="A1176" s="35"/>
      <c r="B1176" s="36"/>
      <c r="C1176" s="214" t="s">
        <v>2200</v>
      </c>
      <c r="D1176" s="214" t="s">
        <v>239</v>
      </c>
      <c r="E1176" s="215" t="s">
        <v>4053</v>
      </c>
      <c r="F1176" s="216" t="s">
        <v>4054</v>
      </c>
      <c r="G1176" s="217" t="s">
        <v>439</v>
      </c>
      <c r="H1176" s="218">
        <v>8</v>
      </c>
      <c r="I1176" s="219"/>
      <c r="J1176" s="220">
        <f>ROUND(I1176*H1176,2)</f>
        <v>0</v>
      </c>
      <c r="K1176" s="216" t="s">
        <v>19</v>
      </c>
      <c r="L1176" s="221"/>
      <c r="M1176" s="222" t="s">
        <v>19</v>
      </c>
      <c r="N1176" s="223" t="s">
        <v>45</v>
      </c>
      <c r="O1176" s="65"/>
      <c r="P1176" s="183">
        <f>O1176*H1176</f>
        <v>0</v>
      </c>
      <c r="Q1176" s="183">
        <v>0</v>
      </c>
      <c r="R1176" s="183">
        <f>Q1176*H1176</f>
        <v>0</v>
      </c>
      <c r="S1176" s="183">
        <v>0</v>
      </c>
      <c r="T1176" s="184">
        <f>S1176*H1176</f>
        <v>0</v>
      </c>
      <c r="U1176" s="35"/>
      <c r="V1176" s="35"/>
      <c r="W1176" s="35"/>
      <c r="X1176" s="35"/>
      <c r="Y1176" s="35"/>
      <c r="Z1176" s="35"/>
      <c r="AA1176" s="35"/>
      <c r="AB1176" s="35"/>
      <c r="AC1176" s="35"/>
      <c r="AD1176" s="35"/>
      <c r="AE1176" s="35"/>
      <c r="AR1176" s="185" t="s">
        <v>426</v>
      </c>
      <c r="AT1176" s="185" t="s">
        <v>239</v>
      </c>
      <c r="AU1176" s="185" t="s">
        <v>84</v>
      </c>
      <c r="AY1176" s="18" t="s">
        <v>170</v>
      </c>
      <c r="BE1176" s="186">
        <f>IF(N1176="základní",J1176,0)</f>
        <v>0</v>
      </c>
      <c r="BF1176" s="186">
        <f>IF(N1176="snížená",J1176,0)</f>
        <v>0</v>
      </c>
      <c r="BG1176" s="186">
        <f>IF(N1176="zákl. přenesená",J1176,0)</f>
        <v>0</v>
      </c>
      <c r="BH1176" s="186">
        <f>IF(N1176="sníž. přenesená",J1176,0)</f>
        <v>0</v>
      </c>
      <c r="BI1176" s="186">
        <f>IF(N1176="nulová",J1176,0)</f>
        <v>0</v>
      </c>
      <c r="BJ1176" s="18" t="s">
        <v>82</v>
      </c>
      <c r="BK1176" s="186">
        <f>ROUND(I1176*H1176,2)</f>
        <v>0</v>
      </c>
      <c r="BL1176" s="18" t="s">
        <v>276</v>
      </c>
      <c r="BM1176" s="185" t="s">
        <v>4055</v>
      </c>
    </row>
    <row r="1177" spans="1:65" s="13" customFormat="1" x14ac:dyDescent="0.2">
      <c r="B1177" s="192"/>
      <c r="C1177" s="193"/>
      <c r="D1177" s="187" t="s">
        <v>181</v>
      </c>
      <c r="E1177" s="194" t="s">
        <v>19</v>
      </c>
      <c r="F1177" s="195" t="s">
        <v>4056</v>
      </c>
      <c r="G1177" s="193"/>
      <c r="H1177" s="196">
        <v>8</v>
      </c>
      <c r="I1177" s="197"/>
      <c r="J1177" s="193"/>
      <c r="K1177" s="193"/>
      <c r="L1177" s="198"/>
      <c r="M1177" s="199"/>
      <c r="N1177" s="200"/>
      <c r="O1177" s="200"/>
      <c r="P1177" s="200"/>
      <c r="Q1177" s="200"/>
      <c r="R1177" s="200"/>
      <c r="S1177" s="200"/>
      <c r="T1177" s="201"/>
      <c r="AT1177" s="202" t="s">
        <v>181</v>
      </c>
      <c r="AU1177" s="202" t="s">
        <v>84</v>
      </c>
      <c r="AV1177" s="13" t="s">
        <v>84</v>
      </c>
      <c r="AW1177" s="13" t="s">
        <v>35</v>
      </c>
      <c r="AX1177" s="13" t="s">
        <v>74</v>
      </c>
      <c r="AY1177" s="202" t="s">
        <v>170</v>
      </c>
    </row>
    <row r="1178" spans="1:65" s="2" customFormat="1" ht="21.75" customHeight="1" x14ac:dyDescent="0.2">
      <c r="A1178" s="35"/>
      <c r="B1178" s="36"/>
      <c r="C1178" s="174" t="s">
        <v>2206</v>
      </c>
      <c r="D1178" s="174" t="s">
        <v>172</v>
      </c>
      <c r="E1178" s="175" t="s">
        <v>2323</v>
      </c>
      <c r="F1178" s="176" t="s">
        <v>2324</v>
      </c>
      <c r="G1178" s="177" t="s">
        <v>248</v>
      </c>
      <c r="H1178" s="178">
        <v>19.8</v>
      </c>
      <c r="I1178" s="179"/>
      <c r="J1178" s="180">
        <f>ROUND(I1178*H1178,2)</f>
        <v>0</v>
      </c>
      <c r="K1178" s="176" t="s">
        <v>176</v>
      </c>
      <c r="L1178" s="40"/>
      <c r="M1178" s="181" t="s">
        <v>19</v>
      </c>
      <c r="N1178" s="182" t="s">
        <v>45</v>
      </c>
      <c r="O1178" s="65"/>
      <c r="P1178" s="183">
        <f>O1178*H1178</f>
        <v>0</v>
      </c>
      <c r="Q1178" s="183">
        <v>2.5999999999999998E-4</v>
      </c>
      <c r="R1178" s="183">
        <f>Q1178*H1178</f>
        <v>5.1479999999999998E-3</v>
      </c>
      <c r="S1178" s="183">
        <v>0</v>
      </c>
      <c r="T1178" s="184">
        <f>S1178*H1178</f>
        <v>0</v>
      </c>
      <c r="U1178" s="35"/>
      <c r="V1178" s="35"/>
      <c r="W1178" s="35"/>
      <c r="X1178" s="35"/>
      <c r="Y1178" s="35"/>
      <c r="Z1178" s="35"/>
      <c r="AA1178" s="35"/>
      <c r="AB1178" s="35"/>
      <c r="AC1178" s="35"/>
      <c r="AD1178" s="35"/>
      <c r="AE1178" s="35"/>
      <c r="AR1178" s="185" t="s">
        <v>276</v>
      </c>
      <c r="AT1178" s="185" t="s">
        <v>172</v>
      </c>
      <c r="AU1178" s="185" t="s">
        <v>84</v>
      </c>
      <c r="AY1178" s="18" t="s">
        <v>170</v>
      </c>
      <c r="BE1178" s="186">
        <f>IF(N1178="základní",J1178,0)</f>
        <v>0</v>
      </c>
      <c r="BF1178" s="186">
        <f>IF(N1178="snížená",J1178,0)</f>
        <v>0</v>
      </c>
      <c r="BG1178" s="186">
        <f>IF(N1178="zákl. přenesená",J1178,0)</f>
        <v>0</v>
      </c>
      <c r="BH1178" s="186">
        <f>IF(N1178="sníž. přenesená",J1178,0)</f>
        <v>0</v>
      </c>
      <c r="BI1178" s="186">
        <f>IF(N1178="nulová",J1178,0)</f>
        <v>0</v>
      </c>
      <c r="BJ1178" s="18" t="s">
        <v>82</v>
      </c>
      <c r="BK1178" s="186">
        <f>ROUND(I1178*H1178,2)</f>
        <v>0</v>
      </c>
      <c r="BL1178" s="18" t="s">
        <v>276</v>
      </c>
      <c r="BM1178" s="185" t="s">
        <v>4057</v>
      </c>
    </row>
    <row r="1179" spans="1:65" s="2" customFormat="1" ht="78" x14ac:dyDescent="0.2">
      <c r="A1179" s="35"/>
      <c r="B1179" s="36"/>
      <c r="C1179" s="37"/>
      <c r="D1179" s="187" t="s">
        <v>179</v>
      </c>
      <c r="E1179" s="37"/>
      <c r="F1179" s="188" t="s">
        <v>2310</v>
      </c>
      <c r="G1179" s="37"/>
      <c r="H1179" s="37"/>
      <c r="I1179" s="189"/>
      <c r="J1179" s="37"/>
      <c r="K1179" s="37"/>
      <c r="L1179" s="40"/>
      <c r="M1179" s="190"/>
      <c r="N1179" s="191"/>
      <c r="O1179" s="65"/>
      <c r="P1179" s="65"/>
      <c r="Q1179" s="65"/>
      <c r="R1179" s="65"/>
      <c r="S1179" s="65"/>
      <c r="T1179" s="66"/>
      <c r="U1179" s="35"/>
      <c r="V1179" s="35"/>
      <c r="W1179" s="35"/>
      <c r="X1179" s="35"/>
      <c r="Y1179" s="35"/>
      <c r="Z1179" s="35"/>
      <c r="AA1179" s="35"/>
      <c r="AB1179" s="35"/>
      <c r="AC1179" s="35"/>
      <c r="AD1179" s="35"/>
      <c r="AE1179" s="35"/>
      <c r="AT1179" s="18" t="s">
        <v>179</v>
      </c>
      <c r="AU1179" s="18" t="s">
        <v>84</v>
      </c>
    </row>
    <row r="1180" spans="1:65" s="13" customFormat="1" x14ac:dyDescent="0.2">
      <c r="B1180" s="192"/>
      <c r="C1180" s="193"/>
      <c r="D1180" s="187" t="s">
        <v>181</v>
      </c>
      <c r="E1180" s="194" t="s">
        <v>19</v>
      </c>
      <c r="F1180" s="195" t="s">
        <v>4058</v>
      </c>
      <c r="G1180" s="193"/>
      <c r="H1180" s="196">
        <v>3.96</v>
      </c>
      <c r="I1180" s="197"/>
      <c r="J1180" s="193"/>
      <c r="K1180" s="193"/>
      <c r="L1180" s="198"/>
      <c r="M1180" s="199"/>
      <c r="N1180" s="200"/>
      <c r="O1180" s="200"/>
      <c r="P1180" s="200"/>
      <c r="Q1180" s="200"/>
      <c r="R1180" s="200"/>
      <c r="S1180" s="200"/>
      <c r="T1180" s="201"/>
      <c r="AT1180" s="202" t="s">
        <v>181</v>
      </c>
      <c r="AU1180" s="202" t="s">
        <v>84</v>
      </c>
      <c r="AV1180" s="13" t="s">
        <v>84</v>
      </c>
      <c r="AW1180" s="13" t="s">
        <v>35</v>
      </c>
      <c r="AX1180" s="13" t="s">
        <v>74</v>
      </c>
      <c r="AY1180" s="202" t="s">
        <v>170</v>
      </c>
    </row>
    <row r="1181" spans="1:65" s="13" customFormat="1" x14ac:dyDescent="0.2">
      <c r="B1181" s="192"/>
      <c r="C1181" s="193"/>
      <c r="D1181" s="187" t="s">
        <v>181</v>
      </c>
      <c r="E1181" s="194" t="s">
        <v>19</v>
      </c>
      <c r="F1181" s="195" t="s">
        <v>4059</v>
      </c>
      <c r="G1181" s="193"/>
      <c r="H1181" s="196">
        <v>10.56</v>
      </c>
      <c r="I1181" s="197"/>
      <c r="J1181" s="193"/>
      <c r="K1181" s="193"/>
      <c r="L1181" s="198"/>
      <c r="M1181" s="199"/>
      <c r="N1181" s="200"/>
      <c r="O1181" s="200"/>
      <c r="P1181" s="200"/>
      <c r="Q1181" s="200"/>
      <c r="R1181" s="200"/>
      <c r="S1181" s="200"/>
      <c r="T1181" s="201"/>
      <c r="AT1181" s="202" t="s">
        <v>181</v>
      </c>
      <c r="AU1181" s="202" t="s">
        <v>84</v>
      </c>
      <c r="AV1181" s="13" t="s">
        <v>84</v>
      </c>
      <c r="AW1181" s="13" t="s">
        <v>35</v>
      </c>
      <c r="AX1181" s="13" t="s">
        <v>74</v>
      </c>
      <c r="AY1181" s="202" t="s">
        <v>170</v>
      </c>
    </row>
    <row r="1182" spans="1:65" s="13" customFormat="1" x14ac:dyDescent="0.2">
      <c r="B1182" s="192"/>
      <c r="C1182" s="193"/>
      <c r="D1182" s="187" t="s">
        <v>181</v>
      </c>
      <c r="E1182" s="194" t="s">
        <v>19</v>
      </c>
      <c r="F1182" s="195" t="s">
        <v>4060</v>
      </c>
      <c r="G1182" s="193"/>
      <c r="H1182" s="196">
        <v>5.28</v>
      </c>
      <c r="I1182" s="197"/>
      <c r="J1182" s="193"/>
      <c r="K1182" s="193"/>
      <c r="L1182" s="198"/>
      <c r="M1182" s="199"/>
      <c r="N1182" s="200"/>
      <c r="O1182" s="200"/>
      <c r="P1182" s="200"/>
      <c r="Q1182" s="200"/>
      <c r="R1182" s="200"/>
      <c r="S1182" s="200"/>
      <c r="T1182" s="201"/>
      <c r="AT1182" s="202" t="s">
        <v>181</v>
      </c>
      <c r="AU1182" s="202" t="s">
        <v>84</v>
      </c>
      <c r="AV1182" s="13" t="s">
        <v>84</v>
      </c>
      <c r="AW1182" s="13" t="s">
        <v>35</v>
      </c>
      <c r="AX1182" s="13" t="s">
        <v>74</v>
      </c>
      <c r="AY1182" s="202" t="s">
        <v>170</v>
      </c>
    </row>
    <row r="1183" spans="1:65" s="2" customFormat="1" ht="24" x14ac:dyDescent="0.2">
      <c r="A1183" s="35"/>
      <c r="B1183" s="36"/>
      <c r="C1183" s="214" t="s">
        <v>2210</v>
      </c>
      <c r="D1183" s="214" t="s">
        <v>239</v>
      </c>
      <c r="E1183" s="215" t="s">
        <v>4061</v>
      </c>
      <c r="F1183" s="216" t="s">
        <v>4062</v>
      </c>
      <c r="G1183" s="217" t="s">
        <v>439</v>
      </c>
      <c r="H1183" s="218">
        <v>3</v>
      </c>
      <c r="I1183" s="219"/>
      <c r="J1183" s="220">
        <f>ROUND(I1183*H1183,2)</f>
        <v>0</v>
      </c>
      <c r="K1183" s="216" t="s">
        <v>19</v>
      </c>
      <c r="L1183" s="221"/>
      <c r="M1183" s="222" t="s">
        <v>19</v>
      </c>
      <c r="N1183" s="223" t="s">
        <v>45</v>
      </c>
      <c r="O1183" s="65"/>
      <c r="P1183" s="183">
        <f>O1183*H1183</f>
        <v>0</v>
      </c>
      <c r="Q1183" s="183">
        <v>0</v>
      </c>
      <c r="R1183" s="183">
        <f>Q1183*H1183</f>
        <v>0</v>
      </c>
      <c r="S1183" s="183">
        <v>0</v>
      </c>
      <c r="T1183" s="184">
        <f>S1183*H1183</f>
        <v>0</v>
      </c>
      <c r="U1183" s="35"/>
      <c r="V1183" s="35"/>
      <c r="W1183" s="35"/>
      <c r="X1183" s="35"/>
      <c r="Y1183" s="35"/>
      <c r="Z1183" s="35"/>
      <c r="AA1183" s="35"/>
      <c r="AB1183" s="35"/>
      <c r="AC1183" s="35"/>
      <c r="AD1183" s="35"/>
      <c r="AE1183" s="35"/>
      <c r="AR1183" s="185" t="s">
        <v>426</v>
      </c>
      <c r="AT1183" s="185" t="s">
        <v>239</v>
      </c>
      <c r="AU1183" s="185" t="s">
        <v>84</v>
      </c>
      <c r="AY1183" s="18" t="s">
        <v>170</v>
      </c>
      <c r="BE1183" s="186">
        <f>IF(N1183="základní",J1183,0)</f>
        <v>0</v>
      </c>
      <c r="BF1183" s="186">
        <f>IF(N1183="snížená",J1183,0)</f>
        <v>0</v>
      </c>
      <c r="BG1183" s="186">
        <f>IF(N1183="zákl. přenesená",J1183,0)</f>
        <v>0</v>
      </c>
      <c r="BH1183" s="186">
        <f>IF(N1183="sníž. přenesená",J1183,0)</f>
        <v>0</v>
      </c>
      <c r="BI1183" s="186">
        <f>IF(N1183="nulová",J1183,0)</f>
        <v>0</v>
      </c>
      <c r="BJ1183" s="18" t="s">
        <v>82</v>
      </c>
      <c r="BK1183" s="186">
        <f>ROUND(I1183*H1183,2)</f>
        <v>0</v>
      </c>
      <c r="BL1183" s="18" t="s">
        <v>276</v>
      </c>
      <c r="BM1183" s="185" t="s">
        <v>4063</v>
      </c>
    </row>
    <row r="1184" spans="1:65" s="13" customFormat="1" x14ac:dyDescent="0.2">
      <c r="B1184" s="192"/>
      <c r="C1184" s="193"/>
      <c r="D1184" s="187" t="s">
        <v>181</v>
      </c>
      <c r="E1184" s="194" t="s">
        <v>19</v>
      </c>
      <c r="F1184" s="195" t="s">
        <v>4064</v>
      </c>
      <c r="G1184" s="193"/>
      <c r="H1184" s="196">
        <v>3</v>
      </c>
      <c r="I1184" s="197"/>
      <c r="J1184" s="193"/>
      <c r="K1184" s="193"/>
      <c r="L1184" s="198"/>
      <c r="M1184" s="199"/>
      <c r="N1184" s="200"/>
      <c r="O1184" s="200"/>
      <c r="P1184" s="200"/>
      <c r="Q1184" s="200"/>
      <c r="R1184" s="200"/>
      <c r="S1184" s="200"/>
      <c r="T1184" s="201"/>
      <c r="AT1184" s="202" t="s">
        <v>181</v>
      </c>
      <c r="AU1184" s="202" t="s">
        <v>84</v>
      </c>
      <c r="AV1184" s="13" t="s">
        <v>84</v>
      </c>
      <c r="AW1184" s="13" t="s">
        <v>35</v>
      </c>
      <c r="AX1184" s="13" t="s">
        <v>74</v>
      </c>
      <c r="AY1184" s="202" t="s">
        <v>170</v>
      </c>
    </row>
    <row r="1185" spans="1:65" s="2" customFormat="1" ht="24" x14ac:dyDescent="0.2">
      <c r="A1185" s="35"/>
      <c r="B1185" s="36"/>
      <c r="C1185" s="214" t="s">
        <v>2215</v>
      </c>
      <c r="D1185" s="214" t="s">
        <v>239</v>
      </c>
      <c r="E1185" s="215" t="s">
        <v>4065</v>
      </c>
      <c r="F1185" s="216" t="s">
        <v>4066</v>
      </c>
      <c r="G1185" s="217" t="s">
        <v>439</v>
      </c>
      <c r="H1185" s="218">
        <v>4</v>
      </c>
      <c r="I1185" s="219"/>
      <c r="J1185" s="220">
        <f>ROUND(I1185*H1185,2)</f>
        <v>0</v>
      </c>
      <c r="K1185" s="216" t="s">
        <v>19</v>
      </c>
      <c r="L1185" s="221"/>
      <c r="M1185" s="222" t="s">
        <v>19</v>
      </c>
      <c r="N1185" s="223" t="s">
        <v>45</v>
      </c>
      <c r="O1185" s="65"/>
      <c r="P1185" s="183">
        <f>O1185*H1185</f>
        <v>0</v>
      </c>
      <c r="Q1185" s="183">
        <v>0</v>
      </c>
      <c r="R1185" s="183">
        <f>Q1185*H1185</f>
        <v>0</v>
      </c>
      <c r="S1185" s="183">
        <v>0</v>
      </c>
      <c r="T1185" s="184">
        <f>S1185*H1185</f>
        <v>0</v>
      </c>
      <c r="U1185" s="35"/>
      <c r="V1185" s="35"/>
      <c r="W1185" s="35"/>
      <c r="X1185" s="35"/>
      <c r="Y1185" s="35"/>
      <c r="Z1185" s="35"/>
      <c r="AA1185" s="35"/>
      <c r="AB1185" s="35"/>
      <c r="AC1185" s="35"/>
      <c r="AD1185" s="35"/>
      <c r="AE1185" s="35"/>
      <c r="AR1185" s="185" t="s">
        <v>426</v>
      </c>
      <c r="AT1185" s="185" t="s">
        <v>239</v>
      </c>
      <c r="AU1185" s="185" t="s">
        <v>84</v>
      </c>
      <c r="AY1185" s="18" t="s">
        <v>170</v>
      </c>
      <c r="BE1185" s="186">
        <f>IF(N1185="základní",J1185,0)</f>
        <v>0</v>
      </c>
      <c r="BF1185" s="186">
        <f>IF(N1185="snížená",J1185,0)</f>
        <v>0</v>
      </c>
      <c r="BG1185" s="186">
        <f>IF(N1185="zákl. přenesená",J1185,0)</f>
        <v>0</v>
      </c>
      <c r="BH1185" s="186">
        <f>IF(N1185="sníž. přenesená",J1185,0)</f>
        <v>0</v>
      </c>
      <c r="BI1185" s="186">
        <f>IF(N1185="nulová",J1185,0)</f>
        <v>0</v>
      </c>
      <c r="BJ1185" s="18" t="s">
        <v>82</v>
      </c>
      <c r="BK1185" s="186">
        <f>ROUND(I1185*H1185,2)</f>
        <v>0</v>
      </c>
      <c r="BL1185" s="18" t="s">
        <v>276</v>
      </c>
      <c r="BM1185" s="185" t="s">
        <v>4067</v>
      </c>
    </row>
    <row r="1186" spans="1:65" s="13" customFormat="1" x14ac:dyDescent="0.2">
      <c r="B1186" s="192"/>
      <c r="C1186" s="193"/>
      <c r="D1186" s="187" t="s">
        <v>181</v>
      </c>
      <c r="E1186" s="194" t="s">
        <v>19</v>
      </c>
      <c r="F1186" s="195" t="s">
        <v>4068</v>
      </c>
      <c r="G1186" s="193"/>
      <c r="H1186" s="196">
        <v>4</v>
      </c>
      <c r="I1186" s="197"/>
      <c r="J1186" s="193"/>
      <c r="K1186" s="193"/>
      <c r="L1186" s="198"/>
      <c r="M1186" s="199"/>
      <c r="N1186" s="200"/>
      <c r="O1186" s="200"/>
      <c r="P1186" s="200"/>
      <c r="Q1186" s="200"/>
      <c r="R1186" s="200"/>
      <c r="S1186" s="200"/>
      <c r="T1186" s="201"/>
      <c r="AT1186" s="202" t="s">
        <v>181</v>
      </c>
      <c r="AU1186" s="202" t="s">
        <v>84</v>
      </c>
      <c r="AV1186" s="13" t="s">
        <v>84</v>
      </c>
      <c r="AW1186" s="13" t="s">
        <v>35</v>
      </c>
      <c r="AX1186" s="13" t="s">
        <v>74</v>
      </c>
      <c r="AY1186" s="202" t="s">
        <v>170</v>
      </c>
    </row>
    <row r="1187" spans="1:65" s="2" customFormat="1" ht="24" x14ac:dyDescent="0.2">
      <c r="A1187" s="35"/>
      <c r="B1187" s="36"/>
      <c r="C1187" s="214" t="s">
        <v>2224</v>
      </c>
      <c r="D1187" s="214" t="s">
        <v>239</v>
      </c>
      <c r="E1187" s="215" t="s">
        <v>4069</v>
      </c>
      <c r="F1187" s="216" t="s">
        <v>4070</v>
      </c>
      <c r="G1187" s="217" t="s">
        <v>439</v>
      </c>
      <c r="H1187" s="218">
        <v>1</v>
      </c>
      <c r="I1187" s="219"/>
      <c r="J1187" s="220">
        <f>ROUND(I1187*H1187,2)</f>
        <v>0</v>
      </c>
      <c r="K1187" s="216" t="s">
        <v>19</v>
      </c>
      <c r="L1187" s="221"/>
      <c r="M1187" s="222" t="s">
        <v>19</v>
      </c>
      <c r="N1187" s="223" t="s">
        <v>45</v>
      </c>
      <c r="O1187" s="65"/>
      <c r="P1187" s="183">
        <f>O1187*H1187</f>
        <v>0</v>
      </c>
      <c r="Q1187" s="183">
        <v>0</v>
      </c>
      <c r="R1187" s="183">
        <f>Q1187*H1187</f>
        <v>0</v>
      </c>
      <c r="S1187" s="183">
        <v>0</v>
      </c>
      <c r="T1187" s="184">
        <f>S1187*H1187</f>
        <v>0</v>
      </c>
      <c r="U1187" s="35"/>
      <c r="V1187" s="35"/>
      <c r="W1187" s="35"/>
      <c r="X1187" s="35"/>
      <c r="Y1187" s="35"/>
      <c r="Z1187" s="35"/>
      <c r="AA1187" s="35"/>
      <c r="AB1187" s="35"/>
      <c r="AC1187" s="35"/>
      <c r="AD1187" s="35"/>
      <c r="AE1187" s="35"/>
      <c r="AR1187" s="185" t="s">
        <v>426</v>
      </c>
      <c r="AT1187" s="185" t="s">
        <v>239</v>
      </c>
      <c r="AU1187" s="185" t="s">
        <v>84</v>
      </c>
      <c r="AY1187" s="18" t="s">
        <v>170</v>
      </c>
      <c r="BE1187" s="186">
        <f>IF(N1187="základní",J1187,0)</f>
        <v>0</v>
      </c>
      <c r="BF1187" s="186">
        <f>IF(N1187="snížená",J1187,0)</f>
        <v>0</v>
      </c>
      <c r="BG1187" s="186">
        <f>IF(N1187="zákl. přenesená",J1187,0)</f>
        <v>0</v>
      </c>
      <c r="BH1187" s="186">
        <f>IF(N1187="sníž. přenesená",J1187,0)</f>
        <v>0</v>
      </c>
      <c r="BI1187" s="186">
        <f>IF(N1187="nulová",J1187,0)</f>
        <v>0</v>
      </c>
      <c r="BJ1187" s="18" t="s">
        <v>82</v>
      </c>
      <c r="BK1187" s="186">
        <f>ROUND(I1187*H1187,2)</f>
        <v>0</v>
      </c>
      <c r="BL1187" s="18" t="s">
        <v>276</v>
      </c>
      <c r="BM1187" s="185" t="s">
        <v>4071</v>
      </c>
    </row>
    <row r="1188" spans="1:65" s="13" customFormat="1" x14ac:dyDescent="0.2">
      <c r="B1188" s="192"/>
      <c r="C1188" s="193"/>
      <c r="D1188" s="187" t="s">
        <v>181</v>
      </c>
      <c r="E1188" s="194" t="s">
        <v>19</v>
      </c>
      <c r="F1188" s="195" t="s">
        <v>4072</v>
      </c>
      <c r="G1188" s="193"/>
      <c r="H1188" s="196">
        <v>1</v>
      </c>
      <c r="I1188" s="197"/>
      <c r="J1188" s="193"/>
      <c r="K1188" s="193"/>
      <c r="L1188" s="198"/>
      <c r="M1188" s="199"/>
      <c r="N1188" s="200"/>
      <c r="O1188" s="200"/>
      <c r="P1188" s="200"/>
      <c r="Q1188" s="200"/>
      <c r="R1188" s="200"/>
      <c r="S1188" s="200"/>
      <c r="T1188" s="201"/>
      <c r="AT1188" s="202" t="s">
        <v>181</v>
      </c>
      <c r="AU1188" s="202" t="s">
        <v>84</v>
      </c>
      <c r="AV1188" s="13" t="s">
        <v>84</v>
      </c>
      <c r="AW1188" s="13" t="s">
        <v>35</v>
      </c>
      <c r="AX1188" s="13" t="s">
        <v>74</v>
      </c>
      <c r="AY1188" s="202" t="s">
        <v>170</v>
      </c>
    </row>
    <row r="1189" spans="1:65" s="2" customFormat="1" ht="21.75" customHeight="1" x14ac:dyDescent="0.2">
      <c r="A1189" s="35"/>
      <c r="B1189" s="36"/>
      <c r="C1189" s="174" t="s">
        <v>2228</v>
      </c>
      <c r="D1189" s="174" t="s">
        <v>172</v>
      </c>
      <c r="E1189" s="175" t="s">
        <v>2338</v>
      </c>
      <c r="F1189" s="176" t="s">
        <v>2339</v>
      </c>
      <c r="G1189" s="177" t="s">
        <v>248</v>
      </c>
      <c r="H1189" s="178">
        <v>17.82</v>
      </c>
      <c r="I1189" s="179"/>
      <c r="J1189" s="180">
        <f>ROUND(I1189*H1189,2)</f>
        <v>0</v>
      </c>
      <c r="K1189" s="176" t="s">
        <v>176</v>
      </c>
      <c r="L1189" s="40"/>
      <c r="M1189" s="181" t="s">
        <v>19</v>
      </c>
      <c r="N1189" s="182" t="s">
        <v>45</v>
      </c>
      <c r="O1189" s="65"/>
      <c r="P1189" s="183">
        <f>O1189*H1189</f>
        <v>0</v>
      </c>
      <c r="Q1189" s="183">
        <v>2.7E-4</v>
      </c>
      <c r="R1189" s="183">
        <f>Q1189*H1189</f>
        <v>4.8114000000000004E-3</v>
      </c>
      <c r="S1189" s="183">
        <v>0</v>
      </c>
      <c r="T1189" s="184">
        <f>S1189*H1189</f>
        <v>0</v>
      </c>
      <c r="U1189" s="35"/>
      <c r="V1189" s="35"/>
      <c r="W1189" s="35"/>
      <c r="X1189" s="35"/>
      <c r="Y1189" s="35"/>
      <c r="Z1189" s="35"/>
      <c r="AA1189" s="35"/>
      <c r="AB1189" s="35"/>
      <c r="AC1189" s="35"/>
      <c r="AD1189" s="35"/>
      <c r="AE1189" s="35"/>
      <c r="AR1189" s="185" t="s">
        <v>276</v>
      </c>
      <c r="AT1189" s="185" t="s">
        <v>172</v>
      </c>
      <c r="AU1189" s="185" t="s">
        <v>84</v>
      </c>
      <c r="AY1189" s="18" t="s">
        <v>170</v>
      </c>
      <c r="BE1189" s="186">
        <f>IF(N1189="základní",J1189,0)</f>
        <v>0</v>
      </c>
      <c r="BF1189" s="186">
        <f>IF(N1189="snížená",J1189,0)</f>
        <v>0</v>
      </c>
      <c r="BG1189" s="186">
        <f>IF(N1189="zákl. přenesená",J1189,0)</f>
        <v>0</v>
      </c>
      <c r="BH1189" s="186">
        <f>IF(N1189="sníž. přenesená",J1189,0)</f>
        <v>0</v>
      </c>
      <c r="BI1189" s="186">
        <f>IF(N1189="nulová",J1189,0)</f>
        <v>0</v>
      </c>
      <c r="BJ1189" s="18" t="s">
        <v>82</v>
      </c>
      <c r="BK1189" s="186">
        <f>ROUND(I1189*H1189,2)</f>
        <v>0</v>
      </c>
      <c r="BL1189" s="18" t="s">
        <v>276</v>
      </c>
      <c r="BM1189" s="185" t="s">
        <v>4073</v>
      </c>
    </row>
    <row r="1190" spans="1:65" s="2" customFormat="1" ht="78" x14ac:dyDescent="0.2">
      <c r="A1190" s="35"/>
      <c r="B1190" s="36"/>
      <c r="C1190" s="37"/>
      <c r="D1190" s="187" t="s">
        <v>179</v>
      </c>
      <c r="E1190" s="37"/>
      <c r="F1190" s="188" t="s">
        <v>2310</v>
      </c>
      <c r="G1190" s="37"/>
      <c r="H1190" s="37"/>
      <c r="I1190" s="189"/>
      <c r="J1190" s="37"/>
      <c r="K1190" s="37"/>
      <c r="L1190" s="40"/>
      <c r="M1190" s="190"/>
      <c r="N1190" s="191"/>
      <c r="O1190" s="65"/>
      <c r="P1190" s="65"/>
      <c r="Q1190" s="65"/>
      <c r="R1190" s="65"/>
      <c r="S1190" s="65"/>
      <c r="T1190" s="66"/>
      <c r="U1190" s="35"/>
      <c r="V1190" s="35"/>
      <c r="W1190" s="35"/>
      <c r="X1190" s="35"/>
      <c r="Y1190" s="35"/>
      <c r="Z1190" s="35"/>
      <c r="AA1190" s="35"/>
      <c r="AB1190" s="35"/>
      <c r="AC1190" s="35"/>
      <c r="AD1190" s="35"/>
      <c r="AE1190" s="35"/>
      <c r="AT1190" s="18" t="s">
        <v>179</v>
      </c>
      <c r="AU1190" s="18" t="s">
        <v>84</v>
      </c>
    </row>
    <row r="1191" spans="1:65" s="13" customFormat="1" x14ac:dyDescent="0.2">
      <c r="B1191" s="192"/>
      <c r="C1191" s="193"/>
      <c r="D1191" s="187" t="s">
        <v>181</v>
      </c>
      <c r="E1191" s="194" t="s">
        <v>19</v>
      </c>
      <c r="F1191" s="195" t="s">
        <v>4074</v>
      </c>
      <c r="G1191" s="193"/>
      <c r="H1191" s="196">
        <v>17.82</v>
      </c>
      <c r="I1191" s="197"/>
      <c r="J1191" s="193"/>
      <c r="K1191" s="193"/>
      <c r="L1191" s="198"/>
      <c r="M1191" s="199"/>
      <c r="N1191" s="200"/>
      <c r="O1191" s="200"/>
      <c r="P1191" s="200"/>
      <c r="Q1191" s="200"/>
      <c r="R1191" s="200"/>
      <c r="S1191" s="200"/>
      <c r="T1191" s="201"/>
      <c r="AT1191" s="202" t="s">
        <v>181</v>
      </c>
      <c r="AU1191" s="202" t="s">
        <v>84</v>
      </c>
      <c r="AV1191" s="13" t="s">
        <v>84</v>
      </c>
      <c r="AW1191" s="13" t="s">
        <v>35</v>
      </c>
      <c r="AX1191" s="13" t="s">
        <v>74</v>
      </c>
      <c r="AY1191" s="202" t="s">
        <v>170</v>
      </c>
    </row>
    <row r="1192" spans="1:65" s="2" customFormat="1" ht="24" x14ac:dyDescent="0.2">
      <c r="A1192" s="35"/>
      <c r="B1192" s="36"/>
      <c r="C1192" s="214" t="s">
        <v>2232</v>
      </c>
      <c r="D1192" s="214" t="s">
        <v>239</v>
      </c>
      <c r="E1192" s="215" t="s">
        <v>4075</v>
      </c>
      <c r="F1192" s="216" t="s">
        <v>4076</v>
      </c>
      <c r="G1192" s="217" t="s">
        <v>439</v>
      </c>
      <c r="H1192" s="218">
        <v>11</v>
      </c>
      <c r="I1192" s="219"/>
      <c r="J1192" s="220">
        <f>ROUND(I1192*H1192,2)</f>
        <v>0</v>
      </c>
      <c r="K1192" s="216" t="s">
        <v>19</v>
      </c>
      <c r="L1192" s="221"/>
      <c r="M1192" s="222" t="s">
        <v>19</v>
      </c>
      <c r="N1192" s="223" t="s">
        <v>45</v>
      </c>
      <c r="O1192" s="65"/>
      <c r="P1192" s="183">
        <f>O1192*H1192</f>
        <v>0</v>
      </c>
      <c r="Q1192" s="183">
        <v>0</v>
      </c>
      <c r="R1192" s="183">
        <f>Q1192*H1192</f>
        <v>0</v>
      </c>
      <c r="S1192" s="183">
        <v>0</v>
      </c>
      <c r="T1192" s="184">
        <f>S1192*H1192</f>
        <v>0</v>
      </c>
      <c r="U1192" s="35"/>
      <c r="V1192" s="35"/>
      <c r="W1192" s="35"/>
      <c r="X1192" s="35"/>
      <c r="Y1192" s="35"/>
      <c r="Z1192" s="35"/>
      <c r="AA1192" s="35"/>
      <c r="AB1192" s="35"/>
      <c r="AC1192" s="35"/>
      <c r="AD1192" s="35"/>
      <c r="AE1192" s="35"/>
      <c r="AR1192" s="185" t="s">
        <v>426</v>
      </c>
      <c r="AT1192" s="185" t="s">
        <v>239</v>
      </c>
      <c r="AU1192" s="185" t="s">
        <v>84</v>
      </c>
      <c r="AY1192" s="18" t="s">
        <v>170</v>
      </c>
      <c r="BE1192" s="186">
        <f>IF(N1192="základní",J1192,0)</f>
        <v>0</v>
      </c>
      <c r="BF1192" s="186">
        <f>IF(N1192="snížená",J1192,0)</f>
        <v>0</v>
      </c>
      <c r="BG1192" s="186">
        <f>IF(N1192="zákl. přenesená",J1192,0)</f>
        <v>0</v>
      </c>
      <c r="BH1192" s="186">
        <f>IF(N1192="sníž. přenesená",J1192,0)</f>
        <v>0</v>
      </c>
      <c r="BI1192" s="186">
        <f>IF(N1192="nulová",J1192,0)</f>
        <v>0</v>
      </c>
      <c r="BJ1192" s="18" t="s">
        <v>82</v>
      </c>
      <c r="BK1192" s="186">
        <f>ROUND(I1192*H1192,2)</f>
        <v>0</v>
      </c>
      <c r="BL1192" s="18" t="s">
        <v>276</v>
      </c>
      <c r="BM1192" s="185" t="s">
        <v>4077</v>
      </c>
    </row>
    <row r="1193" spans="1:65" s="13" customFormat="1" x14ac:dyDescent="0.2">
      <c r="B1193" s="192"/>
      <c r="C1193" s="193"/>
      <c r="D1193" s="187" t="s">
        <v>181</v>
      </c>
      <c r="E1193" s="194" t="s">
        <v>19</v>
      </c>
      <c r="F1193" s="195" t="s">
        <v>4078</v>
      </c>
      <c r="G1193" s="193"/>
      <c r="H1193" s="196">
        <v>11</v>
      </c>
      <c r="I1193" s="197"/>
      <c r="J1193" s="193"/>
      <c r="K1193" s="193"/>
      <c r="L1193" s="198"/>
      <c r="M1193" s="199"/>
      <c r="N1193" s="200"/>
      <c r="O1193" s="200"/>
      <c r="P1193" s="200"/>
      <c r="Q1193" s="200"/>
      <c r="R1193" s="200"/>
      <c r="S1193" s="200"/>
      <c r="T1193" s="201"/>
      <c r="AT1193" s="202" t="s">
        <v>181</v>
      </c>
      <c r="AU1193" s="202" t="s">
        <v>84</v>
      </c>
      <c r="AV1193" s="13" t="s">
        <v>84</v>
      </c>
      <c r="AW1193" s="13" t="s">
        <v>35</v>
      </c>
      <c r="AX1193" s="13" t="s">
        <v>74</v>
      </c>
      <c r="AY1193" s="202" t="s">
        <v>170</v>
      </c>
    </row>
    <row r="1194" spans="1:65" s="2" customFormat="1" ht="16.5" customHeight="1" x14ac:dyDescent="0.2">
      <c r="A1194" s="35"/>
      <c r="B1194" s="36"/>
      <c r="C1194" s="174" t="s">
        <v>2236</v>
      </c>
      <c r="D1194" s="174" t="s">
        <v>172</v>
      </c>
      <c r="E1194" s="175" t="s">
        <v>2359</v>
      </c>
      <c r="F1194" s="176" t="s">
        <v>2360</v>
      </c>
      <c r="G1194" s="177" t="s">
        <v>439</v>
      </c>
      <c r="H1194" s="178">
        <v>12</v>
      </c>
      <c r="I1194" s="179"/>
      <c r="J1194" s="180">
        <f>ROUND(I1194*H1194,2)</f>
        <v>0</v>
      </c>
      <c r="K1194" s="176" t="s">
        <v>176</v>
      </c>
      <c r="L1194" s="40"/>
      <c r="M1194" s="181" t="s">
        <v>19</v>
      </c>
      <c r="N1194" s="182" t="s">
        <v>45</v>
      </c>
      <c r="O1194" s="65"/>
      <c r="P1194" s="183">
        <f>O1194*H1194</f>
        <v>0</v>
      </c>
      <c r="Q1194" s="183">
        <v>2.7E-4</v>
      </c>
      <c r="R1194" s="183">
        <f>Q1194*H1194</f>
        <v>3.2399999999999998E-3</v>
      </c>
      <c r="S1194" s="183">
        <v>0</v>
      </c>
      <c r="T1194" s="184">
        <f>S1194*H1194</f>
        <v>0</v>
      </c>
      <c r="U1194" s="35"/>
      <c r="V1194" s="35"/>
      <c r="W1194" s="35"/>
      <c r="X1194" s="35"/>
      <c r="Y1194" s="35"/>
      <c r="Z1194" s="35"/>
      <c r="AA1194" s="35"/>
      <c r="AB1194" s="35"/>
      <c r="AC1194" s="35"/>
      <c r="AD1194" s="35"/>
      <c r="AE1194" s="35"/>
      <c r="AR1194" s="185" t="s">
        <v>276</v>
      </c>
      <c r="AT1194" s="185" t="s">
        <v>172</v>
      </c>
      <c r="AU1194" s="185" t="s">
        <v>84</v>
      </c>
      <c r="AY1194" s="18" t="s">
        <v>170</v>
      </c>
      <c r="BE1194" s="186">
        <f>IF(N1194="základní",J1194,0)</f>
        <v>0</v>
      </c>
      <c r="BF1194" s="186">
        <f>IF(N1194="snížená",J1194,0)</f>
        <v>0</v>
      </c>
      <c r="BG1194" s="186">
        <f>IF(N1194="zákl. přenesená",J1194,0)</f>
        <v>0</v>
      </c>
      <c r="BH1194" s="186">
        <f>IF(N1194="sníž. přenesená",J1194,0)</f>
        <v>0</v>
      </c>
      <c r="BI1194" s="186">
        <f>IF(N1194="nulová",J1194,0)</f>
        <v>0</v>
      </c>
      <c r="BJ1194" s="18" t="s">
        <v>82</v>
      </c>
      <c r="BK1194" s="186">
        <f>ROUND(I1194*H1194,2)</f>
        <v>0</v>
      </c>
      <c r="BL1194" s="18" t="s">
        <v>276</v>
      </c>
      <c r="BM1194" s="185" t="s">
        <v>4079</v>
      </c>
    </row>
    <row r="1195" spans="1:65" s="2" customFormat="1" ht="78" x14ac:dyDescent="0.2">
      <c r="A1195" s="35"/>
      <c r="B1195" s="36"/>
      <c r="C1195" s="37"/>
      <c r="D1195" s="187" t="s">
        <v>179</v>
      </c>
      <c r="E1195" s="37"/>
      <c r="F1195" s="188" t="s">
        <v>2310</v>
      </c>
      <c r="G1195" s="37"/>
      <c r="H1195" s="37"/>
      <c r="I1195" s="189"/>
      <c r="J1195" s="37"/>
      <c r="K1195" s="37"/>
      <c r="L1195" s="40"/>
      <c r="M1195" s="190"/>
      <c r="N1195" s="191"/>
      <c r="O1195" s="65"/>
      <c r="P1195" s="65"/>
      <c r="Q1195" s="65"/>
      <c r="R1195" s="65"/>
      <c r="S1195" s="65"/>
      <c r="T1195" s="66"/>
      <c r="U1195" s="35"/>
      <c r="V1195" s="35"/>
      <c r="W1195" s="35"/>
      <c r="X1195" s="35"/>
      <c r="Y1195" s="35"/>
      <c r="Z1195" s="35"/>
      <c r="AA1195" s="35"/>
      <c r="AB1195" s="35"/>
      <c r="AC1195" s="35"/>
      <c r="AD1195" s="35"/>
      <c r="AE1195" s="35"/>
      <c r="AT1195" s="18" t="s">
        <v>179</v>
      </c>
      <c r="AU1195" s="18" t="s">
        <v>84</v>
      </c>
    </row>
    <row r="1196" spans="1:65" s="2" customFormat="1" ht="24" x14ac:dyDescent="0.2">
      <c r="A1196" s="35"/>
      <c r="B1196" s="36"/>
      <c r="C1196" s="214" t="s">
        <v>2241</v>
      </c>
      <c r="D1196" s="214" t="s">
        <v>239</v>
      </c>
      <c r="E1196" s="215" t="s">
        <v>4080</v>
      </c>
      <c r="F1196" s="216" t="s">
        <v>4081</v>
      </c>
      <c r="G1196" s="217" t="s">
        <v>439</v>
      </c>
      <c r="H1196" s="218">
        <v>10</v>
      </c>
      <c r="I1196" s="219"/>
      <c r="J1196" s="220">
        <f>ROUND(I1196*H1196,2)</f>
        <v>0</v>
      </c>
      <c r="K1196" s="216" t="s">
        <v>19</v>
      </c>
      <c r="L1196" s="221"/>
      <c r="M1196" s="222" t="s">
        <v>19</v>
      </c>
      <c r="N1196" s="223" t="s">
        <v>45</v>
      </c>
      <c r="O1196" s="65"/>
      <c r="P1196" s="183">
        <f>O1196*H1196</f>
        <v>0</v>
      </c>
      <c r="Q1196" s="183">
        <v>0</v>
      </c>
      <c r="R1196" s="183">
        <f>Q1196*H1196</f>
        <v>0</v>
      </c>
      <c r="S1196" s="183">
        <v>0</v>
      </c>
      <c r="T1196" s="184">
        <f>S1196*H1196</f>
        <v>0</v>
      </c>
      <c r="U1196" s="35"/>
      <c r="V1196" s="35"/>
      <c r="W1196" s="35"/>
      <c r="X1196" s="35"/>
      <c r="Y1196" s="35"/>
      <c r="Z1196" s="35"/>
      <c r="AA1196" s="35"/>
      <c r="AB1196" s="35"/>
      <c r="AC1196" s="35"/>
      <c r="AD1196" s="35"/>
      <c r="AE1196" s="35"/>
      <c r="AR1196" s="185" t="s">
        <v>426</v>
      </c>
      <c r="AT1196" s="185" t="s">
        <v>239</v>
      </c>
      <c r="AU1196" s="185" t="s">
        <v>84</v>
      </c>
      <c r="AY1196" s="18" t="s">
        <v>170</v>
      </c>
      <c r="BE1196" s="186">
        <f>IF(N1196="základní",J1196,0)</f>
        <v>0</v>
      </c>
      <c r="BF1196" s="186">
        <f>IF(N1196="snížená",J1196,0)</f>
        <v>0</v>
      </c>
      <c r="BG1196" s="186">
        <f>IF(N1196="zákl. přenesená",J1196,0)</f>
        <v>0</v>
      </c>
      <c r="BH1196" s="186">
        <f>IF(N1196="sníž. přenesená",J1196,0)</f>
        <v>0</v>
      </c>
      <c r="BI1196" s="186">
        <f>IF(N1196="nulová",J1196,0)</f>
        <v>0</v>
      </c>
      <c r="BJ1196" s="18" t="s">
        <v>82</v>
      </c>
      <c r="BK1196" s="186">
        <f>ROUND(I1196*H1196,2)</f>
        <v>0</v>
      </c>
      <c r="BL1196" s="18" t="s">
        <v>276</v>
      </c>
      <c r="BM1196" s="185" t="s">
        <v>4082</v>
      </c>
    </row>
    <row r="1197" spans="1:65" s="13" customFormat="1" x14ac:dyDescent="0.2">
      <c r="B1197" s="192"/>
      <c r="C1197" s="193"/>
      <c r="D1197" s="187" t="s">
        <v>181</v>
      </c>
      <c r="E1197" s="194" t="s">
        <v>19</v>
      </c>
      <c r="F1197" s="195" t="s">
        <v>4083</v>
      </c>
      <c r="G1197" s="193"/>
      <c r="H1197" s="196">
        <v>10</v>
      </c>
      <c r="I1197" s="197"/>
      <c r="J1197" s="193"/>
      <c r="K1197" s="193"/>
      <c r="L1197" s="198"/>
      <c r="M1197" s="199"/>
      <c r="N1197" s="200"/>
      <c r="O1197" s="200"/>
      <c r="P1197" s="200"/>
      <c r="Q1197" s="200"/>
      <c r="R1197" s="200"/>
      <c r="S1197" s="200"/>
      <c r="T1197" s="201"/>
      <c r="AT1197" s="202" t="s">
        <v>181</v>
      </c>
      <c r="AU1197" s="202" t="s">
        <v>84</v>
      </c>
      <c r="AV1197" s="13" t="s">
        <v>84</v>
      </c>
      <c r="AW1197" s="13" t="s">
        <v>35</v>
      </c>
      <c r="AX1197" s="13" t="s">
        <v>74</v>
      </c>
      <c r="AY1197" s="202" t="s">
        <v>170</v>
      </c>
    </row>
    <row r="1198" spans="1:65" s="2" customFormat="1" ht="24" x14ac:dyDescent="0.2">
      <c r="A1198" s="35"/>
      <c r="B1198" s="36"/>
      <c r="C1198" s="214" t="s">
        <v>2245</v>
      </c>
      <c r="D1198" s="214" t="s">
        <v>239</v>
      </c>
      <c r="E1198" s="215" t="s">
        <v>4084</v>
      </c>
      <c r="F1198" s="216" t="s">
        <v>4085</v>
      </c>
      <c r="G1198" s="217" t="s">
        <v>439</v>
      </c>
      <c r="H1198" s="218">
        <v>2</v>
      </c>
      <c r="I1198" s="219"/>
      <c r="J1198" s="220">
        <f>ROUND(I1198*H1198,2)</f>
        <v>0</v>
      </c>
      <c r="K1198" s="216" t="s">
        <v>19</v>
      </c>
      <c r="L1198" s="221"/>
      <c r="M1198" s="222" t="s">
        <v>19</v>
      </c>
      <c r="N1198" s="223" t="s">
        <v>45</v>
      </c>
      <c r="O1198" s="65"/>
      <c r="P1198" s="183">
        <f>O1198*H1198</f>
        <v>0</v>
      </c>
      <c r="Q1198" s="183">
        <v>0</v>
      </c>
      <c r="R1198" s="183">
        <f>Q1198*H1198</f>
        <v>0</v>
      </c>
      <c r="S1198" s="183">
        <v>0</v>
      </c>
      <c r="T1198" s="184">
        <f>S1198*H1198</f>
        <v>0</v>
      </c>
      <c r="U1198" s="35"/>
      <c r="V1198" s="35"/>
      <c r="W1198" s="35"/>
      <c r="X1198" s="35"/>
      <c r="Y1198" s="35"/>
      <c r="Z1198" s="35"/>
      <c r="AA1198" s="35"/>
      <c r="AB1198" s="35"/>
      <c r="AC1198" s="35"/>
      <c r="AD1198" s="35"/>
      <c r="AE1198" s="35"/>
      <c r="AR1198" s="185" t="s">
        <v>426</v>
      </c>
      <c r="AT1198" s="185" t="s">
        <v>239</v>
      </c>
      <c r="AU1198" s="185" t="s">
        <v>84</v>
      </c>
      <c r="AY1198" s="18" t="s">
        <v>170</v>
      </c>
      <c r="BE1198" s="186">
        <f>IF(N1198="základní",J1198,0)</f>
        <v>0</v>
      </c>
      <c r="BF1198" s="186">
        <f>IF(N1198="snížená",J1198,0)</f>
        <v>0</v>
      </c>
      <c r="BG1198" s="186">
        <f>IF(N1198="zákl. přenesená",J1198,0)</f>
        <v>0</v>
      </c>
      <c r="BH1198" s="186">
        <f>IF(N1198="sníž. přenesená",J1198,0)</f>
        <v>0</v>
      </c>
      <c r="BI1198" s="186">
        <f>IF(N1198="nulová",J1198,0)</f>
        <v>0</v>
      </c>
      <c r="BJ1198" s="18" t="s">
        <v>82</v>
      </c>
      <c r="BK1198" s="186">
        <f>ROUND(I1198*H1198,2)</f>
        <v>0</v>
      </c>
      <c r="BL1198" s="18" t="s">
        <v>276</v>
      </c>
      <c r="BM1198" s="185" t="s">
        <v>4086</v>
      </c>
    </row>
    <row r="1199" spans="1:65" s="13" customFormat="1" x14ac:dyDescent="0.2">
      <c r="B1199" s="192"/>
      <c r="C1199" s="193"/>
      <c r="D1199" s="187" t="s">
        <v>181</v>
      </c>
      <c r="E1199" s="194" t="s">
        <v>19</v>
      </c>
      <c r="F1199" s="195" t="s">
        <v>4087</v>
      </c>
      <c r="G1199" s="193"/>
      <c r="H1199" s="196">
        <v>2</v>
      </c>
      <c r="I1199" s="197"/>
      <c r="J1199" s="193"/>
      <c r="K1199" s="193"/>
      <c r="L1199" s="198"/>
      <c r="M1199" s="199"/>
      <c r="N1199" s="200"/>
      <c r="O1199" s="200"/>
      <c r="P1199" s="200"/>
      <c r="Q1199" s="200"/>
      <c r="R1199" s="200"/>
      <c r="S1199" s="200"/>
      <c r="T1199" s="201"/>
      <c r="AT1199" s="202" t="s">
        <v>181</v>
      </c>
      <c r="AU1199" s="202" t="s">
        <v>84</v>
      </c>
      <c r="AV1199" s="13" t="s">
        <v>84</v>
      </c>
      <c r="AW1199" s="13" t="s">
        <v>35</v>
      </c>
      <c r="AX1199" s="13" t="s">
        <v>74</v>
      </c>
      <c r="AY1199" s="202" t="s">
        <v>170</v>
      </c>
    </row>
    <row r="1200" spans="1:65" s="2" customFormat="1" ht="24" x14ac:dyDescent="0.2">
      <c r="A1200" s="35"/>
      <c r="B1200" s="36"/>
      <c r="C1200" s="174" t="s">
        <v>2251</v>
      </c>
      <c r="D1200" s="174" t="s">
        <v>172</v>
      </c>
      <c r="E1200" s="175" t="s">
        <v>2368</v>
      </c>
      <c r="F1200" s="176" t="s">
        <v>2369</v>
      </c>
      <c r="G1200" s="177" t="s">
        <v>272</v>
      </c>
      <c r="H1200" s="178">
        <v>295.39999999999998</v>
      </c>
      <c r="I1200" s="179"/>
      <c r="J1200" s="180">
        <f>ROUND(I1200*H1200,2)</f>
        <v>0</v>
      </c>
      <c r="K1200" s="176" t="s">
        <v>176</v>
      </c>
      <c r="L1200" s="40"/>
      <c r="M1200" s="181" t="s">
        <v>19</v>
      </c>
      <c r="N1200" s="182" t="s">
        <v>45</v>
      </c>
      <c r="O1200" s="65"/>
      <c r="P1200" s="183">
        <f>O1200*H1200</f>
        <v>0</v>
      </c>
      <c r="Q1200" s="183">
        <v>1.6000000000000001E-4</v>
      </c>
      <c r="R1200" s="183">
        <f>Q1200*H1200</f>
        <v>4.7264E-2</v>
      </c>
      <c r="S1200" s="183">
        <v>0</v>
      </c>
      <c r="T1200" s="184">
        <f>S1200*H1200</f>
        <v>0</v>
      </c>
      <c r="U1200" s="35"/>
      <c r="V1200" s="35"/>
      <c r="W1200" s="35"/>
      <c r="X1200" s="35"/>
      <c r="Y1200" s="35"/>
      <c r="Z1200" s="35"/>
      <c r="AA1200" s="35"/>
      <c r="AB1200" s="35"/>
      <c r="AC1200" s="35"/>
      <c r="AD1200" s="35"/>
      <c r="AE1200" s="35"/>
      <c r="AR1200" s="185" t="s">
        <v>276</v>
      </c>
      <c r="AT1200" s="185" t="s">
        <v>172</v>
      </c>
      <c r="AU1200" s="185" t="s">
        <v>84</v>
      </c>
      <c r="AY1200" s="18" t="s">
        <v>170</v>
      </c>
      <c r="BE1200" s="186">
        <f>IF(N1200="základní",J1200,0)</f>
        <v>0</v>
      </c>
      <c r="BF1200" s="186">
        <f>IF(N1200="snížená",J1200,0)</f>
        <v>0</v>
      </c>
      <c r="BG1200" s="186">
        <f>IF(N1200="zákl. přenesená",J1200,0)</f>
        <v>0</v>
      </c>
      <c r="BH1200" s="186">
        <f>IF(N1200="sníž. přenesená",J1200,0)</f>
        <v>0</v>
      </c>
      <c r="BI1200" s="186">
        <f>IF(N1200="nulová",J1200,0)</f>
        <v>0</v>
      </c>
      <c r="BJ1200" s="18" t="s">
        <v>82</v>
      </c>
      <c r="BK1200" s="186">
        <f>ROUND(I1200*H1200,2)</f>
        <v>0</v>
      </c>
      <c r="BL1200" s="18" t="s">
        <v>276</v>
      </c>
      <c r="BM1200" s="185" t="s">
        <v>4088</v>
      </c>
    </row>
    <row r="1201" spans="1:65" s="2" customFormat="1" ht="78" x14ac:dyDescent="0.2">
      <c r="A1201" s="35"/>
      <c r="B1201" s="36"/>
      <c r="C1201" s="37"/>
      <c r="D1201" s="187" t="s">
        <v>179</v>
      </c>
      <c r="E1201" s="37"/>
      <c r="F1201" s="188" t="s">
        <v>2371</v>
      </c>
      <c r="G1201" s="37"/>
      <c r="H1201" s="37"/>
      <c r="I1201" s="189"/>
      <c r="J1201" s="37"/>
      <c r="K1201" s="37"/>
      <c r="L1201" s="40"/>
      <c r="M1201" s="190"/>
      <c r="N1201" s="191"/>
      <c r="O1201" s="65"/>
      <c r="P1201" s="65"/>
      <c r="Q1201" s="65"/>
      <c r="R1201" s="65"/>
      <c r="S1201" s="65"/>
      <c r="T1201" s="66"/>
      <c r="U1201" s="35"/>
      <c r="V1201" s="35"/>
      <c r="W1201" s="35"/>
      <c r="X1201" s="35"/>
      <c r="Y1201" s="35"/>
      <c r="Z1201" s="35"/>
      <c r="AA1201" s="35"/>
      <c r="AB1201" s="35"/>
      <c r="AC1201" s="35"/>
      <c r="AD1201" s="35"/>
      <c r="AE1201" s="35"/>
      <c r="AT1201" s="18" t="s">
        <v>179</v>
      </c>
      <c r="AU1201" s="18" t="s">
        <v>84</v>
      </c>
    </row>
    <row r="1202" spans="1:65" s="13" customFormat="1" x14ac:dyDescent="0.2">
      <c r="B1202" s="192"/>
      <c r="C1202" s="193"/>
      <c r="D1202" s="187" t="s">
        <v>181</v>
      </c>
      <c r="E1202" s="194" t="s">
        <v>19</v>
      </c>
      <c r="F1202" s="195" t="s">
        <v>4089</v>
      </c>
      <c r="G1202" s="193"/>
      <c r="H1202" s="196">
        <v>8.1999999999999993</v>
      </c>
      <c r="I1202" s="197"/>
      <c r="J1202" s="193"/>
      <c r="K1202" s="193"/>
      <c r="L1202" s="198"/>
      <c r="M1202" s="199"/>
      <c r="N1202" s="200"/>
      <c r="O1202" s="200"/>
      <c r="P1202" s="200"/>
      <c r="Q1202" s="200"/>
      <c r="R1202" s="200"/>
      <c r="S1202" s="200"/>
      <c r="T1202" s="201"/>
      <c r="AT1202" s="202" t="s">
        <v>181</v>
      </c>
      <c r="AU1202" s="202" t="s">
        <v>84</v>
      </c>
      <c r="AV1202" s="13" t="s">
        <v>84</v>
      </c>
      <c r="AW1202" s="13" t="s">
        <v>35</v>
      </c>
      <c r="AX1202" s="13" t="s">
        <v>74</v>
      </c>
      <c r="AY1202" s="202" t="s">
        <v>170</v>
      </c>
    </row>
    <row r="1203" spans="1:65" s="13" customFormat="1" x14ac:dyDescent="0.2">
      <c r="B1203" s="192"/>
      <c r="C1203" s="193"/>
      <c r="D1203" s="187" t="s">
        <v>181</v>
      </c>
      <c r="E1203" s="194" t="s">
        <v>19</v>
      </c>
      <c r="F1203" s="195" t="s">
        <v>4090</v>
      </c>
      <c r="G1203" s="193"/>
      <c r="H1203" s="196">
        <v>6.4</v>
      </c>
      <c r="I1203" s="197"/>
      <c r="J1203" s="193"/>
      <c r="K1203" s="193"/>
      <c r="L1203" s="198"/>
      <c r="M1203" s="199"/>
      <c r="N1203" s="200"/>
      <c r="O1203" s="200"/>
      <c r="P1203" s="200"/>
      <c r="Q1203" s="200"/>
      <c r="R1203" s="200"/>
      <c r="S1203" s="200"/>
      <c r="T1203" s="201"/>
      <c r="AT1203" s="202" t="s">
        <v>181</v>
      </c>
      <c r="AU1203" s="202" t="s">
        <v>84</v>
      </c>
      <c r="AV1203" s="13" t="s">
        <v>84</v>
      </c>
      <c r="AW1203" s="13" t="s">
        <v>35</v>
      </c>
      <c r="AX1203" s="13" t="s">
        <v>74</v>
      </c>
      <c r="AY1203" s="202" t="s">
        <v>170</v>
      </c>
    </row>
    <row r="1204" spans="1:65" s="13" customFormat="1" x14ac:dyDescent="0.2">
      <c r="B1204" s="192"/>
      <c r="C1204" s="193"/>
      <c r="D1204" s="187" t="s">
        <v>181</v>
      </c>
      <c r="E1204" s="194" t="s">
        <v>19</v>
      </c>
      <c r="F1204" s="195" t="s">
        <v>4091</v>
      </c>
      <c r="G1204" s="193"/>
      <c r="H1204" s="196">
        <v>65.599999999999994</v>
      </c>
      <c r="I1204" s="197"/>
      <c r="J1204" s="193"/>
      <c r="K1204" s="193"/>
      <c r="L1204" s="198"/>
      <c r="M1204" s="199"/>
      <c r="N1204" s="200"/>
      <c r="O1204" s="200"/>
      <c r="P1204" s="200"/>
      <c r="Q1204" s="200"/>
      <c r="R1204" s="200"/>
      <c r="S1204" s="200"/>
      <c r="T1204" s="201"/>
      <c r="AT1204" s="202" t="s">
        <v>181</v>
      </c>
      <c r="AU1204" s="202" t="s">
        <v>84</v>
      </c>
      <c r="AV1204" s="13" t="s">
        <v>84</v>
      </c>
      <c r="AW1204" s="13" t="s">
        <v>35</v>
      </c>
      <c r="AX1204" s="13" t="s">
        <v>74</v>
      </c>
      <c r="AY1204" s="202" t="s">
        <v>170</v>
      </c>
    </row>
    <row r="1205" spans="1:65" s="13" customFormat="1" x14ac:dyDescent="0.2">
      <c r="B1205" s="192"/>
      <c r="C1205" s="193"/>
      <c r="D1205" s="187" t="s">
        <v>181</v>
      </c>
      <c r="E1205" s="194" t="s">
        <v>19</v>
      </c>
      <c r="F1205" s="195" t="s">
        <v>4092</v>
      </c>
      <c r="G1205" s="193"/>
      <c r="H1205" s="196">
        <v>16.8</v>
      </c>
      <c r="I1205" s="197"/>
      <c r="J1205" s="193"/>
      <c r="K1205" s="193"/>
      <c r="L1205" s="198"/>
      <c r="M1205" s="199"/>
      <c r="N1205" s="200"/>
      <c r="O1205" s="200"/>
      <c r="P1205" s="200"/>
      <c r="Q1205" s="200"/>
      <c r="R1205" s="200"/>
      <c r="S1205" s="200"/>
      <c r="T1205" s="201"/>
      <c r="AT1205" s="202" t="s">
        <v>181</v>
      </c>
      <c r="AU1205" s="202" t="s">
        <v>84</v>
      </c>
      <c r="AV1205" s="13" t="s">
        <v>84</v>
      </c>
      <c r="AW1205" s="13" t="s">
        <v>35</v>
      </c>
      <c r="AX1205" s="13" t="s">
        <v>74</v>
      </c>
      <c r="AY1205" s="202" t="s">
        <v>170</v>
      </c>
    </row>
    <row r="1206" spans="1:65" s="13" customFormat="1" x14ac:dyDescent="0.2">
      <c r="B1206" s="192"/>
      <c r="C1206" s="193"/>
      <c r="D1206" s="187" t="s">
        <v>181</v>
      </c>
      <c r="E1206" s="194" t="s">
        <v>19</v>
      </c>
      <c r="F1206" s="195" t="s">
        <v>4093</v>
      </c>
      <c r="G1206" s="193"/>
      <c r="H1206" s="196">
        <v>27.2</v>
      </c>
      <c r="I1206" s="197"/>
      <c r="J1206" s="193"/>
      <c r="K1206" s="193"/>
      <c r="L1206" s="198"/>
      <c r="M1206" s="199"/>
      <c r="N1206" s="200"/>
      <c r="O1206" s="200"/>
      <c r="P1206" s="200"/>
      <c r="Q1206" s="200"/>
      <c r="R1206" s="200"/>
      <c r="S1206" s="200"/>
      <c r="T1206" s="201"/>
      <c r="AT1206" s="202" t="s">
        <v>181</v>
      </c>
      <c r="AU1206" s="202" t="s">
        <v>84</v>
      </c>
      <c r="AV1206" s="13" t="s">
        <v>84</v>
      </c>
      <c r="AW1206" s="13" t="s">
        <v>35</v>
      </c>
      <c r="AX1206" s="13" t="s">
        <v>74</v>
      </c>
      <c r="AY1206" s="202" t="s">
        <v>170</v>
      </c>
    </row>
    <row r="1207" spans="1:65" s="13" customFormat="1" x14ac:dyDescent="0.2">
      <c r="B1207" s="192"/>
      <c r="C1207" s="193"/>
      <c r="D1207" s="187" t="s">
        <v>181</v>
      </c>
      <c r="E1207" s="194" t="s">
        <v>19</v>
      </c>
      <c r="F1207" s="195" t="s">
        <v>4094</v>
      </c>
      <c r="G1207" s="193"/>
      <c r="H1207" s="196">
        <v>9.1999999999999993</v>
      </c>
      <c r="I1207" s="197"/>
      <c r="J1207" s="193"/>
      <c r="K1207" s="193"/>
      <c r="L1207" s="198"/>
      <c r="M1207" s="199"/>
      <c r="N1207" s="200"/>
      <c r="O1207" s="200"/>
      <c r="P1207" s="200"/>
      <c r="Q1207" s="200"/>
      <c r="R1207" s="200"/>
      <c r="S1207" s="200"/>
      <c r="T1207" s="201"/>
      <c r="AT1207" s="202" t="s">
        <v>181</v>
      </c>
      <c r="AU1207" s="202" t="s">
        <v>84</v>
      </c>
      <c r="AV1207" s="13" t="s">
        <v>84</v>
      </c>
      <c r="AW1207" s="13" t="s">
        <v>35</v>
      </c>
      <c r="AX1207" s="13" t="s">
        <v>74</v>
      </c>
      <c r="AY1207" s="202" t="s">
        <v>170</v>
      </c>
    </row>
    <row r="1208" spans="1:65" s="13" customFormat="1" x14ac:dyDescent="0.2">
      <c r="B1208" s="192"/>
      <c r="C1208" s="193"/>
      <c r="D1208" s="187" t="s">
        <v>181</v>
      </c>
      <c r="E1208" s="194" t="s">
        <v>19</v>
      </c>
      <c r="F1208" s="195" t="s">
        <v>4095</v>
      </c>
      <c r="G1208" s="193"/>
      <c r="H1208" s="196">
        <v>72.599999999999994</v>
      </c>
      <c r="I1208" s="197"/>
      <c r="J1208" s="193"/>
      <c r="K1208" s="193"/>
      <c r="L1208" s="198"/>
      <c r="M1208" s="199"/>
      <c r="N1208" s="200"/>
      <c r="O1208" s="200"/>
      <c r="P1208" s="200"/>
      <c r="Q1208" s="200"/>
      <c r="R1208" s="200"/>
      <c r="S1208" s="200"/>
      <c r="T1208" s="201"/>
      <c r="AT1208" s="202" t="s">
        <v>181</v>
      </c>
      <c r="AU1208" s="202" t="s">
        <v>84</v>
      </c>
      <c r="AV1208" s="13" t="s">
        <v>84</v>
      </c>
      <c r="AW1208" s="13" t="s">
        <v>35</v>
      </c>
      <c r="AX1208" s="13" t="s">
        <v>74</v>
      </c>
      <c r="AY1208" s="202" t="s">
        <v>170</v>
      </c>
    </row>
    <row r="1209" spans="1:65" s="13" customFormat="1" x14ac:dyDescent="0.2">
      <c r="B1209" s="192"/>
      <c r="C1209" s="193"/>
      <c r="D1209" s="187" t="s">
        <v>181</v>
      </c>
      <c r="E1209" s="194" t="s">
        <v>19</v>
      </c>
      <c r="F1209" s="195" t="s">
        <v>4096</v>
      </c>
      <c r="G1209" s="193"/>
      <c r="H1209" s="196">
        <v>36</v>
      </c>
      <c r="I1209" s="197"/>
      <c r="J1209" s="193"/>
      <c r="K1209" s="193"/>
      <c r="L1209" s="198"/>
      <c r="M1209" s="199"/>
      <c r="N1209" s="200"/>
      <c r="O1209" s="200"/>
      <c r="P1209" s="200"/>
      <c r="Q1209" s="200"/>
      <c r="R1209" s="200"/>
      <c r="S1209" s="200"/>
      <c r="T1209" s="201"/>
      <c r="AT1209" s="202" t="s">
        <v>181</v>
      </c>
      <c r="AU1209" s="202" t="s">
        <v>84</v>
      </c>
      <c r="AV1209" s="13" t="s">
        <v>84</v>
      </c>
      <c r="AW1209" s="13" t="s">
        <v>35</v>
      </c>
      <c r="AX1209" s="13" t="s">
        <v>74</v>
      </c>
      <c r="AY1209" s="202" t="s">
        <v>170</v>
      </c>
    </row>
    <row r="1210" spans="1:65" s="13" customFormat="1" x14ac:dyDescent="0.2">
      <c r="B1210" s="192"/>
      <c r="C1210" s="193"/>
      <c r="D1210" s="187" t="s">
        <v>181</v>
      </c>
      <c r="E1210" s="194" t="s">
        <v>19</v>
      </c>
      <c r="F1210" s="195" t="s">
        <v>4097</v>
      </c>
      <c r="G1210" s="193"/>
      <c r="H1210" s="196">
        <v>6.8</v>
      </c>
      <c r="I1210" s="197"/>
      <c r="J1210" s="193"/>
      <c r="K1210" s="193"/>
      <c r="L1210" s="198"/>
      <c r="M1210" s="199"/>
      <c r="N1210" s="200"/>
      <c r="O1210" s="200"/>
      <c r="P1210" s="200"/>
      <c r="Q1210" s="200"/>
      <c r="R1210" s="200"/>
      <c r="S1210" s="200"/>
      <c r="T1210" s="201"/>
      <c r="AT1210" s="202" t="s">
        <v>181</v>
      </c>
      <c r="AU1210" s="202" t="s">
        <v>84</v>
      </c>
      <c r="AV1210" s="13" t="s">
        <v>84</v>
      </c>
      <c r="AW1210" s="13" t="s">
        <v>35</v>
      </c>
      <c r="AX1210" s="13" t="s">
        <v>74</v>
      </c>
      <c r="AY1210" s="202" t="s">
        <v>170</v>
      </c>
    </row>
    <row r="1211" spans="1:65" s="13" customFormat="1" x14ac:dyDescent="0.2">
      <c r="B1211" s="192"/>
      <c r="C1211" s="193"/>
      <c r="D1211" s="187" t="s">
        <v>181</v>
      </c>
      <c r="E1211" s="194" t="s">
        <v>19</v>
      </c>
      <c r="F1211" s="195" t="s">
        <v>4098</v>
      </c>
      <c r="G1211" s="193"/>
      <c r="H1211" s="196">
        <v>5.8</v>
      </c>
      <c r="I1211" s="197"/>
      <c r="J1211" s="193"/>
      <c r="K1211" s="193"/>
      <c r="L1211" s="198"/>
      <c r="M1211" s="199"/>
      <c r="N1211" s="200"/>
      <c r="O1211" s="200"/>
      <c r="P1211" s="200"/>
      <c r="Q1211" s="200"/>
      <c r="R1211" s="200"/>
      <c r="S1211" s="200"/>
      <c r="T1211" s="201"/>
      <c r="AT1211" s="202" t="s">
        <v>181</v>
      </c>
      <c r="AU1211" s="202" t="s">
        <v>84</v>
      </c>
      <c r="AV1211" s="13" t="s">
        <v>84</v>
      </c>
      <c r="AW1211" s="13" t="s">
        <v>35</v>
      </c>
      <c r="AX1211" s="13" t="s">
        <v>74</v>
      </c>
      <c r="AY1211" s="202" t="s">
        <v>170</v>
      </c>
    </row>
    <row r="1212" spans="1:65" s="13" customFormat="1" x14ac:dyDescent="0.2">
      <c r="B1212" s="192"/>
      <c r="C1212" s="193"/>
      <c r="D1212" s="187" t="s">
        <v>181</v>
      </c>
      <c r="E1212" s="194" t="s">
        <v>19</v>
      </c>
      <c r="F1212" s="195" t="s">
        <v>4099</v>
      </c>
      <c r="G1212" s="193"/>
      <c r="H1212" s="196">
        <v>30.6</v>
      </c>
      <c r="I1212" s="197"/>
      <c r="J1212" s="193"/>
      <c r="K1212" s="193"/>
      <c r="L1212" s="198"/>
      <c r="M1212" s="199"/>
      <c r="N1212" s="200"/>
      <c r="O1212" s="200"/>
      <c r="P1212" s="200"/>
      <c r="Q1212" s="200"/>
      <c r="R1212" s="200"/>
      <c r="S1212" s="200"/>
      <c r="T1212" s="201"/>
      <c r="AT1212" s="202" t="s">
        <v>181</v>
      </c>
      <c r="AU1212" s="202" t="s">
        <v>84</v>
      </c>
      <c r="AV1212" s="13" t="s">
        <v>84</v>
      </c>
      <c r="AW1212" s="13" t="s">
        <v>35</v>
      </c>
      <c r="AX1212" s="13" t="s">
        <v>74</v>
      </c>
      <c r="AY1212" s="202" t="s">
        <v>170</v>
      </c>
    </row>
    <row r="1213" spans="1:65" s="13" customFormat="1" x14ac:dyDescent="0.2">
      <c r="B1213" s="192"/>
      <c r="C1213" s="193"/>
      <c r="D1213" s="187" t="s">
        <v>181</v>
      </c>
      <c r="E1213" s="194" t="s">
        <v>19</v>
      </c>
      <c r="F1213" s="195" t="s">
        <v>4100</v>
      </c>
      <c r="G1213" s="193"/>
      <c r="H1213" s="196">
        <v>10.199999999999999</v>
      </c>
      <c r="I1213" s="197"/>
      <c r="J1213" s="193"/>
      <c r="K1213" s="193"/>
      <c r="L1213" s="198"/>
      <c r="M1213" s="199"/>
      <c r="N1213" s="200"/>
      <c r="O1213" s="200"/>
      <c r="P1213" s="200"/>
      <c r="Q1213" s="200"/>
      <c r="R1213" s="200"/>
      <c r="S1213" s="200"/>
      <c r="T1213" s="201"/>
      <c r="AT1213" s="202" t="s">
        <v>181</v>
      </c>
      <c r="AU1213" s="202" t="s">
        <v>84</v>
      </c>
      <c r="AV1213" s="13" t="s">
        <v>84</v>
      </c>
      <c r="AW1213" s="13" t="s">
        <v>35</v>
      </c>
      <c r="AX1213" s="13" t="s">
        <v>74</v>
      </c>
      <c r="AY1213" s="202" t="s">
        <v>170</v>
      </c>
    </row>
    <row r="1214" spans="1:65" s="2" customFormat="1" ht="24" x14ac:dyDescent="0.2">
      <c r="A1214" s="35"/>
      <c r="B1214" s="36"/>
      <c r="C1214" s="174" t="s">
        <v>2256</v>
      </c>
      <c r="D1214" s="174" t="s">
        <v>172</v>
      </c>
      <c r="E1214" s="175" t="s">
        <v>2385</v>
      </c>
      <c r="F1214" s="176" t="s">
        <v>2386</v>
      </c>
      <c r="G1214" s="177" t="s">
        <v>272</v>
      </c>
      <c r="H1214" s="178">
        <v>295.39999999999998</v>
      </c>
      <c r="I1214" s="179"/>
      <c r="J1214" s="180">
        <f>ROUND(I1214*H1214,2)</f>
        <v>0</v>
      </c>
      <c r="K1214" s="176" t="s">
        <v>176</v>
      </c>
      <c r="L1214" s="40"/>
      <c r="M1214" s="181" t="s">
        <v>19</v>
      </c>
      <c r="N1214" s="182" t="s">
        <v>45</v>
      </c>
      <c r="O1214" s="65"/>
      <c r="P1214" s="183">
        <f>O1214*H1214</f>
        <v>0</v>
      </c>
      <c r="Q1214" s="183">
        <v>1.9000000000000001E-4</v>
      </c>
      <c r="R1214" s="183">
        <f>Q1214*H1214</f>
        <v>5.6125999999999995E-2</v>
      </c>
      <c r="S1214" s="183">
        <v>0</v>
      </c>
      <c r="T1214" s="184">
        <f>S1214*H1214</f>
        <v>0</v>
      </c>
      <c r="U1214" s="35"/>
      <c r="V1214" s="35"/>
      <c r="W1214" s="35"/>
      <c r="X1214" s="35"/>
      <c r="Y1214" s="35"/>
      <c r="Z1214" s="35"/>
      <c r="AA1214" s="35"/>
      <c r="AB1214" s="35"/>
      <c r="AC1214" s="35"/>
      <c r="AD1214" s="35"/>
      <c r="AE1214" s="35"/>
      <c r="AR1214" s="185" t="s">
        <v>276</v>
      </c>
      <c r="AT1214" s="185" t="s">
        <v>172</v>
      </c>
      <c r="AU1214" s="185" t="s">
        <v>84</v>
      </c>
      <c r="AY1214" s="18" t="s">
        <v>170</v>
      </c>
      <c r="BE1214" s="186">
        <f>IF(N1214="základní",J1214,0)</f>
        <v>0</v>
      </c>
      <c r="BF1214" s="186">
        <f>IF(N1214="snížená",J1214,0)</f>
        <v>0</v>
      </c>
      <c r="BG1214" s="186">
        <f>IF(N1214="zákl. přenesená",J1214,0)</f>
        <v>0</v>
      </c>
      <c r="BH1214" s="186">
        <f>IF(N1214="sníž. přenesená",J1214,0)</f>
        <v>0</v>
      </c>
      <c r="BI1214" s="186">
        <f>IF(N1214="nulová",J1214,0)</f>
        <v>0</v>
      </c>
      <c r="BJ1214" s="18" t="s">
        <v>82</v>
      </c>
      <c r="BK1214" s="186">
        <f>ROUND(I1214*H1214,2)</f>
        <v>0</v>
      </c>
      <c r="BL1214" s="18" t="s">
        <v>276</v>
      </c>
      <c r="BM1214" s="185" t="s">
        <v>4101</v>
      </c>
    </row>
    <row r="1215" spans="1:65" s="2" customFormat="1" ht="78" x14ac:dyDescent="0.2">
      <c r="A1215" s="35"/>
      <c r="B1215" s="36"/>
      <c r="C1215" s="37"/>
      <c r="D1215" s="187" t="s">
        <v>179</v>
      </c>
      <c r="E1215" s="37"/>
      <c r="F1215" s="188" t="s">
        <v>2371</v>
      </c>
      <c r="G1215" s="37"/>
      <c r="H1215" s="37"/>
      <c r="I1215" s="189"/>
      <c r="J1215" s="37"/>
      <c r="K1215" s="37"/>
      <c r="L1215" s="40"/>
      <c r="M1215" s="190"/>
      <c r="N1215" s="191"/>
      <c r="O1215" s="65"/>
      <c r="P1215" s="65"/>
      <c r="Q1215" s="65"/>
      <c r="R1215" s="65"/>
      <c r="S1215" s="65"/>
      <c r="T1215" s="66"/>
      <c r="U1215" s="35"/>
      <c r="V1215" s="35"/>
      <c r="W1215" s="35"/>
      <c r="X1215" s="35"/>
      <c r="Y1215" s="35"/>
      <c r="Z1215" s="35"/>
      <c r="AA1215" s="35"/>
      <c r="AB1215" s="35"/>
      <c r="AC1215" s="35"/>
      <c r="AD1215" s="35"/>
      <c r="AE1215" s="35"/>
      <c r="AT1215" s="18" t="s">
        <v>179</v>
      </c>
      <c r="AU1215" s="18" t="s">
        <v>84</v>
      </c>
    </row>
    <row r="1216" spans="1:65" s="13" customFormat="1" x14ac:dyDescent="0.2">
      <c r="B1216" s="192"/>
      <c r="C1216" s="193"/>
      <c r="D1216" s="187" t="s">
        <v>181</v>
      </c>
      <c r="E1216" s="194" t="s">
        <v>19</v>
      </c>
      <c r="F1216" s="195" t="s">
        <v>4089</v>
      </c>
      <c r="G1216" s="193"/>
      <c r="H1216" s="196">
        <v>8.1999999999999993</v>
      </c>
      <c r="I1216" s="197"/>
      <c r="J1216" s="193"/>
      <c r="K1216" s="193"/>
      <c r="L1216" s="198"/>
      <c r="M1216" s="199"/>
      <c r="N1216" s="200"/>
      <c r="O1216" s="200"/>
      <c r="P1216" s="200"/>
      <c r="Q1216" s="200"/>
      <c r="R1216" s="200"/>
      <c r="S1216" s="200"/>
      <c r="T1216" s="201"/>
      <c r="AT1216" s="202" t="s">
        <v>181</v>
      </c>
      <c r="AU1216" s="202" t="s">
        <v>84</v>
      </c>
      <c r="AV1216" s="13" t="s">
        <v>84</v>
      </c>
      <c r="AW1216" s="13" t="s">
        <v>35</v>
      </c>
      <c r="AX1216" s="13" t="s">
        <v>74</v>
      </c>
      <c r="AY1216" s="202" t="s">
        <v>170</v>
      </c>
    </row>
    <row r="1217" spans="1:65" s="13" customFormat="1" x14ac:dyDescent="0.2">
      <c r="B1217" s="192"/>
      <c r="C1217" s="193"/>
      <c r="D1217" s="187" t="s">
        <v>181</v>
      </c>
      <c r="E1217" s="194" t="s">
        <v>19</v>
      </c>
      <c r="F1217" s="195" t="s">
        <v>4090</v>
      </c>
      <c r="G1217" s="193"/>
      <c r="H1217" s="196">
        <v>6.4</v>
      </c>
      <c r="I1217" s="197"/>
      <c r="J1217" s="193"/>
      <c r="K1217" s="193"/>
      <c r="L1217" s="198"/>
      <c r="M1217" s="199"/>
      <c r="N1217" s="200"/>
      <c r="O1217" s="200"/>
      <c r="P1217" s="200"/>
      <c r="Q1217" s="200"/>
      <c r="R1217" s="200"/>
      <c r="S1217" s="200"/>
      <c r="T1217" s="201"/>
      <c r="AT1217" s="202" t="s">
        <v>181</v>
      </c>
      <c r="AU1217" s="202" t="s">
        <v>84</v>
      </c>
      <c r="AV1217" s="13" t="s">
        <v>84</v>
      </c>
      <c r="AW1217" s="13" t="s">
        <v>35</v>
      </c>
      <c r="AX1217" s="13" t="s">
        <v>74</v>
      </c>
      <c r="AY1217" s="202" t="s">
        <v>170</v>
      </c>
    </row>
    <row r="1218" spans="1:65" s="13" customFormat="1" x14ac:dyDescent="0.2">
      <c r="B1218" s="192"/>
      <c r="C1218" s="193"/>
      <c r="D1218" s="187" t="s">
        <v>181</v>
      </c>
      <c r="E1218" s="194" t="s">
        <v>19</v>
      </c>
      <c r="F1218" s="195" t="s">
        <v>4091</v>
      </c>
      <c r="G1218" s="193"/>
      <c r="H1218" s="196">
        <v>65.599999999999994</v>
      </c>
      <c r="I1218" s="197"/>
      <c r="J1218" s="193"/>
      <c r="K1218" s="193"/>
      <c r="L1218" s="198"/>
      <c r="M1218" s="199"/>
      <c r="N1218" s="200"/>
      <c r="O1218" s="200"/>
      <c r="P1218" s="200"/>
      <c r="Q1218" s="200"/>
      <c r="R1218" s="200"/>
      <c r="S1218" s="200"/>
      <c r="T1218" s="201"/>
      <c r="AT1218" s="202" t="s">
        <v>181</v>
      </c>
      <c r="AU1218" s="202" t="s">
        <v>84</v>
      </c>
      <c r="AV1218" s="13" t="s">
        <v>84</v>
      </c>
      <c r="AW1218" s="13" t="s">
        <v>35</v>
      </c>
      <c r="AX1218" s="13" t="s">
        <v>74</v>
      </c>
      <c r="AY1218" s="202" t="s">
        <v>170</v>
      </c>
    </row>
    <row r="1219" spans="1:65" s="13" customFormat="1" x14ac:dyDescent="0.2">
      <c r="B1219" s="192"/>
      <c r="C1219" s="193"/>
      <c r="D1219" s="187" t="s">
        <v>181</v>
      </c>
      <c r="E1219" s="194" t="s">
        <v>19</v>
      </c>
      <c r="F1219" s="195" t="s">
        <v>4092</v>
      </c>
      <c r="G1219" s="193"/>
      <c r="H1219" s="196">
        <v>16.8</v>
      </c>
      <c r="I1219" s="197"/>
      <c r="J1219" s="193"/>
      <c r="K1219" s="193"/>
      <c r="L1219" s="198"/>
      <c r="M1219" s="199"/>
      <c r="N1219" s="200"/>
      <c r="O1219" s="200"/>
      <c r="P1219" s="200"/>
      <c r="Q1219" s="200"/>
      <c r="R1219" s="200"/>
      <c r="S1219" s="200"/>
      <c r="T1219" s="201"/>
      <c r="AT1219" s="202" t="s">
        <v>181</v>
      </c>
      <c r="AU1219" s="202" t="s">
        <v>84</v>
      </c>
      <c r="AV1219" s="13" t="s">
        <v>84</v>
      </c>
      <c r="AW1219" s="13" t="s">
        <v>35</v>
      </c>
      <c r="AX1219" s="13" t="s">
        <v>74</v>
      </c>
      <c r="AY1219" s="202" t="s">
        <v>170</v>
      </c>
    </row>
    <row r="1220" spans="1:65" s="13" customFormat="1" x14ac:dyDescent="0.2">
      <c r="B1220" s="192"/>
      <c r="C1220" s="193"/>
      <c r="D1220" s="187" t="s">
        <v>181</v>
      </c>
      <c r="E1220" s="194" t="s">
        <v>19</v>
      </c>
      <c r="F1220" s="195" t="s">
        <v>4093</v>
      </c>
      <c r="G1220" s="193"/>
      <c r="H1220" s="196">
        <v>27.2</v>
      </c>
      <c r="I1220" s="197"/>
      <c r="J1220" s="193"/>
      <c r="K1220" s="193"/>
      <c r="L1220" s="198"/>
      <c r="M1220" s="199"/>
      <c r="N1220" s="200"/>
      <c r="O1220" s="200"/>
      <c r="P1220" s="200"/>
      <c r="Q1220" s="200"/>
      <c r="R1220" s="200"/>
      <c r="S1220" s="200"/>
      <c r="T1220" s="201"/>
      <c r="AT1220" s="202" t="s">
        <v>181</v>
      </c>
      <c r="AU1220" s="202" t="s">
        <v>84</v>
      </c>
      <c r="AV1220" s="13" t="s">
        <v>84</v>
      </c>
      <c r="AW1220" s="13" t="s">
        <v>35</v>
      </c>
      <c r="AX1220" s="13" t="s">
        <v>74</v>
      </c>
      <c r="AY1220" s="202" t="s">
        <v>170</v>
      </c>
    </row>
    <row r="1221" spans="1:65" s="13" customFormat="1" x14ac:dyDescent="0.2">
      <c r="B1221" s="192"/>
      <c r="C1221" s="193"/>
      <c r="D1221" s="187" t="s">
        <v>181</v>
      </c>
      <c r="E1221" s="194" t="s">
        <v>19</v>
      </c>
      <c r="F1221" s="195" t="s">
        <v>4094</v>
      </c>
      <c r="G1221" s="193"/>
      <c r="H1221" s="196">
        <v>9.1999999999999993</v>
      </c>
      <c r="I1221" s="197"/>
      <c r="J1221" s="193"/>
      <c r="K1221" s="193"/>
      <c r="L1221" s="198"/>
      <c r="M1221" s="199"/>
      <c r="N1221" s="200"/>
      <c r="O1221" s="200"/>
      <c r="P1221" s="200"/>
      <c r="Q1221" s="200"/>
      <c r="R1221" s="200"/>
      <c r="S1221" s="200"/>
      <c r="T1221" s="201"/>
      <c r="AT1221" s="202" t="s">
        <v>181</v>
      </c>
      <c r="AU1221" s="202" t="s">
        <v>84</v>
      </c>
      <c r="AV1221" s="13" t="s">
        <v>84</v>
      </c>
      <c r="AW1221" s="13" t="s">
        <v>35</v>
      </c>
      <c r="AX1221" s="13" t="s">
        <v>74</v>
      </c>
      <c r="AY1221" s="202" t="s">
        <v>170</v>
      </c>
    </row>
    <row r="1222" spans="1:65" s="13" customFormat="1" x14ac:dyDescent="0.2">
      <c r="B1222" s="192"/>
      <c r="C1222" s="193"/>
      <c r="D1222" s="187" t="s">
        <v>181</v>
      </c>
      <c r="E1222" s="194" t="s">
        <v>19</v>
      </c>
      <c r="F1222" s="195" t="s">
        <v>4095</v>
      </c>
      <c r="G1222" s="193"/>
      <c r="H1222" s="196">
        <v>72.599999999999994</v>
      </c>
      <c r="I1222" s="197"/>
      <c r="J1222" s="193"/>
      <c r="K1222" s="193"/>
      <c r="L1222" s="198"/>
      <c r="M1222" s="199"/>
      <c r="N1222" s="200"/>
      <c r="O1222" s="200"/>
      <c r="P1222" s="200"/>
      <c r="Q1222" s="200"/>
      <c r="R1222" s="200"/>
      <c r="S1222" s="200"/>
      <c r="T1222" s="201"/>
      <c r="AT1222" s="202" t="s">
        <v>181</v>
      </c>
      <c r="AU1222" s="202" t="s">
        <v>84</v>
      </c>
      <c r="AV1222" s="13" t="s">
        <v>84</v>
      </c>
      <c r="AW1222" s="13" t="s">
        <v>35</v>
      </c>
      <c r="AX1222" s="13" t="s">
        <v>74</v>
      </c>
      <c r="AY1222" s="202" t="s">
        <v>170</v>
      </c>
    </row>
    <row r="1223" spans="1:65" s="13" customFormat="1" x14ac:dyDescent="0.2">
      <c r="B1223" s="192"/>
      <c r="C1223" s="193"/>
      <c r="D1223" s="187" t="s">
        <v>181</v>
      </c>
      <c r="E1223" s="194" t="s">
        <v>19</v>
      </c>
      <c r="F1223" s="195" t="s">
        <v>4096</v>
      </c>
      <c r="G1223" s="193"/>
      <c r="H1223" s="196">
        <v>36</v>
      </c>
      <c r="I1223" s="197"/>
      <c r="J1223" s="193"/>
      <c r="K1223" s="193"/>
      <c r="L1223" s="198"/>
      <c r="M1223" s="199"/>
      <c r="N1223" s="200"/>
      <c r="O1223" s="200"/>
      <c r="P1223" s="200"/>
      <c r="Q1223" s="200"/>
      <c r="R1223" s="200"/>
      <c r="S1223" s="200"/>
      <c r="T1223" s="201"/>
      <c r="AT1223" s="202" t="s">
        <v>181</v>
      </c>
      <c r="AU1223" s="202" t="s">
        <v>84</v>
      </c>
      <c r="AV1223" s="13" t="s">
        <v>84</v>
      </c>
      <c r="AW1223" s="13" t="s">
        <v>35</v>
      </c>
      <c r="AX1223" s="13" t="s">
        <v>74</v>
      </c>
      <c r="AY1223" s="202" t="s">
        <v>170</v>
      </c>
    </row>
    <row r="1224" spans="1:65" s="13" customFormat="1" x14ac:dyDescent="0.2">
      <c r="B1224" s="192"/>
      <c r="C1224" s="193"/>
      <c r="D1224" s="187" t="s">
        <v>181</v>
      </c>
      <c r="E1224" s="194" t="s">
        <v>19</v>
      </c>
      <c r="F1224" s="195" t="s">
        <v>4097</v>
      </c>
      <c r="G1224" s="193"/>
      <c r="H1224" s="196">
        <v>6.8</v>
      </c>
      <c r="I1224" s="197"/>
      <c r="J1224" s="193"/>
      <c r="K1224" s="193"/>
      <c r="L1224" s="198"/>
      <c r="M1224" s="199"/>
      <c r="N1224" s="200"/>
      <c r="O1224" s="200"/>
      <c r="P1224" s="200"/>
      <c r="Q1224" s="200"/>
      <c r="R1224" s="200"/>
      <c r="S1224" s="200"/>
      <c r="T1224" s="201"/>
      <c r="AT1224" s="202" t="s">
        <v>181</v>
      </c>
      <c r="AU1224" s="202" t="s">
        <v>84</v>
      </c>
      <c r="AV1224" s="13" t="s">
        <v>84</v>
      </c>
      <c r="AW1224" s="13" t="s">
        <v>35</v>
      </c>
      <c r="AX1224" s="13" t="s">
        <v>74</v>
      </c>
      <c r="AY1224" s="202" t="s">
        <v>170</v>
      </c>
    </row>
    <row r="1225" spans="1:65" s="13" customFormat="1" x14ac:dyDescent="0.2">
      <c r="B1225" s="192"/>
      <c r="C1225" s="193"/>
      <c r="D1225" s="187" t="s">
        <v>181</v>
      </c>
      <c r="E1225" s="194" t="s">
        <v>19</v>
      </c>
      <c r="F1225" s="195" t="s">
        <v>4098</v>
      </c>
      <c r="G1225" s="193"/>
      <c r="H1225" s="196">
        <v>5.8</v>
      </c>
      <c r="I1225" s="197"/>
      <c r="J1225" s="193"/>
      <c r="K1225" s="193"/>
      <c r="L1225" s="198"/>
      <c r="M1225" s="199"/>
      <c r="N1225" s="200"/>
      <c r="O1225" s="200"/>
      <c r="P1225" s="200"/>
      <c r="Q1225" s="200"/>
      <c r="R1225" s="200"/>
      <c r="S1225" s="200"/>
      <c r="T1225" s="201"/>
      <c r="AT1225" s="202" t="s">
        <v>181</v>
      </c>
      <c r="AU1225" s="202" t="s">
        <v>84</v>
      </c>
      <c r="AV1225" s="13" t="s">
        <v>84</v>
      </c>
      <c r="AW1225" s="13" t="s">
        <v>35</v>
      </c>
      <c r="AX1225" s="13" t="s">
        <v>74</v>
      </c>
      <c r="AY1225" s="202" t="s">
        <v>170</v>
      </c>
    </row>
    <row r="1226" spans="1:65" s="13" customFormat="1" x14ac:dyDescent="0.2">
      <c r="B1226" s="192"/>
      <c r="C1226" s="193"/>
      <c r="D1226" s="187" t="s">
        <v>181</v>
      </c>
      <c r="E1226" s="194" t="s">
        <v>19</v>
      </c>
      <c r="F1226" s="195" t="s">
        <v>4099</v>
      </c>
      <c r="G1226" s="193"/>
      <c r="H1226" s="196">
        <v>30.6</v>
      </c>
      <c r="I1226" s="197"/>
      <c r="J1226" s="193"/>
      <c r="K1226" s="193"/>
      <c r="L1226" s="198"/>
      <c r="M1226" s="199"/>
      <c r="N1226" s="200"/>
      <c r="O1226" s="200"/>
      <c r="P1226" s="200"/>
      <c r="Q1226" s="200"/>
      <c r="R1226" s="200"/>
      <c r="S1226" s="200"/>
      <c r="T1226" s="201"/>
      <c r="AT1226" s="202" t="s">
        <v>181</v>
      </c>
      <c r="AU1226" s="202" t="s">
        <v>84</v>
      </c>
      <c r="AV1226" s="13" t="s">
        <v>84</v>
      </c>
      <c r="AW1226" s="13" t="s">
        <v>35</v>
      </c>
      <c r="AX1226" s="13" t="s">
        <v>74</v>
      </c>
      <c r="AY1226" s="202" t="s">
        <v>170</v>
      </c>
    </row>
    <row r="1227" spans="1:65" s="13" customFormat="1" x14ac:dyDescent="0.2">
      <c r="B1227" s="192"/>
      <c r="C1227" s="193"/>
      <c r="D1227" s="187" t="s">
        <v>181</v>
      </c>
      <c r="E1227" s="194" t="s">
        <v>19</v>
      </c>
      <c r="F1227" s="195" t="s">
        <v>4100</v>
      </c>
      <c r="G1227" s="193"/>
      <c r="H1227" s="196">
        <v>10.199999999999999</v>
      </c>
      <c r="I1227" s="197"/>
      <c r="J1227" s="193"/>
      <c r="K1227" s="193"/>
      <c r="L1227" s="198"/>
      <c r="M1227" s="199"/>
      <c r="N1227" s="200"/>
      <c r="O1227" s="200"/>
      <c r="P1227" s="200"/>
      <c r="Q1227" s="200"/>
      <c r="R1227" s="200"/>
      <c r="S1227" s="200"/>
      <c r="T1227" s="201"/>
      <c r="AT1227" s="202" t="s">
        <v>181</v>
      </c>
      <c r="AU1227" s="202" t="s">
        <v>84</v>
      </c>
      <c r="AV1227" s="13" t="s">
        <v>84</v>
      </c>
      <c r="AW1227" s="13" t="s">
        <v>35</v>
      </c>
      <c r="AX1227" s="13" t="s">
        <v>74</v>
      </c>
      <c r="AY1227" s="202" t="s">
        <v>170</v>
      </c>
    </row>
    <row r="1228" spans="1:65" s="2" customFormat="1" ht="24" x14ac:dyDescent="0.2">
      <c r="A1228" s="35"/>
      <c r="B1228" s="36"/>
      <c r="C1228" s="174" t="s">
        <v>2261</v>
      </c>
      <c r="D1228" s="174" t="s">
        <v>172</v>
      </c>
      <c r="E1228" s="175" t="s">
        <v>4102</v>
      </c>
      <c r="F1228" s="176" t="s">
        <v>4103</v>
      </c>
      <c r="G1228" s="177" t="s">
        <v>439</v>
      </c>
      <c r="H1228" s="178">
        <v>1</v>
      </c>
      <c r="I1228" s="179"/>
      <c r="J1228" s="180">
        <f>ROUND(I1228*H1228,2)</f>
        <v>0</v>
      </c>
      <c r="K1228" s="176" t="s">
        <v>176</v>
      </c>
      <c r="L1228" s="40"/>
      <c r="M1228" s="181" t="s">
        <v>19</v>
      </c>
      <c r="N1228" s="182" t="s">
        <v>45</v>
      </c>
      <c r="O1228" s="65"/>
      <c r="P1228" s="183">
        <f>O1228*H1228</f>
        <v>0</v>
      </c>
      <c r="Q1228" s="183">
        <v>2.5999999999999998E-4</v>
      </c>
      <c r="R1228" s="183">
        <f>Q1228*H1228</f>
        <v>2.5999999999999998E-4</v>
      </c>
      <c r="S1228" s="183">
        <v>0</v>
      </c>
      <c r="T1228" s="184">
        <f>S1228*H1228</f>
        <v>0</v>
      </c>
      <c r="U1228" s="35"/>
      <c r="V1228" s="35"/>
      <c r="W1228" s="35"/>
      <c r="X1228" s="35"/>
      <c r="Y1228" s="35"/>
      <c r="Z1228" s="35"/>
      <c r="AA1228" s="35"/>
      <c r="AB1228" s="35"/>
      <c r="AC1228" s="35"/>
      <c r="AD1228" s="35"/>
      <c r="AE1228" s="35"/>
      <c r="AR1228" s="185" t="s">
        <v>276</v>
      </c>
      <c r="AT1228" s="185" t="s">
        <v>172</v>
      </c>
      <c r="AU1228" s="185" t="s">
        <v>84</v>
      </c>
      <c r="AY1228" s="18" t="s">
        <v>170</v>
      </c>
      <c r="BE1228" s="186">
        <f>IF(N1228="základní",J1228,0)</f>
        <v>0</v>
      </c>
      <c r="BF1228" s="186">
        <f>IF(N1228="snížená",J1228,0)</f>
        <v>0</v>
      </c>
      <c r="BG1228" s="186">
        <f>IF(N1228="zákl. přenesená",J1228,0)</f>
        <v>0</v>
      </c>
      <c r="BH1228" s="186">
        <f>IF(N1228="sníž. přenesená",J1228,0)</f>
        <v>0</v>
      </c>
      <c r="BI1228" s="186">
        <f>IF(N1228="nulová",J1228,0)</f>
        <v>0</v>
      </c>
      <c r="BJ1228" s="18" t="s">
        <v>82</v>
      </c>
      <c r="BK1228" s="186">
        <f>ROUND(I1228*H1228,2)</f>
        <v>0</v>
      </c>
      <c r="BL1228" s="18" t="s">
        <v>276</v>
      </c>
      <c r="BM1228" s="185" t="s">
        <v>4104</v>
      </c>
    </row>
    <row r="1229" spans="1:65" s="2" customFormat="1" ht="39" x14ac:dyDescent="0.2">
      <c r="A1229" s="35"/>
      <c r="B1229" s="36"/>
      <c r="C1229" s="37"/>
      <c r="D1229" s="187" t="s">
        <v>179</v>
      </c>
      <c r="E1229" s="37"/>
      <c r="F1229" s="188" t="s">
        <v>2392</v>
      </c>
      <c r="G1229" s="37"/>
      <c r="H1229" s="37"/>
      <c r="I1229" s="189"/>
      <c r="J1229" s="37"/>
      <c r="K1229" s="37"/>
      <c r="L1229" s="40"/>
      <c r="M1229" s="190"/>
      <c r="N1229" s="191"/>
      <c r="O1229" s="65"/>
      <c r="P1229" s="65"/>
      <c r="Q1229" s="65"/>
      <c r="R1229" s="65"/>
      <c r="S1229" s="65"/>
      <c r="T1229" s="66"/>
      <c r="U1229" s="35"/>
      <c r="V1229" s="35"/>
      <c r="W1229" s="35"/>
      <c r="X1229" s="35"/>
      <c r="Y1229" s="35"/>
      <c r="Z1229" s="35"/>
      <c r="AA1229" s="35"/>
      <c r="AB1229" s="35"/>
      <c r="AC1229" s="35"/>
      <c r="AD1229" s="35"/>
      <c r="AE1229" s="35"/>
      <c r="AT1229" s="18" t="s">
        <v>179</v>
      </c>
      <c r="AU1229" s="18" t="s">
        <v>84</v>
      </c>
    </row>
    <row r="1230" spans="1:65" s="2" customFormat="1" ht="24" x14ac:dyDescent="0.2">
      <c r="A1230" s="35"/>
      <c r="B1230" s="36"/>
      <c r="C1230" s="214" t="s">
        <v>2266</v>
      </c>
      <c r="D1230" s="214" t="s">
        <v>239</v>
      </c>
      <c r="E1230" s="215" t="s">
        <v>4105</v>
      </c>
      <c r="F1230" s="216" t="s">
        <v>4106</v>
      </c>
      <c r="G1230" s="217" t="s">
        <v>439</v>
      </c>
      <c r="H1230" s="218">
        <v>1</v>
      </c>
      <c r="I1230" s="219"/>
      <c r="J1230" s="220">
        <f>ROUND(I1230*H1230,2)</f>
        <v>0</v>
      </c>
      <c r="K1230" s="216" t="s">
        <v>19</v>
      </c>
      <c r="L1230" s="221"/>
      <c r="M1230" s="222" t="s">
        <v>19</v>
      </c>
      <c r="N1230" s="223" t="s">
        <v>45</v>
      </c>
      <c r="O1230" s="65"/>
      <c r="P1230" s="183">
        <f>O1230*H1230</f>
        <v>0</v>
      </c>
      <c r="Q1230" s="183">
        <v>0</v>
      </c>
      <c r="R1230" s="183">
        <f>Q1230*H1230</f>
        <v>0</v>
      </c>
      <c r="S1230" s="183">
        <v>0</v>
      </c>
      <c r="T1230" s="184">
        <f>S1230*H1230</f>
        <v>0</v>
      </c>
      <c r="U1230" s="35"/>
      <c r="V1230" s="35"/>
      <c r="W1230" s="35"/>
      <c r="X1230" s="35"/>
      <c r="Y1230" s="35"/>
      <c r="Z1230" s="35"/>
      <c r="AA1230" s="35"/>
      <c r="AB1230" s="35"/>
      <c r="AC1230" s="35"/>
      <c r="AD1230" s="35"/>
      <c r="AE1230" s="35"/>
      <c r="AR1230" s="185" t="s">
        <v>426</v>
      </c>
      <c r="AT1230" s="185" t="s">
        <v>239</v>
      </c>
      <c r="AU1230" s="185" t="s">
        <v>84</v>
      </c>
      <c r="AY1230" s="18" t="s">
        <v>170</v>
      </c>
      <c r="BE1230" s="186">
        <f>IF(N1230="základní",J1230,0)</f>
        <v>0</v>
      </c>
      <c r="BF1230" s="186">
        <f>IF(N1230="snížená",J1230,0)</f>
        <v>0</v>
      </c>
      <c r="BG1230" s="186">
        <f>IF(N1230="zákl. přenesená",J1230,0)</f>
        <v>0</v>
      </c>
      <c r="BH1230" s="186">
        <f>IF(N1230="sníž. přenesená",J1230,0)</f>
        <v>0</v>
      </c>
      <c r="BI1230" s="186">
        <f>IF(N1230="nulová",J1230,0)</f>
        <v>0</v>
      </c>
      <c r="BJ1230" s="18" t="s">
        <v>82</v>
      </c>
      <c r="BK1230" s="186">
        <f>ROUND(I1230*H1230,2)</f>
        <v>0</v>
      </c>
      <c r="BL1230" s="18" t="s">
        <v>276</v>
      </c>
      <c r="BM1230" s="185" t="s">
        <v>4107</v>
      </c>
    </row>
    <row r="1231" spans="1:65" s="13" customFormat="1" x14ac:dyDescent="0.2">
      <c r="B1231" s="192"/>
      <c r="C1231" s="193"/>
      <c r="D1231" s="187" t="s">
        <v>181</v>
      </c>
      <c r="E1231" s="194" t="s">
        <v>19</v>
      </c>
      <c r="F1231" s="195" t="s">
        <v>4108</v>
      </c>
      <c r="G1231" s="193"/>
      <c r="H1231" s="196">
        <v>1</v>
      </c>
      <c r="I1231" s="197"/>
      <c r="J1231" s="193"/>
      <c r="K1231" s="193"/>
      <c r="L1231" s="198"/>
      <c r="M1231" s="199"/>
      <c r="N1231" s="200"/>
      <c r="O1231" s="200"/>
      <c r="P1231" s="200"/>
      <c r="Q1231" s="200"/>
      <c r="R1231" s="200"/>
      <c r="S1231" s="200"/>
      <c r="T1231" s="201"/>
      <c r="AT1231" s="202" t="s">
        <v>181</v>
      </c>
      <c r="AU1231" s="202" t="s">
        <v>84</v>
      </c>
      <c r="AV1231" s="13" t="s">
        <v>84</v>
      </c>
      <c r="AW1231" s="13" t="s">
        <v>35</v>
      </c>
      <c r="AX1231" s="13" t="s">
        <v>74</v>
      </c>
      <c r="AY1231" s="202" t="s">
        <v>170</v>
      </c>
    </row>
    <row r="1232" spans="1:65" s="2" customFormat="1" ht="24" x14ac:dyDescent="0.2">
      <c r="A1232" s="35"/>
      <c r="B1232" s="36"/>
      <c r="C1232" s="174" t="s">
        <v>2270</v>
      </c>
      <c r="D1232" s="174" t="s">
        <v>172</v>
      </c>
      <c r="E1232" s="175" t="s">
        <v>2416</v>
      </c>
      <c r="F1232" s="176" t="s">
        <v>2417</v>
      </c>
      <c r="G1232" s="177" t="s">
        <v>439</v>
      </c>
      <c r="H1232" s="178">
        <v>22</v>
      </c>
      <c r="I1232" s="179"/>
      <c r="J1232" s="180">
        <f>ROUND(I1232*H1232,2)</f>
        <v>0</v>
      </c>
      <c r="K1232" s="176" t="s">
        <v>176</v>
      </c>
      <c r="L1232" s="40"/>
      <c r="M1232" s="181" t="s">
        <v>19</v>
      </c>
      <c r="N1232" s="182" t="s">
        <v>45</v>
      </c>
      <c r="O1232" s="65"/>
      <c r="P1232" s="183">
        <f>O1232*H1232</f>
        <v>0</v>
      </c>
      <c r="Q1232" s="183">
        <v>0</v>
      </c>
      <c r="R1232" s="183">
        <f>Q1232*H1232</f>
        <v>0</v>
      </c>
      <c r="S1232" s="183">
        <v>0</v>
      </c>
      <c r="T1232" s="184">
        <f>S1232*H1232</f>
        <v>0</v>
      </c>
      <c r="U1232" s="35"/>
      <c r="V1232" s="35"/>
      <c r="W1232" s="35"/>
      <c r="X1232" s="35"/>
      <c r="Y1232" s="35"/>
      <c r="Z1232" s="35"/>
      <c r="AA1232" s="35"/>
      <c r="AB1232" s="35"/>
      <c r="AC1232" s="35"/>
      <c r="AD1232" s="35"/>
      <c r="AE1232" s="35"/>
      <c r="AR1232" s="185" t="s">
        <v>276</v>
      </c>
      <c r="AT1232" s="185" t="s">
        <v>172</v>
      </c>
      <c r="AU1232" s="185" t="s">
        <v>84</v>
      </c>
      <c r="AY1232" s="18" t="s">
        <v>170</v>
      </c>
      <c r="BE1232" s="186">
        <f>IF(N1232="základní",J1232,0)</f>
        <v>0</v>
      </c>
      <c r="BF1232" s="186">
        <f>IF(N1232="snížená",J1232,0)</f>
        <v>0</v>
      </c>
      <c r="BG1232" s="186">
        <f>IF(N1232="zákl. přenesená",J1232,0)</f>
        <v>0</v>
      </c>
      <c r="BH1232" s="186">
        <f>IF(N1232="sníž. přenesená",J1232,0)</f>
        <v>0</v>
      </c>
      <c r="BI1232" s="186">
        <f>IF(N1232="nulová",J1232,0)</f>
        <v>0</v>
      </c>
      <c r="BJ1232" s="18" t="s">
        <v>82</v>
      </c>
      <c r="BK1232" s="186">
        <f>ROUND(I1232*H1232,2)</f>
        <v>0</v>
      </c>
      <c r="BL1232" s="18" t="s">
        <v>276</v>
      </c>
      <c r="BM1232" s="185" t="s">
        <v>4109</v>
      </c>
    </row>
    <row r="1233" spans="1:65" s="2" customFormat="1" ht="117" x14ac:dyDescent="0.2">
      <c r="A1233" s="35"/>
      <c r="B1233" s="36"/>
      <c r="C1233" s="37"/>
      <c r="D1233" s="187" t="s">
        <v>179</v>
      </c>
      <c r="E1233" s="37"/>
      <c r="F1233" s="188" t="s">
        <v>2419</v>
      </c>
      <c r="G1233" s="37"/>
      <c r="H1233" s="37"/>
      <c r="I1233" s="189"/>
      <c r="J1233" s="37"/>
      <c r="K1233" s="37"/>
      <c r="L1233" s="40"/>
      <c r="M1233" s="190"/>
      <c r="N1233" s="191"/>
      <c r="O1233" s="65"/>
      <c r="P1233" s="65"/>
      <c r="Q1233" s="65"/>
      <c r="R1233" s="65"/>
      <c r="S1233" s="65"/>
      <c r="T1233" s="66"/>
      <c r="U1233" s="35"/>
      <c r="V1233" s="35"/>
      <c r="W1233" s="35"/>
      <c r="X1233" s="35"/>
      <c r="Y1233" s="35"/>
      <c r="Z1233" s="35"/>
      <c r="AA1233" s="35"/>
      <c r="AB1233" s="35"/>
      <c r="AC1233" s="35"/>
      <c r="AD1233" s="35"/>
      <c r="AE1233" s="35"/>
      <c r="AT1233" s="18" t="s">
        <v>179</v>
      </c>
      <c r="AU1233" s="18" t="s">
        <v>84</v>
      </c>
    </row>
    <row r="1234" spans="1:65" s="2" customFormat="1" ht="16.5" customHeight="1" x14ac:dyDescent="0.2">
      <c r="A1234" s="35"/>
      <c r="B1234" s="36"/>
      <c r="C1234" s="214" t="s">
        <v>2277</v>
      </c>
      <c r="D1234" s="214" t="s">
        <v>239</v>
      </c>
      <c r="E1234" s="215" t="s">
        <v>4110</v>
      </c>
      <c r="F1234" s="216" t="s">
        <v>4111</v>
      </c>
      <c r="G1234" s="217" t="s">
        <v>439</v>
      </c>
      <c r="H1234" s="218">
        <v>10</v>
      </c>
      <c r="I1234" s="219"/>
      <c r="J1234" s="220">
        <f>ROUND(I1234*H1234,2)</f>
        <v>0</v>
      </c>
      <c r="K1234" s="216" t="s">
        <v>176</v>
      </c>
      <c r="L1234" s="221"/>
      <c r="M1234" s="222" t="s">
        <v>19</v>
      </c>
      <c r="N1234" s="223" t="s">
        <v>45</v>
      </c>
      <c r="O1234" s="65"/>
      <c r="P1234" s="183">
        <f>O1234*H1234</f>
        <v>0</v>
      </c>
      <c r="Q1234" s="183">
        <v>1.7500000000000002E-2</v>
      </c>
      <c r="R1234" s="183">
        <f>Q1234*H1234</f>
        <v>0.17500000000000002</v>
      </c>
      <c r="S1234" s="183">
        <v>0</v>
      </c>
      <c r="T1234" s="184">
        <f>S1234*H1234</f>
        <v>0</v>
      </c>
      <c r="U1234" s="35"/>
      <c r="V1234" s="35"/>
      <c r="W1234" s="35"/>
      <c r="X1234" s="35"/>
      <c r="Y1234" s="35"/>
      <c r="Z1234" s="35"/>
      <c r="AA1234" s="35"/>
      <c r="AB1234" s="35"/>
      <c r="AC1234" s="35"/>
      <c r="AD1234" s="35"/>
      <c r="AE1234" s="35"/>
      <c r="AR1234" s="185" t="s">
        <v>426</v>
      </c>
      <c r="AT1234" s="185" t="s">
        <v>239</v>
      </c>
      <c r="AU1234" s="185" t="s">
        <v>84</v>
      </c>
      <c r="AY1234" s="18" t="s">
        <v>170</v>
      </c>
      <c r="BE1234" s="186">
        <f>IF(N1234="základní",J1234,0)</f>
        <v>0</v>
      </c>
      <c r="BF1234" s="186">
        <f>IF(N1234="snížená",J1234,0)</f>
        <v>0</v>
      </c>
      <c r="BG1234" s="186">
        <f>IF(N1234="zákl. přenesená",J1234,0)</f>
        <v>0</v>
      </c>
      <c r="BH1234" s="186">
        <f>IF(N1234="sníž. přenesená",J1234,0)</f>
        <v>0</v>
      </c>
      <c r="BI1234" s="186">
        <f>IF(N1234="nulová",J1234,0)</f>
        <v>0</v>
      </c>
      <c r="BJ1234" s="18" t="s">
        <v>82</v>
      </c>
      <c r="BK1234" s="186">
        <f>ROUND(I1234*H1234,2)</f>
        <v>0</v>
      </c>
      <c r="BL1234" s="18" t="s">
        <v>276</v>
      </c>
      <c r="BM1234" s="185" t="s">
        <v>4112</v>
      </c>
    </row>
    <row r="1235" spans="1:65" s="13" customFormat="1" x14ac:dyDescent="0.2">
      <c r="B1235" s="192"/>
      <c r="C1235" s="193"/>
      <c r="D1235" s="187" t="s">
        <v>181</v>
      </c>
      <c r="E1235" s="194" t="s">
        <v>19</v>
      </c>
      <c r="F1235" s="195" t="s">
        <v>4113</v>
      </c>
      <c r="G1235" s="193"/>
      <c r="H1235" s="196">
        <v>10</v>
      </c>
      <c r="I1235" s="197"/>
      <c r="J1235" s="193"/>
      <c r="K1235" s="193"/>
      <c r="L1235" s="198"/>
      <c r="M1235" s="199"/>
      <c r="N1235" s="200"/>
      <c r="O1235" s="200"/>
      <c r="P1235" s="200"/>
      <c r="Q1235" s="200"/>
      <c r="R1235" s="200"/>
      <c r="S1235" s="200"/>
      <c r="T1235" s="201"/>
      <c r="AT1235" s="202" t="s">
        <v>181</v>
      </c>
      <c r="AU1235" s="202" t="s">
        <v>84</v>
      </c>
      <c r="AV1235" s="13" t="s">
        <v>84</v>
      </c>
      <c r="AW1235" s="13" t="s">
        <v>35</v>
      </c>
      <c r="AX1235" s="13" t="s">
        <v>74</v>
      </c>
      <c r="AY1235" s="202" t="s">
        <v>170</v>
      </c>
    </row>
    <row r="1236" spans="1:65" s="2" customFormat="1" ht="16.5" customHeight="1" x14ac:dyDescent="0.2">
      <c r="A1236" s="35"/>
      <c r="B1236" s="36"/>
      <c r="C1236" s="214" t="s">
        <v>2285</v>
      </c>
      <c r="D1236" s="214" t="s">
        <v>239</v>
      </c>
      <c r="E1236" s="215" t="s">
        <v>4114</v>
      </c>
      <c r="F1236" s="216" t="s">
        <v>4115</v>
      </c>
      <c r="G1236" s="217" t="s">
        <v>439</v>
      </c>
      <c r="H1236" s="218">
        <v>12</v>
      </c>
      <c r="I1236" s="219"/>
      <c r="J1236" s="220">
        <f>ROUND(I1236*H1236,2)</f>
        <v>0</v>
      </c>
      <c r="K1236" s="216" t="s">
        <v>176</v>
      </c>
      <c r="L1236" s="221"/>
      <c r="M1236" s="222" t="s">
        <v>19</v>
      </c>
      <c r="N1236" s="223" t="s">
        <v>45</v>
      </c>
      <c r="O1236" s="65"/>
      <c r="P1236" s="183">
        <f>O1236*H1236</f>
        <v>0</v>
      </c>
      <c r="Q1236" s="183">
        <v>1.95E-2</v>
      </c>
      <c r="R1236" s="183">
        <f>Q1236*H1236</f>
        <v>0.23399999999999999</v>
      </c>
      <c r="S1236" s="183">
        <v>0</v>
      </c>
      <c r="T1236" s="184">
        <f>S1236*H1236</f>
        <v>0</v>
      </c>
      <c r="U1236" s="35"/>
      <c r="V1236" s="35"/>
      <c r="W1236" s="35"/>
      <c r="X1236" s="35"/>
      <c r="Y1236" s="35"/>
      <c r="Z1236" s="35"/>
      <c r="AA1236" s="35"/>
      <c r="AB1236" s="35"/>
      <c r="AC1236" s="35"/>
      <c r="AD1236" s="35"/>
      <c r="AE1236" s="35"/>
      <c r="AR1236" s="185" t="s">
        <v>426</v>
      </c>
      <c r="AT1236" s="185" t="s">
        <v>239</v>
      </c>
      <c r="AU1236" s="185" t="s">
        <v>84</v>
      </c>
      <c r="AY1236" s="18" t="s">
        <v>170</v>
      </c>
      <c r="BE1236" s="186">
        <f>IF(N1236="základní",J1236,0)</f>
        <v>0</v>
      </c>
      <c r="BF1236" s="186">
        <f>IF(N1236="snížená",J1236,0)</f>
        <v>0</v>
      </c>
      <c r="BG1236" s="186">
        <f>IF(N1236="zákl. přenesená",J1236,0)</f>
        <v>0</v>
      </c>
      <c r="BH1236" s="186">
        <f>IF(N1236="sníž. přenesená",J1236,0)</f>
        <v>0</v>
      </c>
      <c r="BI1236" s="186">
        <f>IF(N1236="nulová",J1236,0)</f>
        <v>0</v>
      </c>
      <c r="BJ1236" s="18" t="s">
        <v>82</v>
      </c>
      <c r="BK1236" s="186">
        <f>ROUND(I1236*H1236,2)</f>
        <v>0</v>
      </c>
      <c r="BL1236" s="18" t="s">
        <v>276</v>
      </c>
      <c r="BM1236" s="185" t="s">
        <v>4116</v>
      </c>
    </row>
    <row r="1237" spans="1:65" s="13" customFormat="1" x14ac:dyDescent="0.2">
      <c r="B1237" s="192"/>
      <c r="C1237" s="193"/>
      <c r="D1237" s="187" t="s">
        <v>181</v>
      </c>
      <c r="E1237" s="194" t="s">
        <v>19</v>
      </c>
      <c r="F1237" s="195" t="s">
        <v>4117</v>
      </c>
      <c r="G1237" s="193"/>
      <c r="H1237" s="196">
        <v>12</v>
      </c>
      <c r="I1237" s="197"/>
      <c r="J1237" s="193"/>
      <c r="K1237" s="193"/>
      <c r="L1237" s="198"/>
      <c r="M1237" s="199"/>
      <c r="N1237" s="200"/>
      <c r="O1237" s="200"/>
      <c r="P1237" s="200"/>
      <c r="Q1237" s="200"/>
      <c r="R1237" s="200"/>
      <c r="S1237" s="200"/>
      <c r="T1237" s="201"/>
      <c r="AT1237" s="202" t="s">
        <v>181</v>
      </c>
      <c r="AU1237" s="202" t="s">
        <v>84</v>
      </c>
      <c r="AV1237" s="13" t="s">
        <v>84</v>
      </c>
      <c r="AW1237" s="13" t="s">
        <v>35</v>
      </c>
      <c r="AX1237" s="13" t="s">
        <v>74</v>
      </c>
      <c r="AY1237" s="202" t="s">
        <v>170</v>
      </c>
    </row>
    <row r="1238" spans="1:65" s="2" customFormat="1" ht="24" x14ac:dyDescent="0.2">
      <c r="A1238" s="35"/>
      <c r="B1238" s="36"/>
      <c r="C1238" s="174" t="s">
        <v>2290</v>
      </c>
      <c r="D1238" s="174" t="s">
        <v>172</v>
      </c>
      <c r="E1238" s="175" t="s">
        <v>2440</v>
      </c>
      <c r="F1238" s="176" t="s">
        <v>2441</v>
      </c>
      <c r="G1238" s="177" t="s">
        <v>439</v>
      </c>
      <c r="H1238" s="178">
        <v>13</v>
      </c>
      <c r="I1238" s="179"/>
      <c r="J1238" s="180">
        <f>ROUND(I1238*H1238,2)</f>
        <v>0</v>
      </c>
      <c r="K1238" s="176" t="s">
        <v>176</v>
      </c>
      <c r="L1238" s="40"/>
      <c r="M1238" s="181" t="s">
        <v>19</v>
      </c>
      <c r="N1238" s="182" t="s">
        <v>45</v>
      </c>
      <c r="O1238" s="65"/>
      <c r="P1238" s="183">
        <f>O1238*H1238</f>
        <v>0</v>
      </c>
      <c r="Q1238" s="183">
        <v>0</v>
      </c>
      <c r="R1238" s="183">
        <f>Q1238*H1238</f>
        <v>0</v>
      </c>
      <c r="S1238" s="183">
        <v>0</v>
      </c>
      <c r="T1238" s="184">
        <f>S1238*H1238</f>
        <v>0</v>
      </c>
      <c r="U1238" s="35"/>
      <c r="V1238" s="35"/>
      <c r="W1238" s="35"/>
      <c r="X1238" s="35"/>
      <c r="Y1238" s="35"/>
      <c r="Z1238" s="35"/>
      <c r="AA1238" s="35"/>
      <c r="AB1238" s="35"/>
      <c r="AC1238" s="35"/>
      <c r="AD1238" s="35"/>
      <c r="AE1238" s="35"/>
      <c r="AR1238" s="185" t="s">
        <v>276</v>
      </c>
      <c r="AT1238" s="185" t="s">
        <v>172</v>
      </c>
      <c r="AU1238" s="185" t="s">
        <v>84</v>
      </c>
      <c r="AY1238" s="18" t="s">
        <v>170</v>
      </c>
      <c r="BE1238" s="186">
        <f>IF(N1238="základní",J1238,0)</f>
        <v>0</v>
      </c>
      <c r="BF1238" s="186">
        <f>IF(N1238="snížená",J1238,0)</f>
        <v>0</v>
      </c>
      <c r="BG1238" s="186">
        <f>IF(N1238="zákl. přenesená",J1238,0)</f>
        <v>0</v>
      </c>
      <c r="BH1238" s="186">
        <f>IF(N1238="sníž. přenesená",J1238,0)</f>
        <v>0</v>
      </c>
      <c r="BI1238" s="186">
        <f>IF(N1238="nulová",J1238,0)</f>
        <v>0</v>
      </c>
      <c r="BJ1238" s="18" t="s">
        <v>82</v>
      </c>
      <c r="BK1238" s="186">
        <f>ROUND(I1238*H1238,2)</f>
        <v>0</v>
      </c>
      <c r="BL1238" s="18" t="s">
        <v>276</v>
      </c>
      <c r="BM1238" s="185" t="s">
        <v>4118</v>
      </c>
    </row>
    <row r="1239" spans="1:65" s="2" customFormat="1" ht="117" x14ac:dyDescent="0.2">
      <c r="A1239" s="35"/>
      <c r="B1239" s="36"/>
      <c r="C1239" s="37"/>
      <c r="D1239" s="187" t="s">
        <v>179</v>
      </c>
      <c r="E1239" s="37"/>
      <c r="F1239" s="188" t="s">
        <v>2419</v>
      </c>
      <c r="G1239" s="37"/>
      <c r="H1239" s="37"/>
      <c r="I1239" s="189"/>
      <c r="J1239" s="37"/>
      <c r="K1239" s="37"/>
      <c r="L1239" s="40"/>
      <c r="M1239" s="190"/>
      <c r="N1239" s="191"/>
      <c r="O1239" s="65"/>
      <c r="P1239" s="65"/>
      <c r="Q1239" s="65"/>
      <c r="R1239" s="65"/>
      <c r="S1239" s="65"/>
      <c r="T1239" s="66"/>
      <c r="U1239" s="35"/>
      <c r="V1239" s="35"/>
      <c r="W1239" s="35"/>
      <c r="X1239" s="35"/>
      <c r="Y1239" s="35"/>
      <c r="Z1239" s="35"/>
      <c r="AA1239" s="35"/>
      <c r="AB1239" s="35"/>
      <c r="AC1239" s="35"/>
      <c r="AD1239" s="35"/>
      <c r="AE1239" s="35"/>
      <c r="AT1239" s="18" t="s">
        <v>179</v>
      </c>
      <c r="AU1239" s="18" t="s">
        <v>84</v>
      </c>
    </row>
    <row r="1240" spans="1:65" s="2" customFormat="1" ht="21.75" customHeight="1" x14ac:dyDescent="0.2">
      <c r="A1240" s="35"/>
      <c r="B1240" s="36"/>
      <c r="C1240" s="214" t="s">
        <v>2295</v>
      </c>
      <c r="D1240" s="214" t="s">
        <v>239</v>
      </c>
      <c r="E1240" s="215" t="s">
        <v>4119</v>
      </c>
      <c r="F1240" s="216" t="s">
        <v>4120</v>
      </c>
      <c r="G1240" s="217" t="s">
        <v>439</v>
      </c>
      <c r="H1240" s="218">
        <v>13</v>
      </c>
      <c r="I1240" s="219"/>
      <c r="J1240" s="220">
        <f>ROUND(I1240*H1240,2)</f>
        <v>0</v>
      </c>
      <c r="K1240" s="216" t="s">
        <v>176</v>
      </c>
      <c r="L1240" s="221"/>
      <c r="M1240" s="222" t="s">
        <v>19</v>
      </c>
      <c r="N1240" s="223" t="s">
        <v>45</v>
      </c>
      <c r="O1240" s="65"/>
      <c r="P1240" s="183">
        <f>O1240*H1240</f>
        <v>0</v>
      </c>
      <c r="Q1240" s="183">
        <v>3.7999999999999999E-2</v>
      </c>
      <c r="R1240" s="183">
        <f>Q1240*H1240</f>
        <v>0.49399999999999999</v>
      </c>
      <c r="S1240" s="183">
        <v>0</v>
      </c>
      <c r="T1240" s="184">
        <f>S1240*H1240</f>
        <v>0</v>
      </c>
      <c r="U1240" s="35"/>
      <c r="V1240" s="35"/>
      <c r="W1240" s="35"/>
      <c r="X1240" s="35"/>
      <c r="Y1240" s="35"/>
      <c r="Z1240" s="35"/>
      <c r="AA1240" s="35"/>
      <c r="AB1240" s="35"/>
      <c r="AC1240" s="35"/>
      <c r="AD1240" s="35"/>
      <c r="AE1240" s="35"/>
      <c r="AR1240" s="185" t="s">
        <v>426</v>
      </c>
      <c r="AT1240" s="185" t="s">
        <v>239</v>
      </c>
      <c r="AU1240" s="185" t="s">
        <v>84</v>
      </c>
      <c r="AY1240" s="18" t="s">
        <v>170</v>
      </c>
      <c r="BE1240" s="186">
        <f>IF(N1240="základní",J1240,0)</f>
        <v>0</v>
      </c>
      <c r="BF1240" s="186">
        <f>IF(N1240="snížená",J1240,0)</f>
        <v>0</v>
      </c>
      <c r="BG1240" s="186">
        <f>IF(N1240="zákl. přenesená",J1240,0)</f>
        <v>0</v>
      </c>
      <c r="BH1240" s="186">
        <f>IF(N1240="sníž. přenesená",J1240,0)</f>
        <v>0</v>
      </c>
      <c r="BI1240" s="186">
        <f>IF(N1240="nulová",J1240,0)</f>
        <v>0</v>
      </c>
      <c r="BJ1240" s="18" t="s">
        <v>82</v>
      </c>
      <c r="BK1240" s="186">
        <f>ROUND(I1240*H1240,2)</f>
        <v>0</v>
      </c>
      <c r="BL1240" s="18" t="s">
        <v>276</v>
      </c>
      <c r="BM1240" s="185" t="s">
        <v>4121</v>
      </c>
    </row>
    <row r="1241" spans="1:65" s="13" customFormat="1" x14ac:dyDescent="0.2">
      <c r="B1241" s="192"/>
      <c r="C1241" s="193"/>
      <c r="D1241" s="187" t="s">
        <v>181</v>
      </c>
      <c r="E1241" s="194" t="s">
        <v>19</v>
      </c>
      <c r="F1241" s="195" t="s">
        <v>4122</v>
      </c>
      <c r="G1241" s="193"/>
      <c r="H1241" s="196">
        <v>13</v>
      </c>
      <c r="I1241" s="197"/>
      <c r="J1241" s="193"/>
      <c r="K1241" s="193"/>
      <c r="L1241" s="198"/>
      <c r="M1241" s="199"/>
      <c r="N1241" s="200"/>
      <c r="O1241" s="200"/>
      <c r="P1241" s="200"/>
      <c r="Q1241" s="200"/>
      <c r="R1241" s="200"/>
      <c r="S1241" s="200"/>
      <c r="T1241" s="201"/>
      <c r="AT1241" s="202" t="s">
        <v>181</v>
      </c>
      <c r="AU1241" s="202" t="s">
        <v>84</v>
      </c>
      <c r="AV1241" s="13" t="s">
        <v>84</v>
      </c>
      <c r="AW1241" s="13" t="s">
        <v>35</v>
      </c>
      <c r="AX1241" s="13" t="s">
        <v>74</v>
      </c>
      <c r="AY1241" s="202" t="s">
        <v>170</v>
      </c>
    </row>
    <row r="1242" spans="1:65" s="2" customFormat="1" ht="24" x14ac:dyDescent="0.2">
      <c r="A1242" s="35"/>
      <c r="B1242" s="36"/>
      <c r="C1242" s="174" t="s">
        <v>2301</v>
      </c>
      <c r="D1242" s="174" t="s">
        <v>172</v>
      </c>
      <c r="E1242" s="175" t="s">
        <v>2449</v>
      </c>
      <c r="F1242" s="176" t="s">
        <v>2450</v>
      </c>
      <c r="G1242" s="177" t="s">
        <v>439</v>
      </c>
      <c r="H1242" s="178">
        <v>1</v>
      </c>
      <c r="I1242" s="179"/>
      <c r="J1242" s="180">
        <f>ROUND(I1242*H1242,2)</f>
        <v>0</v>
      </c>
      <c r="K1242" s="176" t="s">
        <v>176</v>
      </c>
      <c r="L1242" s="40"/>
      <c r="M1242" s="181" t="s">
        <v>19</v>
      </c>
      <c r="N1242" s="182" t="s">
        <v>45</v>
      </c>
      <c r="O1242" s="65"/>
      <c r="P1242" s="183">
        <f>O1242*H1242</f>
        <v>0</v>
      </c>
      <c r="Q1242" s="183">
        <v>0</v>
      </c>
      <c r="R1242" s="183">
        <f>Q1242*H1242</f>
        <v>0</v>
      </c>
      <c r="S1242" s="183">
        <v>0</v>
      </c>
      <c r="T1242" s="184">
        <f>S1242*H1242</f>
        <v>0</v>
      </c>
      <c r="U1242" s="35"/>
      <c r="V1242" s="35"/>
      <c r="W1242" s="35"/>
      <c r="X1242" s="35"/>
      <c r="Y1242" s="35"/>
      <c r="Z1242" s="35"/>
      <c r="AA1242" s="35"/>
      <c r="AB1242" s="35"/>
      <c r="AC1242" s="35"/>
      <c r="AD1242" s="35"/>
      <c r="AE1242" s="35"/>
      <c r="AR1242" s="185" t="s">
        <v>276</v>
      </c>
      <c r="AT1242" s="185" t="s">
        <v>172</v>
      </c>
      <c r="AU1242" s="185" t="s">
        <v>84</v>
      </c>
      <c r="AY1242" s="18" t="s">
        <v>170</v>
      </c>
      <c r="BE1242" s="186">
        <f>IF(N1242="základní",J1242,0)</f>
        <v>0</v>
      </c>
      <c r="BF1242" s="186">
        <f>IF(N1242="snížená",J1242,0)</f>
        <v>0</v>
      </c>
      <c r="BG1242" s="186">
        <f>IF(N1242="zákl. přenesená",J1242,0)</f>
        <v>0</v>
      </c>
      <c r="BH1242" s="186">
        <f>IF(N1242="sníž. přenesená",J1242,0)</f>
        <v>0</v>
      </c>
      <c r="BI1242" s="186">
        <f>IF(N1242="nulová",J1242,0)</f>
        <v>0</v>
      </c>
      <c r="BJ1242" s="18" t="s">
        <v>82</v>
      </c>
      <c r="BK1242" s="186">
        <f>ROUND(I1242*H1242,2)</f>
        <v>0</v>
      </c>
      <c r="BL1242" s="18" t="s">
        <v>276</v>
      </c>
      <c r="BM1242" s="185" t="s">
        <v>4123</v>
      </c>
    </row>
    <row r="1243" spans="1:65" s="2" customFormat="1" ht="117" x14ac:dyDescent="0.2">
      <c r="A1243" s="35"/>
      <c r="B1243" s="36"/>
      <c r="C1243" s="37"/>
      <c r="D1243" s="187" t="s">
        <v>179</v>
      </c>
      <c r="E1243" s="37"/>
      <c r="F1243" s="188" t="s">
        <v>2419</v>
      </c>
      <c r="G1243" s="37"/>
      <c r="H1243" s="37"/>
      <c r="I1243" s="189"/>
      <c r="J1243" s="37"/>
      <c r="K1243" s="37"/>
      <c r="L1243" s="40"/>
      <c r="M1243" s="190"/>
      <c r="N1243" s="191"/>
      <c r="O1243" s="65"/>
      <c r="P1243" s="65"/>
      <c r="Q1243" s="65"/>
      <c r="R1243" s="65"/>
      <c r="S1243" s="65"/>
      <c r="T1243" s="66"/>
      <c r="U1243" s="35"/>
      <c r="V1243" s="35"/>
      <c r="W1243" s="35"/>
      <c r="X1243" s="35"/>
      <c r="Y1243" s="35"/>
      <c r="Z1243" s="35"/>
      <c r="AA1243" s="35"/>
      <c r="AB1243" s="35"/>
      <c r="AC1243" s="35"/>
      <c r="AD1243" s="35"/>
      <c r="AE1243" s="35"/>
      <c r="AT1243" s="18" t="s">
        <v>179</v>
      </c>
      <c r="AU1243" s="18" t="s">
        <v>84</v>
      </c>
    </row>
    <row r="1244" spans="1:65" s="2" customFormat="1" ht="21.75" customHeight="1" x14ac:dyDescent="0.2">
      <c r="A1244" s="35"/>
      <c r="B1244" s="36"/>
      <c r="C1244" s="214" t="s">
        <v>2306</v>
      </c>
      <c r="D1244" s="214" t="s">
        <v>239</v>
      </c>
      <c r="E1244" s="215" t="s">
        <v>4124</v>
      </c>
      <c r="F1244" s="216" t="s">
        <v>4125</v>
      </c>
      <c r="G1244" s="217" t="s">
        <v>439</v>
      </c>
      <c r="H1244" s="218">
        <v>1</v>
      </c>
      <c r="I1244" s="219"/>
      <c r="J1244" s="220">
        <f>ROUND(I1244*H1244,2)</f>
        <v>0</v>
      </c>
      <c r="K1244" s="216" t="s">
        <v>176</v>
      </c>
      <c r="L1244" s="221"/>
      <c r="M1244" s="222" t="s">
        <v>19</v>
      </c>
      <c r="N1244" s="223" t="s">
        <v>45</v>
      </c>
      <c r="O1244" s="65"/>
      <c r="P1244" s="183">
        <f>O1244*H1244</f>
        <v>0</v>
      </c>
      <c r="Q1244" s="183">
        <v>4.2999999999999997E-2</v>
      </c>
      <c r="R1244" s="183">
        <f>Q1244*H1244</f>
        <v>4.2999999999999997E-2</v>
      </c>
      <c r="S1244" s="183">
        <v>0</v>
      </c>
      <c r="T1244" s="184">
        <f>S1244*H1244</f>
        <v>0</v>
      </c>
      <c r="U1244" s="35"/>
      <c r="V1244" s="35"/>
      <c r="W1244" s="35"/>
      <c r="X1244" s="35"/>
      <c r="Y1244" s="35"/>
      <c r="Z1244" s="35"/>
      <c r="AA1244" s="35"/>
      <c r="AB1244" s="35"/>
      <c r="AC1244" s="35"/>
      <c r="AD1244" s="35"/>
      <c r="AE1244" s="35"/>
      <c r="AR1244" s="185" t="s">
        <v>426</v>
      </c>
      <c r="AT1244" s="185" t="s">
        <v>239</v>
      </c>
      <c r="AU1244" s="185" t="s">
        <v>84</v>
      </c>
      <c r="AY1244" s="18" t="s">
        <v>170</v>
      </c>
      <c r="BE1244" s="186">
        <f>IF(N1244="základní",J1244,0)</f>
        <v>0</v>
      </c>
      <c r="BF1244" s="186">
        <f>IF(N1244="snížená",J1244,0)</f>
        <v>0</v>
      </c>
      <c r="BG1244" s="186">
        <f>IF(N1244="zákl. přenesená",J1244,0)</f>
        <v>0</v>
      </c>
      <c r="BH1244" s="186">
        <f>IF(N1244="sníž. přenesená",J1244,0)</f>
        <v>0</v>
      </c>
      <c r="BI1244" s="186">
        <f>IF(N1244="nulová",J1244,0)</f>
        <v>0</v>
      </c>
      <c r="BJ1244" s="18" t="s">
        <v>82</v>
      </c>
      <c r="BK1244" s="186">
        <f>ROUND(I1244*H1244,2)</f>
        <v>0</v>
      </c>
      <c r="BL1244" s="18" t="s">
        <v>276</v>
      </c>
      <c r="BM1244" s="185" t="s">
        <v>4126</v>
      </c>
    </row>
    <row r="1245" spans="1:65" s="2" customFormat="1" ht="24" x14ac:dyDescent="0.2">
      <c r="A1245" s="35"/>
      <c r="B1245" s="36"/>
      <c r="C1245" s="174" t="s">
        <v>2313</v>
      </c>
      <c r="D1245" s="174" t="s">
        <v>172</v>
      </c>
      <c r="E1245" s="175" t="s">
        <v>4127</v>
      </c>
      <c r="F1245" s="176" t="s">
        <v>4128</v>
      </c>
      <c r="G1245" s="177" t="s">
        <v>439</v>
      </c>
      <c r="H1245" s="178">
        <v>4</v>
      </c>
      <c r="I1245" s="179"/>
      <c r="J1245" s="180">
        <f>ROUND(I1245*H1245,2)</f>
        <v>0</v>
      </c>
      <c r="K1245" s="176" t="s">
        <v>176</v>
      </c>
      <c r="L1245" s="40"/>
      <c r="M1245" s="181" t="s">
        <v>19</v>
      </c>
      <c r="N1245" s="182" t="s">
        <v>45</v>
      </c>
      <c r="O1245" s="65"/>
      <c r="P1245" s="183">
        <f>O1245*H1245</f>
        <v>0</v>
      </c>
      <c r="Q1245" s="183">
        <v>8.8000000000000003E-4</v>
      </c>
      <c r="R1245" s="183">
        <f>Q1245*H1245</f>
        <v>3.5200000000000001E-3</v>
      </c>
      <c r="S1245" s="183">
        <v>0</v>
      </c>
      <c r="T1245" s="184">
        <f>S1245*H1245</f>
        <v>0</v>
      </c>
      <c r="U1245" s="35"/>
      <c r="V1245" s="35"/>
      <c r="W1245" s="35"/>
      <c r="X1245" s="35"/>
      <c r="Y1245" s="35"/>
      <c r="Z1245" s="35"/>
      <c r="AA1245" s="35"/>
      <c r="AB1245" s="35"/>
      <c r="AC1245" s="35"/>
      <c r="AD1245" s="35"/>
      <c r="AE1245" s="35"/>
      <c r="AR1245" s="185" t="s">
        <v>276</v>
      </c>
      <c r="AT1245" s="185" t="s">
        <v>172</v>
      </c>
      <c r="AU1245" s="185" t="s">
        <v>84</v>
      </c>
      <c r="AY1245" s="18" t="s">
        <v>170</v>
      </c>
      <c r="BE1245" s="186">
        <f>IF(N1245="základní",J1245,0)</f>
        <v>0</v>
      </c>
      <c r="BF1245" s="186">
        <f>IF(N1245="snížená",J1245,0)</f>
        <v>0</v>
      </c>
      <c r="BG1245" s="186">
        <f>IF(N1245="zákl. přenesená",J1245,0)</f>
        <v>0</v>
      </c>
      <c r="BH1245" s="186">
        <f>IF(N1245="sníž. přenesená",J1245,0)</f>
        <v>0</v>
      </c>
      <c r="BI1245" s="186">
        <f>IF(N1245="nulová",J1245,0)</f>
        <v>0</v>
      </c>
      <c r="BJ1245" s="18" t="s">
        <v>82</v>
      </c>
      <c r="BK1245" s="186">
        <f>ROUND(I1245*H1245,2)</f>
        <v>0</v>
      </c>
      <c r="BL1245" s="18" t="s">
        <v>276</v>
      </c>
      <c r="BM1245" s="185" t="s">
        <v>4129</v>
      </c>
    </row>
    <row r="1246" spans="1:65" s="2" customFormat="1" ht="117" x14ac:dyDescent="0.2">
      <c r="A1246" s="35"/>
      <c r="B1246" s="36"/>
      <c r="C1246" s="37"/>
      <c r="D1246" s="187" t="s">
        <v>179</v>
      </c>
      <c r="E1246" s="37"/>
      <c r="F1246" s="188" t="s">
        <v>2419</v>
      </c>
      <c r="G1246" s="37"/>
      <c r="H1246" s="37"/>
      <c r="I1246" s="189"/>
      <c r="J1246" s="37"/>
      <c r="K1246" s="37"/>
      <c r="L1246" s="40"/>
      <c r="M1246" s="190"/>
      <c r="N1246" s="191"/>
      <c r="O1246" s="65"/>
      <c r="P1246" s="65"/>
      <c r="Q1246" s="65"/>
      <c r="R1246" s="65"/>
      <c r="S1246" s="65"/>
      <c r="T1246" s="66"/>
      <c r="U1246" s="35"/>
      <c r="V1246" s="35"/>
      <c r="W1246" s="35"/>
      <c r="X1246" s="35"/>
      <c r="Y1246" s="35"/>
      <c r="Z1246" s="35"/>
      <c r="AA1246" s="35"/>
      <c r="AB1246" s="35"/>
      <c r="AC1246" s="35"/>
      <c r="AD1246" s="35"/>
      <c r="AE1246" s="35"/>
      <c r="AT1246" s="18" t="s">
        <v>179</v>
      </c>
      <c r="AU1246" s="18" t="s">
        <v>84</v>
      </c>
    </row>
    <row r="1247" spans="1:65" s="2" customFormat="1" ht="33" customHeight="1" x14ac:dyDescent="0.2">
      <c r="A1247" s="35"/>
      <c r="B1247" s="36"/>
      <c r="C1247" s="214" t="s">
        <v>2318</v>
      </c>
      <c r="D1247" s="214" t="s">
        <v>239</v>
      </c>
      <c r="E1247" s="215" t="s">
        <v>4130</v>
      </c>
      <c r="F1247" s="216" t="s">
        <v>4131</v>
      </c>
      <c r="G1247" s="217" t="s">
        <v>439</v>
      </c>
      <c r="H1247" s="218">
        <v>1</v>
      </c>
      <c r="I1247" s="219"/>
      <c r="J1247" s="220">
        <f>ROUND(I1247*H1247,2)</f>
        <v>0</v>
      </c>
      <c r="K1247" s="216" t="s">
        <v>19</v>
      </c>
      <c r="L1247" s="221"/>
      <c r="M1247" s="222" t="s">
        <v>19</v>
      </c>
      <c r="N1247" s="223" t="s">
        <v>45</v>
      </c>
      <c r="O1247" s="65"/>
      <c r="P1247" s="183">
        <f>O1247*H1247</f>
        <v>0</v>
      </c>
      <c r="Q1247" s="183">
        <v>0</v>
      </c>
      <c r="R1247" s="183">
        <f>Q1247*H1247</f>
        <v>0</v>
      </c>
      <c r="S1247" s="183">
        <v>0</v>
      </c>
      <c r="T1247" s="184">
        <f>S1247*H1247</f>
        <v>0</v>
      </c>
      <c r="U1247" s="35"/>
      <c r="V1247" s="35"/>
      <c r="W1247" s="35"/>
      <c r="X1247" s="35"/>
      <c r="Y1247" s="35"/>
      <c r="Z1247" s="35"/>
      <c r="AA1247" s="35"/>
      <c r="AB1247" s="35"/>
      <c r="AC1247" s="35"/>
      <c r="AD1247" s="35"/>
      <c r="AE1247" s="35"/>
      <c r="AR1247" s="185" t="s">
        <v>426</v>
      </c>
      <c r="AT1247" s="185" t="s">
        <v>239</v>
      </c>
      <c r="AU1247" s="185" t="s">
        <v>84</v>
      </c>
      <c r="AY1247" s="18" t="s">
        <v>170</v>
      </c>
      <c r="BE1247" s="186">
        <f>IF(N1247="základní",J1247,0)</f>
        <v>0</v>
      </c>
      <c r="BF1247" s="186">
        <f>IF(N1247="snížená",J1247,0)</f>
        <v>0</v>
      </c>
      <c r="BG1247" s="186">
        <f>IF(N1247="zákl. přenesená",J1247,0)</f>
        <v>0</v>
      </c>
      <c r="BH1247" s="186">
        <f>IF(N1247="sníž. přenesená",J1247,0)</f>
        <v>0</v>
      </c>
      <c r="BI1247" s="186">
        <f>IF(N1247="nulová",J1247,0)</f>
        <v>0</v>
      </c>
      <c r="BJ1247" s="18" t="s">
        <v>82</v>
      </c>
      <c r="BK1247" s="186">
        <f>ROUND(I1247*H1247,2)</f>
        <v>0</v>
      </c>
      <c r="BL1247" s="18" t="s">
        <v>276</v>
      </c>
      <c r="BM1247" s="185" t="s">
        <v>4132</v>
      </c>
    </row>
    <row r="1248" spans="1:65" s="13" customFormat="1" x14ac:dyDescent="0.2">
      <c r="B1248" s="192"/>
      <c r="C1248" s="193"/>
      <c r="D1248" s="187" t="s">
        <v>181</v>
      </c>
      <c r="E1248" s="194" t="s">
        <v>19</v>
      </c>
      <c r="F1248" s="195" t="s">
        <v>4133</v>
      </c>
      <c r="G1248" s="193"/>
      <c r="H1248" s="196">
        <v>1</v>
      </c>
      <c r="I1248" s="197"/>
      <c r="J1248" s="193"/>
      <c r="K1248" s="193"/>
      <c r="L1248" s="198"/>
      <c r="M1248" s="199"/>
      <c r="N1248" s="200"/>
      <c r="O1248" s="200"/>
      <c r="P1248" s="200"/>
      <c r="Q1248" s="200"/>
      <c r="R1248" s="200"/>
      <c r="S1248" s="200"/>
      <c r="T1248" s="201"/>
      <c r="AT1248" s="202" t="s">
        <v>181</v>
      </c>
      <c r="AU1248" s="202" t="s">
        <v>84</v>
      </c>
      <c r="AV1248" s="13" t="s">
        <v>84</v>
      </c>
      <c r="AW1248" s="13" t="s">
        <v>35</v>
      </c>
      <c r="AX1248" s="13" t="s">
        <v>82</v>
      </c>
      <c r="AY1248" s="202" t="s">
        <v>170</v>
      </c>
    </row>
    <row r="1249" spans="1:65" s="2" customFormat="1" ht="24" x14ac:dyDescent="0.2">
      <c r="A1249" s="35"/>
      <c r="B1249" s="36"/>
      <c r="C1249" s="214" t="s">
        <v>2322</v>
      </c>
      <c r="D1249" s="214" t="s">
        <v>239</v>
      </c>
      <c r="E1249" s="215" t="s">
        <v>4134</v>
      </c>
      <c r="F1249" s="216" t="s">
        <v>4135</v>
      </c>
      <c r="G1249" s="217" t="s">
        <v>439</v>
      </c>
      <c r="H1249" s="218">
        <v>3</v>
      </c>
      <c r="I1249" s="219"/>
      <c r="J1249" s="220">
        <f>ROUND(I1249*H1249,2)</f>
        <v>0</v>
      </c>
      <c r="K1249" s="216" t="s">
        <v>19</v>
      </c>
      <c r="L1249" s="221"/>
      <c r="M1249" s="222" t="s">
        <v>19</v>
      </c>
      <c r="N1249" s="223" t="s">
        <v>45</v>
      </c>
      <c r="O1249" s="65"/>
      <c r="P1249" s="183">
        <f>O1249*H1249</f>
        <v>0</v>
      </c>
      <c r="Q1249" s="183">
        <v>0</v>
      </c>
      <c r="R1249" s="183">
        <f>Q1249*H1249</f>
        <v>0</v>
      </c>
      <c r="S1249" s="183">
        <v>0</v>
      </c>
      <c r="T1249" s="184">
        <f>S1249*H1249</f>
        <v>0</v>
      </c>
      <c r="U1249" s="35"/>
      <c r="V1249" s="35"/>
      <c r="W1249" s="35"/>
      <c r="X1249" s="35"/>
      <c r="Y1249" s="35"/>
      <c r="Z1249" s="35"/>
      <c r="AA1249" s="35"/>
      <c r="AB1249" s="35"/>
      <c r="AC1249" s="35"/>
      <c r="AD1249" s="35"/>
      <c r="AE1249" s="35"/>
      <c r="AR1249" s="185" t="s">
        <v>426</v>
      </c>
      <c r="AT1249" s="185" t="s">
        <v>239</v>
      </c>
      <c r="AU1249" s="185" t="s">
        <v>84</v>
      </c>
      <c r="AY1249" s="18" t="s">
        <v>170</v>
      </c>
      <c r="BE1249" s="186">
        <f>IF(N1249="základní",J1249,0)</f>
        <v>0</v>
      </c>
      <c r="BF1249" s="186">
        <f>IF(N1249="snížená",J1249,0)</f>
        <v>0</v>
      </c>
      <c r="BG1249" s="186">
        <f>IF(N1249="zákl. přenesená",J1249,0)</f>
        <v>0</v>
      </c>
      <c r="BH1249" s="186">
        <f>IF(N1249="sníž. přenesená",J1249,0)</f>
        <v>0</v>
      </c>
      <c r="BI1249" s="186">
        <f>IF(N1249="nulová",J1249,0)</f>
        <v>0</v>
      </c>
      <c r="BJ1249" s="18" t="s">
        <v>82</v>
      </c>
      <c r="BK1249" s="186">
        <f>ROUND(I1249*H1249,2)</f>
        <v>0</v>
      </c>
      <c r="BL1249" s="18" t="s">
        <v>276</v>
      </c>
      <c r="BM1249" s="185" t="s">
        <v>4136</v>
      </c>
    </row>
    <row r="1250" spans="1:65" s="13" customFormat="1" x14ac:dyDescent="0.2">
      <c r="B1250" s="192"/>
      <c r="C1250" s="193"/>
      <c r="D1250" s="187" t="s">
        <v>181</v>
      </c>
      <c r="E1250" s="194" t="s">
        <v>19</v>
      </c>
      <c r="F1250" s="195" t="s">
        <v>4137</v>
      </c>
      <c r="G1250" s="193"/>
      <c r="H1250" s="196">
        <v>3</v>
      </c>
      <c r="I1250" s="197"/>
      <c r="J1250" s="193"/>
      <c r="K1250" s="193"/>
      <c r="L1250" s="198"/>
      <c r="M1250" s="199"/>
      <c r="N1250" s="200"/>
      <c r="O1250" s="200"/>
      <c r="P1250" s="200"/>
      <c r="Q1250" s="200"/>
      <c r="R1250" s="200"/>
      <c r="S1250" s="200"/>
      <c r="T1250" s="201"/>
      <c r="AT1250" s="202" t="s">
        <v>181</v>
      </c>
      <c r="AU1250" s="202" t="s">
        <v>84</v>
      </c>
      <c r="AV1250" s="13" t="s">
        <v>84</v>
      </c>
      <c r="AW1250" s="13" t="s">
        <v>35</v>
      </c>
      <c r="AX1250" s="13" t="s">
        <v>82</v>
      </c>
      <c r="AY1250" s="202" t="s">
        <v>170</v>
      </c>
    </row>
    <row r="1251" spans="1:65" s="2" customFormat="1" ht="16.5" customHeight="1" x14ac:dyDescent="0.2">
      <c r="A1251" s="35"/>
      <c r="B1251" s="36"/>
      <c r="C1251" s="174" t="s">
        <v>2328</v>
      </c>
      <c r="D1251" s="174" t="s">
        <v>172</v>
      </c>
      <c r="E1251" s="175" t="s">
        <v>2458</v>
      </c>
      <c r="F1251" s="176" t="s">
        <v>2459</v>
      </c>
      <c r="G1251" s="177" t="s">
        <v>439</v>
      </c>
      <c r="H1251" s="178">
        <v>14</v>
      </c>
      <c r="I1251" s="179"/>
      <c r="J1251" s="180">
        <f>ROUND(I1251*H1251,2)</f>
        <v>0</v>
      </c>
      <c r="K1251" s="176" t="s">
        <v>176</v>
      </c>
      <c r="L1251" s="40"/>
      <c r="M1251" s="181" t="s">
        <v>19</v>
      </c>
      <c r="N1251" s="182" t="s">
        <v>45</v>
      </c>
      <c r="O1251" s="65"/>
      <c r="P1251" s="183">
        <f>O1251*H1251</f>
        <v>0</v>
      </c>
      <c r="Q1251" s="183">
        <v>0</v>
      </c>
      <c r="R1251" s="183">
        <f>Q1251*H1251</f>
        <v>0</v>
      </c>
      <c r="S1251" s="183">
        <v>0</v>
      </c>
      <c r="T1251" s="184">
        <f>S1251*H1251</f>
        <v>0</v>
      </c>
      <c r="U1251" s="35"/>
      <c r="V1251" s="35"/>
      <c r="W1251" s="35"/>
      <c r="X1251" s="35"/>
      <c r="Y1251" s="35"/>
      <c r="Z1251" s="35"/>
      <c r="AA1251" s="35"/>
      <c r="AB1251" s="35"/>
      <c r="AC1251" s="35"/>
      <c r="AD1251" s="35"/>
      <c r="AE1251" s="35"/>
      <c r="AR1251" s="185" t="s">
        <v>276</v>
      </c>
      <c r="AT1251" s="185" t="s">
        <v>172</v>
      </c>
      <c r="AU1251" s="185" t="s">
        <v>84</v>
      </c>
      <c r="AY1251" s="18" t="s">
        <v>170</v>
      </c>
      <c r="BE1251" s="186">
        <f>IF(N1251="základní",J1251,0)</f>
        <v>0</v>
      </c>
      <c r="BF1251" s="186">
        <f>IF(N1251="snížená",J1251,0)</f>
        <v>0</v>
      </c>
      <c r="BG1251" s="186">
        <f>IF(N1251="zákl. přenesená",J1251,0)</f>
        <v>0</v>
      </c>
      <c r="BH1251" s="186">
        <f>IF(N1251="sníž. přenesená",J1251,0)</f>
        <v>0</v>
      </c>
      <c r="BI1251" s="186">
        <f>IF(N1251="nulová",J1251,0)</f>
        <v>0</v>
      </c>
      <c r="BJ1251" s="18" t="s">
        <v>82</v>
      </c>
      <c r="BK1251" s="186">
        <f>ROUND(I1251*H1251,2)</f>
        <v>0</v>
      </c>
      <c r="BL1251" s="18" t="s">
        <v>276</v>
      </c>
      <c r="BM1251" s="185" t="s">
        <v>4138</v>
      </c>
    </row>
    <row r="1252" spans="1:65" s="2" customFormat="1" ht="16.5" customHeight="1" x14ac:dyDescent="0.2">
      <c r="A1252" s="35"/>
      <c r="B1252" s="36"/>
      <c r="C1252" s="214" t="s">
        <v>2333</v>
      </c>
      <c r="D1252" s="214" t="s">
        <v>239</v>
      </c>
      <c r="E1252" s="215" t="s">
        <v>2462</v>
      </c>
      <c r="F1252" s="216" t="s">
        <v>2463</v>
      </c>
      <c r="G1252" s="217" t="s">
        <v>439</v>
      </c>
      <c r="H1252" s="218">
        <v>14</v>
      </c>
      <c r="I1252" s="219"/>
      <c r="J1252" s="220">
        <f>ROUND(I1252*H1252,2)</f>
        <v>0</v>
      </c>
      <c r="K1252" s="216" t="s">
        <v>176</v>
      </c>
      <c r="L1252" s="221"/>
      <c r="M1252" s="222" t="s">
        <v>19</v>
      </c>
      <c r="N1252" s="223" t="s">
        <v>45</v>
      </c>
      <c r="O1252" s="65"/>
      <c r="P1252" s="183">
        <f>O1252*H1252</f>
        <v>0</v>
      </c>
      <c r="Q1252" s="183">
        <v>2.3999999999999998E-3</v>
      </c>
      <c r="R1252" s="183">
        <f>Q1252*H1252</f>
        <v>3.3599999999999998E-2</v>
      </c>
      <c r="S1252" s="183">
        <v>0</v>
      </c>
      <c r="T1252" s="184">
        <f>S1252*H1252</f>
        <v>0</v>
      </c>
      <c r="U1252" s="35"/>
      <c r="V1252" s="35"/>
      <c r="W1252" s="35"/>
      <c r="X1252" s="35"/>
      <c r="Y1252" s="35"/>
      <c r="Z1252" s="35"/>
      <c r="AA1252" s="35"/>
      <c r="AB1252" s="35"/>
      <c r="AC1252" s="35"/>
      <c r="AD1252" s="35"/>
      <c r="AE1252" s="35"/>
      <c r="AR1252" s="185" t="s">
        <v>426</v>
      </c>
      <c r="AT1252" s="185" t="s">
        <v>239</v>
      </c>
      <c r="AU1252" s="185" t="s">
        <v>84</v>
      </c>
      <c r="AY1252" s="18" t="s">
        <v>170</v>
      </c>
      <c r="BE1252" s="186">
        <f>IF(N1252="základní",J1252,0)</f>
        <v>0</v>
      </c>
      <c r="BF1252" s="186">
        <f>IF(N1252="snížená",J1252,0)</f>
        <v>0</v>
      </c>
      <c r="BG1252" s="186">
        <f>IF(N1252="zákl. přenesená",J1252,0)</f>
        <v>0</v>
      </c>
      <c r="BH1252" s="186">
        <f>IF(N1252="sníž. přenesená",J1252,0)</f>
        <v>0</v>
      </c>
      <c r="BI1252" s="186">
        <f>IF(N1252="nulová",J1252,0)</f>
        <v>0</v>
      </c>
      <c r="BJ1252" s="18" t="s">
        <v>82</v>
      </c>
      <c r="BK1252" s="186">
        <f>ROUND(I1252*H1252,2)</f>
        <v>0</v>
      </c>
      <c r="BL1252" s="18" t="s">
        <v>276</v>
      </c>
      <c r="BM1252" s="185" t="s">
        <v>4139</v>
      </c>
    </row>
    <row r="1253" spans="1:65" s="13" customFormat="1" x14ac:dyDescent="0.2">
      <c r="B1253" s="192"/>
      <c r="C1253" s="193"/>
      <c r="D1253" s="187" t="s">
        <v>181</v>
      </c>
      <c r="E1253" s="194" t="s">
        <v>19</v>
      </c>
      <c r="F1253" s="195" t="s">
        <v>4140</v>
      </c>
      <c r="G1253" s="193"/>
      <c r="H1253" s="196">
        <v>14</v>
      </c>
      <c r="I1253" s="197"/>
      <c r="J1253" s="193"/>
      <c r="K1253" s="193"/>
      <c r="L1253" s="198"/>
      <c r="M1253" s="199"/>
      <c r="N1253" s="200"/>
      <c r="O1253" s="200"/>
      <c r="P1253" s="200"/>
      <c r="Q1253" s="200"/>
      <c r="R1253" s="200"/>
      <c r="S1253" s="200"/>
      <c r="T1253" s="201"/>
      <c r="AT1253" s="202" t="s">
        <v>181</v>
      </c>
      <c r="AU1253" s="202" t="s">
        <v>84</v>
      </c>
      <c r="AV1253" s="13" t="s">
        <v>84</v>
      </c>
      <c r="AW1253" s="13" t="s">
        <v>35</v>
      </c>
      <c r="AX1253" s="13" t="s">
        <v>74</v>
      </c>
      <c r="AY1253" s="202" t="s">
        <v>170</v>
      </c>
    </row>
    <row r="1254" spans="1:65" s="2" customFormat="1" ht="33" customHeight="1" x14ac:dyDescent="0.2">
      <c r="A1254" s="35"/>
      <c r="B1254" s="36"/>
      <c r="C1254" s="174" t="s">
        <v>2337</v>
      </c>
      <c r="D1254" s="174" t="s">
        <v>172</v>
      </c>
      <c r="E1254" s="175" t="s">
        <v>4141</v>
      </c>
      <c r="F1254" s="176" t="s">
        <v>4142</v>
      </c>
      <c r="G1254" s="177" t="s">
        <v>439</v>
      </c>
      <c r="H1254" s="178">
        <v>13</v>
      </c>
      <c r="I1254" s="179"/>
      <c r="J1254" s="180">
        <f>ROUND(I1254*H1254,2)</f>
        <v>0</v>
      </c>
      <c r="K1254" s="176" t="s">
        <v>176</v>
      </c>
      <c r="L1254" s="40"/>
      <c r="M1254" s="181" t="s">
        <v>19</v>
      </c>
      <c r="N1254" s="182" t="s">
        <v>45</v>
      </c>
      <c r="O1254" s="65"/>
      <c r="P1254" s="183">
        <f>O1254*H1254</f>
        <v>0</v>
      </c>
      <c r="Q1254" s="183">
        <v>2.5999999999999998E-4</v>
      </c>
      <c r="R1254" s="183">
        <f>Q1254*H1254</f>
        <v>3.3799999999999998E-3</v>
      </c>
      <c r="S1254" s="183">
        <v>0</v>
      </c>
      <c r="T1254" s="184">
        <f>S1254*H1254</f>
        <v>0</v>
      </c>
      <c r="U1254" s="35"/>
      <c r="V1254" s="35"/>
      <c r="W1254" s="35"/>
      <c r="X1254" s="35"/>
      <c r="Y1254" s="35"/>
      <c r="Z1254" s="35"/>
      <c r="AA1254" s="35"/>
      <c r="AB1254" s="35"/>
      <c r="AC1254" s="35"/>
      <c r="AD1254" s="35"/>
      <c r="AE1254" s="35"/>
      <c r="AR1254" s="185" t="s">
        <v>276</v>
      </c>
      <c r="AT1254" s="185" t="s">
        <v>172</v>
      </c>
      <c r="AU1254" s="185" t="s">
        <v>84</v>
      </c>
      <c r="AY1254" s="18" t="s">
        <v>170</v>
      </c>
      <c r="BE1254" s="186">
        <f>IF(N1254="základní",J1254,0)</f>
        <v>0</v>
      </c>
      <c r="BF1254" s="186">
        <f>IF(N1254="snížená",J1254,0)</f>
        <v>0</v>
      </c>
      <c r="BG1254" s="186">
        <f>IF(N1254="zákl. přenesená",J1254,0)</f>
        <v>0</v>
      </c>
      <c r="BH1254" s="186">
        <f>IF(N1254="sníž. přenesená",J1254,0)</f>
        <v>0</v>
      </c>
      <c r="BI1254" s="186">
        <f>IF(N1254="nulová",J1254,0)</f>
        <v>0</v>
      </c>
      <c r="BJ1254" s="18" t="s">
        <v>82</v>
      </c>
      <c r="BK1254" s="186">
        <f>ROUND(I1254*H1254,2)</f>
        <v>0</v>
      </c>
      <c r="BL1254" s="18" t="s">
        <v>276</v>
      </c>
      <c r="BM1254" s="185" t="s">
        <v>4143</v>
      </c>
    </row>
    <row r="1255" spans="1:65" s="2" customFormat="1" ht="48.75" x14ac:dyDescent="0.2">
      <c r="A1255" s="35"/>
      <c r="B1255" s="36"/>
      <c r="C1255" s="37"/>
      <c r="D1255" s="187" t="s">
        <v>179</v>
      </c>
      <c r="E1255" s="37"/>
      <c r="F1255" s="188" t="s">
        <v>2469</v>
      </c>
      <c r="G1255" s="37"/>
      <c r="H1255" s="37"/>
      <c r="I1255" s="189"/>
      <c r="J1255" s="37"/>
      <c r="K1255" s="37"/>
      <c r="L1255" s="40"/>
      <c r="M1255" s="190"/>
      <c r="N1255" s="191"/>
      <c r="O1255" s="65"/>
      <c r="P1255" s="65"/>
      <c r="Q1255" s="65"/>
      <c r="R1255" s="65"/>
      <c r="S1255" s="65"/>
      <c r="T1255" s="66"/>
      <c r="U1255" s="35"/>
      <c r="V1255" s="35"/>
      <c r="W1255" s="35"/>
      <c r="X1255" s="35"/>
      <c r="Y1255" s="35"/>
      <c r="Z1255" s="35"/>
      <c r="AA1255" s="35"/>
      <c r="AB1255" s="35"/>
      <c r="AC1255" s="35"/>
      <c r="AD1255" s="35"/>
      <c r="AE1255" s="35"/>
      <c r="AT1255" s="18" t="s">
        <v>179</v>
      </c>
      <c r="AU1255" s="18" t="s">
        <v>84</v>
      </c>
    </row>
    <row r="1256" spans="1:65" s="2" customFormat="1" ht="16.5" customHeight="1" x14ac:dyDescent="0.2">
      <c r="A1256" s="35"/>
      <c r="B1256" s="36"/>
      <c r="C1256" s="214" t="s">
        <v>2344</v>
      </c>
      <c r="D1256" s="214" t="s">
        <v>239</v>
      </c>
      <c r="E1256" s="215" t="s">
        <v>4144</v>
      </c>
      <c r="F1256" s="216" t="s">
        <v>4145</v>
      </c>
      <c r="G1256" s="217" t="s">
        <v>439</v>
      </c>
      <c r="H1256" s="218">
        <v>13</v>
      </c>
      <c r="I1256" s="219"/>
      <c r="J1256" s="220">
        <f>ROUND(I1256*H1256,2)</f>
        <v>0</v>
      </c>
      <c r="K1256" s="216" t="s">
        <v>176</v>
      </c>
      <c r="L1256" s="221"/>
      <c r="M1256" s="222" t="s">
        <v>19</v>
      </c>
      <c r="N1256" s="223" t="s">
        <v>45</v>
      </c>
      <c r="O1256" s="65"/>
      <c r="P1256" s="183">
        <f>O1256*H1256</f>
        <v>0</v>
      </c>
      <c r="Q1256" s="183">
        <v>4.4999999999999998E-2</v>
      </c>
      <c r="R1256" s="183">
        <f>Q1256*H1256</f>
        <v>0.58499999999999996</v>
      </c>
      <c r="S1256" s="183">
        <v>0</v>
      </c>
      <c r="T1256" s="184">
        <f>S1256*H1256</f>
        <v>0</v>
      </c>
      <c r="U1256" s="35"/>
      <c r="V1256" s="35"/>
      <c r="W1256" s="35"/>
      <c r="X1256" s="35"/>
      <c r="Y1256" s="35"/>
      <c r="Z1256" s="35"/>
      <c r="AA1256" s="35"/>
      <c r="AB1256" s="35"/>
      <c r="AC1256" s="35"/>
      <c r="AD1256" s="35"/>
      <c r="AE1256" s="35"/>
      <c r="AR1256" s="185" t="s">
        <v>426</v>
      </c>
      <c r="AT1256" s="185" t="s">
        <v>239</v>
      </c>
      <c r="AU1256" s="185" t="s">
        <v>84</v>
      </c>
      <c r="AY1256" s="18" t="s">
        <v>170</v>
      </c>
      <c r="BE1256" s="186">
        <f>IF(N1256="základní",J1256,0)</f>
        <v>0</v>
      </c>
      <c r="BF1256" s="186">
        <f>IF(N1256="snížená",J1256,0)</f>
        <v>0</v>
      </c>
      <c r="BG1256" s="186">
        <f>IF(N1256="zákl. přenesená",J1256,0)</f>
        <v>0</v>
      </c>
      <c r="BH1256" s="186">
        <f>IF(N1256="sníž. přenesená",J1256,0)</f>
        <v>0</v>
      </c>
      <c r="BI1256" s="186">
        <f>IF(N1256="nulová",J1256,0)</f>
        <v>0</v>
      </c>
      <c r="BJ1256" s="18" t="s">
        <v>82</v>
      </c>
      <c r="BK1256" s="186">
        <f>ROUND(I1256*H1256,2)</f>
        <v>0</v>
      </c>
      <c r="BL1256" s="18" t="s">
        <v>276</v>
      </c>
      <c r="BM1256" s="185" t="s">
        <v>4146</v>
      </c>
    </row>
    <row r="1257" spans="1:65" s="13" customFormat="1" x14ac:dyDescent="0.2">
      <c r="B1257" s="192"/>
      <c r="C1257" s="193"/>
      <c r="D1257" s="187" t="s">
        <v>181</v>
      </c>
      <c r="E1257" s="194" t="s">
        <v>19</v>
      </c>
      <c r="F1257" s="195" t="s">
        <v>4147</v>
      </c>
      <c r="G1257" s="193"/>
      <c r="H1257" s="196">
        <v>13</v>
      </c>
      <c r="I1257" s="197"/>
      <c r="J1257" s="193"/>
      <c r="K1257" s="193"/>
      <c r="L1257" s="198"/>
      <c r="M1257" s="199"/>
      <c r="N1257" s="200"/>
      <c r="O1257" s="200"/>
      <c r="P1257" s="200"/>
      <c r="Q1257" s="200"/>
      <c r="R1257" s="200"/>
      <c r="S1257" s="200"/>
      <c r="T1257" s="201"/>
      <c r="AT1257" s="202" t="s">
        <v>181</v>
      </c>
      <c r="AU1257" s="202" t="s">
        <v>84</v>
      </c>
      <c r="AV1257" s="13" t="s">
        <v>84</v>
      </c>
      <c r="AW1257" s="13" t="s">
        <v>35</v>
      </c>
      <c r="AX1257" s="13" t="s">
        <v>74</v>
      </c>
      <c r="AY1257" s="202" t="s">
        <v>170</v>
      </c>
    </row>
    <row r="1258" spans="1:65" s="2" customFormat="1" ht="16.5" customHeight="1" x14ac:dyDescent="0.2">
      <c r="A1258" s="35"/>
      <c r="B1258" s="36"/>
      <c r="C1258" s="214" t="s">
        <v>2348</v>
      </c>
      <c r="D1258" s="214" t="s">
        <v>239</v>
      </c>
      <c r="E1258" s="215" t="s">
        <v>4148</v>
      </c>
      <c r="F1258" s="216" t="s">
        <v>4149</v>
      </c>
      <c r="G1258" s="217" t="s">
        <v>439</v>
      </c>
      <c r="H1258" s="218">
        <v>13</v>
      </c>
      <c r="I1258" s="219"/>
      <c r="J1258" s="220">
        <f>ROUND(I1258*H1258,2)</f>
        <v>0</v>
      </c>
      <c r="K1258" s="216" t="s">
        <v>176</v>
      </c>
      <c r="L1258" s="221"/>
      <c r="M1258" s="222" t="s">
        <v>19</v>
      </c>
      <c r="N1258" s="223" t="s">
        <v>45</v>
      </c>
      <c r="O1258" s="65"/>
      <c r="P1258" s="183">
        <f>O1258*H1258</f>
        <v>0</v>
      </c>
      <c r="Q1258" s="183">
        <v>4.5999999999999999E-3</v>
      </c>
      <c r="R1258" s="183">
        <f>Q1258*H1258</f>
        <v>5.9799999999999999E-2</v>
      </c>
      <c r="S1258" s="183">
        <v>0</v>
      </c>
      <c r="T1258" s="184">
        <f>S1258*H1258</f>
        <v>0</v>
      </c>
      <c r="U1258" s="35"/>
      <c r="V1258" s="35"/>
      <c r="W1258" s="35"/>
      <c r="X1258" s="35"/>
      <c r="Y1258" s="35"/>
      <c r="Z1258" s="35"/>
      <c r="AA1258" s="35"/>
      <c r="AB1258" s="35"/>
      <c r="AC1258" s="35"/>
      <c r="AD1258" s="35"/>
      <c r="AE1258" s="35"/>
      <c r="AR1258" s="185" t="s">
        <v>426</v>
      </c>
      <c r="AT1258" s="185" t="s">
        <v>239</v>
      </c>
      <c r="AU1258" s="185" t="s">
        <v>84</v>
      </c>
      <c r="AY1258" s="18" t="s">
        <v>170</v>
      </c>
      <c r="BE1258" s="186">
        <f>IF(N1258="základní",J1258,0)</f>
        <v>0</v>
      </c>
      <c r="BF1258" s="186">
        <f>IF(N1258="snížená",J1258,0)</f>
        <v>0</v>
      </c>
      <c r="BG1258" s="186">
        <f>IF(N1258="zákl. přenesená",J1258,0)</f>
        <v>0</v>
      </c>
      <c r="BH1258" s="186">
        <f>IF(N1258="sníž. přenesená",J1258,0)</f>
        <v>0</v>
      </c>
      <c r="BI1258" s="186">
        <f>IF(N1258="nulová",J1258,0)</f>
        <v>0</v>
      </c>
      <c r="BJ1258" s="18" t="s">
        <v>82</v>
      </c>
      <c r="BK1258" s="186">
        <f>ROUND(I1258*H1258,2)</f>
        <v>0</v>
      </c>
      <c r="BL1258" s="18" t="s">
        <v>276</v>
      </c>
      <c r="BM1258" s="185" t="s">
        <v>4150</v>
      </c>
    </row>
    <row r="1259" spans="1:65" s="13" customFormat="1" x14ac:dyDescent="0.2">
      <c r="B1259" s="192"/>
      <c r="C1259" s="193"/>
      <c r="D1259" s="187" t="s">
        <v>181</v>
      </c>
      <c r="E1259" s="194" t="s">
        <v>19</v>
      </c>
      <c r="F1259" s="195" t="s">
        <v>4122</v>
      </c>
      <c r="G1259" s="193"/>
      <c r="H1259" s="196">
        <v>13</v>
      </c>
      <c r="I1259" s="197"/>
      <c r="J1259" s="193"/>
      <c r="K1259" s="193"/>
      <c r="L1259" s="198"/>
      <c r="M1259" s="199"/>
      <c r="N1259" s="200"/>
      <c r="O1259" s="200"/>
      <c r="P1259" s="200"/>
      <c r="Q1259" s="200"/>
      <c r="R1259" s="200"/>
      <c r="S1259" s="200"/>
      <c r="T1259" s="201"/>
      <c r="AT1259" s="202" t="s">
        <v>181</v>
      </c>
      <c r="AU1259" s="202" t="s">
        <v>84</v>
      </c>
      <c r="AV1259" s="13" t="s">
        <v>84</v>
      </c>
      <c r="AW1259" s="13" t="s">
        <v>35</v>
      </c>
      <c r="AX1259" s="13" t="s">
        <v>74</v>
      </c>
      <c r="AY1259" s="202" t="s">
        <v>170</v>
      </c>
    </row>
    <row r="1260" spans="1:65" s="2" customFormat="1" ht="16.5" customHeight="1" x14ac:dyDescent="0.2">
      <c r="A1260" s="35"/>
      <c r="B1260" s="36"/>
      <c r="C1260" s="214" t="s">
        <v>2353</v>
      </c>
      <c r="D1260" s="214" t="s">
        <v>239</v>
      </c>
      <c r="E1260" s="215" t="s">
        <v>4151</v>
      </c>
      <c r="F1260" s="216" t="s">
        <v>4152</v>
      </c>
      <c r="G1260" s="217" t="s">
        <v>439</v>
      </c>
      <c r="H1260" s="218">
        <v>13</v>
      </c>
      <c r="I1260" s="219"/>
      <c r="J1260" s="220">
        <f>ROUND(I1260*H1260,2)</f>
        <v>0</v>
      </c>
      <c r="K1260" s="216" t="s">
        <v>176</v>
      </c>
      <c r="L1260" s="221"/>
      <c r="M1260" s="222" t="s">
        <v>19</v>
      </c>
      <c r="N1260" s="223" t="s">
        <v>45</v>
      </c>
      <c r="O1260" s="65"/>
      <c r="P1260" s="183">
        <f>O1260*H1260</f>
        <v>0</v>
      </c>
      <c r="Q1260" s="183">
        <v>9.2000000000000003E-4</v>
      </c>
      <c r="R1260" s="183">
        <f>Q1260*H1260</f>
        <v>1.196E-2</v>
      </c>
      <c r="S1260" s="183">
        <v>0</v>
      </c>
      <c r="T1260" s="184">
        <f>S1260*H1260</f>
        <v>0</v>
      </c>
      <c r="U1260" s="35"/>
      <c r="V1260" s="35"/>
      <c r="W1260" s="35"/>
      <c r="X1260" s="35"/>
      <c r="Y1260" s="35"/>
      <c r="Z1260" s="35"/>
      <c r="AA1260" s="35"/>
      <c r="AB1260" s="35"/>
      <c r="AC1260" s="35"/>
      <c r="AD1260" s="35"/>
      <c r="AE1260" s="35"/>
      <c r="AR1260" s="185" t="s">
        <v>426</v>
      </c>
      <c r="AT1260" s="185" t="s">
        <v>239</v>
      </c>
      <c r="AU1260" s="185" t="s">
        <v>84</v>
      </c>
      <c r="AY1260" s="18" t="s">
        <v>170</v>
      </c>
      <c r="BE1260" s="186">
        <f>IF(N1260="základní",J1260,0)</f>
        <v>0</v>
      </c>
      <c r="BF1260" s="186">
        <f>IF(N1260="snížená",J1260,0)</f>
        <v>0</v>
      </c>
      <c r="BG1260" s="186">
        <f>IF(N1260="zákl. přenesená",J1260,0)</f>
        <v>0</v>
      </c>
      <c r="BH1260" s="186">
        <f>IF(N1260="sníž. přenesená",J1260,0)</f>
        <v>0</v>
      </c>
      <c r="BI1260" s="186">
        <f>IF(N1260="nulová",J1260,0)</f>
        <v>0</v>
      </c>
      <c r="BJ1260" s="18" t="s">
        <v>82</v>
      </c>
      <c r="BK1260" s="186">
        <f>ROUND(I1260*H1260,2)</f>
        <v>0</v>
      </c>
      <c r="BL1260" s="18" t="s">
        <v>276</v>
      </c>
      <c r="BM1260" s="185" t="s">
        <v>4153</v>
      </c>
    </row>
    <row r="1261" spans="1:65" s="13" customFormat="1" x14ac:dyDescent="0.2">
      <c r="B1261" s="192"/>
      <c r="C1261" s="193"/>
      <c r="D1261" s="187" t="s">
        <v>181</v>
      </c>
      <c r="E1261" s="194" t="s">
        <v>19</v>
      </c>
      <c r="F1261" s="195" t="s">
        <v>4122</v>
      </c>
      <c r="G1261" s="193"/>
      <c r="H1261" s="196">
        <v>13</v>
      </c>
      <c r="I1261" s="197"/>
      <c r="J1261" s="193"/>
      <c r="K1261" s="193"/>
      <c r="L1261" s="198"/>
      <c r="M1261" s="199"/>
      <c r="N1261" s="200"/>
      <c r="O1261" s="200"/>
      <c r="P1261" s="200"/>
      <c r="Q1261" s="200"/>
      <c r="R1261" s="200"/>
      <c r="S1261" s="200"/>
      <c r="T1261" s="201"/>
      <c r="AT1261" s="202" t="s">
        <v>181</v>
      </c>
      <c r="AU1261" s="202" t="s">
        <v>84</v>
      </c>
      <c r="AV1261" s="13" t="s">
        <v>84</v>
      </c>
      <c r="AW1261" s="13" t="s">
        <v>35</v>
      </c>
      <c r="AX1261" s="13" t="s">
        <v>74</v>
      </c>
      <c r="AY1261" s="202" t="s">
        <v>170</v>
      </c>
    </row>
    <row r="1262" spans="1:65" s="2" customFormat="1" ht="16.5" customHeight="1" x14ac:dyDescent="0.2">
      <c r="A1262" s="35"/>
      <c r="B1262" s="36"/>
      <c r="C1262" s="214" t="s">
        <v>2358</v>
      </c>
      <c r="D1262" s="214" t="s">
        <v>239</v>
      </c>
      <c r="E1262" s="215" t="s">
        <v>4154</v>
      </c>
      <c r="F1262" s="216" t="s">
        <v>4155</v>
      </c>
      <c r="G1262" s="217" t="s">
        <v>439</v>
      </c>
      <c r="H1262" s="218">
        <v>13</v>
      </c>
      <c r="I1262" s="219"/>
      <c r="J1262" s="220">
        <f>ROUND(I1262*H1262,2)</f>
        <v>0</v>
      </c>
      <c r="K1262" s="216" t="s">
        <v>392</v>
      </c>
      <c r="L1262" s="221"/>
      <c r="M1262" s="222" t="s">
        <v>19</v>
      </c>
      <c r="N1262" s="223" t="s">
        <v>45</v>
      </c>
      <c r="O1262" s="65"/>
      <c r="P1262" s="183">
        <f>O1262*H1262</f>
        <v>0</v>
      </c>
      <c r="Q1262" s="183">
        <v>4.0000000000000001E-3</v>
      </c>
      <c r="R1262" s="183">
        <f>Q1262*H1262</f>
        <v>5.2000000000000005E-2</v>
      </c>
      <c r="S1262" s="183">
        <v>0</v>
      </c>
      <c r="T1262" s="184">
        <f>S1262*H1262</f>
        <v>0</v>
      </c>
      <c r="U1262" s="35"/>
      <c r="V1262" s="35"/>
      <c r="W1262" s="35"/>
      <c r="X1262" s="35"/>
      <c r="Y1262" s="35"/>
      <c r="Z1262" s="35"/>
      <c r="AA1262" s="35"/>
      <c r="AB1262" s="35"/>
      <c r="AC1262" s="35"/>
      <c r="AD1262" s="35"/>
      <c r="AE1262" s="35"/>
      <c r="AR1262" s="185" t="s">
        <v>426</v>
      </c>
      <c r="AT1262" s="185" t="s">
        <v>239</v>
      </c>
      <c r="AU1262" s="185" t="s">
        <v>84</v>
      </c>
      <c r="AY1262" s="18" t="s">
        <v>170</v>
      </c>
      <c r="BE1262" s="186">
        <f>IF(N1262="základní",J1262,0)</f>
        <v>0</v>
      </c>
      <c r="BF1262" s="186">
        <f>IF(N1262="snížená",J1262,0)</f>
        <v>0</v>
      </c>
      <c r="BG1262" s="186">
        <f>IF(N1262="zákl. přenesená",J1262,0)</f>
        <v>0</v>
      </c>
      <c r="BH1262" s="186">
        <f>IF(N1262="sníž. přenesená",J1262,0)</f>
        <v>0</v>
      </c>
      <c r="BI1262" s="186">
        <f>IF(N1262="nulová",J1262,0)</f>
        <v>0</v>
      </c>
      <c r="BJ1262" s="18" t="s">
        <v>82</v>
      </c>
      <c r="BK1262" s="186">
        <f>ROUND(I1262*H1262,2)</f>
        <v>0</v>
      </c>
      <c r="BL1262" s="18" t="s">
        <v>276</v>
      </c>
      <c r="BM1262" s="185" t="s">
        <v>4156</v>
      </c>
    </row>
    <row r="1263" spans="1:65" s="13" customFormat="1" x14ac:dyDescent="0.2">
      <c r="B1263" s="192"/>
      <c r="C1263" s="193"/>
      <c r="D1263" s="187" t="s">
        <v>181</v>
      </c>
      <c r="E1263" s="194" t="s">
        <v>19</v>
      </c>
      <c r="F1263" s="195" t="s">
        <v>4122</v>
      </c>
      <c r="G1263" s="193"/>
      <c r="H1263" s="196">
        <v>13</v>
      </c>
      <c r="I1263" s="197"/>
      <c r="J1263" s="193"/>
      <c r="K1263" s="193"/>
      <c r="L1263" s="198"/>
      <c r="M1263" s="199"/>
      <c r="N1263" s="200"/>
      <c r="O1263" s="200"/>
      <c r="P1263" s="200"/>
      <c r="Q1263" s="200"/>
      <c r="R1263" s="200"/>
      <c r="S1263" s="200"/>
      <c r="T1263" s="201"/>
      <c r="AT1263" s="202" t="s">
        <v>181</v>
      </c>
      <c r="AU1263" s="202" t="s">
        <v>84</v>
      </c>
      <c r="AV1263" s="13" t="s">
        <v>84</v>
      </c>
      <c r="AW1263" s="13" t="s">
        <v>35</v>
      </c>
      <c r="AX1263" s="13" t="s">
        <v>74</v>
      </c>
      <c r="AY1263" s="202" t="s">
        <v>170</v>
      </c>
    </row>
    <row r="1264" spans="1:65" s="2" customFormat="1" ht="24" x14ac:dyDescent="0.2">
      <c r="A1264" s="35"/>
      <c r="B1264" s="36"/>
      <c r="C1264" s="174" t="s">
        <v>2363</v>
      </c>
      <c r="D1264" s="174" t="s">
        <v>172</v>
      </c>
      <c r="E1264" s="175" t="s">
        <v>2487</v>
      </c>
      <c r="F1264" s="176" t="s">
        <v>2488</v>
      </c>
      <c r="G1264" s="177" t="s">
        <v>439</v>
      </c>
      <c r="H1264" s="178">
        <v>23</v>
      </c>
      <c r="I1264" s="179"/>
      <c r="J1264" s="180">
        <f>ROUND(I1264*H1264,2)</f>
        <v>0</v>
      </c>
      <c r="K1264" s="176" t="s">
        <v>176</v>
      </c>
      <c r="L1264" s="40"/>
      <c r="M1264" s="181" t="s">
        <v>19</v>
      </c>
      <c r="N1264" s="182" t="s">
        <v>45</v>
      </c>
      <c r="O1264" s="65"/>
      <c r="P1264" s="183">
        <f>O1264*H1264</f>
        <v>0</v>
      </c>
      <c r="Q1264" s="183">
        <v>4.6999999999999999E-4</v>
      </c>
      <c r="R1264" s="183">
        <f>Q1264*H1264</f>
        <v>1.081E-2</v>
      </c>
      <c r="S1264" s="183">
        <v>0</v>
      </c>
      <c r="T1264" s="184">
        <f>S1264*H1264</f>
        <v>0</v>
      </c>
      <c r="U1264" s="35"/>
      <c r="V1264" s="35"/>
      <c r="W1264" s="35"/>
      <c r="X1264" s="35"/>
      <c r="Y1264" s="35"/>
      <c r="Z1264" s="35"/>
      <c r="AA1264" s="35"/>
      <c r="AB1264" s="35"/>
      <c r="AC1264" s="35"/>
      <c r="AD1264" s="35"/>
      <c r="AE1264" s="35"/>
      <c r="AR1264" s="185" t="s">
        <v>276</v>
      </c>
      <c r="AT1264" s="185" t="s">
        <v>172</v>
      </c>
      <c r="AU1264" s="185" t="s">
        <v>84</v>
      </c>
      <c r="AY1264" s="18" t="s">
        <v>170</v>
      </c>
      <c r="BE1264" s="186">
        <f>IF(N1264="základní",J1264,0)</f>
        <v>0</v>
      </c>
      <c r="BF1264" s="186">
        <f>IF(N1264="snížená",J1264,0)</f>
        <v>0</v>
      </c>
      <c r="BG1264" s="186">
        <f>IF(N1264="zákl. přenesená",J1264,0)</f>
        <v>0</v>
      </c>
      <c r="BH1264" s="186">
        <f>IF(N1264="sníž. přenesená",J1264,0)</f>
        <v>0</v>
      </c>
      <c r="BI1264" s="186">
        <f>IF(N1264="nulová",J1264,0)</f>
        <v>0</v>
      </c>
      <c r="BJ1264" s="18" t="s">
        <v>82</v>
      </c>
      <c r="BK1264" s="186">
        <f>ROUND(I1264*H1264,2)</f>
        <v>0</v>
      </c>
      <c r="BL1264" s="18" t="s">
        <v>276</v>
      </c>
      <c r="BM1264" s="185" t="s">
        <v>4157</v>
      </c>
    </row>
    <row r="1265" spans="1:65" s="2" customFormat="1" ht="39" x14ac:dyDescent="0.2">
      <c r="A1265" s="35"/>
      <c r="B1265" s="36"/>
      <c r="C1265" s="37"/>
      <c r="D1265" s="187" t="s">
        <v>179</v>
      </c>
      <c r="E1265" s="37"/>
      <c r="F1265" s="188" t="s">
        <v>2490</v>
      </c>
      <c r="G1265" s="37"/>
      <c r="H1265" s="37"/>
      <c r="I1265" s="189"/>
      <c r="J1265" s="37"/>
      <c r="K1265" s="37"/>
      <c r="L1265" s="40"/>
      <c r="M1265" s="190"/>
      <c r="N1265" s="191"/>
      <c r="O1265" s="65"/>
      <c r="P1265" s="65"/>
      <c r="Q1265" s="65"/>
      <c r="R1265" s="65"/>
      <c r="S1265" s="65"/>
      <c r="T1265" s="66"/>
      <c r="U1265" s="35"/>
      <c r="V1265" s="35"/>
      <c r="W1265" s="35"/>
      <c r="X1265" s="35"/>
      <c r="Y1265" s="35"/>
      <c r="Z1265" s="35"/>
      <c r="AA1265" s="35"/>
      <c r="AB1265" s="35"/>
      <c r="AC1265" s="35"/>
      <c r="AD1265" s="35"/>
      <c r="AE1265" s="35"/>
      <c r="AT1265" s="18" t="s">
        <v>179</v>
      </c>
      <c r="AU1265" s="18" t="s">
        <v>84</v>
      </c>
    </row>
    <row r="1266" spans="1:65" s="2" customFormat="1" ht="21.75" customHeight="1" x14ac:dyDescent="0.2">
      <c r="A1266" s="35"/>
      <c r="B1266" s="36"/>
      <c r="C1266" s="214" t="s">
        <v>2367</v>
      </c>
      <c r="D1266" s="214" t="s">
        <v>239</v>
      </c>
      <c r="E1266" s="215" t="s">
        <v>2492</v>
      </c>
      <c r="F1266" s="216" t="s">
        <v>2493</v>
      </c>
      <c r="G1266" s="217" t="s">
        <v>439</v>
      </c>
      <c r="H1266" s="218">
        <v>23</v>
      </c>
      <c r="I1266" s="219"/>
      <c r="J1266" s="220">
        <f>ROUND(I1266*H1266,2)</f>
        <v>0</v>
      </c>
      <c r="K1266" s="216" t="s">
        <v>176</v>
      </c>
      <c r="L1266" s="221"/>
      <c r="M1266" s="222" t="s">
        <v>19</v>
      </c>
      <c r="N1266" s="223" t="s">
        <v>45</v>
      </c>
      <c r="O1266" s="65"/>
      <c r="P1266" s="183">
        <f>O1266*H1266</f>
        <v>0</v>
      </c>
      <c r="Q1266" s="183">
        <v>1.6E-2</v>
      </c>
      <c r="R1266" s="183">
        <f>Q1266*H1266</f>
        <v>0.36799999999999999</v>
      </c>
      <c r="S1266" s="183">
        <v>0</v>
      </c>
      <c r="T1266" s="184">
        <f>S1266*H1266</f>
        <v>0</v>
      </c>
      <c r="U1266" s="35"/>
      <c r="V1266" s="35"/>
      <c r="W1266" s="35"/>
      <c r="X1266" s="35"/>
      <c r="Y1266" s="35"/>
      <c r="Z1266" s="35"/>
      <c r="AA1266" s="35"/>
      <c r="AB1266" s="35"/>
      <c r="AC1266" s="35"/>
      <c r="AD1266" s="35"/>
      <c r="AE1266" s="35"/>
      <c r="AR1266" s="185" t="s">
        <v>426</v>
      </c>
      <c r="AT1266" s="185" t="s">
        <v>239</v>
      </c>
      <c r="AU1266" s="185" t="s">
        <v>84</v>
      </c>
      <c r="AY1266" s="18" t="s">
        <v>170</v>
      </c>
      <c r="BE1266" s="186">
        <f>IF(N1266="základní",J1266,0)</f>
        <v>0</v>
      </c>
      <c r="BF1266" s="186">
        <f>IF(N1266="snížená",J1266,0)</f>
        <v>0</v>
      </c>
      <c r="BG1266" s="186">
        <f>IF(N1266="zákl. přenesená",J1266,0)</f>
        <v>0</v>
      </c>
      <c r="BH1266" s="186">
        <f>IF(N1266="sníž. přenesená",J1266,0)</f>
        <v>0</v>
      </c>
      <c r="BI1266" s="186">
        <f>IF(N1266="nulová",J1266,0)</f>
        <v>0</v>
      </c>
      <c r="BJ1266" s="18" t="s">
        <v>82</v>
      </c>
      <c r="BK1266" s="186">
        <f>ROUND(I1266*H1266,2)</f>
        <v>0</v>
      </c>
      <c r="BL1266" s="18" t="s">
        <v>276</v>
      </c>
      <c r="BM1266" s="185" t="s">
        <v>4158</v>
      </c>
    </row>
    <row r="1267" spans="1:65" s="13" customFormat="1" x14ac:dyDescent="0.2">
      <c r="B1267" s="192"/>
      <c r="C1267" s="193"/>
      <c r="D1267" s="187" t="s">
        <v>181</v>
      </c>
      <c r="E1267" s="194" t="s">
        <v>19</v>
      </c>
      <c r="F1267" s="195" t="s">
        <v>4159</v>
      </c>
      <c r="G1267" s="193"/>
      <c r="H1267" s="196">
        <v>23</v>
      </c>
      <c r="I1267" s="197"/>
      <c r="J1267" s="193"/>
      <c r="K1267" s="193"/>
      <c r="L1267" s="198"/>
      <c r="M1267" s="199"/>
      <c r="N1267" s="200"/>
      <c r="O1267" s="200"/>
      <c r="P1267" s="200"/>
      <c r="Q1267" s="200"/>
      <c r="R1267" s="200"/>
      <c r="S1267" s="200"/>
      <c r="T1267" s="201"/>
      <c r="AT1267" s="202" t="s">
        <v>181</v>
      </c>
      <c r="AU1267" s="202" t="s">
        <v>84</v>
      </c>
      <c r="AV1267" s="13" t="s">
        <v>84</v>
      </c>
      <c r="AW1267" s="13" t="s">
        <v>35</v>
      </c>
      <c r="AX1267" s="13" t="s">
        <v>74</v>
      </c>
      <c r="AY1267" s="202" t="s">
        <v>170</v>
      </c>
    </row>
    <row r="1268" spans="1:65" s="2" customFormat="1" ht="24" x14ac:dyDescent="0.2">
      <c r="A1268" s="35"/>
      <c r="B1268" s="36"/>
      <c r="C1268" s="174" t="s">
        <v>2384</v>
      </c>
      <c r="D1268" s="174" t="s">
        <v>172</v>
      </c>
      <c r="E1268" s="175" t="s">
        <v>2496</v>
      </c>
      <c r="F1268" s="176" t="s">
        <v>2497</v>
      </c>
      <c r="G1268" s="177" t="s">
        <v>439</v>
      </c>
      <c r="H1268" s="178">
        <v>13</v>
      </c>
      <c r="I1268" s="179"/>
      <c r="J1268" s="180">
        <f>ROUND(I1268*H1268,2)</f>
        <v>0</v>
      </c>
      <c r="K1268" s="176" t="s">
        <v>176</v>
      </c>
      <c r="L1268" s="40"/>
      <c r="M1268" s="181" t="s">
        <v>19</v>
      </c>
      <c r="N1268" s="182" t="s">
        <v>45</v>
      </c>
      <c r="O1268" s="65"/>
      <c r="P1268" s="183">
        <f>O1268*H1268</f>
        <v>0</v>
      </c>
      <c r="Q1268" s="183">
        <v>4.0000000000000002E-4</v>
      </c>
      <c r="R1268" s="183">
        <f>Q1268*H1268</f>
        <v>5.2000000000000006E-3</v>
      </c>
      <c r="S1268" s="183">
        <v>0</v>
      </c>
      <c r="T1268" s="184">
        <f>S1268*H1268</f>
        <v>0</v>
      </c>
      <c r="U1268" s="35"/>
      <c r="V1268" s="35"/>
      <c r="W1268" s="35"/>
      <c r="X1268" s="35"/>
      <c r="Y1268" s="35"/>
      <c r="Z1268" s="35"/>
      <c r="AA1268" s="35"/>
      <c r="AB1268" s="35"/>
      <c r="AC1268" s="35"/>
      <c r="AD1268" s="35"/>
      <c r="AE1268" s="35"/>
      <c r="AR1268" s="185" t="s">
        <v>276</v>
      </c>
      <c r="AT1268" s="185" t="s">
        <v>172</v>
      </c>
      <c r="AU1268" s="185" t="s">
        <v>84</v>
      </c>
      <c r="AY1268" s="18" t="s">
        <v>170</v>
      </c>
      <c r="BE1268" s="186">
        <f>IF(N1268="základní",J1268,0)</f>
        <v>0</v>
      </c>
      <c r="BF1268" s="186">
        <f>IF(N1268="snížená",J1268,0)</f>
        <v>0</v>
      </c>
      <c r="BG1268" s="186">
        <f>IF(N1268="zákl. přenesená",J1268,0)</f>
        <v>0</v>
      </c>
      <c r="BH1268" s="186">
        <f>IF(N1268="sníž. přenesená",J1268,0)</f>
        <v>0</v>
      </c>
      <c r="BI1268" s="186">
        <f>IF(N1268="nulová",J1268,0)</f>
        <v>0</v>
      </c>
      <c r="BJ1268" s="18" t="s">
        <v>82</v>
      </c>
      <c r="BK1268" s="186">
        <f>ROUND(I1268*H1268,2)</f>
        <v>0</v>
      </c>
      <c r="BL1268" s="18" t="s">
        <v>276</v>
      </c>
      <c r="BM1268" s="185" t="s">
        <v>4160</v>
      </c>
    </row>
    <row r="1269" spans="1:65" s="2" customFormat="1" ht="39" x14ac:dyDescent="0.2">
      <c r="A1269" s="35"/>
      <c r="B1269" s="36"/>
      <c r="C1269" s="37"/>
      <c r="D1269" s="187" t="s">
        <v>179</v>
      </c>
      <c r="E1269" s="37"/>
      <c r="F1269" s="188" t="s">
        <v>2490</v>
      </c>
      <c r="G1269" s="37"/>
      <c r="H1269" s="37"/>
      <c r="I1269" s="189"/>
      <c r="J1269" s="37"/>
      <c r="K1269" s="37"/>
      <c r="L1269" s="40"/>
      <c r="M1269" s="190"/>
      <c r="N1269" s="191"/>
      <c r="O1269" s="65"/>
      <c r="P1269" s="65"/>
      <c r="Q1269" s="65"/>
      <c r="R1269" s="65"/>
      <c r="S1269" s="65"/>
      <c r="T1269" s="66"/>
      <c r="U1269" s="35"/>
      <c r="V1269" s="35"/>
      <c r="W1269" s="35"/>
      <c r="X1269" s="35"/>
      <c r="Y1269" s="35"/>
      <c r="Z1269" s="35"/>
      <c r="AA1269" s="35"/>
      <c r="AB1269" s="35"/>
      <c r="AC1269" s="35"/>
      <c r="AD1269" s="35"/>
      <c r="AE1269" s="35"/>
      <c r="AT1269" s="18" t="s">
        <v>179</v>
      </c>
      <c r="AU1269" s="18" t="s">
        <v>84</v>
      </c>
    </row>
    <row r="1270" spans="1:65" s="2" customFormat="1" ht="24" x14ac:dyDescent="0.2">
      <c r="A1270" s="35"/>
      <c r="B1270" s="36"/>
      <c r="C1270" s="214" t="s">
        <v>2388</v>
      </c>
      <c r="D1270" s="214" t="s">
        <v>239</v>
      </c>
      <c r="E1270" s="215" t="s">
        <v>2500</v>
      </c>
      <c r="F1270" s="216" t="s">
        <v>2501</v>
      </c>
      <c r="G1270" s="217" t="s">
        <v>439</v>
      </c>
      <c r="H1270" s="218">
        <v>13</v>
      </c>
      <c r="I1270" s="219"/>
      <c r="J1270" s="220">
        <f>ROUND(I1270*H1270,2)</f>
        <v>0</v>
      </c>
      <c r="K1270" s="216" t="s">
        <v>176</v>
      </c>
      <c r="L1270" s="221"/>
      <c r="M1270" s="222" t="s">
        <v>19</v>
      </c>
      <c r="N1270" s="223" t="s">
        <v>45</v>
      </c>
      <c r="O1270" s="65"/>
      <c r="P1270" s="183">
        <f>O1270*H1270</f>
        <v>0</v>
      </c>
      <c r="Q1270" s="183">
        <v>1.6E-2</v>
      </c>
      <c r="R1270" s="183">
        <f>Q1270*H1270</f>
        <v>0.20800000000000002</v>
      </c>
      <c r="S1270" s="183">
        <v>0</v>
      </c>
      <c r="T1270" s="184">
        <f>S1270*H1270</f>
        <v>0</v>
      </c>
      <c r="U1270" s="35"/>
      <c r="V1270" s="35"/>
      <c r="W1270" s="35"/>
      <c r="X1270" s="35"/>
      <c r="Y1270" s="35"/>
      <c r="Z1270" s="35"/>
      <c r="AA1270" s="35"/>
      <c r="AB1270" s="35"/>
      <c r="AC1270" s="35"/>
      <c r="AD1270" s="35"/>
      <c r="AE1270" s="35"/>
      <c r="AR1270" s="185" t="s">
        <v>426</v>
      </c>
      <c r="AT1270" s="185" t="s">
        <v>239</v>
      </c>
      <c r="AU1270" s="185" t="s">
        <v>84</v>
      </c>
      <c r="AY1270" s="18" t="s">
        <v>170</v>
      </c>
      <c r="BE1270" s="186">
        <f>IF(N1270="základní",J1270,0)</f>
        <v>0</v>
      </c>
      <c r="BF1270" s="186">
        <f>IF(N1270="snížená",J1270,0)</f>
        <v>0</v>
      </c>
      <c r="BG1270" s="186">
        <f>IF(N1270="zákl. přenesená",J1270,0)</f>
        <v>0</v>
      </c>
      <c r="BH1270" s="186">
        <f>IF(N1270="sníž. přenesená",J1270,0)</f>
        <v>0</v>
      </c>
      <c r="BI1270" s="186">
        <f>IF(N1270="nulová",J1270,0)</f>
        <v>0</v>
      </c>
      <c r="BJ1270" s="18" t="s">
        <v>82</v>
      </c>
      <c r="BK1270" s="186">
        <f>ROUND(I1270*H1270,2)</f>
        <v>0</v>
      </c>
      <c r="BL1270" s="18" t="s">
        <v>276</v>
      </c>
      <c r="BM1270" s="185" t="s">
        <v>4161</v>
      </c>
    </row>
    <row r="1271" spans="1:65" s="13" customFormat="1" x14ac:dyDescent="0.2">
      <c r="B1271" s="192"/>
      <c r="C1271" s="193"/>
      <c r="D1271" s="187" t="s">
        <v>181</v>
      </c>
      <c r="E1271" s="194" t="s">
        <v>19</v>
      </c>
      <c r="F1271" s="195" t="s">
        <v>4122</v>
      </c>
      <c r="G1271" s="193"/>
      <c r="H1271" s="196">
        <v>13</v>
      </c>
      <c r="I1271" s="197"/>
      <c r="J1271" s="193"/>
      <c r="K1271" s="193"/>
      <c r="L1271" s="198"/>
      <c r="M1271" s="199"/>
      <c r="N1271" s="200"/>
      <c r="O1271" s="200"/>
      <c r="P1271" s="200"/>
      <c r="Q1271" s="200"/>
      <c r="R1271" s="200"/>
      <c r="S1271" s="200"/>
      <c r="T1271" s="201"/>
      <c r="AT1271" s="202" t="s">
        <v>181</v>
      </c>
      <c r="AU1271" s="202" t="s">
        <v>84</v>
      </c>
      <c r="AV1271" s="13" t="s">
        <v>84</v>
      </c>
      <c r="AW1271" s="13" t="s">
        <v>35</v>
      </c>
      <c r="AX1271" s="13" t="s">
        <v>74</v>
      </c>
      <c r="AY1271" s="202" t="s">
        <v>170</v>
      </c>
    </row>
    <row r="1272" spans="1:65" s="2" customFormat="1" ht="24" x14ac:dyDescent="0.2">
      <c r="A1272" s="35"/>
      <c r="B1272" s="36"/>
      <c r="C1272" s="174" t="s">
        <v>2397</v>
      </c>
      <c r="D1272" s="174" t="s">
        <v>172</v>
      </c>
      <c r="E1272" s="175" t="s">
        <v>4162</v>
      </c>
      <c r="F1272" s="176" t="s">
        <v>4163</v>
      </c>
      <c r="G1272" s="177" t="s">
        <v>248</v>
      </c>
      <c r="H1272" s="178">
        <v>19.763000000000002</v>
      </c>
      <c r="I1272" s="179"/>
      <c r="J1272" s="180">
        <f>ROUND(I1272*H1272,2)</f>
        <v>0</v>
      </c>
      <c r="K1272" s="176" t="s">
        <v>19</v>
      </c>
      <c r="L1272" s="40"/>
      <c r="M1272" s="181" t="s">
        <v>19</v>
      </c>
      <c r="N1272" s="182" t="s">
        <v>45</v>
      </c>
      <c r="O1272" s="65"/>
      <c r="P1272" s="183">
        <f>O1272*H1272</f>
        <v>0</v>
      </c>
      <c r="Q1272" s="183">
        <v>0</v>
      </c>
      <c r="R1272" s="183">
        <f>Q1272*H1272</f>
        <v>0</v>
      </c>
      <c r="S1272" s="183">
        <v>0</v>
      </c>
      <c r="T1272" s="184">
        <f>S1272*H1272</f>
        <v>0</v>
      </c>
      <c r="U1272" s="35"/>
      <c r="V1272" s="35"/>
      <c r="W1272" s="35"/>
      <c r="X1272" s="35"/>
      <c r="Y1272" s="35"/>
      <c r="Z1272" s="35"/>
      <c r="AA1272" s="35"/>
      <c r="AB1272" s="35"/>
      <c r="AC1272" s="35"/>
      <c r="AD1272" s="35"/>
      <c r="AE1272" s="35"/>
      <c r="AR1272" s="185" t="s">
        <v>276</v>
      </c>
      <c r="AT1272" s="185" t="s">
        <v>172</v>
      </c>
      <c r="AU1272" s="185" t="s">
        <v>84</v>
      </c>
      <c r="AY1272" s="18" t="s">
        <v>170</v>
      </c>
      <c r="BE1272" s="186">
        <f>IF(N1272="základní",J1272,0)</f>
        <v>0</v>
      </c>
      <c r="BF1272" s="186">
        <f>IF(N1272="snížená",J1272,0)</f>
        <v>0</v>
      </c>
      <c r="BG1272" s="186">
        <f>IF(N1272="zákl. přenesená",J1272,0)</f>
        <v>0</v>
      </c>
      <c r="BH1272" s="186">
        <f>IF(N1272="sníž. přenesená",J1272,0)</f>
        <v>0</v>
      </c>
      <c r="BI1272" s="186">
        <f>IF(N1272="nulová",J1272,0)</f>
        <v>0</v>
      </c>
      <c r="BJ1272" s="18" t="s">
        <v>82</v>
      </c>
      <c r="BK1272" s="186">
        <f>ROUND(I1272*H1272,2)</f>
        <v>0</v>
      </c>
      <c r="BL1272" s="18" t="s">
        <v>276</v>
      </c>
      <c r="BM1272" s="185" t="s">
        <v>4164</v>
      </c>
    </row>
    <row r="1273" spans="1:65" s="13" customFormat="1" x14ac:dyDescent="0.2">
      <c r="B1273" s="192"/>
      <c r="C1273" s="193"/>
      <c r="D1273" s="187" t="s">
        <v>181</v>
      </c>
      <c r="E1273" s="194" t="s">
        <v>19</v>
      </c>
      <c r="F1273" s="195" t="s">
        <v>4165</v>
      </c>
      <c r="G1273" s="193"/>
      <c r="H1273" s="196">
        <v>19.763000000000002</v>
      </c>
      <c r="I1273" s="197"/>
      <c r="J1273" s="193"/>
      <c r="K1273" s="193"/>
      <c r="L1273" s="198"/>
      <c r="M1273" s="199"/>
      <c r="N1273" s="200"/>
      <c r="O1273" s="200"/>
      <c r="P1273" s="200"/>
      <c r="Q1273" s="200"/>
      <c r="R1273" s="200"/>
      <c r="S1273" s="200"/>
      <c r="T1273" s="201"/>
      <c r="AT1273" s="202" t="s">
        <v>181</v>
      </c>
      <c r="AU1273" s="202" t="s">
        <v>84</v>
      </c>
      <c r="AV1273" s="13" t="s">
        <v>84</v>
      </c>
      <c r="AW1273" s="13" t="s">
        <v>35</v>
      </c>
      <c r="AX1273" s="13" t="s">
        <v>74</v>
      </c>
      <c r="AY1273" s="202" t="s">
        <v>170</v>
      </c>
    </row>
    <row r="1274" spans="1:65" s="2" customFormat="1" ht="24" x14ac:dyDescent="0.2">
      <c r="A1274" s="35"/>
      <c r="B1274" s="36"/>
      <c r="C1274" s="174" t="s">
        <v>2402</v>
      </c>
      <c r="D1274" s="174" t="s">
        <v>172</v>
      </c>
      <c r="E1274" s="175" t="s">
        <v>2515</v>
      </c>
      <c r="F1274" s="176" t="s">
        <v>2516</v>
      </c>
      <c r="G1274" s="177" t="s">
        <v>1153</v>
      </c>
      <c r="H1274" s="224"/>
      <c r="I1274" s="179"/>
      <c r="J1274" s="180">
        <f>ROUND(I1274*H1274,2)</f>
        <v>0</v>
      </c>
      <c r="K1274" s="176" t="s">
        <v>176</v>
      </c>
      <c r="L1274" s="40"/>
      <c r="M1274" s="181" t="s">
        <v>19</v>
      </c>
      <c r="N1274" s="182" t="s">
        <v>45</v>
      </c>
      <c r="O1274" s="65"/>
      <c r="P1274" s="183">
        <f>O1274*H1274</f>
        <v>0</v>
      </c>
      <c r="Q1274" s="183">
        <v>0</v>
      </c>
      <c r="R1274" s="183">
        <f>Q1274*H1274</f>
        <v>0</v>
      </c>
      <c r="S1274" s="183">
        <v>0</v>
      </c>
      <c r="T1274" s="184">
        <f>S1274*H1274</f>
        <v>0</v>
      </c>
      <c r="U1274" s="35"/>
      <c r="V1274" s="35"/>
      <c r="W1274" s="35"/>
      <c r="X1274" s="35"/>
      <c r="Y1274" s="35"/>
      <c r="Z1274" s="35"/>
      <c r="AA1274" s="35"/>
      <c r="AB1274" s="35"/>
      <c r="AC1274" s="35"/>
      <c r="AD1274" s="35"/>
      <c r="AE1274" s="35"/>
      <c r="AR1274" s="185" t="s">
        <v>276</v>
      </c>
      <c r="AT1274" s="185" t="s">
        <v>172</v>
      </c>
      <c r="AU1274" s="185" t="s">
        <v>84</v>
      </c>
      <c r="AY1274" s="18" t="s">
        <v>170</v>
      </c>
      <c r="BE1274" s="186">
        <f>IF(N1274="základní",J1274,0)</f>
        <v>0</v>
      </c>
      <c r="BF1274" s="186">
        <f>IF(N1274="snížená",J1274,0)</f>
        <v>0</v>
      </c>
      <c r="BG1274" s="186">
        <f>IF(N1274="zákl. přenesená",J1274,0)</f>
        <v>0</v>
      </c>
      <c r="BH1274" s="186">
        <f>IF(N1274="sníž. přenesená",J1274,0)</f>
        <v>0</v>
      </c>
      <c r="BI1274" s="186">
        <f>IF(N1274="nulová",J1274,0)</f>
        <v>0</v>
      </c>
      <c r="BJ1274" s="18" t="s">
        <v>82</v>
      </c>
      <c r="BK1274" s="186">
        <f>ROUND(I1274*H1274,2)</f>
        <v>0</v>
      </c>
      <c r="BL1274" s="18" t="s">
        <v>276</v>
      </c>
      <c r="BM1274" s="185" t="s">
        <v>4166</v>
      </c>
    </row>
    <row r="1275" spans="1:65" s="2" customFormat="1" ht="78" x14ac:dyDescent="0.2">
      <c r="A1275" s="35"/>
      <c r="B1275" s="36"/>
      <c r="C1275" s="37"/>
      <c r="D1275" s="187" t="s">
        <v>179</v>
      </c>
      <c r="E1275" s="37"/>
      <c r="F1275" s="188" t="s">
        <v>1778</v>
      </c>
      <c r="G1275" s="37"/>
      <c r="H1275" s="37"/>
      <c r="I1275" s="189"/>
      <c r="J1275" s="37"/>
      <c r="K1275" s="37"/>
      <c r="L1275" s="40"/>
      <c r="M1275" s="190"/>
      <c r="N1275" s="191"/>
      <c r="O1275" s="65"/>
      <c r="P1275" s="65"/>
      <c r="Q1275" s="65"/>
      <c r="R1275" s="65"/>
      <c r="S1275" s="65"/>
      <c r="T1275" s="66"/>
      <c r="U1275" s="35"/>
      <c r="V1275" s="35"/>
      <c r="W1275" s="35"/>
      <c r="X1275" s="35"/>
      <c r="Y1275" s="35"/>
      <c r="Z1275" s="35"/>
      <c r="AA1275" s="35"/>
      <c r="AB1275" s="35"/>
      <c r="AC1275" s="35"/>
      <c r="AD1275" s="35"/>
      <c r="AE1275" s="35"/>
      <c r="AT1275" s="18" t="s">
        <v>179</v>
      </c>
      <c r="AU1275" s="18" t="s">
        <v>84</v>
      </c>
    </row>
    <row r="1276" spans="1:65" s="12" customFormat="1" ht="22.9" customHeight="1" x14ac:dyDescent="0.2">
      <c r="B1276" s="158"/>
      <c r="C1276" s="159"/>
      <c r="D1276" s="160" t="s">
        <v>73</v>
      </c>
      <c r="E1276" s="172" t="s">
        <v>2518</v>
      </c>
      <c r="F1276" s="172" t="s">
        <v>2519</v>
      </c>
      <c r="G1276" s="159"/>
      <c r="H1276" s="159"/>
      <c r="I1276" s="162"/>
      <c r="J1276" s="173">
        <f>BK1276</f>
        <v>0</v>
      </c>
      <c r="K1276" s="159"/>
      <c r="L1276" s="164"/>
      <c r="M1276" s="165"/>
      <c r="N1276" s="166"/>
      <c r="O1276" s="166"/>
      <c r="P1276" s="167">
        <f>SUM(P1277:P1319)</f>
        <v>0</v>
      </c>
      <c r="Q1276" s="166"/>
      <c r="R1276" s="167">
        <f>SUM(R1277:R1319)</f>
        <v>0.234352</v>
      </c>
      <c r="S1276" s="166"/>
      <c r="T1276" s="168">
        <f>SUM(T1277:T1319)</f>
        <v>0</v>
      </c>
      <c r="AR1276" s="169" t="s">
        <v>84</v>
      </c>
      <c r="AT1276" s="170" t="s">
        <v>73</v>
      </c>
      <c r="AU1276" s="170" t="s">
        <v>82</v>
      </c>
      <c r="AY1276" s="169" t="s">
        <v>170</v>
      </c>
      <c r="BK1276" s="171">
        <f>SUM(BK1277:BK1319)</f>
        <v>0</v>
      </c>
    </row>
    <row r="1277" spans="1:65" s="2" customFormat="1" ht="24" x14ac:dyDescent="0.2">
      <c r="A1277" s="35"/>
      <c r="B1277" s="36"/>
      <c r="C1277" s="174" t="s">
        <v>2407</v>
      </c>
      <c r="D1277" s="174" t="s">
        <v>172</v>
      </c>
      <c r="E1277" s="175" t="s">
        <v>4167</v>
      </c>
      <c r="F1277" s="176" t="s">
        <v>4168</v>
      </c>
      <c r="G1277" s="177" t="s">
        <v>272</v>
      </c>
      <c r="H1277" s="178">
        <v>6.6</v>
      </c>
      <c r="I1277" s="179"/>
      <c r="J1277" s="180">
        <f>ROUND(I1277*H1277,2)</f>
        <v>0</v>
      </c>
      <c r="K1277" s="176" t="s">
        <v>176</v>
      </c>
      <c r="L1277" s="40"/>
      <c r="M1277" s="181" t="s">
        <v>19</v>
      </c>
      <c r="N1277" s="182" t="s">
        <v>45</v>
      </c>
      <c r="O1277" s="65"/>
      <c r="P1277" s="183">
        <f>O1277*H1277</f>
        <v>0</v>
      </c>
      <c r="Q1277" s="183">
        <v>6.0000000000000002E-5</v>
      </c>
      <c r="R1277" s="183">
        <f>Q1277*H1277</f>
        <v>3.9599999999999998E-4</v>
      </c>
      <c r="S1277" s="183">
        <v>0</v>
      </c>
      <c r="T1277" s="184">
        <f>S1277*H1277</f>
        <v>0</v>
      </c>
      <c r="U1277" s="35"/>
      <c r="V1277" s="35"/>
      <c r="W1277" s="35"/>
      <c r="X1277" s="35"/>
      <c r="Y1277" s="35"/>
      <c r="Z1277" s="35"/>
      <c r="AA1277" s="35"/>
      <c r="AB1277" s="35"/>
      <c r="AC1277" s="35"/>
      <c r="AD1277" s="35"/>
      <c r="AE1277" s="35"/>
      <c r="AR1277" s="185" t="s">
        <v>276</v>
      </c>
      <c r="AT1277" s="185" t="s">
        <v>172</v>
      </c>
      <c r="AU1277" s="185" t="s">
        <v>84</v>
      </c>
      <c r="AY1277" s="18" t="s">
        <v>170</v>
      </c>
      <c r="BE1277" s="186">
        <f>IF(N1277="základní",J1277,0)</f>
        <v>0</v>
      </c>
      <c r="BF1277" s="186">
        <f>IF(N1277="snížená",J1277,0)</f>
        <v>0</v>
      </c>
      <c r="BG1277" s="186">
        <f>IF(N1277="zákl. přenesená",J1277,0)</f>
        <v>0</v>
      </c>
      <c r="BH1277" s="186">
        <f>IF(N1277="sníž. přenesená",J1277,0)</f>
        <v>0</v>
      </c>
      <c r="BI1277" s="186">
        <f>IF(N1277="nulová",J1277,0)</f>
        <v>0</v>
      </c>
      <c r="BJ1277" s="18" t="s">
        <v>82</v>
      </c>
      <c r="BK1277" s="186">
        <f>ROUND(I1277*H1277,2)</f>
        <v>0</v>
      </c>
      <c r="BL1277" s="18" t="s">
        <v>276</v>
      </c>
      <c r="BM1277" s="185" t="s">
        <v>4169</v>
      </c>
    </row>
    <row r="1278" spans="1:65" s="2" customFormat="1" ht="97.5" x14ac:dyDescent="0.2">
      <c r="A1278" s="35"/>
      <c r="B1278" s="36"/>
      <c r="C1278" s="37"/>
      <c r="D1278" s="187" t="s">
        <v>179</v>
      </c>
      <c r="E1278" s="37"/>
      <c r="F1278" s="188" t="s">
        <v>4170</v>
      </c>
      <c r="G1278" s="37"/>
      <c r="H1278" s="37"/>
      <c r="I1278" s="189"/>
      <c r="J1278" s="37"/>
      <c r="K1278" s="37"/>
      <c r="L1278" s="40"/>
      <c r="M1278" s="190"/>
      <c r="N1278" s="191"/>
      <c r="O1278" s="65"/>
      <c r="P1278" s="65"/>
      <c r="Q1278" s="65"/>
      <c r="R1278" s="65"/>
      <c r="S1278" s="65"/>
      <c r="T1278" s="66"/>
      <c r="U1278" s="35"/>
      <c r="V1278" s="35"/>
      <c r="W1278" s="35"/>
      <c r="X1278" s="35"/>
      <c r="Y1278" s="35"/>
      <c r="Z1278" s="35"/>
      <c r="AA1278" s="35"/>
      <c r="AB1278" s="35"/>
      <c r="AC1278" s="35"/>
      <c r="AD1278" s="35"/>
      <c r="AE1278" s="35"/>
      <c r="AT1278" s="18" t="s">
        <v>179</v>
      </c>
      <c r="AU1278" s="18" t="s">
        <v>84</v>
      </c>
    </row>
    <row r="1279" spans="1:65" s="13" customFormat="1" x14ac:dyDescent="0.2">
      <c r="B1279" s="192"/>
      <c r="C1279" s="193"/>
      <c r="D1279" s="187" t="s">
        <v>181</v>
      </c>
      <c r="E1279" s="194" t="s">
        <v>19</v>
      </c>
      <c r="F1279" s="195" t="s">
        <v>4171</v>
      </c>
      <c r="G1279" s="193"/>
      <c r="H1279" s="196">
        <v>6.6</v>
      </c>
      <c r="I1279" s="197"/>
      <c r="J1279" s="193"/>
      <c r="K1279" s="193"/>
      <c r="L1279" s="198"/>
      <c r="M1279" s="199"/>
      <c r="N1279" s="200"/>
      <c r="O1279" s="200"/>
      <c r="P1279" s="200"/>
      <c r="Q1279" s="200"/>
      <c r="R1279" s="200"/>
      <c r="S1279" s="200"/>
      <c r="T1279" s="201"/>
      <c r="AT1279" s="202" t="s">
        <v>181</v>
      </c>
      <c r="AU1279" s="202" t="s">
        <v>84</v>
      </c>
      <c r="AV1279" s="13" t="s">
        <v>84</v>
      </c>
      <c r="AW1279" s="13" t="s">
        <v>35</v>
      </c>
      <c r="AX1279" s="13" t="s">
        <v>74</v>
      </c>
      <c r="AY1279" s="202" t="s">
        <v>170</v>
      </c>
    </row>
    <row r="1280" spans="1:65" s="2" customFormat="1" ht="24" x14ac:dyDescent="0.2">
      <c r="A1280" s="35"/>
      <c r="B1280" s="36"/>
      <c r="C1280" s="214" t="s">
        <v>2411</v>
      </c>
      <c r="D1280" s="214" t="s">
        <v>239</v>
      </c>
      <c r="E1280" s="215" t="s">
        <v>4172</v>
      </c>
      <c r="F1280" s="216" t="s">
        <v>4173</v>
      </c>
      <c r="G1280" s="217" t="s">
        <v>1484</v>
      </c>
      <c r="H1280" s="218">
        <v>1</v>
      </c>
      <c r="I1280" s="219"/>
      <c r="J1280" s="220">
        <f>ROUND(I1280*H1280,2)</f>
        <v>0</v>
      </c>
      <c r="K1280" s="216" t="s">
        <v>19</v>
      </c>
      <c r="L1280" s="221"/>
      <c r="M1280" s="222" t="s">
        <v>19</v>
      </c>
      <c r="N1280" s="223" t="s">
        <v>45</v>
      </c>
      <c r="O1280" s="65"/>
      <c r="P1280" s="183">
        <f>O1280*H1280</f>
        <v>0</v>
      </c>
      <c r="Q1280" s="183">
        <v>0</v>
      </c>
      <c r="R1280" s="183">
        <f>Q1280*H1280</f>
        <v>0</v>
      </c>
      <c r="S1280" s="183">
        <v>0</v>
      </c>
      <c r="T1280" s="184">
        <f>S1280*H1280</f>
        <v>0</v>
      </c>
      <c r="U1280" s="35"/>
      <c r="V1280" s="35"/>
      <c r="W1280" s="35"/>
      <c r="X1280" s="35"/>
      <c r="Y1280" s="35"/>
      <c r="Z1280" s="35"/>
      <c r="AA1280" s="35"/>
      <c r="AB1280" s="35"/>
      <c r="AC1280" s="35"/>
      <c r="AD1280" s="35"/>
      <c r="AE1280" s="35"/>
      <c r="AR1280" s="185" t="s">
        <v>426</v>
      </c>
      <c r="AT1280" s="185" t="s">
        <v>239</v>
      </c>
      <c r="AU1280" s="185" t="s">
        <v>84</v>
      </c>
      <c r="AY1280" s="18" t="s">
        <v>170</v>
      </c>
      <c r="BE1280" s="186">
        <f>IF(N1280="základní",J1280,0)</f>
        <v>0</v>
      </c>
      <c r="BF1280" s="186">
        <f>IF(N1280="snížená",J1280,0)</f>
        <v>0</v>
      </c>
      <c r="BG1280" s="186">
        <f>IF(N1280="zákl. přenesená",J1280,0)</f>
        <v>0</v>
      </c>
      <c r="BH1280" s="186">
        <f>IF(N1280="sníž. přenesená",J1280,0)</f>
        <v>0</v>
      </c>
      <c r="BI1280" s="186">
        <f>IF(N1280="nulová",J1280,0)</f>
        <v>0</v>
      </c>
      <c r="BJ1280" s="18" t="s">
        <v>82</v>
      </c>
      <c r="BK1280" s="186">
        <f>ROUND(I1280*H1280,2)</f>
        <v>0</v>
      </c>
      <c r="BL1280" s="18" t="s">
        <v>276</v>
      </c>
      <c r="BM1280" s="185" t="s">
        <v>4174</v>
      </c>
    </row>
    <row r="1281" spans="1:65" s="13" customFormat="1" x14ac:dyDescent="0.2">
      <c r="B1281" s="192"/>
      <c r="C1281" s="193"/>
      <c r="D1281" s="187" t="s">
        <v>181</v>
      </c>
      <c r="E1281" s="194" t="s">
        <v>19</v>
      </c>
      <c r="F1281" s="195" t="s">
        <v>4175</v>
      </c>
      <c r="G1281" s="193"/>
      <c r="H1281" s="196">
        <v>1</v>
      </c>
      <c r="I1281" s="197"/>
      <c r="J1281" s="193"/>
      <c r="K1281" s="193"/>
      <c r="L1281" s="198"/>
      <c r="M1281" s="199"/>
      <c r="N1281" s="200"/>
      <c r="O1281" s="200"/>
      <c r="P1281" s="200"/>
      <c r="Q1281" s="200"/>
      <c r="R1281" s="200"/>
      <c r="S1281" s="200"/>
      <c r="T1281" s="201"/>
      <c r="AT1281" s="202" t="s">
        <v>181</v>
      </c>
      <c r="AU1281" s="202" t="s">
        <v>84</v>
      </c>
      <c r="AV1281" s="13" t="s">
        <v>84</v>
      </c>
      <c r="AW1281" s="13" t="s">
        <v>35</v>
      </c>
      <c r="AX1281" s="13" t="s">
        <v>74</v>
      </c>
      <c r="AY1281" s="202" t="s">
        <v>170</v>
      </c>
    </row>
    <row r="1282" spans="1:65" s="2" customFormat="1" ht="16.5" customHeight="1" x14ac:dyDescent="0.2">
      <c r="A1282" s="35"/>
      <c r="B1282" s="36"/>
      <c r="C1282" s="174" t="s">
        <v>2415</v>
      </c>
      <c r="D1282" s="174" t="s">
        <v>172</v>
      </c>
      <c r="E1282" s="175" t="s">
        <v>2521</v>
      </c>
      <c r="F1282" s="176" t="s">
        <v>2522</v>
      </c>
      <c r="G1282" s="177" t="s">
        <v>248</v>
      </c>
      <c r="H1282" s="178">
        <v>4.32</v>
      </c>
      <c r="I1282" s="179"/>
      <c r="J1282" s="180">
        <f>ROUND(I1282*H1282,2)</f>
        <v>0</v>
      </c>
      <c r="K1282" s="176" t="s">
        <v>176</v>
      </c>
      <c r="L1282" s="40"/>
      <c r="M1282" s="181" t="s">
        <v>19</v>
      </c>
      <c r="N1282" s="182" t="s">
        <v>45</v>
      </c>
      <c r="O1282" s="65"/>
      <c r="P1282" s="183">
        <f>O1282*H1282</f>
        <v>0</v>
      </c>
      <c r="Q1282" s="183">
        <v>0</v>
      </c>
      <c r="R1282" s="183">
        <f>Q1282*H1282</f>
        <v>0</v>
      </c>
      <c r="S1282" s="183">
        <v>0</v>
      </c>
      <c r="T1282" s="184">
        <f>S1282*H1282</f>
        <v>0</v>
      </c>
      <c r="U1282" s="35"/>
      <c r="V1282" s="35"/>
      <c r="W1282" s="35"/>
      <c r="X1282" s="35"/>
      <c r="Y1282" s="35"/>
      <c r="Z1282" s="35"/>
      <c r="AA1282" s="35"/>
      <c r="AB1282" s="35"/>
      <c r="AC1282" s="35"/>
      <c r="AD1282" s="35"/>
      <c r="AE1282" s="35"/>
      <c r="AR1282" s="185" t="s">
        <v>276</v>
      </c>
      <c r="AT1282" s="185" t="s">
        <v>172</v>
      </c>
      <c r="AU1282" s="185" t="s">
        <v>84</v>
      </c>
      <c r="AY1282" s="18" t="s">
        <v>170</v>
      </c>
      <c r="BE1282" s="186">
        <f>IF(N1282="základní",J1282,0)</f>
        <v>0</v>
      </c>
      <c r="BF1282" s="186">
        <f>IF(N1282="snížená",J1282,0)</f>
        <v>0</v>
      </c>
      <c r="BG1282" s="186">
        <f>IF(N1282="zákl. přenesená",J1282,0)</f>
        <v>0</v>
      </c>
      <c r="BH1282" s="186">
        <f>IF(N1282="sníž. přenesená",J1282,0)</f>
        <v>0</v>
      </c>
      <c r="BI1282" s="186">
        <f>IF(N1282="nulová",J1282,0)</f>
        <v>0</v>
      </c>
      <c r="BJ1282" s="18" t="s">
        <v>82</v>
      </c>
      <c r="BK1282" s="186">
        <f>ROUND(I1282*H1282,2)</f>
        <v>0</v>
      </c>
      <c r="BL1282" s="18" t="s">
        <v>276</v>
      </c>
      <c r="BM1282" s="185" t="s">
        <v>4176</v>
      </c>
    </row>
    <row r="1283" spans="1:65" s="2" customFormat="1" ht="48.75" x14ac:dyDescent="0.2">
      <c r="A1283" s="35"/>
      <c r="B1283" s="36"/>
      <c r="C1283" s="37"/>
      <c r="D1283" s="187" t="s">
        <v>179</v>
      </c>
      <c r="E1283" s="37"/>
      <c r="F1283" s="188" t="s">
        <v>2524</v>
      </c>
      <c r="G1283" s="37"/>
      <c r="H1283" s="37"/>
      <c r="I1283" s="189"/>
      <c r="J1283" s="37"/>
      <c r="K1283" s="37"/>
      <c r="L1283" s="40"/>
      <c r="M1283" s="190"/>
      <c r="N1283" s="191"/>
      <c r="O1283" s="65"/>
      <c r="P1283" s="65"/>
      <c r="Q1283" s="65"/>
      <c r="R1283" s="65"/>
      <c r="S1283" s="65"/>
      <c r="T1283" s="66"/>
      <c r="U1283" s="35"/>
      <c r="V1283" s="35"/>
      <c r="W1283" s="35"/>
      <c r="X1283" s="35"/>
      <c r="Y1283" s="35"/>
      <c r="Z1283" s="35"/>
      <c r="AA1283" s="35"/>
      <c r="AB1283" s="35"/>
      <c r="AC1283" s="35"/>
      <c r="AD1283" s="35"/>
      <c r="AE1283" s="35"/>
      <c r="AT1283" s="18" t="s">
        <v>179</v>
      </c>
      <c r="AU1283" s="18" t="s">
        <v>84</v>
      </c>
    </row>
    <row r="1284" spans="1:65" s="13" customFormat="1" x14ac:dyDescent="0.2">
      <c r="B1284" s="192"/>
      <c r="C1284" s="193"/>
      <c r="D1284" s="187" t="s">
        <v>181</v>
      </c>
      <c r="E1284" s="194" t="s">
        <v>19</v>
      </c>
      <c r="F1284" s="195" t="s">
        <v>4177</v>
      </c>
      <c r="G1284" s="193"/>
      <c r="H1284" s="196">
        <v>4.32</v>
      </c>
      <c r="I1284" s="197"/>
      <c r="J1284" s="193"/>
      <c r="K1284" s="193"/>
      <c r="L1284" s="198"/>
      <c r="M1284" s="199"/>
      <c r="N1284" s="200"/>
      <c r="O1284" s="200"/>
      <c r="P1284" s="200"/>
      <c r="Q1284" s="200"/>
      <c r="R1284" s="200"/>
      <c r="S1284" s="200"/>
      <c r="T1284" s="201"/>
      <c r="AT1284" s="202" t="s">
        <v>181</v>
      </c>
      <c r="AU1284" s="202" t="s">
        <v>84</v>
      </c>
      <c r="AV1284" s="13" t="s">
        <v>84</v>
      </c>
      <c r="AW1284" s="13" t="s">
        <v>35</v>
      </c>
      <c r="AX1284" s="13" t="s">
        <v>82</v>
      </c>
      <c r="AY1284" s="202" t="s">
        <v>170</v>
      </c>
    </row>
    <row r="1285" spans="1:65" s="2" customFormat="1" ht="16.5" customHeight="1" x14ac:dyDescent="0.2">
      <c r="A1285" s="35"/>
      <c r="B1285" s="36"/>
      <c r="C1285" s="214" t="s">
        <v>2420</v>
      </c>
      <c r="D1285" s="214" t="s">
        <v>239</v>
      </c>
      <c r="E1285" s="215" t="s">
        <v>2527</v>
      </c>
      <c r="F1285" s="216" t="s">
        <v>2528</v>
      </c>
      <c r="G1285" s="217" t="s">
        <v>248</v>
      </c>
      <c r="H1285" s="218">
        <v>2.16</v>
      </c>
      <c r="I1285" s="219"/>
      <c r="J1285" s="220">
        <f>ROUND(I1285*H1285,2)</f>
        <v>0</v>
      </c>
      <c r="K1285" s="216" t="s">
        <v>176</v>
      </c>
      <c r="L1285" s="221"/>
      <c r="M1285" s="222" t="s">
        <v>19</v>
      </c>
      <c r="N1285" s="223" t="s">
        <v>45</v>
      </c>
      <c r="O1285" s="65"/>
      <c r="P1285" s="183">
        <f>O1285*H1285</f>
        <v>0</v>
      </c>
      <c r="Q1285" s="183">
        <v>0.01</v>
      </c>
      <c r="R1285" s="183">
        <f>Q1285*H1285</f>
        <v>2.1600000000000001E-2</v>
      </c>
      <c r="S1285" s="183">
        <v>0</v>
      </c>
      <c r="T1285" s="184">
        <f>S1285*H1285</f>
        <v>0</v>
      </c>
      <c r="U1285" s="35"/>
      <c r="V1285" s="35"/>
      <c r="W1285" s="35"/>
      <c r="X1285" s="35"/>
      <c r="Y1285" s="35"/>
      <c r="Z1285" s="35"/>
      <c r="AA1285" s="35"/>
      <c r="AB1285" s="35"/>
      <c r="AC1285" s="35"/>
      <c r="AD1285" s="35"/>
      <c r="AE1285" s="35"/>
      <c r="AR1285" s="185" t="s">
        <v>426</v>
      </c>
      <c r="AT1285" s="185" t="s">
        <v>239</v>
      </c>
      <c r="AU1285" s="185" t="s">
        <v>84</v>
      </c>
      <c r="AY1285" s="18" t="s">
        <v>170</v>
      </c>
      <c r="BE1285" s="186">
        <f>IF(N1285="základní",J1285,0)</f>
        <v>0</v>
      </c>
      <c r="BF1285" s="186">
        <f>IF(N1285="snížená",J1285,0)</f>
        <v>0</v>
      </c>
      <c r="BG1285" s="186">
        <f>IF(N1285="zákl. přenesená",J1285,0)</f>
        <v>0</v>
      </c>
      <c r="BH1285" s="186">
        <f>IF(N1285="sníž. přenesená",J1285,0)</f>
        <v>0</v>
      </c>
      <c r="BI1285" s="186">
        <f>IF(N1285="nulová",J1285,0)</f>
        <v>0</v>
      </c>
      <c r="BJ1285" s="18" t="s">
        <v>82</v>
      </c>
      <c r="BK1285" s="186">
        <f>ROUND(I1285*H1285,2)</f>
        <v>0</v>
      </c>
      <c r="BL1285" s="18" t="s">
        <v>276</v>
      </c>
      <c r="BM1285" s="185" t="s">
        <v>4178</v>
      </c>
    </row>
    <row r="1286" spans="1:65" s="13" customFormat="1" x14ac:dyDescent="0.2">
      <c r="B1286" s="192"/>
      <c r="C1286" s="193"/>
      <c r="D1286" s="187" t="s">
        <v>181</v>
      </c>
      <c r="E1286" s="194" t="s">
        <v>19</v>
      </c>
      <c r="F1286" s="195" t="s">
        <v>2530</v>
      </c>
      <c r="G1286" s="193"/>
      <c r="H1286" s="196">
        <v>2.16</v>
      </c>
      <c r="I1286" s="197"/>
      <c r="J1286" s="193"/>
      <c r="K1286" s="193"/>
      <c r="L1286" s="198"/>
      <c r="M1286" s="199"/>
      <c r="N1286" s="200"/>
      <c r="O1286" s="200"/>
      <c r="P1286" s="200"/>
      <c r="Q1286" s="200"/>
      <c r="R1286" s="200"/>
      <c r="S1286" s="200"/>
      <c r="T1286" s="201"/>
      <c r="AT1286" s="202" t="s">
        <v>181</v>
      </c>
      <c r="AU1286" s="202" t="s">
        <v>84</v>
      </c>
      <c r="AV1286" s="13" t="s">
        <v>84</v>
      </c>
      <c r="AW1286" s="13" t="s">
        <v>35</v>
      </c>
      <c r="AX1286" s="13" t="s">
        <v>82</v>
      </c>
      <c r="AY1286" s="202" t="s">
        <v>170</v>
      </c>
    </row>
    <row r="1287" spans="1:65" s="2" customFormat="1" ht="16.5" customHeight="1" x14ac:dyDescent="0.2">
      <c r="A1287" s="35"/>
      <c r="B1287" s="36"/>
      <c r="C1287" s="214" t="s">
        <v>2425</v>
      </c>
      <c r="D1287" s="214" t="s">
        <v>239</v>
      </c>
      <c r="E1287" s="215" t="s">
        <v>2532</v>
      </c>
      <c r="F1287" s="216" t="s">
        <v>2533</v>
      </c>
      <c r="G1287" s="217" t="s">
        <v>248</v>
      </c>
      <c r="H1287" s="218">
        <v>2.16</v>
      </c>
      <c r="I1287" s="219"/>
      <c r="J1287" s="220">
        <f>ROUND(I1287*H1287,2)</f>
        <v>0</v>
      </c>
      <c r="K1287" s="216" t="s">
        <v>176</v>
      </c>
      <c r="L1287" s="221"/>
      <c r="M1287" s="222" t="s">
        <v>19</v>
      </c>
      <c r="N1287" s="223" t="s">
        <v>45</v>
      </c>
      <c r="O1287" s="65"/>
      <c r="P1287" s="183">
        <f>O1287*H1287</f>
        <v>0</v>
      </c>
      <c r="Q1287" s="183">
        <v>1.2E-2</v>
      </c>
      <c r="R1287" s="183">
        <f>Q1287*H1287</f>
        <v>2.5920000000000002E-2</v>
      </c>
      <c r="S1287" s="183">
        <v>0</v>
      </c>
      <c r="T1287" s="184">
        <f>S1287*H1287</f>
        <v>0</v>
      </c>
      <c r="U1287" s="35"/>
      <c r="V1287" s="35"/>
      <c r="W1287" s="35"/>
      <c r="X1287" s="35"/>
      <c r="Y1287" s="35"/>
      <c r="Z1287" s="35"/>
      <c r="AA1287" s="35"/>
      <c r="AB1287" s="35"/>
      <c r="AC1287" s="35"/>
      <c r="AD1287" s="35"/>
      <c r="AE1287" s="35"/>
      <c r="AR1287" s="185" t="s">
        <v>426</v>
      </c>
      <c r="AT1287" s="185" t="s">
        <v>239</v>
      </c>
      <c r="AU1287" s="185" t="s">
        <v>84</v>
      </c>
      <c r="AY1287" s="18" t="s">
        <v>170</v>
      </c>
      <c r="BE1287" s="186">
        <f>IF(N1287="základní",J1287,0)</f>
        <v>0</v>
      </c>
      <c r="BF1287" s="186">
        <f>IF(N1287="snížená",J1287,0)</f>
        <v>0</v>
      </c>
      <c r="BG1287" s="186">
        <f>IF(N1287="zákl. přenesená",J1287,0)</f>
        <v>0</v>
      </c>
      <c r="BH1287" s="186">
        <f>IF(N1287="sníž. přenesená",J1287,0)</f>
        <v>0</v>
      </c>
      <c r="BI1287" s="186">
        <f>IF(N1287="nulová",J1287,0)</f>
        <v>0</v>
      </c>
      <c r="BJ1287" s="18" t="s">
        <v>82</v>
      </c>
      <c r="BK1287" s="186">
        <f>ROUND(I1287*H1287,2)</f>
        <v>0</v>
      </c>
      <c r="BL1287" s="18" t="s">
        <v>276</v>
      </c>
      <c r="BM1287" s="185" t="s">
        <v>4179</v>
      </c>
    </row>
    <row r="1288" spans="1:65" s="2" customFormat="1" ht="21.75" customHeight="1" x14ac:dyDescent="0.2">
      <c r="A1288" s="35"/>
      <c r="B1288" s="36"/>
      <c r="C1288" s="174" t="s">
        <v>2430</v>
      </c>
      <c r="D1288" s="174" t="s">
        <v>172</v>
      </c>
      <c r="E1288" s="175" t="s">
        <v>2536</v>
      </c>
      <c r="F1288" s="176" t="s">
        <v>2537</v>
      </c>
      <c r="G1288" s="177" t="s">
        <v>272</v>
      </c>
      <c r="H1288" s="178">
        <v>13.2</v>
      </c>
      <c r="I1288" s="179"/>
      <c r="J1288" s="180">
        <f>ROUND(I1288*H1288,2)</f>
        <v>0</v>
      </c>
      <c r="K1288" s="176" t="s">
        <v>176</v>
      </c>
      <c r="L1288" s="40"/>
      <c r="M1288" s="181" t="s">
        <v>19</v>
      </c>
      <c r="N1288" s="182" t="s">
        <v>45</v>
      </c>
      <c r="O1288" s="65"/>
      <c r="P1288" s="183">
        <f>O1288*H1288</f>
        <v>0</v>
      </c>
      <c r="Q1288" s="183">
        <v>0</v>
      </c>
      <c r="R1288" s="183">
        <f>Q1288*H1288</f>
        <v>0</v>
      </c>
      <c r="S1288" s="183">
        <v>0</v>
      </c>
      <c r="T1288" s="184">
        <f>S1288*H1288</f>
        <v>0</v>
      </c>
      <c r="U1288" s="35"/>
      <c r="V1288" s="35"/>
      <c r="W1288" s="35"/>
      <c r="X1288" s="35"/>
      <c r="Y1288" s="35"/>
      <c r="Z1288" s="35"/>
      <c r="AA1288" s="35"/>
      <c r="AB1288" s="35"/>
      <c r="AC1288" s="35"/>
      <c r="AD1288" s="35"/>
      <c r="AE1288" s="35"/>
      <c r="AR1288" s="185" t="s">
        <v>276</v>
      </c>
      <c r="AT1288" s="185" t="s">
        <v>172</v>
      </c>
      <c r="AU1288" s="185" t="s">
        <v>84</v>
      </c>
      <c r="AY1288" s="18" t="s">
        <v>170</v>
      </c>
      <c r="BE1288" s="186">
        <f>IF(N1288="základní",J1288,0)</f>
        <v>0</v>
      </c>
      <c r="BF1288" s="186">
        <f>IF(N1288="snížená",J1288,0)</f>
        <v>0</v>
      </c>
      <c r="BG1288" s="186">
        <f>IF(N1288="zákl. přenesená",J1288,0)</f>
        <v>0</v>
      </c>
      <c r="BH1288" s="186">
        <f>IF(N1288="sníž. přenesená",J1288,0)</f>
        <v>0</v>
      </c>
      <c r="BI1288" s="186">
        <f>IF(N1288="nulová",J1288,0)</f>
        <v>0</v>
      </c>
      <c r="BJ1288" s="18" t="s">
        <v>82</v>
      </c>
      <c r="BK1288" s="186">
        <f>ROUND(I1288*H1288,2)</f>
        <v>0</v>
      </c>
      <c r="BL1288" s="18" t="s">
        <v>276</v>
      </c>
      <c r="BM1288" s="185" t="s">
        <v>4180</v>
      </c>
    </row>
    <row r="1289" spans="1:65" s="2" customFormat="1" ht="48.75" x14ac:dyDescent="0.2">
      <c r="A1289" s="35"/>
      <c r="B1289" s="36"/>
      <c r="C1289" s="37"/>
      <c r="D1289" s="187" t="s">
        <v>179</v>
      </c>
      <c r="E1289" s="37"/>
      <c r="F1289" s="188" t="s">
        <v>2524</v>
      </c>
      <c r="G1289" s="37"/>
      <c r="H1289" s="37"/>
      <c r="I1289" s="189"/>
      <c r="J1289" s="37"/>
      <c r="K1289" s="37"/>
      <c r="L1289" s="40"/>
      <c r="M1289" s="190"/>
      <c r="N1289" s="191"/>
      <c r="O1289" s="65"/>
      <c r="P1289" s="65"/>
      <c r="Q1289" s="65"/>
      <c r="R1289" s="65"/>
      <c r="S1289" s="65"/>
      <c r="T1289" s="66"/>
      <c r="U1289" s="35"/>
      <c r="V1289" s="35"/>
      <c r="W1289" s="35"/>
      <c r="X1289" s="35"/>
      <c r="Y1289" s="35"/>
      <c r="Z1289" s="35"/>
      <c r="AA1289" s="35"/>
      <c r="AB1289" s="35"/>
      <c r="AC1289" s="35"/>
      <c r="AD1289" s="35"/>
      <c r="AE1289" s="35"/>
      <c r="AT1289" s="18" t="s">
        <v>179</v>
      </c>
      <c r="AU1289" s="18" t="s">
        <v>84</v>
      </c>
    </row>
    <row r="1290" spans="1:65" s="13" customFormat="1" x14ac:dyDescent="0.2">
      <c r="B1290" s="192"/>
      <c r="C1290" s="193"/>
      <c r="D1290" s="187" t="s">
        <v>181</v>
      </c>
      <c r="E1290" s="194" t="s">
        <v>19</v>
      </c>
      <c r="F1290" s="195" t="s">
        <v>2539</v>
      </c>
      <c r="G1290" s="193"/>
      <c r="H1290" s="196">
        <v>13.2</v>
      </c>
      <c r="I1290" s="197"/>
      <c r="J1290" s="193"/>
      <c r="K1290" s="193"/>
      <c r="L1290" s="198"/>
      <c r="M1290" s="199"/>
      <c r="N1290" s="200"/>
      <c r="O1290" s="200"/>
      <c r="P1290" s="200"/>
      <c r="Q1290" s="200"/>
      <c r="R1290" s="200"/>
      <c r="S1290" s="200"/>
      <c r="T1290" s="201"/>
      <c r="AT1290" s="202" t="s">
        <v>181</v>
      </c>
      <c r="AU1290" s="202" t="s">
        <v>84</v>
      </c>
      <c r="AV1290" s="13" t="s">
        <v>84</v>
      </c>
      <c r="AW1290" s="13" t="s">
        <v>35</v>
      </c>
      <c r="AX1290" s="13" t="s">
        <v>82</v>
      </c>
      <c r="AY1290" s="202" t="s">
        <v>170</v>
      </c>
    </row>
    <row r="1291" spans="1:65" s="2" customFormat="1" ht="16.5" customHeight="1" x14ac:dyDescent="0.2">
      <c r="A1291" s="35"/>
      <c r="B1291" s="36"/>
      <c r="C1291" s="214" t="s">
        <v>2434</v>
      </c>
      <c r="D1291" s="214" t="s">
        <v>239</v>
      </c>
      <c r="E1291" s="215" t="s">
        <v>2541</v>
      </c>
      <c r="F1291" s="216" t="s">
        <v>2542</v>
      </c>
      <c r="G1291" s="217" t="s">
        <v>272</v>
      </c>
      <c r="H1291" s="218">
        <v>13.2</v>
      </c>
      <c r="I1291" s="219"/>
      <c r="J1291" s="220">
        <f>ROUND(I1291*H1291,2)</f>
        <v>0</v>
      </c>
      <c r="K1291" s="216" t="s">
        <v>176</v>
      </c>
      <c r="L1291" s="221"/>
      <c r="M1291" s="222" t="s">
        <v>19</v>
      </c>
      <c r="N1291" s="223" t="s">
        <v>45</v>
      </c>
      <c r="O1291" s="65"/>
      <c r="P1291" s="183">
        <f>O1291*H1291</f>
        <v>0</v>
      </c>
      <c r="Q1291" s="183">
        <v>2.0000000000000001E-4</v>
      </c>
      <c r="R1291" s="183">
        <f>Q1291*H1291</f>
        <v>2.64E-3</v>
      </c>
      <c r="S1291" s="183">
        <v>0</v>
      </c>
      <c r="T1291" s="184">
        <f>S1291*H1291</f>
        <v>0</v>
      </c>
      <c r="U1291" s="35"/>
      <c r="V1291" s="35"/>
      <c r="W1291" s="35"/>
      <c r="X1291" s="35"/>
      <c r="Y1291" s="35"/>
      <c r="Z1291" s="35"/>
      <c r="AA1291" s="35"/>
      <c r="AB1291" s="35"/>
      <c r="AC1291" s="35"/>
      <c r="AD1291" s="35"/>
      <c r="AE1291" s="35"/>
      <c r="AR1291" s="185" t="s">
        <v>426</v>
      </c>
      <c r="AT1291" s="185" t="s">
        <v>239</v>
      </c>
      <c r="AU1291" s="185" t="s">
        <v>84</v>
      </c>
      <c r="AY1291" s="18" t="s">
        <v>170</v>
      </c>
      <c r="BE1291" s="186">
        <f>IF(N1291="základní",J1291,0)</f>
        <v>0</v>
      </c>
      <c r="BF1291" s="186">
        <f>IF(N1291="snížená",J1291,0)</f>
        <v>0</v>
      </c>
      <c r="BG1291" s="186">
        <f>IF(N1291="zákl. přenesená",J1291,0)</f>
        <v>0</v>
      </c>
      <c r="BH1291" s="186">
        <f>IF(N1291="sníž. přenesená",J1291,0)</f>
        <v>0</v>
      </c>
      <c r="BI1291" s="186">
        <f>IF(N1291="nulová",J1291,0)</f>
        <v>0</v>
      </c>
      <c r="BJ1291" s="18" t="s">
        <v>82</v>
      </c>
      <c r="BK1291" s="186">
        <f>ROUND(I1291*H1291,2)</f>
        <v>0</v>
      </c>
      <c r="BL1291" s="18" t="s">
        <v>276</v>
      </c>
      <c r="BM1291" s="185" t="s">
        <v>4181</v>
      </c>
    </row>
    <row r="1292" spans="1:65" s="2" customFormat="1" ht="16.5" customHeight="1" x14ac:dyDescent="0.2">
      <c r="A1292" s="35"/>
      <c r="B1292" s="36"/>
      <c r="C1292" s="174" t="s">
        <v>2439</v>
      </c>
      <c r="D1292" s="174" t="s">
        <v>172</v>
      </c>
      <c r="E1292" s="175" t="s">
        <v>4182</v>
      </c>
      <c r="F1292" s="176" t="s">
        <v>4183</v>
      </c>
      <c r="G1292" s="177" t="s">
        <v>1121</v>
      </c>
      <c r="H1292" s="178">
        <v>94.32</v>
      </c>
      <c r="I1292" s="179"/>
      <c r="J1292" s="180">
        <f>ROUND(I1292*H1292,2)</f>
        <v>0</v>
      </c>
      <c r="K1292" s="176" t="s">
        <v>176</v>
      </c>
      <c r="L1292" s="40"/>
      <c r="M1292" s="181" t="s">
        <v>19</v>
      </c>
      <c r="N1292" s="182" t="s">
        <v>45</v>
      </c>
      <c r="O1292" s="65"/>
      <c r="P1292" s="183">
        <f>O1292*H1292</f>
        <v>0</v>
      </c>
      <c r="Q1292" s="183">
        <v>5.0000000000000002E-5</v>
      </c>
      <c r="R1292" s="183">
        <f>Q1292*H1292</f>
        <v>4.7159999999999997E-3</v>
      </c>
      <c r="S1292" s="183">
        <v>0</v>
      </c>
      <c r="T1292" s="184">
        <f>S1292*H1292</f>
        <v>0</v>
      </c>
      <c r="U1292" s="35"/>
      <c r="V1292" s="35"/>
      <c r="W1292" s="35"/>
      <c r="X1292" s="35"/>
      <c r="Y1292" s="35"/>
      <c r="Z1292" s="35"/>
      <c r="AA1292" s="35"/>
      <c r="AB1292" s="35"/>
      <c r="AC1292" s="35"/>
      <c r="AD1292" s="35"/>
      <c r="AE1292" s="35"/>
      <c r="AR1292" s="185" t="s">
        <v>276</v>
      </c>
      <c r="AT1292" s="185" t="s">
        <v>172</v>
      </c>
      <c r="AU1292" s="185" t="s">
        <v>84</v>
      </c>
      <c r="AY1292" s="18" t="s">
        <v>170</v>
      </c>
      <c r="BE1292" s="186">
        <f>IF(N1292="základní",J1292,0)</f>
        <v>0</v>
      </c>
      <c r="BF1292" s="186">
        <f>IF(N1292="snížená",J1292,0)</f>
        <v>0</v>
      </c>
      <c r="BG1292" s="186">
        <f>IF(N1292="zákl. přenesená",J1292,0)</f>
        <v>0</v>
      </c>
      <c r="BH1292" s="186">
        <f>IF(N1292="sníž. přenesená",J1292,0)</f>
        <v>0</v>
      </c>
      <c r="BI1292" s="186">
        <f>IF(N1292="nulová",J1292,0)</f>
        <v>0</v>
      </c>
      <c r="BJ1292" s="18" t="s">
        <v>82</v>
      </c>
      <c r="BK1292" s="186">
        <f>ROUND(I1292*H1292,2)</f>
        <v>0</v>
      </c>
      <c r="BL1292" s="18" t="s">
        <v>276</v>
      </c>
      <c r="BM1292" s="185" t="s">
        <v>4184</v>
      </c>
    </row>
    <row r="1293" spans="1:65" s="13" customFormat="1" x14ac:dyDescent="0.2">
      <c r="B1293" s="192"/>
      <c r="C1293" s="193"/>
      <c r="D1293" s="187" t="s">
        <v>181</v>
      </c>
      <c r="E1293" s="194" t="s">
        <v>19</v>
      </c>
      <c r="F1293" s="195" t="s">
        <v>4185</v>
      </c>
      <c r="G1293" s="193"/>
      <c r="H1293" s="196">
        <v>94.32</v>
      </c>
      <c r="I1293" s="197"/>
      <c r="J1293" s="193"/>
      <c r="K1293" s="193"/>
      <c r="L1293" s="198"/>
      <c r="M1293" s="199"/>
      <c r="N1293" s="200"/>
      <c r="O1293" s="200"/>
      <c r="P1293" s="200"/>
      <c r="Q1293" s="200"/>
      <c r="R1293" s="200"/>
      <c r="S1293" s="200"/>
      <c r="T1293" s="201"/>
      <c r="AT1293" s="202" t="s">
        <v>181</v>
      </c>
      <c r="AU1293" s="202" t="s">
        <v>84</v>
      </c>
      <c r="AV1293" s="13" t="s">
        <v>84</v>
      </c>
      <c r="AW1293" s="13" t="s">
        <v>35</v>
      </c>
      <c r="AX1293" s="13" t="s">
        <v>74</v>
      </c>
      <c r="AY1293" s="202" t="s">
        <v>170</v>
      </c>
    </row>
    <row r="1294" spans="1:65" s="2" customFormat="1" ht="16.5" customHeight="1" x14ac:dyDescent="0.2">
      <c r="A1294" s="35"/>
      <c r="B1294" s="36"/>
      <c r="C1294" s="214" t="s">
        <v>2443</v>
      </c>
      <c r="D1294" s="214" t="s">
        <v>239</v>
      </c>
      <c r="E1294" s="215" t="s">
        <v>4186</v>
      </c>
      <c r="F1294" s="216" t="s">
        <v>4187</v>
      </c>
      <c r="G1294" s="217" t="s">
        <v>439</v>
      </c>
      <c r="H1294" s="218">
        <v>4</v>
      </c>
      <c r="I1294" s="219"/>
      <c r="J1294" s="220">
        <f>ROUND(I1294*H1294,2)</f>
        <v>0</v>
      </c>
      <c r="K1294" s="216" t="s">
        <v>176</v>
      </c>
      <c r="L1294" s="221"/>
      <c r="M1294" s="222" t="s">
        <v>19</v>
      </c>
      <c r="N1294" s="223" t="s">
        <v>45</v>
      </c>
      <c r="O1294" s="65"/>
      <c r="P1294" s="183">
        <f>O1294*H1294</f>
        <v>0</v>
      </c>
      <c r="Q1294" s="183">
        <v>0.04</v>
      </c>
      <c r="R1294" s="183">
        <f>Q1294*H1294</f>
        <v>0.16</v>
      </c>
      <c r="S1294" s="183">
        <v>0</v>
      </c>
      <c r="T1294" s="184">
        <f>S1294*H1294</f>
        <v>0</v>
      </c>
      <c r="U1294" s="35"/>
      <c r="V1294" s="35"/>
      <c r="W1294" s="35"/>
      <c r="X1294" s="35"/>
      <c r="Y1294" s="35"/>
      <c r="Z1294" s="35"/>
      <c r="AA1294" s="35"/>
      <c r="AB1294" s="35"/>
      <c r="AC1294" s="35"/>
      <c r="AD1294" s="35"/>
      <c r="AE1294" s="35"/>
      <c r="AR1294" s="185" t="s">
        <v>426</v>
      </c>
      <c r="AT1294" s="185" t="s">
        <v>239</v>
      </c>
      <c r="AU1294" s="185" t="s">
        <v>84</v>
      </c>
      <c r="AY1294" s="18" t="s">
        <v>170</v>
      </c>
      <c r="BE1294" s="186">
        <f>IF(N1294="základní",J1294,0)</f>
        <v>0</v>
      </c>
      <c r="BF1294" s="186">
        <f>IF(N1294="snížená",J1294,0)</f>
        <v>0</v>
      </c>
      <c r="BG1294" s="186">
        <f>IF(N1294="zákl. přenesená",J1294,0)</f>
        <v>0</v>
      </c>
      <c r="BH1294" s="186">
        <f>IF(N1294="sníž. přenesená",J1294,0)</f>
        <v>0</v>
      </c>
      <c r="BI1294" s="186">
        <f>IF(N1294="nulová",J1294,0)</f>
        <v>0</v>
      </c>
      <c r="BJ1294" s="18" t="s">
        <v>82</v>
      </c>
      <c r="BK1294" s="186">
        <f>ROUND(I1294*H1294,2)</f>
        <v>0</v>
      </c>
      <c r="BL1294" s="18" t="s">
        <v>276</v>
      </c>
      <c r="BM1294" s="185" t="s">
        <v>4188</v>
      </c>
    </row>
    <row r="1295" spans="1:65" s="13" customFormat="1" x14ac:dyDescent="0.2">
      <c r="B1295" s="192"/>
      <c r="C1295" s="193"/>
      <c r="D1295" s="187" t="s">
        <v>181</v>
      </c>
      <c r="E1295" s="194" t="s">
        <v>19</v>
      </c>
      <c r="F1295" s="195" t="s">
        <v>4189</v>
      </c>
      <c r="G1295" s="193"/>
      <c r="H1295" s="196">
        <v>4</v>
      </c>
      <c r="I1295" s="197"/>
      <c r="J1295" s="193"/>
      <c r="K1295" s="193"/>
      <c r="L1295" s="198"/>
      <c r="M1295" s="199"/>
      <c r="N1295" s="200"/>
      <c r="O1295" s="200"/>
      <c r="P1295" s="200"/>
      <c r="Q1295" s="200"/>
      <c r="R1295" s="200"/>
      <c r="S1295" s="200"/>
      <c r="T1295" s="201"/>
      <c r="AT1295" s="202" t="s">
        <v>181</v>
      </c>
      <c r="AU1295" s="202" t="s">
        <v>84</v>
      </c>
      <c r="AV1295" s="13" t="s">
        <v>84</v>
      </c>
      <c r="AW1295" s="13" t="s">
        <v>35</v>
      </c>
      <c r="AX1295" s="13" t="s">
        <v>74</v>
      </c>
      <c r="AY1295" s="202" t="s">
        <v>170</v>
      </c>
    </row>
    <row r="1296" spans="1:65" s="2" customFormat="1" ht="24" x14ac:dyDescent="0.2">
      <c r="A1296" s="35"/>
      <c r="B1296" s="36"/>
      <c r="C1296" s="174" t="s">
        <v>2448</v>
      </c>
      <c r="D1296" s="174" t="s">
        <v>172</v>
      </c>
      <c r="E1296" s="175" t="s">
        <v>4190</v>
      </c>
      <c r="F1296" s="176" t="s">
        <v>4191</v>
      </c>
      <c r="G1296" s="177" t="s">
        <v>272</v>
      </c>
      <c r="H1296" s="178">
        <v>1.5</v>
      </c>
      <c r="I1296" s="179"/>
      <c r="J1296" s="180">
        <f>ROUND(I1296*H1296,2)</f>
        <v>0</v>
      </c>
      <c r="K1296" s="176" t="s">
        <v>176</v>
      </c>
      <c r="L1296" s="40"/>
      <c r="M1296" s="181" t="s">
        <v>19</v>
      </c>
      <c r="N1296" s="182" t="s">
        <v>45</v>
      </c>
      <c r="O1296" s="65"/>
      <c r="P1296" s="183">
        <f>O1296*H1296</f>
        <v>0</v>
      </c>
      <c r="Q1296" s="183">
        <v>0</v>
      </c>
      <c r="R1296" s="183">
        <f>Q1296*H1296</f>
        <v>0</v>
      </c>
      <c r="S1296" s="183">
        <v>0</v>
      </c>
      <c r="T1296" s="184">
        <f>S1296*H1296</f>
        <v>0</v>
      </c>
      <c r="U1296" s="35"/>
      <c r="V1296" s="35"/>
      <c r="W1296" s="35"/>
      <c r="X1296" s="35"/>
      <c r="Y1296" s="35"/>
      <c r="Z1296" s="35"/>
      <c r="AA1296" s="35"/>
      <c r="AB1296" s="35"/>
      <c r="AC1296" s="35"/>
      <c r="AD1296" s="35"/>
      <c r="AE1296" s="35"/>
      <c r="AR1296" s="185" t="s">
        <v>276</v>
      </c>
      <c r="AT1296" s="185" t="s">
        <v>172</v>
      </c>
      <c r="AU1296" s="185" t="s">
        <v>84</v>
      </c>
      <c r="AY1296" s="18" t="s">
        <v>170</v>
      </c>
      <c r="BE1296" s="186">
        <f>IF(N1296="základní",J1296,0)</f>
        <v>0</v>
      </c>
      <c r="BF1296" s="186">
        <f>IF(N1296="snížená",J1296,0)</f>
        <v>0</v>
      </c>
      <c r="BG1296" s="186">
        <f>IF(N1296="zákl. přenesená",J1296,0)</f>
        <v>0</v>
      </c>
      <c r="BH1296" s="186">
        <f>IF(N1296="sníž. přenesená",J1296,0)</f>
        <v>0</v>
      </c>
      <c r="BI1296" s="186">
        <f>IF(N1296="nulová",J1296,0)</f>
        <v>0</v>
      </c>
      <c r="BJ1296" s="18" t="s">
        <v>82</v>
      </c>
      <c r="BK1296" s="186">
        <f>ROUND(I1296*H1296,2)</f>
        <v>0</v>
      </c>
      <c r="BL1296" s="18" t="s">
        <v>276</v>
      </c>
      <c r="BM1296" s="185" t="s">
        <v>4192</v>
      </c>
    </row>
    <row r="1297" spans="1:65" s="13" customFormat="1" x14ac:dyDescent="0.2">
      <c r="B1297" s="192"/>
      <c r="C1297" s="193"/>
      <c r="D1297" s="187" t="s">
        <v>181</v>
      </c>
      <c r="E1297" s="194" t="s">
        <v>19</v>
      </c>
      <c r="F1297" s="195" t="s">
        <v>4193</v>
      </c>
      <c r="G1297" s="193"/>
      <c r="H1297" s="196">
        <v>1.5</v>
      </c>
      <c r="I1297" s="197"/>
      <c r="J1297" s="193"/>
      <c r="K1297" s="193"/>
      <c r="L1297" s="198"/>
      <c r="M1297" s="199"/>
      <c r="N1297" s="200"/>
      <c r="O1297" s="200"/>
      <c r="P1297" s="200"/>
      <c r="Q1297" s="200"/>
      <c r="R1297" s="200"/>
      <c r="S1297" s="200"/>
      <c r="T1297" s="201"/>
      <c r="AT1297" s="202" t="s">
        <v>181</v>
      </c>
      <c r="AU1297" s="202" t="s">
        <v>84</v>
      </c>
      <c r="AV1297" s="13" t="s">
        <v>84</v>
      </c>
      <c r="AW1297" s="13" t="s">
        <v>35</v>
      </c>
      <c r="AX1297" s="13" t="s">
        <v>74</v>
      </c>
      <c r="AY1297" s="202" t="s">
        <v>170</v>
      </c>
    </row>
    <row r="1298" spans="1:65" s="2" customFormat="1" ht="21.75" customHeight="1" x14ac:dyDescent="0.2">
      <c r="A1298" s="35"/>
      <c r="B1298" s="36"/>
      <c r="C1298" s="174" t="s">
        <v>2452</v>
      </c>
      <c r="D1298" s="174" t="s">
        <v>172</v>
      </c>
      <c r="E1298" s="175" t="s">
        <v>4194</v>
      </c>
      <c r="F1298" s="176" t="s">
        <v>4195</v>
      </c>
      <c r="G1298" s="177" t="s">
        <v>439</v>
      </c>
      <c r="H1298" s="178">
        <v>4</v>
      </c>
      <c r="I1298" s="179"/>
      <c r="J1298" s="180">
        <f>ROUND(I1298*H1298,2)</f>
        <v>0</v>
      </c>
      <c r="K1298" s="176" t="s">
        <v>176</v>
      </c>
      <c r="L1298" s="40"/>
      <c r="M1298" s="181" t="s">
        <v>19</v>
      </c>
      <c r="N1298" s="182" t="s">
        <v>45</v>
      </c>
      <c r="O1298" s="65"/>
      <c r="P1298" s="183">
        <f>O1298*H1298</f>
        <v>0</v>
      </c>
      <c r="Q1298" s="183">
        <v>0</v>
      </c>
      <c r="R1298" s="183">
        <f>Q1298*H1298</f>
        <v>0</v>
      </c>
      <c r="S1298" s="183">
        <v>0</v>
      </c>
      <c r="T1298" s="184">
        <f>S1298*H1298</f>
        <v>0</v>
      </c>
      <c r="U1298" s="35"/>
      <c r="V1298" s="35"/>
      <c r="W1298" s="35"/>
      <c r="X1298" s="35"/>
      <c r="Y1298" s="35"/>
      <c r="Z1298" s="35"/>
      <c r="AA1298" s="35"/>
      <c r="AB1298" s="35"/>
      <c r="AC1298" s="35"/>
      <c r="AD1298" s="35"/>
      <c r="AE1298" s="35"/>
      <c r="AR1298" s="185" t="s">
        <v>276</v>
      </c>
      <c r="AT1298" s="185" t="s">
        <v>172</v>
      </c>
      <c r="AU1298" s="185" t="s">
        <v>84</v>
      </c>
      <c r="AY1298" s="18" t="s">
        <v>170</v>
      </c>
      <c r="BE1298" s="186">
        <f>IF(N1298="základní",J1298,0)</f>
        <v>0</v>
      </c>
      <c r="BF1298" s="186">
        <f>IF(N1298="snížená",J1298,0)</f>
        <v>0</v>
      </c>
      <c r="BG1298" s="186">
        <f>IF(N1298="zákl. přenesená",J1298,0)</f>
        <v>0</v>
      </c>
      <c r="BH1298" s="186">
        <f>IF(N1298="sníž. přenesená",J1298,0)</f>
        <v>0</v>
      </c>
      <c r="BI1298" s="186">
        <f>IF(N1298="nulová",J1298,0)</f>
        <v>0</v>
      </c>
      <c r="BJ1298" s="18" t="s">
        <v>82</v>
      </c>
      <c r="BK1298" s="186">
        <f>ROUND(I1298*H1298,2)</f>
        <v>0</v>
      </c>
      <c r="BL1298" s="18" t="s">
        <v>276</v>
      </c>
      <c r="BM1298" s="185" t="s">
        <v>4196</v>
      </c>
    </row>
    <row r="1299" spans="1:65" s="2" customFormat="1" ht="78" x14ac:dyDescent="0.2">
      <c r="A1299" s="35"/>
      <c r="B1299" s="36"/>
      <c r="C1299" s="37"/>
      <c r="D1299" s="187" t="s">
        <v>179</v>
      </c>
      <c r="E1299" s="37"/>
      <c r="F1299" s="188" t="s">
        <v>4197</v>
      </c>
      <c r="G1299" s="37"/>
      <c r="H1299" s="37"/>
      <c r="I1299" s="189"/>
      <c r="J1299" s="37"/>
      <c r="K1299" s="37"/>
      <c r="L1299" s="40"/>
      <c r="M1299" s="190"/>
      <c r="N1299" s="191"/>
      <c r="O1299" s="65"/>
      <c r="P1299" s="65"/>
      <c r="Q1299" s="65"/>
      <c r="R1299" s="65"/>
      <c r="S1299" s="65"/>
      <c r="T1299" s="66"/>
      <c r="U1299" s="35"/>
      <c r="V1299" s="35"/>
      <c r="W1299" s="35"/>
      <c r="X1299" s="35"/>
      <c r="Y1299" s="35"/>
      <c r="Z1299" s="35"/>
      <c r="AA1299" s="35"/>
      <c r="AB1299" s="35"/>
      <c r="AC1299" s="35"/>
      <c r="AD1299" s="35"/>
      <c r="AE1299" s="35"/>
      <c r="AT1299" s="18" t="s">
        <v>179</v>
      </c>
      <c r="AU1299" s="18" t="s">
        <v>84</v>
      </c>
    </row>
    <row r="1300" spans="1:65" s="2" customFormat="1" ht="16.5" customHeight="1" x14ac:dyDescent="0.2">
      <c r="A1300" s="35"/>
      <c r="B1300" s="36"/>
      <c r="C1300" s="174" t="s">
        <v>2457</v>
      </c>
      <c r="D1300" s="174" t="s">
        <v>172</v>
      </c>
      <c r="E1300" s="175" t="s">
        <v>4198</v>
      </c>
      <c r="F1300" s="176" t="s">
        <v>4199</v>
      </c>
      <c r="G1300" s="177" t="s">
        <v>439</v>
      </c>
      <c r="H1300" s="178">
        <v>4</v>
      </c>
      <c r="I1300" s="179"/>
      <c r="J1300" s="180">
        <f>ROUND(I1300*H1300,2)</f>
        <v>0</v>
      </c>
      <c r="K1300" s="176" t="s">
        <v>176</v>
      </c>
      <c r="L1300" s="40"/>
      <c r="M1300" s="181" t="s">
        <v>19</v>
      </c>
      <c r="N1300" s="182" t="s">
        <v>45</v>
      </c>
      <c r="O1300" s="65"/>
      <c r="P1300" s="183">
        <f>O1300*H1300</f>
        <v>0</v>
      </c>
      <c r="Q1300" s="183">
        <v>0</v>
      </c>
      <c r="R1300" s="183">
        <f>Q1300*H1300</f>
        <v>0</v>
      </c>
      <c r="S1300" s="183">
        <v>0</v>
      </c>
      <c r="T1300" s="184">
        <f>S1300*H1300</f>
        <v>0</v>
      </c>
      <c r="U1300" s="35"/>
      <c r="V1300" s="35"/>
      <c r="W1300" s="35"/>
      <c r="X1300" s="35"/>
      <c r="Y1300" s="35"/>
      <c r="Z1300" s="35"/>
      <c r="AA1300" s="35"/>
      <c r="AB1300" s="35"/>
      <c r="AC1300" s="35"/>
      <c r="AD1300" s="35"/>
      <c r="AE1300" s="35"/>
      <c r="AR1300" s="185" t="s">
        <v>276</v>
      </c>
      <c r="AT1300" s="185" t="s">
        <v>172</v>
      </c>
      <c r="AU1300" s="185" t="s">
        <v>84</v>
      </c>
      <c r="AY1300" s="18" t="s">
        <v>170</v>
      </c>
      <c r="BE1300" s="186">
        <f>IF(N1300="základní",J1300,0)</f>
        <v>0</v>
      </c>
      <c r="BF1300" s="186">
        <f>IF(N1300="snížená",J1300,0)</f>
        <v>0</v>
      </c>
      <c r="BG1300" s="186">
        <f>IF(N1300="zákl. přenesená",J1300,0)</f>
        <v>0</v>
      </c>
      <c r="BH1300" s="186">
        <f>IF(N1300="sníž. přenesená",J1300,0)</f>
        <v>0</v>
      </c>
      <c r="BI1300" s="186">
        <f>IF(N1300="nulová",J1300,0)</f>
        <v>0</v>
      </c>
      <c r="BJ1300" s="18" t="s">
        <v>82</v>
      </c>
      <c r="BK1300" s="186">
        <f>ROUND(I1300*H1300,2)</f>
        <v>0</v>
      </c>
      <c r="BL1300" s="18" t="s">
        <v>276</v>
      </c>
      <c r="BM1300" s="185" t="s">
        <v>4200</v>
      </c>
    </row>
    <row r="1301" spans="1:65" s="2" customFormat="1" ht="78" x14ac:dyDescent="0.2">
      <c r="A1301" s="35"/>
      <c r="B1301" s="36"/>
      <c r="C1301" s="37"/>
      <c r="D1301" s="187" t="s">
        <v>179</v>
      </c>
      <c r="E1301" s="37"/>
      <c r="F1301" s="188" t="s">
        <v>4197</v>
      </c>
      <c r="G1301" s="37"/>
      <c r="H1301" s="37"/>
      <c r="I1301" s="189"/>
      <c r="J1301" s="37"/>
      <c r="K1301" s="37"/>
      <c r="L1301" s="40"/>
      <c r="M1301" s="190"/>
      <c r="N1301" s="191"/>
      <c r="O1301" s="65"/>
      <c r="P1301" s="65"/>
      <c r="Q1301" s="65"/>
      <c r="R1301" s="65"/>
      <c r="S1301" s="65"/>
      <c r="T1301" s="66"/>
      <c r="U1301" s="35"/>
      <c r="V1301" s="35"/>
      <c r="W1301" s="35"/>
      <c r="X1301" s="35"/>
      <c r="Y1301" s="35"/>
      <c r="Z1301" s="35"/>
      <c r="AA1301" s="35"/>
      <c r="AB1301" s="35"/>
      <c r="AC1301" s="35"/>
      <c r="AD1301" s="35"/>
      <c r="AE1301" s="35"/>
      <c r="AT1301" s="18" t="s">
        <v>179</v>
      </c>
      <c r="AU1301" s="18" t="s">
        <v>84</v>
      </c>
    </row>
    <row r="1302" spans="1:65" s="13" customFormat="1" x14ac:dyDescent="0.2">
      <c r="B1302" s="192"/>
      <c r="C1302" s="193"/>
      <c r="D1302" s="187" t="s">
        <v>181</v>
      </c>
      <c r="E1302" s="194" t="s">
        <v>19</v>
      </c>
      <c r="F1302" s="195" t="s">
        <v>4201</v>
      </c>
      <c r="G1302" s="193"/>
      <c r="H1302" s="196">
        <v>4</v>
      </c>
      <c r="I1302" s="197"/>
      <c r="J1302" s="193"/>
      <c r="K1302" s="193"/>
      <c r="L1302" s="198"/>
      <c r="M1302" s="199"/>
      <c r="N1302" s="200"/>
      <c r="O1302" s="200"/>
      <c r="P1302" s="200"/>
      <c r="Q1302" s="200"/>
      <c r="R1302" s="200"/>
      <c r="S1302" s="200"/>
      <c r="T1302" s="201"/>
      <c r="AT1302" s="202" t="s">
        <v>181</v>
      </c>
      <c r="AU1302" s="202" t="s">
        <v>84</v>
      </c>
      <c r="AV1302" s="13" t="s">
        <v>84</v>
      </c>
      <c r="AW1302" s="13" t="s">
        <v>35</v>
      </c>
      <c r="AX1302" s="13" t="s">
        <v>74</v>
      </c>
      <c r="AY1302" s="202" t="s">
        <v>170</v>
      </c>
    </row>
    <row r="1303" spans="1:65" s="2" customFormat="1" ht="24" x14ac:dyDescent="0.2">
      <c r="A1303" s="35"/>
      <c r="B1303" s="36"/>
      <c r="C1303" s="214" t="s">
        <v>2461</v>
      </c>
      <c r="D1303" s="214" t="s">
        <v>239</v>
      </c>
      <c r="E1303" s="215" t="s">
        <v>4202</v>
      </c>
      <c r="F1303" s="216" t="s">
        <v>4203</v>
      </c>
      <c r="G1303" s="217" t="s">
        <v>4033</v>
      </c>
      <c r="H1303" s="218">
        <v>2</v>
      </c>
      <c r="I1303" s="219"/>
      <c r="J1303" s="220">
        <f>ROUND(I1303*H1303,2)</f>
        <v>0</v>
      </c>
      <c r="K1303" s="216" t="s">
        <v>19</v>
      </c>
      <c r="L1303" s="221"/>
      <c r="M1303" s="222" t="s">
        <v>19</v>
      </c>
      <c r="N1303" s="223" t="s">
        <v>45</v>
      </c>
      <c r="O1303" s="65"/>
      <c r="P1303" s="183">
        <f>O1303*H1303</f>
        <v>0</v>
      </c>
      <c r="Q1303" s="183">
        <v>0</v>
      </c>
      <c r="R1303" s="183">
        <f>Q1303*H1303</f>
        <v>0</v>
      </c>
      <c r="S1303" s="183">
        <v>0</v>
      </c>
      <c r="T1303" s="184">
        <f>S1303*H1303</f>
        <v>0</v>
      </c>
      <c r="U1303" s="35"/>
      <c r="V1303" s="35"/>
      <c r="W1303" s="35"/>
      <c r="X1303" s="35"/>
      <c r="Y1303" s="35"/>
      <c r="Z1303" s="35"/>
      <c r="AA1303" s="35"/>
      <c r="AB1303" s="35"/>
      <c r="AC1303" s="35"/>
      <c r="AD1303" s="35"/>
      <c r="AE1303" s="35"/>
      <c r="AR1303" s="185" t="s">
        <v>426</v>
      </c>
      <c r="AT1303" s="185" t="s">
        <v>239</v>
      </c>
      <c r="AU1303" s="185" t="s">
        <v>84</v>
      </c>
      <c r="AY1303" s="18" t="s">
        <v>170</v>
      </c>
      <c r="BE1303" s="186">
        <f>IF(N1303="základní",J1303,0)</f>
        <v>0</v>
      </c>
      <c r="BF1303" s="186">
        <f>IF(N1303="snížená",J1303,0)</f>
        <v>0</v>
      </c>
      <c r="BG1303" s="186">
        <f>IF(N1303="zákl. přenesená",J1303,0)</f>
        <v>0</v>
      </c>
      <c r="BH1303" s="186">
        <f>IF(N1303="sníž. přenesená",J1303,0)</f>
        <v>0</v>
      </c>
      <c r="BI1303" s="186">
        <f>IF(N1303="nulová",J1303,0)</f>
        <v>0</v>
      </c>
      <c r="BJ1303" s="18" t="s">
        <v>82</v>
      </c>
      <c r="BK1303" s="186">
        <f>ROUND(I1303*H1303,2)</f>
        <v>0</v>
      </c>
      <c r="BL1303" s="18" t="s">
        <v>276</v>
      </c>
      <c r="BM1303" s="185" t="s">
        <v>4204</v>
      </c>
    </row>
    <row r="1304" spans="1:65" s="13" customFormat="1" x14ac:dyDescent="0.2">
      <c r="B1304" s="192"/>
      <c r="C1304" s="193"/>
      <c r="D1304" s="187" t="s">
        <v>181</v>
      </c>
      <c r="E1304" s="194" t="s">
        <v>19</v>
      </c>
      <c r="F1304" s="195" t="s">
        <v>4205</v>
      </c>
      <c r="G1304" s="193"/>
      <c r="H1304" s="196">
        <v>2</v>
      </c>
      <c r="I1304" s="197"/>
      <c r="J1304" s="193"/>
      <c r="K1304" s="193"/>
      <c r="L1304" s="198"/>
      <c r="M1304" s="199"/>
      <c r="N1304" s="200"/>
      <c r="O1304" s="200"/>
      <c r="P1304" s="200"/>
      <c r="Q1304" s="200"/>
      <c r="R1304" s="200"/>
      <c r="S1304" s="200"/>
      <c r="T1304" s="201"/>
      <c r="AT1304" s="202" t="s">
        <v>181</v>
      </c>
      <c r="AU1304" s="202" t="s">
        <v>84</v>
      </c>
      <c r="AV1304" s="13" t="s">
        <v>84</v>
      </c>
      <c r="AW1304" s="13" t="s">
        <v>35</v>
      </c>
      <c r="AX1304" s="13" t="s">
        <v>74</v>
      </c>
      <c r="AY1304" s="202" t="s">
        <v>170</v>
      </c>
    </row>
    <row r="1305" spans="1:65" s="2" customFormat="1" ht="24" x14ac:dyDescent="0.2">
      <c r="A1305" s="35"/>
      <c r="B1305" s="36"/>
      <c r="C1305" s="214" t="s">
        <v>2465</v>
      </c>
      <c r="D1305" s="214" t="s">
        <v>239</v>
      </c>
      <c r="E1305" s="215" t="s">
        <v>4206</v>
      </c>
      <c r="F1305" s="216" t="s">
        <v>4207</v>
      </c>
      <c r="G1305" s="217" t="s">
        <v>4033</v>
      </c>
      <c r="H1305" s="218">
        <v>2</v>
      </c>
      <c r="I1305" s="219"/>
      <c r="J1305" s="220">
        <f>ROUND(I1305*H1305,2)</f>
        <v>0</v>
      </c>
      <c r="K1305" s="216" t="s">
        <v>19</v>
      </c>
      <c r="L1305" s="221"/>
      <c r="M1305" s="222" t="s">
        <v>19</v>
      </c>
      <c r="N1305" s="223" t="s">
        <v>45</v>
      </c>
      <c r="O1305" s="65"/>
      <c r="P1305" s="183">
        <f>O1305*H1305</f>
        <v>0</v>
      </c>
      <c r="Q1305" s="183">
        <v>0</v>
      </c>
      <c r="R1305" s="183">
        <f>Q1305*H1305</f>
        <v>0</v>
      </c>
      <c r="S1305" s="183">
        <v>0</v>
      </c>
      <c r="T1305" s="184">
        <f>S1305*H1305</f>
        <v>0</v>
      </c>
      <c r="U1305" s="35"/>
      <c r="V1305" s="35"/>
      <c r="W1305" s="35"/>
      <c r="X1305" s="35"/>
      <c r="Y1305" s="35"/>
      <c r="Z1305" s="35"/>
      <c r="AA1305" s="35"/>
      <c r="AB1305" s="35"/>
      <c r="AC1305" s="35"/>
      <c r="AD1305" s="35"/>
      <c r="AE1305" s="35"/>
      <c r="AR1305" s="185" t="s">
        <v>426</v>
      </c>
      <c r="AT1305" s="185" t="s">
        <v>239</v>
      </c>
      <c r="AU1305" s="185" t="s">
        <v>84</v>
      </c>
      <c r="AY1305" s="18" t="s">
        <v>170</v>
      </c>
      <c r="BE1305" s="186">
        <f>IF(N1305="základní",J1305,0)</f>
        <v>0</v>
      </c>
      <c r="BF1305" s="186">
        <f>IF(N1305="snížená",J1305,0)</f>
        <v>0</v>
      </c>
      <c r="BG1305" s="186">
        <f>IF(N1305="zákl. přenesená",J1305,0)</f>
        <v>0</v>
      </c>
      <c r="BH1305" s="186">
        <f>IF(N1305="sníž. přenesená",J1305,0)</f>
        <v>0</v>
      </c>
      <c r="BI1305" s="186">
        <f>IF(N1305="nulová",J1305,0)</f>
        <v>0</v>
      </c>
      <c r="BJ1305" s="18" t="s">
        <v>82</v>
      </c>
      <c r="BK1305" s="186">
        <f>ROUND(I1305*H1305,2)</f>
        <v>0</v>
      </c>
      <c r="BL1305" s="18" t="s">
        <v>276</v>
      </c>
      <c r="BM1305" s="185" t="s">
        <v>4208</v>
      </c>
    </row>
    <row r="1306" spans="1:65" s="13" customFormat="1" x14ac:dyDescent="0.2">
      <c r="B1306" s="192"/>
      <c r="C1306" s="193"/>
      <c r="D1306" s="187" t="s">
        <v>181</v>
      </c>
      <c r="E1306" s="194" t="s">
        <v>19</v>
      </c>
      <c r="F1306" s="195" t="s">
        <v>4209</v>
      </c>
      <c r="G1306" s="193"/>
      <c r="H1306" s="196">
        <v>2</v>
      </c>
      <c r="I1306" s="197"/>
      <c r="J1306" s="193"/>
      <c r="K1306" s="193"/>
      <c r="L1306" s="198"/>
      <c r="M1306" s="199"/>
      <c r="N1306" s="200"/>
      <c r="O1306" s="200"/>
      <c r="P1306" s="200"/>
      <c r="Q1306" s="200"/>
      <c r="R1306" s="200"/>
      <c r="S1306" s="200"/>
      <c r="T1306" s="201"/>
      <c r="AT1306" s="202" t="s">
        <v>181</v>
      </c>
      <c r="AU1306" s="202" t="s">
        <v>84</v>
      </c>
      <c r="AV1306" s="13" t="s">
        <v>84</v>
      </c>
      <c r="AW1306" s="13" t="s">
        <v>35</v>
      </c>
      <c r="AX1306" s="13" t="s">
        <v>74</v>
      </c>
      <c r="AY1306" s="202" t="s">
        <v>170</v>
      </c>
    </row>
    <row r="1307" spans="1:65" s="2" customFormat="1" ht="16.5" customHeight="1" x14ac:dyDescent="0.2">
      <c r="A1307" s="35"/>
      <c r="B1307" s="36"/>
      <c r="C1307" s="174" t="s">
        <v>2470</v>
      </c>
      <c r="D1307" s="174" t="s">
        <v>172</v>
      </c>
      <c r="E1307" s="175" t="s">
        <v>2568</v>
      </c>
      <c r="F1307" s="176" t="s">
        <v>2569</v>
      </c>
      <c r="G1307" s="177" t="s">
        <v>1121</v>
      </c>
      <c r="H1307" s="178">
        <v>18</v>
      </c>
      <c r="I1307" s="179"/>
      <c r="J1307" s="180">
        <f>ROUND(I1307*H1307,2)</f>
        <v>0</v>
      </c>
      <c r="K1307" s="176" t="s">
        <v>176</v>
      </c>
      <c r="L1307" s="40"/>
      <c r="M1307" s="181" t="s">
        <v>19</v>
      </c>
      <c r="N1307" s="182" t="s">
        <v>45</v>
      </c>
      <c r="O1307" s="65"/>
      <c r="P1307" s="183">
        <f>O1307*H1307</f>
        <v>0</v>
      </c>
      <c r="Q1307" s="183">
        <v>6.0000000000000002E-5</v>
      </c>
      <c r="R1307" s="183">
        <f>Q1307*H1307</f>
        <v>1.08E-3</v>
      </c>
      <c r="S1307" s="183">
        <v>0</v>
      </c>
      <c r="T1307" s="184">
        <f>S1307*H1307</f>
        <v>0</v>
      </c>
      <c r="U1307" s="35"/>
      <c r="V1307" s="35"/>
      <c r="W1307" s="35"/>
      <c r="X1307" s="35"/>
      <c r="Y1307" s="35"/>
      <c r="Z1307" s="35"/>
      <c r="AA1307" s="35"/>
      <c r="AB1307" s="35"/>
      <c r="AC1307" s="35"/>
      <c r="AD1307" s="35"/>
      <c r="AE1307" s="35"/>
      <c r="AR1307" s="185" t="s">
        <v>276</v>
      </c>
      <c r="AT1307" s="185" t="s">
        <v>172</v>
      </c>
      <c r="AU1307" s="185" t="s">
        <v>84</v>
      </c>
      <c r="AY1307" s="18" t="s">
        <v>170</v>
      </c>
      <c r="BE1307" s="186">
        <f>IF(N1307="základní",J1307,0)</f>
        <v>0</v>
      </c>
      <c r="BF1307" s="186">
        <f>IF(N1307="snížená",J1307,0)</f>
        <v>0</v>
      </c>
      <c r="BG1307" s="186">
        <f>IF(N1307="zákl. přenesená",J1307,0)</f>
        <v>0</v>
      </c>
      <c r="BH1307" s="186">
        <f>IF(N1307="sníž. přenesená",J1307,0)</f>
        <v>0</v>
      </c>
      <c r="BI1307" s="186">
        <f>IF(N1307="nulová",J1307,0)</f>
        <v>0</v>
      </c>
      <c r="BJ1307" s="18" t="s">
        <v>82</v>
      </c>
      <c r="BK1307" s="186">
        <f>ROUND(I1307*H1307,2)</f>
        <v>0</v>
      </c>
      <c r="BL1307" s="18" t="s">
        <v>276</v>
      </c>
      <c r="BM1307" s="185" t="s">
        <v>4210</v>
      </c>
    </row>
    <row r="1308" spans="1:65" s="2" customFormat="1" ht="29.25" x14ac:dyDescent="0.2">
      <c r="A1308" s="35"/>
      <c r="B1308" s="36"/>
      <c r="C1308" s="37"/>
      <c r="D1308" s="187" t="s">
        <v>179</v>
      </c>
      <c r="E1308" s="37"/>
      <c r="F1308" s="188" t="s">
        <v>2560</v>
      </c>
      <c r="G1308" s="37"/>
      <c r="H1308" s="37"/>
      <c r="I1308" s="189"/>
      <c r="J1308" s="37"/>
      <c r="K1308" s="37"/>
      <c r="L1308" s="40"/>
      <c r="M1308" s="190"/>
      <c r="N1308" s="191"/>
      <c r="O1308" s="65"/>
      <c r="P1308" s="65"/>
      <c r="Q1308" s="65"/>
      <c r="R1308" s="65"/>
      <c r="S1308" s="65"/>
      <c r="T1308" s="66"/>
      <c r="U1308" s="35"/>
      <c r="V1308" s="35"/>
      <c r="W1308" s="35"/>
      <c r="X1308" s="35"/>
      <c r="Y1308" s="35"/>
      <c r="Z1308" s="35"/>
      <c r="AA1308" s="35"/>
      <c r="AB1308" s="35"/>
      <c r="AC1308" s="35"/>
      <c r="AD1308" s="35"/>
      <c r="AE1308" s="35"/>
      <c r="AT1308" s="18" t="s">
        <v>179</v>
      </c>
      <c r="AU1308" s="18" t="s">
        <v>84</v>
      </c>
    </row>
    <row r="1309" spans="1:65" s="13" customFormat="1" x14ac:dyDescent="0.2">
      <c r="B1309" s="192"/>
      <c r="C1309" s="193"/>
      <c r="D1309" s="187" t="s">
        <v>181</v>
      </c>
      <c r="E1309" s="194" t="s">
        <v>19</v>
      </c>
      <c r="F1309" s="195" t="s">
        <v>2572</v>
      </c>
      <c r="G1309" s="193"/>
      <c r="H1309" s="196">
        <v>18</v>
      </c>
      <c r="I1309" s="197"/>
      <c r="J1309" s="193"/>
      <c r="K1309" s="193"/>
      <c r="L1309" s="198"/>
      <c r="M1309" s="199"/>
      <c r="N1309" s="200"/>
      <c r="O1309" s="200"/>
      <c r="P1309" s="200"/>
      <c r="Q1309" s="200"/>
      <c r="R1309" s="200"/>
      <c r="S1309" s="200"/>
      <c r="T1309" s="201"/>
      <c r="AT1309" s="202" t="s">
        <v>181</v>
      </c>
      <c r="AU1309" s="202" t="s">
        <v>84</v>
      </c>
      <c r="AV1309" s="13" t="s">
        <v>84</v>
      </c>
      <c r="AW1309" s="13" t="s">
        <v>35</v>
      </c>
      <c r="AX1309" s="13" t="s">
        <v>82</v>
      </c>
      <c r="AY1309" s="202" t="s">
        <v>170</v>
      </c>
    </row>
    <row r="1310" spans="1:65" s="2" customFormat="1" ht="16.5" customHeight="1" x14ac:dyDescent="0.2">
      <c r="A1310" s="35"/>
      <c r="B1310" s="36"/>
      <c r="C1310" s="214" t="s">
        <v>2474</v>
      </c>
      <c r="D1310" s="214" t="s">
        <v>239</v>
      </c>
      <c r="E1310" s="215" t="s">
        <v>2579</v>
      </c>
      <c r="F1310" s="216" t="s">
        <v>2580</v>
      </c>
      <c r="G1310" s="217" t="s">
        <v>242</v>
      </c>
      <c r="H1310" s="218">
        <v>1.7999999999999999E-2</v>
      </c>
      <c r="I1310" s="219"/>
      <c r="J1310" s="220">
        <f>ROUND(I1310*H1310,2)</f>
        <v>0</v>
      </c>
      <c r="K1310" s="216" t="s">
        <v>19</v>
      </c>
      <c r="L1310" s="221"/>
      <c r="M1310" s="222" t="s">
        <v>19</v>
      </c>
      <c r="N1310" s="223" t="s">
        <v>45</v>
      </c>
      <c r="O1310" s="65"/>
      <c r="P1310" s="183">
        <f>O1310*H1310</f>
        <v>0</v>
      </c>
      <c r="Q1310" s="183">
        <v>1</v>
      </c>
      <c r="R1310" s="183">
        <f>Q1310*H1310</f>
        <v>1.7999999999999999E-2</v>
      </c>
      <c r="S1310" s="183">
        <v>0</v>
      </c>
      <c r="T1310" s="184">
        <f>S1310*H1310</f>
        <v>0</v>
      </c>
      <c r="U1310" s="35"/>
      <c r="V1310" s="35"/>
      <c r="W1310" s="35"/>
      <c r="X1310" s="35"/>
      <c r="Y1310" s="35"/>
      <c r="Z1310" s="35"/>
      <c r="AA1310" s="35"/>
      <c r="AB1310" s="35"/>
      <c r="AC1310" s="35"/>
      <c r="AD1310" s="35"/>
      <c r="AE1310" s="35"/>
      <c r="AR1310" s="185" t="s">
        <v>426</v>
      </c>
      <c r="AT1310" s="185" t="s">
        <v>239</v>
      </c>
      <c r="AU1310" s="185" t="s">
        <v>84</v>
      </c>
      <c r="AY1310" s="18" t="s">
        <v>170</v>
      </c>
      <c r="BE1310" s="186">
        <f>IF(N1310="základní",J1310,0)</f>
        <v>0</v>
      </c>
      <c r="BF1310" s="186">
        <f>IF(N1310="snížená",J1310,0)</f>
        <v>0</v>
      </c>
      <c r="BG1310" s="186">
        <f>IF(N1310="zákl. přenesená",J1310,0)</f>
        <v>0</v>
      </c>
      <c r="BH1310" s="186">
        <f>IF(N1310="sníž. přenesená",J1310,0)</f>
        <v>0</v>
      </c>
      <c r="BI1310" s="186">
        <f>IF(N1310="nulová",J1310,0)</f>
        <v>0</v>
      </c>
      <c r="BJ1310" s="18" t="s">
        <v>82</v>
      </c>
      <c r="BK1310" s="186">
        <f>ROUND(I1310*H1310,2)</f>
        <v>0</v>
      </c>
      <c r="BL1310" s="18" t="s">
        <v>276</v>
      </c>
      <c r="BM1310" s="185" t="s">
        <v>4211</v>
      </c>
    </row>
    <row r="1311" spans="1:65" s="2" customFormat="1" ht="24.2" customHeight="1" x14ac:dyDescent="0.2">
      <c r="A1311" s="35"/>
      <c r="B1311" s="36"/>
      <c r="C1311" s="174" t="s">
        <v>2478</v>
      </c>
      <c r="D1311" s="174" t="s">
        <v>172</v>
      </c>
      <c r="E1311" s="175" t="s">
        <v>4212</v>
      </c>
      <c r="F1311" s="176" t="s">
        <v>4213</v>
      </c>
      <c r="G1311" s="177" t="s">
        <v>1484</v>
      </c>
      <c r="H1311" s="178">
        <v>2</v>
      </c>
      <c r="I1311" s="179"/>
      <c r="J1311" s="180">
        <f>ROUND(I1311*H1311,2)</f>
        <v>0</v>
      </c>
      <c r="K1311" s="176" t="s">
        <v>19</v>
      </c>
      <c r="L1311" s="40"/>
      <c r="M1311" s="181" t="s">
        <v>19</v>
      </c>
      <c r="N1311" s="182" t="s">
        <v>45</v>
      </c>
      <c r="O1311" s="65"/>
      <c r="P1311" s="183">
        <f>O1311*H1311</f>
        <v>0</v>
      </c>
      <c r="Q1311" s="183">
        <v>0</v>
      </c>
      <c r="R1311" s="183">
        <f>Q1311*H1311</f>
        <v>0</v>
      </c>
      <c r="S1311" s="183">
        <v>0</v>
      </c>
      <c r="T1311" s="184">
        <f>S1311*H1311</f>
        <v>0</v>
      </c>
      <c r="U1311" s="35"/>
      <c r="V1311" s="35"/>
      <c r="W1311" s="35"/>
      <c r="X1311" s="35"/>
      <c r="Y1311" s="35"/>
      <c r="Z1311" s="35"/>
      <c r="AA1311" s="35"/>
      <c r="AB1311" s="35"/>
      <c r="AC1311" s="35"/>
      <c r="AD1311" s="35"/>
      <c r="AE1311" s="35"/>
      <c r="AR1311" s="185" t="s">
        <v>276</v>
      </c>
      <c r="AT1311" s="185" t="s">
        <v>172</v>
      </c>
      <c r="AU1311" s="185" t="s">
        <v>84</v>
      </c>
      <c r="AY1311" s="18" t="s">
        <v>170</v>
      </c>
      <c r="BE1311" s="186">
        <f>IF(N1311="základní",J1311,0)</f>
        <v>0</v>
      </c>
      <c r="BF1311" s="186">
        <f>IF(N1311="snížená",J1311,0)</f>
        <v>0</v>
      </c>
      <c r="BG1311" s="186">
        <f>IF(N1311="zákl. přenesená",J1311,0)</f>
        <v>0</v>
      </c>
      <c r="BH1311" s="186">
        <f>IF(N1311="sníž. přenesená",J1311,0)</f>
        <v>0</v>
      </c>
      <c r="BI1311" s="186">
        <f>IF(N1311="nulová",J1311,0)</f>
        <v>0</v>
      </c>
      <c r="BJ1311" s="18" t="s">
        <v>82</v>
      </c>
      <c r="BK1311" s="186">
        <f>ROUND(I1311*H1311,2)</f>
        <v>0</v>
      </c>
      <c r="BL1311" s="18" t="s">
        <v>276</v>
      </c>
      <c r="BM1311" s="185" t="s">
        <v>4214</v>
      </c>
    </row>
    <row r="1312" spans="1:65" s="13" customFormat="1" x14ac:dyDescent="0.2">
      <c r="B1312" s="192"/>
      <c r="C1312" s="193"/>
      <c r="D1312" s="187" t="s">
        <v>181</v>
      </c>
      <c r="E1312" s="194" t="s">
        <v>19</v>
      </c>
      <c r="F1312" s="195" t="s">
        <v>4215</v>
      </c>
      <c r="G1312" s="193"/>
      <c r="H1312" s="196">
        <v>1</v>
      </c>
      <c r="I1312" s="197"/>
      <c r="J1312" s="193"/>
      <c r="K1312" s="193"/>
      <c r="L1312" s="198"/>
      <c r="M1312" s="199"/>
      <c r="N1312" s="200"/>
      <c r="O1312" s="200"/>
      <c r="P1312" s="200"/>
      <c r="Q1312" s="200"/>
      <c r="R1312" s="200"/>
      <c r="S1312" s="200"/>
      <c r="T1312" s="201"/>
      <c r="AT1312" s="202" t="s">
        <v>181</v>
      </c>
      <c r="AU1312" s="202" t="s">
        <v>84</v>
      </c>
      <c r="AV1312" s="13" t="s">
        <v>84</v>
      </c>
      <c r="AW1312" s="13" t="s">
        <v>35</v>
      </c>
      <c r="AX1312" s="13" t="s">
        <v>74</v>
      </c>
      <c r="AY1312" s="202" t="s">
        <v>170</v>
      </c>
    </row>
    <row r="1313" spans="1:65" s="13" customFormat="1" x14ac:dyDescent="0.2">
      <c r="B1313" s="192"/>
      <c r="C1313" s="193"/>
      <c r="D1313" s="187" t="s">
        <v>181</v>
      </c>
      <c r="E1313" s="194" t="s">
        <v>19</v>
      </c>
      <c r="F1313" s="195" t="s">
        <v>4216</v>
      </c>
      <c r="G1313" s="193"/>
      <c r="H1313" s="196">
        <v>1</v>
      </c>
      <c r="I1313" s="197"/>
      <c r="J1313" s="193"/>
      <c r="K1313" s="193"/>
      <c r="L1313" s="198"/>
      <c r="M1313" s="199"/>
      <c r="N1313" s="200"/>
      <c r="O1313" s="200"/>
      <c r="P1313" s="200"/>
      <c r="Q1313" s="200"/>
      <c r="R1313" s="200"/>
      <c r="S1313" s="200"/>
      <c r="T1313" s="201"/>
      <c r="AT1313" s="202" t="s">
        <v>181</v>
      </c>
      <c r="AU1313" s="202" t="s">
        <v>84</v>
      </c>
      <c r="AV1313" s="13" t="s">
        <v>84</v>
      </c>
      <c r="AW1313" s="13" t="s">
        <v>35</v>
      </c>
      <c r="AX1313" s="13" t="s">
        <v>74</v>
      </c>
      <c r="AY1313" s="202" t="s">
        <v>170</v>
      </c>
    </row>
    <row r="1314" spans="1:65" s="2" customFormat="1" ht="24" x14ac:dyDescent="0.2">
      <c r="A1314" s="35"/>
      <c r="B1314" s="36"/>
      <c r="C1314" s="174" t="s">
        <v>2482</v>
      </c>
      <c r="D1314" s="174" t="s">
        <v>172</v>
      </c>
      <c r="E1314" s="175" t="s">
        <v>2698</v>
      </c>
      <c r="F1314" s="176" t="s">
        <v>2699</v>
      </c>
      <c r="G1314" s="177" t="s">
        <v>1153</v>
      </c>
      <c r="H1314" s="224"/>
      <c r="I1314" s="179"/>
      <c r="J1314" s="180">
        <f>ROUND(I1314*H1314,2)</f>
        <v>0</v>
      </c>
      <c r="K1314" s="176" t="s">
        <v>176</v>
      </c>
      <c r="L1314" s="40"/>
      <c r="M1314" s="181" t="s">
        <v>19</v>
      </c>
      <c r="N1314" s="182" t="s">
        <v>45</v>
      </c>
      <c r="O1314" s="65"/>
      <c r="P1314" s="183">
        <f>O1314*H1314</f>
        <v>0</v>
      </c>
      <c r="Q1314" s="183">
        <v>0</v>
      </c>
      <c r="R1314" s="183">
        <f>Q1314*H1314</f>
        <v>0</v>
      </c>
      <c r="S1314" s="183">
        <v>0</v>
      </c>
      <c r="T1314" s="184">
        <f>S1314*H1314</f>
        <v>0</v>
      </c>
      <c r="U1314" s="35"/>
      <c r="V1314" s="35"/>
      <c r="W1314" s="35"/>
      <c r="X1314" s="35"/>
      <c r="Y1314" s="35"/>
      <c r="Z1314" s="35"/>
      <c r="AA1314" s="35"/>
      <c r="AB1314" s="35"/>
      <c r="AC1314" s="35"/>
      <c r="AD1314" s="35"/>
      <c r="AE1314" s="35"/>
      <c r="AR1314" s="185" t="s">
        <v>276</v>
      </c>
      <c r="AT1314" s="185" t="s">
        <v>172</v>
      </c>
      <c r="AU1314" s="185" t="s">
        <v>84</v>
      </c>
      <c r="AY1314" s="18" t="s">
        <v>170</v>
      </c>
      <c r="BE1314" s="186">
        <f>IF(N1314="základní",J1314,0)</f>
        <v>0</v>
      </c>
      <c r="BF1314" s="186">
        <f>IF(N1314="snížená",J1314,0)</f>
        <v>0</v>
      </c>
      <c r="BG1314" s="186">
        <f>IF(N1314="zákl. přenesená",J1314,0)</f>
        <v>0</v>
      </c>
      <c r="BH1314" s="186">
        <f>IF(N1314="sníž. přenesená",J1314,0)</f>
        <v>0</v>
      </c>
      <c r="BI1314" s="186">
        <f>IF(N1314="nulová",J1314,0)</f>
        <v>0</v>
      </c>
      <c r="BJ1314" s="18" t="s">
        <v>82</v>
      </c>
      <c r="BK1314" s="186">
        <f>ROUND(I1314*H1314,2)</f>
        <v>0</v>
      </c>
      <c r="BL1314" s="18" t="s">
        <v>276</v>
      </c>
      <c r="BM1314" s="185" t="s">
        <v>4217</v>
      </c>
    </row>
    <row r="1315" spans="1:65" s="2" customFormat="1" ht="78" x14ac:dyDescent="0.2">
      <c r="A1315" s="35"/>
      <c r="B1315" s="36"/>
      <c r="C1315" s="37"/>
      <c r="D1315" s="187" t="s">
        <v>179</v>
      </c>
      <c r="E1315" s="37"/>
      <c r="F1315" s="188" t="s">
        <v>2701</v>
      </c>
      <c r="G1315" s="37"/>
      <c r="H1315" s="37"/>
      <c r="I1315" s="189"/>
      <c r="J1315" s="37"/>
      <c r="K1315" s="37"/>
      <c r="L1315" s="40"/>
      <c r="M1315" s="190"/>
      <c r="N1315" s="191"/>
      <c r="O1315" s="65"/>
      <c r="P1315" s="65"/>
      <c r="Q1315" s="65"/>
      <c r="R1315" s="65"/>
      <c r="S1315" s="65"/>
      <c r="T1315" s="66"/>
      <c r="U1315" s="35"/>
      <c r="V1315" s="35"/>
      <c r="W1315" s="35"/>
      <c r="X1315" s="35"/>
      <c r="Y1315" s="35"/>
      <c r="Z1315" s="35"/>
      <c r="AA1315" s="35"/>
      <c r="AB1315" s="35"/>
      <c r="AC1315" s="35"/>
      <c r="AD1315" s="35"/>
      <c r="AE1315" s="35"/>
      <c r="AT1315" s="18" t="s">
        <v>179</v>
      </c>
      <c r="AU1315" s="18" t="s">
        <v>84</v>
      </c>
    </row>
    <row r="1316" spans="1:65" s="2" customFormat="1" ht="24" x14ac:dyDescent="0.2">
      <c r="A1316" s="35"/>
      <c r="B1316" s="36"/>
      <c r="C1316" s="174" t="s">
        <v>2486</v>
      </c>
      <c r="D1316" s="174" t="s">
        <v>172</v>
      </c>
      <c r="E1316" s="175" t="s">
        <v>4218</v>
      </c>
      <c r="F1316" s="176" t="s">
        <v>4219</v>
      </c>
      <c r="G1316" s="177" t="s">
        <v>248</v>
      </c>
      <c r="H1316" s="178">
        <v>37.491999999999997</v>
      </c>
      <c r="I1316" s="179"/>
      <c r="J1316" s="180">
        <f>ROUND(I1316*H1316,2)</f>
        <v>0</v>
      </c>
      <c r="K1316" s="176" t="s">
        <v>19</v>
      </c>
      <c r="L1316" s="40"/>
      <c r="M1316" s="181" t="s">
        <v>19</v>
      </c>
      <c r="N1316" s="182" t="s">
        <v>45</v>
      </c>
      <c r="O1316" s="65"/>
      <c r="P1316" s="183">
        <f>O1316*H1316</f>
        <v>0</v>
      </c>
      <c r="Q1316" s="183">
        <v>0</v>
      </c>
      <c r="R1316" s="183">
        <f>Q1316*H1316</f>
        <v>0</v>
      </c>
      <c r="S1316" s="183">
        <v>0</v>
      </c>
      <c r="T1316" s="184">
        <f>S1316*H1316</f>
        <v>0</v>
      </c>
      <c r="U1316" s="35"/>
      <c r="V1316" s="35"/>
      <c r="W1316" s="35"/>
      <c r="X1316" s="35"/>
      <c r="Y1316" s="35"/>
      <c r="Z1316" s="35"/>
      <c r="AA1316" s="35"/>
      <c r="AB1316" s="35"/>
      <c r="AC1316" s="35"/>
      <c r="AD1316" s="35"/>
      <c r="AE1316" s="35"/>
      <c r="AR1316" s="185" t="s">
        <v>276</v>
      </c>
      <c r="AT1316" s="185" t="s">
        <v>172</v>
      </c>
      <c r="AU1316" s="185" t="s">
        <v>84</v>
      </c>
      <c r="AY1316" s="18" t="s">
        <v>170</v>
      </c>
      <c r="BE1316" s="186">
        <f>IF(N1316="základní",J1316,0)</f>
        <v>0</v>
      </c>
      <c r="BF1316" s="186">
        <f>IF(N1316="snížená",J1316,0)</f>
        <v>0</v>
      </c>
      <c r="BG1316" s="186">
        <f>IF(N1316="zákl. přenesená",J1316,0)</f>
        <v>0</v>
      </c>
      <c r="BH1316" s="186">
        <f>IF(N1316="sníž. přenesená",J1316,0)</f>
        <v>0</v>
      </c>
      <c r="BI1316" s="186">
        <f>IF(N1316="nulová",J1316,0)</f>
        <v>0</v>
      </c>
      <c r="BJ1316" s="18" t="s">
        <v>82</v>
      </c>
      <c r="BK1316" s="186">
        <f>ROUND(I1316*H1316,2)</f>
        <v>0</v>
      </c>
      <c r="BL1316" s="18" t="s">
        <v>276</v>
      </c>
      <c r="BM1316" s="185" t="s">
        <v>4220</v>
      </c>
    </row>
    <row r="1317" spans="1:65" s="13" customFormat="1" x14ac:dyDescent="0.2">
      <c r="B1317" s="192"/>
      <c r="C1317" s="193"/>
      <c r="D1317" s="187" t="s">
        <v>181</v>
      </c>
      <c r="E1317" s="194" t="s">
        <v>19</v>
      </c>
      <c r="F1317" s="195" t="s">
        <v>4221</v>
      </c>
      <c r="G1317" s="193"/>
      <c r="H1317" s="196">
        <v>3.64</v>
      </c>
      <c r="I1317" s="197"/>
      <c r="J1317" s="193"/>
      <c r="K1317" s="193"/>
      <c r="L1317" s="198"/>
      <c r="M1317" s="199"/>
      <c r="N1317" s="200"/>
      <c r="O1317" s="200"/>
      <c r="P1317" s="200"/>
      <c r="Q1317" s="200"/>
      <c r="R1317" s="200"/>
      <c r="S1317" s="200"/>
      <c r="T1317" s="201"/>
      <c r="AT1317" s="202" t="s">
        <v>181</v>
      </c>
      <c r="AU1317" s="202" t="s">
        <v>84</v>
      </c>
      <c r="AV1317" s="13" t="s">
        <v>84</v>
      </c>
      <c r="AW1317" s="13" t="s">
        <v>35</v>
      </c>
      <c r="AX1317" s="13" t="s">
        <v>74</v>
      </c>
      <c r="AY1317" s="202" t="s">
        <v>170</v>
      </c>
    </row>
    <row r="1318" spans="1:65" s="13" customFormat="1" x14ac:dyDescent="0.2">
      <c r="B1318" s="192"/>
      <c r="C1318" s="193"/>
      <c r="D1318" s="187" t="s">
        <v>181</v>
      </c>
      <c r="E1318" s="194" t="s">
        <v>19</v>
      </c>
      <c r="F1318" s="195" t="s">
        <v>4222</v>
      </c>
      <c r="G1318" s="193"/>
      <c r="H1318" s="196">
        <v>33.851999999999997</v>
      </c>
      <c r="I1318" s="197"/>
      <c r="J1318" s="193"/>
      <c r="K1318" s="193"/>
      <c r="L1318" s="198"/>
      <c r="M1318" s="199"/>
      <c r="N1318" s="200"/>
      <c r="O1318" s="200"/>
      <c r="P1318" s="200"/>
      <c r="Q1318" s="200"/>
      <c r="R1318" s="200"/>
      <c r="S1318" s="200"/>
      <c r="T1318" s="201"/>
      <c r="AT1318" s="202" t="s">
        <v>181</v>
      </c>
      <c r="AU1318" s="202" t="s">
        <v>84</v>
      </c>
      <c r="AV1318" s="13" t="s">
        <v>84</v>
      </c>
      <c r="AW1318" s="13" t="s">
        <v>35</v>
      </c>
      <c r="AX1318" s="13" t="s">
        <v>74</v>
      </c>
      <c r="AY1318" s="202" t="s">
        <v>170</v>
      </c>
    </row>
    <row r="1319" spans="1:65" s="14" customFormat="1" x14ac:dyDescent="0.2">
      <c r="B1319" s="203"/>
      <c r="C1319" s="204"/>
      <c r="D1319" s="187" t="s">
        <v>181</v>
      </c>
      <c r="E1319" s="205" t="s">
        <v>19</v>
      </c>
      <c r="F1319" s="206" t="s">
        <v>185</v>
      </c>
      <c r="G1319" s="204"/>
      <c r="H1319" s="207">
        <v>37.491999999999997</v>
      </c>
      <c r="I1319" s="208"/>
      <c r="J1319" s="204"/>
      <c r="K1319" s="204"/>
      <c r="L1319" s="209"/>
      <c r="M1319" s="210"/>
      <c r="N1319" s="211"/>
      <c r="O1319" s="211"/>
      <c r="P1319" s="211"/>
      <c r="Q1319" s="211"/>
      <c r="R1319" s="211"/>
      <c r="S1319" s="211"/>
      <c r="T1319" s="212"/>
      <c r="AT1319" s="213" t="s">
        <v>181</v>
      </c>
      <c r="AU1319" s="213" t="s">
        <v>84</v>
      </c>
      <c r="AV1319" s="14" t="s">
        <v>177</v>
      </c>
      <c r="AW1319" s="14" t="s">
        <v>35</v>
      </c>
      <c r="AX1319" s="14" t="s">
        <v>82</v>
      </c>
      <c r="AY1319" s="213" t="s">
        <v>170</v>
      </c>
    </row>
    <row r="1320" spans="1:65" s="12" customFormat="1" ht="22.9" customHeight="1" x14ac:dyDescent="0.2">
      <c r="B1320" s="158"/>
      <c r="C1320" s="159"/>
      <c r="D1320" s="160" t="s">
        <v>73</v>
      </c>
      <c r="E1320" s="172" t="s">
        <v>2702</v>
      </c>
      <c r="F1320" s="172" t="s">
        <v>2703</v>
      </c>
      <c r="G1320" s="159"/>
      <c r="H1320" s="159"/>
      <c r="I1320" s="162"/>
      <c r="J1320" s="173">
        <f>BK1320</f>
        <v>0</v>
      </c>
      <c r="K1320" s="159"/>
      <c r="L1320" s="164"/>
      <c r="M1320" s="165"/>
      <c r="N1320" s="166"/>
      <c r="O1320" s="166"/>
      <c r="P1320" s="167">
        <f>SUM(P1321:P1401)</f>
        <v>0</v>
      </c>
      <c r="Q1320" s="166"/>
      <c r="R1320" s="167">
        <f>SUM(R1321:R1401)</f>
        <v>4.4045655799999999</v>
      </c>
      <c r="S1320" s="166"/>
      <c r="T1320" s="168">
        <f>SUM(T1321:T1401)</f>
        <v>0</v>
      </c>
      <c r="AR1320" s="169" t="s">
        <v>84</v>
      </c>
      <c r="AT1320" s="170" t="s">
        <v>73</v>
      </c>
      <c r="AU1320" s="170" t="s">
        <v>82</v>
      </c>
      <c r="AY1320" s="169" t="s">
        <v>170</v>
      </c>
      <c r="BK1320" s="171">
        <f>SUM(BK1321:BK1401)</f>
        <v>0</v>
      </c>
    </row>
    <row r="1321" spans="1:65" s="2" customFormat="1" ht="16.5" customHeight="1" x14ac:dyDescent="0.2">
      <c r="A1321" s="35"/>
      <c r="B1321" s="36"/>
      <c r="C1321" s="174" t="s">
        <v>2491</v>
      </c>
      <c r="D1321" s="174" t="s">
        <v>172</v>
      </c>
      <c r="E1321" s="175" t="s">
        <v>2705</v>
      </c>
      <c r="F1321" s="176" t="s">
        <v>2706</v>
      </c>
      <c r="G1321" s="177" t="s">
        <v>248</v>
      </c>
      <c r="H1321" s="178">
        <v>248.05699999999999</v>
      </c>
      <c r="I1321" s="179"/>
      <c r="J1321" s="180">
        <f>ROUND(I1321*H1321,2)</f>
        <v>0</v>
      </c>
      <c r="K1321" s="176" t="s">
        <v>176</v>
      </c>
      <c r="L1321" s="40"/>
      <c r="M1321" s="181" t="s">
        <v>19</v>
      </c>
      <c r="N1321" s="182" t="s">
        <v>45</v>
      </c>
      <c r="O1321" s="65"/>
      <c r="P1321" s="183">
        <f>O1321*H1321</f>
        <v>0</v>
      </c>
      <c r="Q1321" s="183">
        <v>0</v>
      </c>
      <c r="R1321" s="183">
        <f>Q1321*H1321</f>
        <v>0</v>
      </c>
      <c r="S1321" s="183">
        <v>0</v>
      </c>
      <c r="T1321" s="184">
        <f>S1321*H1321</f>
        <v>0</v>
      </c>
      <c r="U1321" s="35"/>
      <c r="V1321" s="35"/>
      <c r="W1321" s="35"/>
      <c r="X1321" s="35"/>
      <c r="Y1321" s="35"/>
      <c r="Z1321" s="35"/>
      <c r="AA1321" s="35"/>
      <c r="AB1321" s="35"/>
      <c r="AC1321" s="35"/>
      <c r="AD1321" s="35"/>
      <c r="AE1321" s="35"/>
      <c r="AR1321" s="185" t="s">
        <v>276</v>
      </c>
      <c r="AT1321" s="185" t="s">
        <v>172</v>
      </c>
      <c r="AU1321" s="185" t="s">
        <v>84</v>
      </c>
      <c r="AY1321" s="18" t="s">
        <v>170</v>
      </c>
      <c r="BE1321" s="186">
        <f>IF(N1321="základní",J1321,0)</f>
        <v>0</v>
      </c>
      <c r="BF1321" s="186">
        <f>IF(N1321="snížená",J1321,0)</f>
        <v>0</v>
      </c>
      <c r="BG1321" s="186">
        <f>IF(N1321="zákl. přenesená",J1321,0)</f>
        <v>0</v>
      </c>
      <c r="BH1321" s="186">
        <f>IF(N1321="sníž. přenesená",J1321,0)</f>
        <v>0</v>
      </c>
      <c r="BI1321" s="186">
        <f>IF(N1321="nulová",J1321,0)</f>
        <v>0</v>
      </c>
      <c r="BJ1321" s="18" t="s">
        <v>82</v>
      </c>
      <c r="BK1321" s="186">
        <f>ROUND(I1321*H1321,2)</f>
        <v>0</v>
      </c>
      <c r="BL1321" s="18" t="s">
        <v>276</v>
      </c>
      <c r="BM1321" s="185" t="s">
        <v>4223</v>
      </c>
    </row>
    <row r="1322" spans="1:65" s="2" customFormat="1" ht="48.75" x14ac:dyDescent="0.2">
      <c r="A1322" s="35"/>
      <c r="B1322" s="36"/>
      <c r="C1322" s="37"/>
      <c r="D1322" s="187" t="s">
        <v>179</v>
      </c>
      <c r="E1322" s="37"/>
      <c r="F1322" s="188" t="s">
        <v>2708</v>
      </c>
      <c r="G1322" s="37"/>
      <c r="H1322" s="37"/>
      <c r="I1322" s="189"/>
      <c r="J1322" s="37"/>
      <c r="K1322" s="37"/>
      <c r="L1322" s="40"/>
      <c r="M1322" s="190"/>
      <c r="N1322" s="191"/>
      <c r="O1322" s="65"/>
      <c r="P1322" s="65"/>
      <c r="Q1322" s="65"/>
      <c r="R1322" s="65"/>
      <c r="S1322" s="65"/>
      <c r="T1322" s="66"/>
      <c r="U1322" s="35"/>
      <c r="V1322" s="35"/>
      <c r="W1322" s="35"/>
      <c r="X1322" s="35"/>
      <c r="Y1322" s="35"/>
      <c r="Z1322" s="35"/>
      <c r="AA1322" s="35"/>
      <c r="AB1322" s="35"/>
      <c r="AC1322" s="35"/>
      <c r="AD1322" s="35"/>
      <c r="AE1322" s="35"/>
      <c r="AT1322" s="18" t="s">
        <v>179</v>
      </c>
      <c r="AU1322" s="18" t="s">
        <v>84</v>
      </c>
    </row>
    <row r="1323" spans="1:65" s="13" customFormat="1" x14ac:dyDescent="0.2">
      <c r="B1323" s="192"/>
      <c r="C1323" s="193"/>
      <c r="D1323" s="187" t="s">
        <v>181</v>
      </c>
      <c r="E1323" s="194" t="s">
        <v>19</v>
      </c>
      <c r="F1323" s="195" t="s">
        <v>4224</v>
      </c>
      <c r="G1323" s="193"/>
      <c r="H1323" s="196">
        <v>229.14</v>
      </c>
      <c r="I1323" s="197"/>
      <c r="J1323" s="193"/>
      <c r="K1323" s="193"/>
      <c r="L1323" s="198"/>
      <c r="M1323" s="199"/>
      <c r="N1323" s="200"/>
      <c r="O1323" s="200"/>
      <c r="P1323" s="200"/>
      <c r="Q1323" s="200"/>
      <c r="R1323" s="200"/>
      <c r="S1323" s="200"/>
      <c r="T1323" s="201"/>
      <c r="AT1323" s="202" t="s">
        <v>181</v>
      </c>
      <c r="AU1323" s="202" t="s">
        <v>84</v>
      </c>
      <c r="AV1323" s="13" t="s">
        <v>84</v>
      </c>
      <c r="AW1323" s="13" t="s">
        <v>35</v>
      </c>
      <c r="AX1323" s="13" t="s">
        <v>74</v>
      </c>
      <c r="AY1323" s="202" t="s">
        <v>170</v>
      </c>
    </row>
    <row r="1324" spans="1:65" s="13" customFormat="1" x14ac:dyDescent="0.2">
      <c r="B1324" s="192"/>
      <c r="C1324" s="193"/>
      <c r="D1324" s="187" t="s">
        <v>181</v>
      </c>
      <c r="E1324" s="194" t="s">
        <v>19</v>
      </c>
      <c r="F1324" s="195" t="s">
        <v>4225</v>
      </c>
      <c r="G1324" s="193"/>
      <c r="H1324" s="196">
        <v>18.917000000000002</v>
      </c>
      <c r="I1324" s="197"/>
      <c r="J1324" s="193"/>
      <c r="K1324" s="193"/>
      <c r="L1324" s="198"/>
      <c r="M1324" s="199"/>
      <c r="N1324" s="200"/>
      <c r="O1324" s="200"/>
      <c r="P1324" s="200"/>
      <c r="Q1324" s="200"/>
      <c r="R1324" s="200"/>
      <c r="S1324" s="200"/>
      <c r="T1324" s="201"/>
      <c r="AT1324" s="202" t="s">
        <v>181</v>
      </c>
      <c r="AU1324" s="202" t="s">
        <v>84</v>
      </c>
      <c r="AV1324" s="13" t="s">
        <v>84</v>
      </c>
      <c r="AW1324" s="13" t="s">
        <v>35</v>
      </c>
      <c r="AX1324" s="13" t="s">
        <v>74</v>
      </c>
      <c r="AY1324" s="202" t="s">
        <v>170</v>
      </c>
    </row>
    <row r="1325" spans="1:65" s="2" customFormat="1" ht="16.5" customHeight="1" x14ac:dyDescent="0.2">
      <c r="A1325" s="35"/>
      <c r="B1325" s="36"/>
      <c r="C1325" s="174" t="s">
        <v>2495</v>
      </c>
      <c r="D1325" s="174" t="s">
        <v>172</v>
      </c>
      <c r="E1325" s="175" t="s">
        <v>2714</v>
      </c>
      <c r="F1325" s="176" t="s">
        <v>2715</v>
      </c>
      <c r="G1325" s="177" t="s">
        <v>272</v>
      </c>
      <c r="H1325" s="178">
        <v>85.2</v>
      </c>
      <c r="I1325" s="179"/>
      <c r="J1325" s="180">
        <f>ROUND(I1325*H1325,2)</f>
        <v>0</v>
      </c>
      <c r="K1325" s="176" t="s">
        <v>176</v>
      </c>
      <c r="L1325" s="40"/>
      <c r="M1325" s="181" t="s">
        <v>19</v>
      </c>
      <c r="N1325" s="182" t="s">
        <v>45</v>
      </c>
      <c r="O1325" s="65"/>
      <c r="P1325" s="183">
        <f>O1325*H1325</f>
        <v>0</v>
      </c>
      <c r="Q1325" s="183">
        <v>0</v>
      </c>
      <c r="R1325" s="183">
        <f>Q1325*H1325</f>
        <v>0</v>
      </c>
      <c r="S1325" s="183">
        <v>0</v>
      </c>
      <c r="T1325" s="184">
        <f>S1325*H1325</f>
        <v>0</v>
      </c>
      <c r="U1325" s="35"/>
      <c r="V1325" s="35"/>
      <c r="W1325" s="35"/>
      <c r="X1325" s="35"/>
      <c r="Y1325" s="35"/>
      <c r="Z1325" s="35"/>
      <c r="AA1325" s="35"/>
      <c r="AB1325" s="35"/>
      <c r="AC1325" s="35"/>
      <c r="AD1325" s="35"/>
      <c r="AE1325" s="35"/>
      <c r="AR1325" s="185" t="s">
        <v>276</v>
      </c>
      <c r="AT1325" s="185" t="s">
        <v>172</v>
      </c>
      <c r="AU1325" s="185" t="s">
        <v>84</v>
      </c>
      <c r="AY1325" s="18" t="s">
        <v>170</v>
      </c>
      <c r="BE1325" s="186">
        <f>IF(N1325="základní",J1325,0)</f>
        <v>0</v>
      </c>
      <c r="BF1325" s="186">
        <f>IF(N1325="snížená",J1325,0)</f>
        <v>0</v>
      </c>
      <c r="BG1325" s="186">
        <f>IF(N1325="zákl. přenesená",J1325,0)</f>
        <v>0</v>
      </c>
      <c r="BH1325" s="186">
        <f>IF(N1325="sníž. přenesená",J1325,0)</f>
        <v>0</v>
      </c>
      <c r="BI1325" s="186">
        <f>IF(N1325="nulová",J1325,0)</f>
        <v>0</v>
      </c>
      <c r="BJ1325" s="18" t="s">
        <v>82</v>
      </c>
      <c r="BK1325" s="186">
        <f>ROUND(I1325*H1325,2)</f>
        <v>0</v>
      </c>
      <c r="BL1325" s="18" t="s">
        <v>276</v>
      </c>
      <c r="BM1325" s="185" t="s">
        <v>4226</v>
      </c>
    </row>
    <row r="1326" spans="1:65" s="2" customFormat="1" ht="48.75" x14ac:dyDescent="0.2">
      <c r="A1326" s="35"/>
      <c r="B1326" s="36"/>
      <c r="C1326" s="37"/>
      <c r="D1326" s="187" t="s">
        <v>179</v>
      </c>
      <c r="E1326" s="37"/>
      <c r="F1326" s="188" t="s">
        <v>2708</v>
      </c>
      <c r="G1326" s="37"/>
      <c r="H1326" s="37"/>
      <c r="I1326" s="189"/>
      <c r="J1326" s="37"/>
      <c r="K1326" s="37"/>
      <c r="L1326" s="40"/>
      <c r="M1326" s="190"/>
      <c r="N1326" s="191"/>
      <c r="O1326" s="65"/>
      <c r="P1326" s="65"/>
      <c r="Q1326" s="65"/>
      <c r="R1326" s="65"/>
      <c r="S1326" s="65"/>
      <c r="T1326" s="66"/>
      <c r="U1326" s="35"/>
      <c r="V1326" s="35"/>
      <c r="W1326" s="35"/>
      <c r="X1326" s="35"/>
      <c r="Y1326" s="35"/>
      <c r="Z1326" s="35"/>
      <c r="AA1326" s="35"/>
      <c r="AB1326" s="35"/>
      <c r="AC1326" s="35"/>
      <c r="AD1326" s="35"/>
      <c r="AE1326" s="35"/>
      <c r="AT1326" s="18" t="s">
        <v>179</v>
      </c>
      <c r="AU1326" s="18" t="s">
        <v>84</v>
      </c>
    </row>
    <row r="1327" spans="1:65" s="13" customFormat="1" x14ac:dyDescent="0.2">
      <c r="B1327" s="192"/>
      <c r="C1327" s="193"/>
      <c r="D1327" s="187" t="s">
        <v>181</v>
      </c>
      <c r="E1327" s="194" t="s">
        <v>19</v>
      </c>
      <c r="F1327" s="195" t="s">
        <v>4227</v>
      </c>
      <c r="G1327" s="193"/>
      <c r="H1327" s="196">
        <v>20.399999999999999</v>
      </c>
      <c r="I1327" s="197"/>
      <c r="J1327" s="193"/>
      <c r="K1327" s="193"/>
      <c r="L1327" s="198"/>
      <c r="M1327" s="199"/>
      <c r="N1327" s="200"/>
      <c r="O1327" s="200"/>
      <c r="P1327" s="200"/>
      <c r="Q1327" s="200"/>
      <c r="R1327" s="200"/>
      <c r="S1327" s="200"/>
      <c r="T1327" s="201"/>
      <c r="AT1327" s="202" t="s">
        <v>181</v>
      </c>
      <c r="AU1327" s="202" t="s">
        <v>84</v>
      </c>
      <c r="AV1327" s="13" t="s">
        <v>84</v>
      </c>
      <c r="AW1327" s="13" t="s">
        <v>35</v>
      </c>
      <c r="AX1327" s="13" t="s">
        <v>74</v>
      </c>
      <c r="AY1327" s="202" t="s">
        <v>170</v>
      </c>
    </row>
    <row r="1328" spans="1:65" s="13" customFormat="1" x14ac:dyDescent="0.2">
      <c r="B1328" s="192"/>
      <c r="C1328" s="193"/>
      <c r="D1328" s="187" t="s">
        <v>181</v>
      </c>
      <c r="E1328" s="194" t="s">
        <v>19</v>
      </c>
      <c r="F1328" s="195" t="s">
        <v>4228</v>
      </c>
      <c r="G1328" s="193"/>
      <c r="H1328" s="196">
        <v>16.8</v>
      </c>
      <c r="I1328" s="197"/>
      <c r="J1328" s="193"/>
      <c r="K1328" s="193"/>
      <c r="L1328" s="198"/>
      <c r="M1328" s="199"/>
      <c r="N1328" s="200"/>
      <c r="O1328" s="200"/>
      <c r="P1328" s="200"/>
      <c r="Q1328" s="200"/>
      <c r="R1328" s="200"/>
      <c r="S1328" s="200"/>
      <c r="T1328" s="201"/>
      <c r="AT1328" s="202" t="s">
        <v>181</v>
      </c>
      <c r="AU1328" s="202" t="s">
        <v>84</v>
      </c>
      <c r="AV1328" s="13" t="s">
        <v>84</v>
      </c>
      <c r="AW1328" s="13" t="s">
        <v>35</v>
      </c>
      <c r="AX1328" s="13" t="s">
        <v>74</v>
      </c>
      <c r="AY1328" s="202" t="s">
        <v>170</v>
      </c>
    </row>
    <row r="1329" spans="1:65" s="13" customFormat="1" x14ac:dyDescent="0.2">
      <c r="B1329" s="192"/>
      <c r="C1329" s="193"/>
      <c r="D1329" s="187" t="s">
        <v>181</v>
      </c>
      <c r="E1329" s="194" t="s">
        <v>19</v>
      </c>
      <c r="F1329" s="195" t="s">
        <v>4229</v>
      </c>
      <c r="G1329" s="193"/>
      <c r="H1329" s="196">
        <v>24</v>
      </c>
      <c r="I1329" s="197"/>
      <c r="J1329" s="193"/>
      <c r="K1329" s="193"/>
      <c r="L1329" s="198"/>
      <c r="M1329" s="199"/>
      <c r="N1329" s="200"/>
      <c r="O1329" s="200"/>
      <c r="P1329" s="200"/>
      <c r="Q1329" s="200"/>
      <c r="R1329" s="200"/>
      <c r="S1329" s="200"/>
      <c r="T1329" s="201"/>
      <c r="AT1329" s="202" t="s">
        <v>181</v>
      </c>
      <c r="AU1329" s="202" t="s">
        <v>84</v>
      </c>
      <c r="AV1329" s="13" t="s">
        <v>84</v>
      </c>
      <c r="AW1329" s="13" t="s">
        <v>35</v>
      </c>
      <c r="AX1329" s="13" t="s">
        <v>74</v>
      </c>
      <c r="AY1329" s="202" t="s">
        <v>170</v>
      </c>
    </row>
    <row r="1330" spans="1:65" s="13" customFormat="1" x14ac:dyDescent="0.2">
      <c r="B1330" s="192"/>
      <c r="C1330" s="193"/>
      <c r="D1330" s="187" t="s">
        <v>181</v>
      </c>
      <c r="E1330" s="194" t="s">
        <v>19</v>
      </c>
      <c r="F1330" s="195" t="s">
        <v>4230</v>
      </c>
      <c r="G1330" s="193"/>
      <c r="H1330" s="196">
        <v>24</v>
      </c>
      <c r="I1330" s="197"/>
      <c r="J1330" s="193"/>
      <c r="K1330" s="193"/>
      <c r="L1330" s="198"/>
      <c r="M1330" s="199"/>
      <c r="N1330" s="200"/>
      <c r="O1330" s="200"/>
      <c r="P1330" s="200"/>
      <c r="Q1330" s="200"/>
      <c r="R1330" s="200"/>
      <c r="S1330" s="200"/>
      <c r="T1330" s="201"/>
      <c r="AT1330" s="202" t="s">
        <v>181</v>
      </c>
      <c r="AU1330" s="202" t="s">
        <v>84</v>
      </c>
      <c r="AV1330" s="13" t="s">
        <v>84</v>
      </c>
      <c r="AW1330" s="13" t="s">
        <v>35</v>
      </c>
      <c r="AX1330" s="13" t="s">
        <v>74</v>
      </c>
      <c r="AY1330" s="202" t="s">
        <v>170</v>
      </c>
    </row>
    <row r="1331" spans="1:65" s="2" customFormat="1" ht="16.5" customHeight="1" x14ac:dyDescent="0.2">
      <c r="A1331" s="35"/>
      <c r="B1331" s="36"/>
      <c r="C1331" s="174" t="s">
        <v>2499</v>
      </c>
      <c r="D1331" s="174" t="s">
        <v>172</v>
      </c>
      <c r="E1331" s="175" t="s">
        <v>2720</v>
      </c>
      <c r="F1331" s="176" t="s">
        <v>2721</v>
      </c>
      <c r="G1331" s="177" t="s">
        <v>248</v>
      </c>
      <c r="H1331" s="178">
        <v>267.01</v>
      </c>
      <c r="I1331" s="179"/>
      <c r="J1331" s="180">
        <f>ROUND(I1331*H1331,2)</f>
        <v>0</v>
      </c>
      <c r="K1331" s="176" t="s">
        <v>176</v>
      </c>
      <c r="L1331" s="40"/>
      <c r="M1331" s="181" t="s">
        <v>19</v>
      </c>
      <c r="N1331" s="182" t="s">
        <v>45</v>
      </c>
      <c r="O1331" s="65"/>
      <c r="P1331" s="183">
        <f>O1331*H1331</f>
        <v>0</v>
      </c>
      <c r="Q1331" s="183">
        <v>2.9999999999999997E-4</v>
      </c>
      <c r="R1331" s="183">
        <f>Q1331*H1331</f>
        <v>8.0102999999999994E-2</v>
      </c>
      <c r="S1331" s="183">
        <v>0</v>
      </c>
      <c r="T1331" s="184">
        <f>S1331*H1331</f>
        <v>0</v>
      </c>
      <c r="U1331" s="35"/>
      <c r="V1331" s="35"/>
      <c r="W1331" s="35"/>
      <c r="X1331" s="35"/>
      <c r="Y1331" s="35"/>
      <c r="Z1331" s="35"/>
      <c r="AA1331" s="35"/>
      <c r="AB1331" s="35"/>
      <c r="AC1331" s="35"/>
      <c r="AD1331" s="35"/>
      <c r="AE1331" s="35"/>
      <c r="AR1331" s="185" t="s">
        <v>276</v>
      </c>
      <c r="AT1331" s="185" t="s">
        <v>172</v>
      </c>
      <c r="AU1331" s="185" t="s">
        <v>84</v>
      </c>
      <c r="AY1331" s="18" t="s">
        <v>170</v>
      </c>
      <c r="BE1331" s="186">
        <f>IF(N1331="základní",J1331,0)</f>
        <v>0</v>
      </c>
      <c r="BF1331" s="186">
        <f>IF(N1331="snížená",J1331,0)</f>
        <v>0</v>
      </c>
      <c r="BG1331" s="186">
        <f>IF(N1331="zákl. přenesená",J1331,0)</f>
        <v>0</v>
      </c>
      <c r="BH1331" s="186">
        <f>IF(N1331="sníž. přenesená",J1331,0)</f>
        <v>0</v>
      </c>
      <c r="BI1331" s="186">
        <f>IF(N1331="nulová",J1331,0)</f>
        <v>0</v>
      </c>
      <c r="BJ1331" s="18" t="s">
        <v>82</v>
      </c>
      <c r="BK1331" s="186">
        <f>ROUND(I1331*H1331,2)</f>
        <v>0</v>
      </c>
      <c r="BL1331" s="18" t="s">
        <v>276</v>
      </c>
      <c r="BM1331" s="185" t="s">
        <v>4231</v>
      </c>
    </row>
    <row r="1332" spans="1:65" s="2" customFormat="1" ht="48.75" x14ac:dyDescent="0.2">
      <c r="A1332" s="35"/>
      <c r="B1332" s="36"/>
      <c r="C1332" s="37"/>
      <c r="D1332" s="187" t="s">
        <v>179</v>
      </c>
      <c r="E1332" s="37"/>
      <c r="F1332" s="188" t="s">
        <v>2708</v>
      </c>
      <c r="G1332" s="37"/>
      <c r="H1332" s="37"/>
      <c r="I1332" s="189"/>
      <c r="J1332" s="37"/>
      <c r="K1332" s="37"/>
      <c r="L1332" s="40"/>
      <c r="M1332" s="190"/>
      <c r="N1332" s="191"/>
      <c r="O1332" s="65"/>
      <c r="P1332" s="65"/>
      <c r="Q1332" s="65"/>
      <c r="R1332" s="65"/>
      <c r="S1332" s="65"/>
      <c r="T1332" s="66"/>
      <c r="U1332" s="35"/>
      <c r="V1332" s="35"/>
      <c r="W1332" s="35"/>
      <c r="X1332" s="35"/>
      <c r="Y1332" s="35"/>
      <c r="Z1332" s="35"/>
      <c r="AA1332" s="35"/>
      <c r="AB1332" s="35"/>
      <c r="AC1332" s="35"/>
      <c r="AD1332" s="35"/>
      <c r="AE1332" s="35"/>
      <c r="AT1332" s="18" t="s">
        <v>179</v>
      </c>
      <c r="AU1332" s="18" t="s">
        <v>84</v>
      </c>
    </row>
    <row r="1333" spans="1:65" s="13" customFormat="1" x14ac:dyDescent="0.2">
      <c r="B1333" s="192"/>
      <c r="C1333" s="193"/>
      <c r="D1333" s="187" t="s">
        <v>181</v>
      </c>
      <c r="E1333" s="194" t="s">
        <v>19</v>
      </c>
      <c r="F1333" s="195" t="s">
        <v>4224</v>
      </c>
      <c r="G1333" s="193"/>
      <c r="H1333" s="196">
        <v>229.14</v>
      </c>
      <c r="I1333" s="197"/>
      <c r="J1333" s="193"/>
      <c r="K1333" s="193"/>
      <c r="L1333" s="198"/>
      <c r="M1333" s="199"/>
      <c r="N1333" s="200"/>
      <c r="O1333" s="200"/>
      <c r="P1333" s="200"/>
      <c r="Q1333" s="200"/>
      <c r="R1333" s="200"/>
      <c r="S1333" s="200"/>
      <c r="T1333" s="201"/>
      <c r="AT1333" s="202" t="s">
        <v>181</v>
      </c>
      <c r="AU1333" s="202" t="s">
        <v>84</v>
      </c>
      <c r="AV1333" s="13" t="s">
        <v>84</v>
      </c>
      <c r="AW1333" s="13" t="s">
        <v>35</v>
      </c>
      <c r="AX1333" s="13" t="s">
        <v>74</v>
      </c>
      <c r="AY1333" s="202" t="s">
        <v>170</v>
      </c>
    </row>
    <row r="1334" spans="1:65" s="13" customFormat="1" x14ac:dyDescent="0.2">
      <c r="B1334" s="192"/>
      <c r="C1334" s="193"/>
      <c r="D1334" s="187" t="s">
        <v>181</v>
      </c>
      <c r="E1334" s="194" t="s">
        <v>19</v>
      </c>
      <c r="F1334" s="195" t="s">
        <v>4225</v>
      </c>
      <c r="G1334" s="193"/>
      <c r="H1334" s="196">
        <v>18.917000000000002</v>
      </c>
      <c r="I1334" s="197"/>
      <c r="J1334" s="193"/>
      <c r="K1334" s="193"/>
      <c r="L1334" s="198"/>
      <c r="M1334" s="199"/>
      <c r="N1334" s="200"/>
      <c r="O1334" s="200"/>
      <c r="P1334" s="200"/>
      <c r="Q1334" s="200"/>
      <c r="R1334" s="200"/>
      <c r="S1334" s="200"/>
      <c r="T1334" s="201"/>
      <c r="AT1334" s="202" t="s">
        <v>181</v>
      </c>
      <c r="AU1334" s="202" t="s">
        <v>84</v>
      </c>
      <c r="AV1334" s="13" t="s">
        <v>84</v>
      </c>
      <c r="AW1334" s="13" t="s">
        <v>35</v>
      </c>
      <c r="AX1334" s="13" t="s">
        <v>74</v>
      </c>
      <c r="AY1334" s="202" t="s">
        <v>170</v>
      </c>
    </row>
    <row r="1335" spans="1:65" s="13" customFormat="1" x14ac:dyDescent="0.2">
      <c r="B1335" s="192"/>
      <c r="C1335" s="193"/>
      <c r="D1335" s="187" t="s">
        <v>181</v>
      </c>
      <c r="E1335" s="194" t="s">
        <v>19</v>
      </c>
      <c r="F1335" s="195" t="s">
        <v>4232</v>
      </c>
      <c r="G1335" s="193"/>
      <c r="H1335" s="196">
        <v>5.9160000000000004</v>
      </c>
      <c r="I1335" s="197"/>
      <c r="J1335" s="193"/>
      <c r="K1335" s="193"/>
      <c r="L1335" s="198"/>
      <c r="M1335" s="199"/>
      <c r="N1335" s="200"/>
      <c r="O1335" s="200"/>
      <c r="P1335" s="200"/>
      <c r="Q1335" s="200"/>
      <c r="R1335" s="200"/>
      <c r="S1335" s="200"/>
      <c r="T1335" s="201"/>
      <c r="AT1335" s="202" t="s">
        <v>181</v>
      </c>
      <c r="AU1335" s="202" t="s">
        <v>84</v>
      </c>
      <c r="AV1335" s="13" t="s">
        <v>84</v>
      </c>
      <c r="AW1335" s="13" t="s">
        <v>35</v>
      </c>
      <c r="AX1335" s="13" t="s">
        <v>74</v>
      </c>
      <c r="AY1335" s="202" t="s">
        <v>170</v>
      </c>
    </row>
    <row r="1336" spans="1:65" s="13" customFormat="1" x14ac:dyDescent="0.2">
      <c r="B1336" s="192"/>
      <c r="C1336" s="193"/>
      <c r="D1336" s="187" t="s">
        <v>181</v>
      </c>
      <c r="E1336" s="194" t="s">
        <v>19</v>
      </c>
      <c r="F1336" s="195" t="s">
        <v>4233</v>
      </c>
      <c r="G1336" s="193"/>
      <c r="H1336" s="196">
        <v>4.5529999999999999</v>
      </c>
      <c r="I1336" s="197"/>
      <c r="J1336" s="193"/>
      <c r="K1336" s="193"/>
      <c r="L1336" s="198"/>
      <c r="M1336" s="199"/>
      <c r="N1336" s="200"/>
      <c r="O1336" s="200"/>
      <c r="P1336" s="200"/>
      <c r="Q1336" s="200"/>
      <c r="R1336" s="200"/>
      <c r="S1336" s="200"/>
      <c r="T1336" s="201"/>
      <c r="AT1336" s="202" t="s">
        <v>181</v>
      </c>
      <c r="AU1336" s="202" t="s">
        <v>84</v>
      </c>
      <c r="AV1336" s="13" t="s">
        <v>84</v>
      </c>
      <c r="AW1336" s="13" t="s">
        <v>35</v>
      </c>
      <c r="AX1336" s="13" t="s">
        <v>74</v>
      </c>
      <c r="AY1336" s="202" t="s">
        <v>170</v>
      </c>
    </row>
    <row r="1337" spans="1:65" s="13" customFormat="1" x14ac:dyDescent="0.2">
      <c r="B1337" s="192"/>
      <c r="C1337" s="193"/>
      <c r="D1337" s="187" t="s">
        <v>181</v>
      </c>
      <c r="E1337" s="194" t="s">
        <v>19</v>
      </c>
      <c r="F1337" s="195" t="s">
        <v>4234</v>
      </c>
      <c r="G1337" s="193"/>
      <c r="H1337" s="196">
        <v>4.1399999999999997</v>
      </c>
      <c r="I1337" s="197"/>
      <c r="J1337" s="193"/>
      <c r="K1337" s="193"/>
      <c r="L1337" s="198"/>
      <c r="M1337" s="199"/>
      <c r="N1337" s="200"/>
      <c r="O1337" s="200"/>
      <c r="P1337" s="200"/>
      <c r="Q1337" s="200"/>
      <c r="R1337" s="200"/>
      <c r="S1337" s="200"/>
      <c r="T1337" s="201"/>
      <c r="AT1337" s="202" t="s">
        <v>181</v>
      </c>
      <c r="AU1337" s="202" t="s">
        <v>84</v>
      </c>
      <c r="AV1337" s="13" t="s">
        <v>84</v>
      </c>
      <c r="AW1337" s="13" t="s">
        <v>35</v>
      </c>
      <c r="AX1337" s="13" t="s">
        <v>74</v>
      </c>
      <c r="AY1337" s="202" t="s">
        <v>170</v>
      </c>
    </row>
    <row r="1338" spans="1:65" s="13" customFormat="1" x14ac:dyDescent="0.2">
      <c r="B1338" s="192"/>
      <c r="C1338" s="193"/>
      <c r="D1338" s="187" t="s">
        <v>181</v>
      </c>
      <c r="E1338" s="194" t="s">
        <v>19</v>
      </c>
      <c r="F1338" s="195" t="s">
        <v>4235</v>
      </c>
      <c r="G1338" s="193"/>
      <c r="H1338" s="196">
        <v>4.3440000000000003</v>
      </c>
      <c r="I1338" s="197"/>
      <c r="J1338" s="193"/>
      <c r="K1338" s="193"/>
      <c r="L1338" s="198"/>
      <c r="M1338" s="199"/>
      <c r="N1338" s="200"/>
      <c r="O1338" s="200"/>
      <c r="P1338" s="200"/>
      <c r="Q1338" s="200"/>
      <c r="R1338" s="200"/>
      <c r="S1338" s="200"/>
      <c r="T1338" s="201"/>
      <c r="AT1338" s="202" t="s">
        <v>181</v>
      </c>
      <c r="AU1338" s="202" t="s">
        <v>84</v>
      </c>
      <c r="AV1338" s="13" t="s">
        <v>84</v>
      </c>
      <c r="AW1338" s="13" t="s">
        <v>35</v>
      </c>
      <c r="AX1338" s="13" t="s">
        <v>74</v>
      </c>
      <c r="AY1338" s="202" t="s">
        <v>170</v>
      </c>
    </row>
    <row r="1339" spans="1:65" s="2" customFormat="1" ht="24" x14ac:dyDescent="0.2">
      <c r="A1339" s="35"/>
      <c r="B1339" s="36"/>
      <c r="C1339" s="174" t="s">
        <v>2503</v>
      </c>
      <c r="D1339" s="174" t="s">
        <v>172</v>
      </c>
      <c r="E1339" s="175" t="s">
        <v>2726</v>
      </c>
      <c r="F1339" s="176" t="s">
        <v>2727</v>
      </c>
      <c r="G1339" s="177" t="s">
        <v>248</v>
      </c>
      <c r="H1339" s="178">
        <v>239.60900000000001</v>
      </c>
      <c r="I1339" s="179"/>
      <c r="J1339" s="180">
        <f>ROUND(I1339*H1339,2)</f>
        <v>0</v>
      </c>
      <c r="K1339" s="176" t="s">
        <v>176</v>
      </c>
      <c r="L1339" s="40"/>
      <c r="M1339" s="181" t="s">
        <v>19</v>
      </c>
      <c r="N1339" s="182" t="s">
        <v>45</v>
      </c>
      <c r="O1339" s="65"/>
      <c r="P1339" s="183">
        <f>O1339*H1339</f>
        <v>0</v>
      </c>
      <c r="Q1339" s="183">
        <v>7.5799999999999999E-3</v>
      </c>
      <c r="R1339" s="183">
        <f>Q1339*H1339</f>
        <v>1.81623622</v>
      </c>
      <c r="S1339" s="183">
        <v>0</v>
      </c>
      <c r="T1339" s="184">
        <f>S1339*H1339</f>
        <v>0</v>
      </c>
      <c r="U1339" s="35"/>
      <c r="V1339" s="35"/>
      <c r="W1339" s="35"/>
      <c r="X1339" s="35"/>
      <c r="Y1339" s="35"/>
      <c r="Z1339" s="35"/>
      <c r="AA1339" s="35"/>
      <c r="AB1339" s="35"/>
      <c r="AC1339" s="35"/>
      <c r="AD1339" s="35"/>
      <c r="AE1339" s="35"/>
      <c r="AR1339" s="185" t="s">
        <v>276</v>
      </c>
      <c r="AT1339" s="185" t="s">
        <v>172</v>
      </c>
      <c r="AU1339" s="185" t="s">
        <v>84</v>
      </c>
      <c r="AY1339" s="18" t="s">
        <v>170</v>
      </c>
      <c r="BE1339" s="186">
        <f>IF(N1339="základní",J1339,0)</f>
        <v>0</v>
      </c>
      <c r="BF1339" s="186">
        <f>IF(N1339="snížená",J1339,0)</f>
        <v>0</v>
      </c>
      <c r="BG1339" s="186">
        <f>IF(N1339="zákl. přenesená",J1339,0)</f>
        <v>0</v>
      </c>
      <c r="BH1339" s="186">
        <f>IF(N1339="sníž. přenesená",J1339,0)</f>
        <v>0</v>
      </c>
      <c r="BI1339" s="186">
        <f>IF(N1339="nulová",J1339,0)</f>
        <v>0</v>
      </c>
      <c r="BJ1339" s="18" t="s">
        <v>82</v>
      </c>
      <c r="BK1339" s="186">
        <f>ROUND(I1339*H1339,2)</f>
        <v>0</v>
      </c>
      <c r="BL1339" s="18" t="s">
        <v>276</v>
      </c>
      <c r="BM1339" s="185" t="s">
        <v>4236</v>
      </c>
    </row>
    <row r="1340" spans="1:65" s="2" customFormat="1" ht="48.75" x14ac:dyDescent="0.2">
      <c r="A1340" s="35"/>
      <c r="B1340" s="36"/>
      <c r="C1340" s="37"/>
      <c r="D1340" s="187" t="s">
        <v>179</v>
      </c>
      <c r="E1340" s="37"/>
      <c r="F1340" s="188" t="s">
        <v>2708</v>
      </c>
      <c r="G1340" s="37"/>
      <c r="H1340" s="37"/>
      <c r="I1340" s="189"/>
      <c r="J1340" s="37"/>
      <c r="K1340" s="37"/>
      <c r="L1340" s="40"/>
      <c r="M1340" s="190"/>
      <c r="N1340" s="191"/>
      <c r="O1340" s="65"/>
      <c r="P1340" s="65"/>
      <c r="Q1340" s="65"/>
      <c r="R1340" s="65"/>
      <c r="S1340" s="65"/>
      <c r="T1340" s="66"/>
      <c r="U1340" s="35"/>
      <c r="V1340" s="35"/>
      <c r="W1340" s="35"/>
      <c r="X1340" s="35"/>
      <c r="Y1340" s="35"/>
      <c r="Z1340" s="35"/>
      <c r="AA1340" s="35"/>
      <c r="AB1340" s="35"/>
      <c r="AC1340" s="35"/>
      <c r="AD1340" s="35"/>
      <c r="AE1340" s="35"/>
      <c r="AT1340" s="18" t="s">
        <v>179</v>
      </c>
      <c r="AU1340" s="18" t="s">
        <v>84</v>
      </c>
    </row>
    <row r="1341" spans="1:65" s="13" customFormat="1" x14ac:dyDescent="0.2">
      <c r="B1341" s="192"/>
      <c r="C1341" s="193"/>
      <c r="D1341" s="187" t="s">
        <v>181</v>
      </c>
      <c r="E1341" s="194" t="s">
        <v>19</v>
      </c>
      <c r="F1341" s="195" t="s">
        <v>4224</v>
      </c>
      <c r="G1341" s="193"/>
      <c r="H1341" s="196">
        <v>229.14</v>
      </c>
      <c r="I1341" s="197"/>
      <c r="J1341" s="193"/>
      <c r="K1341" s="193"/>
      <c r="L1341" s="198"/>
      <c r="M1341" s="199"/>
      <c r="N1341" s="200"/>
      <c r="O1341" s="200"/>
      <c r="P1341" s="200"/>
      <c r="Q1341" s="200"/>
      <c r="R1341" s="200"/>
      <c r="S1341" s="200"/>
      <c r="T1341" s="201"/>
      <c r="AT1341" s="202" t="s">
        <v>181</v>
      </c>
      <c r="AU1341" s="202" t="s">
        <v>84</v>
      </c>
      <c r="AV1341" s="13" t="s">
        <v>84</v>
      </c>
      <c r="AW1341" s="13" t="s">
        <v>35</v>
      </c>
      <c r="AX1341" s="13" t="s">
        <v>74</v>
      </c>
      <c r="AY1341" s="202" t="s">
        <v>170</v>
      </c>
    </row>
    <row r="1342" spans="1:65" s="13" customFormat="1" x14ac:dyDescent="0.2">
      <c r="B1342" s="192"/>
      <c r="C1342" s="193"/>
      <c r="D1342" s="187" t="s">
        <v>181</v>
      </c>
      <c r="E1342" s="194" t="s">
        <v>19</v>
      </c>
      <c r="F1342" s="195" t="s">
        <v>4232</v>
      </c>
      <c r="G1342" s="193"/>
      <c r="H1342" s="196">
        <v>5.9160000000000004</v>
      </c>
      <c r="I1342" s="197"/>
      <c r="J1342" s="193"/>
      <c r="K1342" s="193"/>
      <c r="L1342" s="198"/>
      <c r="M1342" s="199"/>
      <c r="N1342" s="200"/>
      <c r="O1342" s="200"/>
      <c r="P1342" s="200"/>
      <c r="Q1342" s="200"/>
      <c r="R1342" s="200"/>
      <c r="S1342" s="200"/>
      <c r="T1342" s="201"/>
      <c r="AT1342" s="202" t="s">
        <v>181</v>
      </c>
      <c r="AU1342" s="202" t="s">
        <v>84</v>
      </c>
      <c r="AV1342" s="13" t="s">
        <v>84</v>
      </c>
      <c r="AW1342" s="13" t="s">
        <v>35</v>
      </c>
      <c r="AX1342" s="13" t="s">
        <v>74</v>
      </c>
      <c r="AY1342" s="202" t="s">
        <v>170</v>
      </c>
    </row>
    <row r="1343" spans="1:65" s="13" customFormat="1" x14ac:dyDescent="0.2">
      <c r="B1343" s="192"/>
      <c r="C1343" s="193"/>
      <c r="D1343" s="187" t="s">
        <v>181</v>
      </c>
      <c r="E1343" s="194" t="s">
        <v>19</v>
      </c>
      <c r="F1343" s="195" t="s">
        <v>4233</v>
      </c>
      <c r="G1343" s="193"/>
      <c r="H1343" s="196">
        <v>4.5529999999999999</v>
      </c>
      <c r="I1343" s="197"/>
      <c r="J1343" s="193"/>
      <c r="K1343" s="193"/>
      <c r="L1343" s="198"/>
      <c r="M1343" s="199"/>
      <c r="N1343" s="200"/>
      <c r="O1343" s="200"/>
      <c r="P1343" s="200"/>
      <c r="Q1343" s="200"/>
      <c r="R1343" s="200"/>
      <c r="S1343" s="200"/>
      <c r="T1343" s="201"/>
      <c r="AT1343" s="202" t="s">
        <v>181</v>
      </c>
      <c r="AU1343" s="202" t="s">
        <v>84</v>
      </c>
      <c r="AV1343" s="13" t="s">
        <v>84</v>
      </c>
      <c r="AW1343" s="13" t="s">
        <v>35</v>
      </c>
      <c r="AX1343" s="13" t="s">
        <v>74</v>
      </c>
      <c r="AY1343" s="202" t="s">
        <v>170</v>
      </c>
    </row>
    <row r="1344" spans="1:65" s="2" customFormat="1" ht="24" x14ac:dyDescent="0.2">
      <c r="A1344" s="35"/>
      <c r="B1344" s="36"/>
      <c r="C1344" s="174" t="s">
        <v>2509</v>
      </c>
      <c r="D1344" s="174" t="s">
        <v>172</v>
      </c>
      <c r="E1344" s="175" t="s">
        <v>2734</v>
      </c>
      <c r="F1344" s="176" t="s">
        <v>2735</v>
      </c>
      <c r="G1344" s="177" t="s">
        <v>272</v>
      </c>
      <c r="H1344" s="178">
        <v>37.200000000000003</v>
      </c>
      <c r="I1344" s="179"/>
      <c r="J1344" s="180">
        <f>ROUND(I1344*H1344,2)</f>
        <v>0</v>
      </c>
      <c r="K1344" s="176" t="s">
        <v>176</v>
      </c>
      <c r="L1344" s="40"/>
      <c r="M1344" s="181" t="s">
        <v>19</v>
      </c>
      <c r="N1344" s="182" t="s">
        <v>45</v>
      </c>
      <c r="O1344" s="65"/>
      <c r="P1344" s="183">
        <f>O1344*H1344</f>
        <v>0</v>
      </c>
      <c r="Q1344" s="183">
        <v>1.5299999999999999E-3</v>
      </c>
      <c r="R1344" s="183">
        <f>Q1344*H1344</f>
        <v>5.6916000000000001E-2</v>
      </c>
      <c r="S1344" s="183">
        <v>0</v>
      </c>
      <c r="T1344" s="184">
        <f>S1344*H1344</f>
        <v>0</v>
      </c>
      <c r="U1344" s="35"/>
      <c r="V1344" s="35"/>
      <c r="W1344" s="35"/>
      <c r="X1344" s="35"/>
      <c r="Y1344" s="35"/>
      <c r="Z1344" s="35"/>
      <c r="AA1344" s="35"/>
      <c r="AB1344" s="35"/>
      <c r="AC1344" s="35"/>
      <c r="AD1344" s="35"/>
      <c r="AE1344" s="35"/>
      <c r="AR1344" s="185" t="s">
        <v>276</v>
      </c>
      <c r="AT1344" s="185" t="s">
        <v>172</v>
      </c>
      <c r="AU1344" s="185" t="s">
        <v>84</v>
      </c>
      <c r="AY1344" s="18" t="s">
        <v>170</v>
      </c>
      <c r="BE1344" s="186">
        <f>IF(N1344="základní",J1344,0)</f>
        <v>0</v>
      </c>
      <c r="BF1344" s="186">
        <f>IF(N1344="snížená",J1344,0)</f>
        <v>0</v>
      </c>
      <c r="BG1344" s="186">
        <f>IF(N1344="zákl. přenesená",J1344,0)</f>
        <v>0</v>
      </c>
      <c r="BH1344" s="186">
        <f>IF(N1344="sníž. přenesená",J1344,0)</f>
        <v>0</v>
      </c>
      <c r="BI1344" s="186">
        <f>IF(N1344="nulová",J1344,0)</f>
        <v>0</v>
      </c>
      <c r="BJ1344" s="18" t="s">
        <v>82</v>
      </c>
      <c r="BK1344" s="186">
        <f>ROUND(I1344*H1344,2)</f>
        <v>0</v>
      </c>
      <c r="BL1344" s="18" t="s">
        <v>276</v>
      </c>
      <c r="BM1344" s="185" t="s">
        <v>4237</v>
      </c>
    </row>
    <row r="1345" spans="1:65" s="2" customFormat="1" ht="39" x14ac:dyDescent="0.2">
      <c r="A1345" s="35"/>
      <c r="B1345" s="36"/>
      <c r="C1345" s="37"/>
      <c r="D1345" s="187" t="s">
        <v>179</v>
      </c>
      <c r="E1345" s="37"/>
      <c r="F1345" s="188" t="s">
        <v>2737</v>
      </c>
      <c r="G1345" s="37"/>
      <c r="H1345" s="37"/>
      <c r="I1345" s="189"/>
      <c r="J1345" s="37"/>
      <c r="K1345" s="37"/>
      <c r="L1345" s="40"/>
      <c r="M1345" s="190"/>
      <c r="N1345" s="191"/>
      <c r="O1345" s="65"/>
      <c r="P1345" s="65"/>
      <c r="Q1345" s="65"/>
      <c r="R1345" s="65"/>
      <c r="S1345" s="65"/>
      <c r="T1345" s="66"/>
      <c r="U1345" s="35"/>
      <c r="V1345" s="35"/>
      <c r="W1345" s="35"/>
      <c r="X1345" s="35"/>
      <c r="Y1345" s="35"/>
      <c r="Z1345" s="35"/>
      <c r="AA1345" s="35"/>
      <c r="AB1345" s="35"/>
      <c r="AC1345" s="35"/>
      <c r="AD1345" s="35"/>
      <c r="AE1345" s="35"/>
      <c r="AT1345" s="18" t="s">
        <v>179</v>
      </c>
      <c r="AU1345" s="18" t="s">
        <v>84</v>
      </c>
    </row>
    <row r="1346" spans="1:65" s="13" customFormat="1" x14ac:dyDescent="0.2">
      <c r="B1346" s="192"/>
      <c r="C1346" s="193"/>
      <c r="D1346" s="187" t="s">
        <v>181</v>
      </c>
      <c r="E1346" s="194" t="s">
        <v>19</v>
      </c>
      <c r="F1346" s="195" t="s">
        <v>4227</v>
      </c>
      <c r="G1346" s="193"/>
      <c r="H1346" s="196">
        <v>20.399999999999999</v>
      </c>
      <c r="I1346" s="197"/>
      <c r="J1346" s="193"/>
      <c r="K1346" s="193"/>
      <c r="L1346" s="198"/>
      <c r="M1346" s="199"/>
      <c r="N1346" s="200"/>
      <c r="O1346" s="200"/>
      <c r="P1346" s="200"/>
      <c r="Q1346" s="200"/>
      <c r="R1346" s="200"/>
      <c r="S1346" s="200"/>
      <c r="T1346" s="201"/>
      <c r="AT1346" s="202" t="s">
        <v>181</v>
      </c>
      <c r="AU1346" s="202" t="s">
        <v>84</v>
      </c>
      <c r="AV1346" s="13" t="s">
        <v>84</v>
      </c>
      <c r="AW1346" s="13" t="s">
        <v>35</v>
      </c>
      <c r="AX1346" s="13" t="s">
        <v>74</v>
      </c>
      <c r="AY1346" s="202" t="s">
        <v>170</v>
      </c>
    </row>
    <row r="1347" spans="1:65" s="13" customFormat="1" x14ac:dyDescent="0.2">
      <c r="B1347" s="192"/>
      <c r="C1347" s="193"/>
      <c r="D1347" s="187" t="s">
        <v>181</v>
      </c>
      <c r="E1347" s="194" t="s">
        <v>19</v>
      </c>
      <c r="F1347" s="195" t="s">
        <v>4228</v>
      </c>
      <c r="G1347" s="193"/>
      <c r="H1347" s="196">
        <v>16.8</v>
      </c>
      <c r="I1347" s="197"/>
      <c r="J1347" s="193"/>
      <c r="K1347" s="193"/>
      <c r="L1347" s="198"/>
      <c r="M1347" s="199"/>
      <c r="N1347" s="200"/>
      <c r="O1347" s="200"/>
      <c r="P1347" s="200"/>
      <c r="Q1347" s="200"/>
      <c r="R1347" s="200"/>
      <c r="S1347" s="200"/>
      <c r="T1347" s="201"/>
      <c r="AT1347" s="202" t="s">
        <v>181</v>
      </c>
      <c r="AU1347" s="202" t="s">
        <v>84</v>
      </c>
      <c r="AV1347" s="13" t="s">
        <v>84</v>
      </c>
      <c r="AW1347" s="13" t="s">
        <v>35</v>
      </c>
      <c r="AX1347" s="13" t="s">
        <v>74</v>
      </c>
      <c r="AY1347" s="202" t="s">
        <v>170</v>
      </c>
    </row>
    <row r="1348" spans="1:65" s="2" customFormat="1" ht="16.5" customHeight="1" x14ac:dyDescent="0.2">
      <c r="A1348" s="35"/>
      <c r="B1348" s="36"/>
      <c r="C1348" s="214" t="s">
        <v>2514</v>
      </c>
      <c r="D1348" s="214" t="s">
        <v>239</v>
      </c>
      <c r="E1348" s="215" t="s">
        <v>4238</v>
      </c>
      <c r="F1348" s="216" t="s">
        <v>4239</v>
      </c>
      <c r="G1348" s="217" t="s">
        <v>439</v>
      </c>
      <c r="H1348" s="218">
        <v>65</v>
      </c>
      <c r="I1348" s="219"/>
      <c r="J1348" s="220">
        <f>ROUND(I1348*H1348,2)</f>
        <v>0</v>
      </c>
      <c r="K1348" s="216" t="s">
        <v>19</v>
      </c>
      <c r="L1348" s="221"/>
      <c r="M1348" s="222" t="s">
        <v>19</v>
      </c>
      <c r="N1348" s="223" t="s">
        <v>45</v>
      </c>
      <c r="O1348" s="65"/>
      <c r="P1348" s="183">
        <f>O1348*H1348</f>
        <v>0</v>
      </c>
      <c r="Q1348" s="183">
        <v>0</v>
      </c>
      <c r="R1348" s="183">
        <f>Q1348*H1348</f>
        <v>0</v>
      </c>
      <c r="S1348" s="183">
        <v>0</v>
      </c>
      <c r="T1348" s="184">
        <f>S1348*H1348</f>
        <v>0</v>
      </c>
      <c r="U1348" s="35"/>
      <c r="V1348" s="35"/>
      <c r="W1348" s="35"/>
      <c r="X1348" s="35"/>
      <c r="Y1348" s="35"/>
      <c r="Z1348" s="35"/>
      <c r="AA1348" s="35"/>
      <c r="AB1348" s="35"/>
      <c r="AC1348" s="35"/>
      <c r="AD1348" s="35"/>
      <c r="AE1348" s="35"/>
      <c r="AR1348" s="185" t="s">
        <v>426</v>
      </c>
      <c r="AT1348" s="185" t="s">
        <v>239</v>
      </c>
      <c r="AU1348" s="185" t="s">
        <v>84</v>
      </c>
      <c r="AY1348" s="18" t="s">
        <v>170</v>
      </c>
      <c r="BE1348" s="186">
        <f>IF(N1348="základní",J1348,0)</f>
        <v>0</v>
      </c>
      <c r="BF1348" s="186">
        <f>IF(N1348="snížená",J1348,0)</f>
        <v>0</v>
      </c>
      <c r="BG1348" s="186">
        <f>IF(N1348="zákl. přenesená",J1348,0)</f>
        <v>0</v>
      </c>
      <c r="BH1348" s="186">
        <f>IF(N1348="sníž. přenesená",J1348,0)</f>
        <v>0</v>
      </c>
      <c r="BI1348" s="186">
        <f>IF(N1348="nulová",J1348,0)</f>
        <v>0</v>
      </c>
      <c r="BJ1348" s="18" t="s">
        <v>82</v>
      </c>
      <c r="BK1348" s="186">
        <f>ROUND(I1348*H1348,2)</f>
        <v>0</v>
      </c>
      <c r="BL1348" s="18" t="s">
        <v>276</v>
      </c>
      <c r="BM1348" s="185" t="s">
        <v>4240</v>
      </c>
    </row>
    <row r="1349" spans="1:65" s="13" customFormat="1" x14ac:dyDescent="0.2">
      <c r="B1349" s="192"/>
      <c r="C1349" s="193"/>
      <c r="D1349" s="187" t="s">
        <v>181</v>
      </c>
      <c r="E1349" s="194" t="s">
        <v>19</v>
      </c>
      <c r="F1349" s="195" t="s">
        <v>4241</v>
      </c>
      <c r="G1349" s="193"/>
      <c r="H1349" s="196">
        <v>65</v>
      </c>
      <c r="I1349" s="197"/>
      <c r="J1349" s="193"/>
      <c r="K1349" s="193"/>
      <c r="L1349" s="198"/>
      <c r="M1349" s="199"/>
      <c r="N1349" s="200"/>
      <c r="O1349" s="200"/>
      <c r="P1349" s="200"/>
      <c r="Q1349" s="200"/>
      <c r="R1349" s="200"/>
      <c r="S1349" s="200"/>
      <c r="T1349" s="201"/>
      <c r="AT1349" s="202" t="s">
        <v>181</v>
      </c>
      <c r="AU1349" s="202" t="s">
        <v>84</v>
      </c>
      <c r="AV1349" s="13" t="s">
        <v>84</v>
      </c>
      <c r="AW1349" s="13" t="s">
        <v>35</v>
      </c>
      <c r="AX1349" s="13" t="s">
        <v>74</v>
      </c>
      <c r="AY1349" s="202" t="s">
        <v>170</v>
      </c>
    </row>
    <row r="1350" spans="1:65" s="2" customFormat="1" ht="24" x14ac:dyDescent="0.2">
      <c r="A1350" s="35"/>
      <c r="B1350" s="36"/>
      <c r="C1350" s="174" t="s">
        <v>2520</v>
      </c>
      <c r="D1350" s="174" t="s">
        <v>172</v>
      </c>
      <c r="E1350" s="175" t="s">
        <v>2745</v>
      </c>
      <c r="F1350" s="176" t="s">
        <v>2746</v>
      </c>
      <c r="G1350" s="177" t="s">
        <v>272</v>
      </c>
      <c r="H1350" s="178">
        <v>48</v>
      </c>
      <c r="I1350" s="179"/>
      <c r="J1350" s="180">
        <f>ROUND(I1350*H1350,2)</f>
        <v>0</v>
      </c>
      <c r="K1350" s="176" t="s">
        <v>176</v>
      </c>
      <c r="L1350" s="40"/>
      <c r="M1350" s="181" t="s">
        <v>19</v>
      </c>
      <c r="N1350" s="182" t="s">
        <v>45</v>
      </c>
      <c r="O1350" s="65"/>
      <c r="P1350" s="183">
        <f>O1350*H1350</f>
        <v>0</v>
      </c>
      <c r="Q1350" s="183">
        <v>1.0200000000000001E-3</v>
      </c>
      <c r="R1350" s="183">
        <f>Q1350*H1350</f>
        <v>4.8960000000000004E-2</v>
      </c>
      <c r="S1350" s="183">
        <v>0</v>
      </c>
      <c r="T1350" s="184">
        <f>S1350*H1350</f>
        <v>0</v>
      </c>
      <c r="U1350" s="35"/>
      <c r="V1350" s="35"/>
      <c r="W1350" s="35"/>
      <c r="X1350" s="35"/>
      <c r="Y1350" s="35"/>
      <c r="Z1350" s="35"/>
      <c r="AA1350" s="35"/>
      <c r="AB1350" s="35"/>
      <c r="AC1350" s="35"/>
      <c r="AD1350" s="35"/>
      <c r="AE1350" s="35"/>
      <c r="AR1350" s="185" t="s">
        <v>276</v>
      </c>
      <c r="AT1350" s="185" t="s">
        <v>172</v>
      </c>
      <c r="AU1350" s="185" t="s">
        <v>84</v>
      </c>
      <c r="AY1350" s="18" t="s">
        <v>170</v>
      </c>
      <c r="BE1350" s="186">
        <f>IF(N1350="základní",J1350,0)</f>
        <v>0</v>
      </c>
      <c r="BF1350" s="186">
        <f>IF(N1350="snížená",J1350,0)</f>
        <v>0</v>
      </c>
      <c r="BG1350" s="186">
        <f>IF(N1350="zákl. přenesená",J1350,0)</f>
        <v>0</v>
      </c>
      <c r="BH1350" s="186">
        <f>IF(N1350="sníž. přenesená",J1350,0)</f>
        <v>0</v>
      </c>
      <c r="BI1350" s="186">
        <f>IF(N1350="nulová",J1350,0)</f>
        <v>0</v>
      </c>
      <c r="BJ1350" s="18" t="s">
        <v>82</v>
      </c>
      <c r="BK1350" s="186">
        <f>ROUND(I1350*H1350,2)</f>
        <v>0</v>
      </c>
      <c r="BL1350" s="18" t="s">
        <v>276</v>
      </c>
      <c r="BM1350" s="185" t="s">
        <v>4242</v>
      </c>
    </row>
    <row r="1351" spans="1:65" s="2" customFormat="1" ht="39" x14ac:dyDescent="0.2">
      <c r="A1351" s="35"/>
      <c r="B1351" s="36"/>
      <c r="C1351" s="37"/>
      <c r="D1351" s="187" t="s">
        <v>179</v>
      </c>
      <c r="E1351" s="37"/>
      <c r="F1351" s="188" t="s">
        <v>2737</v>
      </c>
      <c r="G1351" s="37"/>
      <c r="H1351" s="37"/>
      <c r="I1351" s="189"/>
      <c r="J1351" s="37"/>
      <c r="K1351" s="37"/>
      <c r="L1351" s="40"/>
      <c r="M1351" s="190"/>
      <c r="N1351" s="191"/>
      <c r="O1351" s="65"/>
      <c r="P1351" s="65"/>
      <c r="Q1351" s="65"/>
      <c r="R1351" s="65"/>
      <c r="S1351" s="65"/>
      <c r="T1351" s="66"/>
      <c r="U1351" s="35"/>
      <c r="V1351" s="35"/>
      <c r="W1351" s="35"/>
      <c r="X1351" s="35"/>
      <c r="Y1351" s="35"/>
      <c r="Z1351" s="35"/>
      <c r="AA1351" s="35"/>
      <c r="AB1351" s="35"/>
      <c r="AC1351" s="35"/>
      <c r="AD1351" s="35"/>
      <c r="AE1351" s="35"/>
      <c r="AT1351" s="18" t="s">
        <v>179</v>
      </c>
      <c r="AU1351" s="18" t="s">
        <v>84</v>
      </c>
    </row>
    <row r="1352" spans="1:65" s="13" customFormat="1" x14ac:dyDescent="0.2">
      <c r="B1352" s="192"/>
      <c r="C1352" s="193"/>
      <c r="D1352" s="187" t="s">
        <v>181</v>
      </c>
      <c r="E1352" s="194" t="s">
        <v>19</v>
      </c>
      <c r="F1352" s="195" t="s">
        <v>4229</v>
      </c>
      <c r="G1352" s="193"/>
      <c r="H1352" s="196">
        <v>24</v>
      </c>
      <c r="I1352" s="197"/>
      <c r="J1352" s="193"/>
      <c r="K1352" s="193"/>
      <c r="L1352" s="198"/>
      <c r="M1352" s="199"/>
      <c r="N1352" s="200"/>
      <c r="O1352" s="200"/>
      <c r="P1352" s="200"/>
      <c r="Q1352" s="200"/>
      <c r="R1352" s="200"/>
      <c r="S1352" s="200"/>
      <c r="T1352" s="201"/>
      <c r="AT1352" s="202" t="s">
        <v>181</v>
      </c>
      <c r="AU1352" s="202" t="s">
        <v>84</v>
      </c>
      <c r="AV1352" s="13" t="s">
        <v>84</v>
      </c>
      <c r="AW1352" s="13" t="s">
        <v>35</v>
      </c>
      <c r="AX1352" s="13" t="s">
        <v>74</v>
      </c>
      <c r="AY1352" s="202" t="s">
        <v>170</v>
      </c>
    </row>
    <row r="1353" spans="1:65" s="13" customFormat="1" x14ac:dyDescent="0.2">
      <c r="B1353" s="192"/>
      <c r="C1353" s="193"/>
      <c r="D1353" s="187" t="s">
        <v>181</v>
      </c>
      <c r="E1353" s="194" t="s">
        <v>19</v>
      </c>
      <c r="F1353" s="195" t="s">
        <v>4230</v>
      </c>
      <c r="G1353" s="193"/>
      <c r="H1353" s="196">
        <v>24</v>
      </c>
      <c r="I1353" s="197"/>
      <c r="J1353" s="193"/>
      <c r="K1353" s="193"/>
      <c r="L1353" s="198"/>
      <c r="M1353" s="199"/>
      <c r="N1353" s="200"/>
      <c r="O1353" s="200"/>
      <c r="P1353" s="200"/>
      <c r="Q1353" s="200"/>
      <c r="R1353" s="200"/>
      <c r="S1353" s="200"/>
      <c r="T1353" s="201"/>
      <c r="AT1353" s="202" t="s">
        <v>181</v>
      </c>
      <c r="AU1353" s="202" t="s">
        <v>84</v>
      </c>
      <c r="AV1353" s="13" t="s">
        <v>84</v>
      </c>
      <c r="AW1353" s="13" t="s">
        <v>35</v>
      </c>
      <c r="AX1353" s="13" t="s">
        <v>74</v>
      </c>
      <c r="AY1353" s="202" t="s">
        <v>170</v>
      </c>
    </row>
    <row r="1354" spans="1:65" s="2" customFormat="1" ht="16.5" customHeight="1" x14ac:dyDescent="0.2">
      <c r="A1354" s="35"/>
      <c r="B1354" s="36"/>
      <c r="C1354" s="214" t="s">
        <v>2526</v>
      </c>
      <c r="D1354" s="214" t="s">
        <v>239</v>
      </c>
      <c r="E1354" s="215" t="s">
        <v>4243</v>
      </c>
      <c r="F1354" s="216" t="s">
        <v>4244</v>
      </c>
      <c r="G1354" s="217" t="s">
        <v>439</v>
      </c>
      <c r="H1354" s="218">
        <v>9.3320000000000007</v>
      </c>
      <c r="I1354" s="219"/>
      <c r="J1354" s="220">
        <f>ROUND(I1354*H1354,2)</f>
        <v>0</v>
      </c>
      <c r="K1354" s="216" t="s">
        <v>19</v>
      </c>
      <c r="L1354" s="221"/>
      <c r="M1354" s="222" t="s">
        <v>19</v>
      </c>
      <c r="N1354" s="223" t="s">
        <v>45</v>
      </c>
      <c r="O1354" s="65"/>
      <c r="P1354" s="183">
        <f>O1354*H1354</f>
        <v>0</v>
      </c>
      <c r="Q1354" s="183">
        <v>0</v>
      </c>
      <c r="R1354" s="183">
        <f>Q1354*H1354</f>
        <v>0</v>
      </c>
      <c r="S1354" s="183">
        <v>0</v>
      </c>
      <c r="T1354" s="184">
        <f>S1354*H1354</f>
        <v>0</v>
      </c>
      <c r="U1354" s="35"/>
      <c r="V1354" s="35"/>
      <c r="W1354" s="35"/>
      <c r="X1354" s="35"/>
      <c r="Y1354" s="35"/>
      <c r="Z1354" s="35"/>
      <c r="AA1354" s="35"/>
      <c r="AB1354" s="35"/>
      <c r="AC1354" s="35"/>
      <c r="AD1354" s="35"/>
      <c r="AE1354" s="35"/>
      <c r="AR1354" s="185" t="s">
        <v>426</v>
      </c>
      <c r="AT1354" s="185" t="s">
        <v>239</v>
      </c>
      <c r="AU1354" s="185" t="s">
        <v>84</v>
      </c>
      <c r="AY1354" s="18" t="s">
        <v>170</v>
      </c>
      <c r="BE1354" s="186">
        <f>IF(N1354="základní",J1354,0)</f>
        <v>0</v>
      </c>
      <c r="BF1354" s="186">
        <f>IF(N1354="snížená",J1354,0)</f>
        <v>0</v>
      </c>
      <c r="BG1354" s="186">
        <f>IF(N1354="zákl. přenesená",J1354,0)</f>
        <v>0</v>
      </c>
      <c r="BH1354" s="186">
        <f>IF(N1354="sníž. přenesená",J1354,0)</f>
        <v>0</v>
      </c>
      <c r="BI1354" s="186">
        <f>IF(N1354="nulová",J1354,0)</f>
        <v>0</v>
      </c>
      <c r="BJ1354" s="18" t="s">
        <v>82</v>
      </c>
      <c r="BK1354" s="186">
        <f>ROUND(I1354*H1354,2)</f>
        <v>0</v>
      </c>
      <c r="BL1354" s="18" t="s">
        <v>276</v>
      </c>
      <c r="BM1354" s="185" t="s">
        <v>4245</v>
      </c>
    </row>
    <row r="1355" spans="1:65" s="13" customFormat="1" x14ac:dyDescent="0.2">
      <c r="B1355" s="192"/>
      <c r="C1355" s="193"/>
      <c r="D1355" s="187" t="s">
        <v>181</v>
      </c>
      <c r="E1355" s="194" t="s">
        <v>19</v>
      </c>
      <c r="F1355" s="195" t="s">
        <v>4234</v>
      </c>
      <c r="G1355" s="193"/>
      <c r="H1355" s="196">
        <v>4.1399999999999997</v>
      </c>
      <c r="I1355" s="197"/>
      <c r="J1355" s="193"/>
      <c r="K1355" s="193"/>
      <c r="L1355" s="198"/>
      <c r="M1355" s="199"/>
      <c r="N1355" s="200"/>
      <c r="O1355" s="200"/>
      <c r="P1355" s="200"/>
      <c r="Q1355" s="200"/>
      <c r="R1355" s="200"/>
      <c r="S1355" s="200"/>
      <c r="T1355" s="201"/>
      <c r="AT1355" s="202" t="s">
        <v>181</v>
      </c>
      <c r="AU1355" s="202" t="s">
        <v>84</v>
      </c>
      <c r="AV1355" s="13" t="s">
        <v>84</v>
      </c>
      <c r="AW1355" s="13" t="s">
        <v>35</v>
      </c>
      <c r="AX1355" s="13" t="s">
        <v>74</v>
      </c>
      <c r="AY1355" s="202" t="s">
        <v>170</v>
      </c>
    </row>
    <row r="1356" spans="1:65" s="13" customFormat="1" x14ac:dyDescent="0.2">
      <c r="B1356" s="192"/>
      <c r="C1356" s="193"/>
      <c r="D1356" s="187" t="s">
        <v>181</v>
      </c>
      <c r="E1356" s="194" t="s">
        <v>19</v>
      </c>
      <c r="F1356" s="195" t="s">
        <v>4235</v>
      </c>
      <c r="G1356" s="193"/>
      <c r="H1356" s="196">
        <v>4.3440000000000003</v>
      </c>
      <c r="I1356" s="197"/>
      <c r="J1356" s="193"/>
      <c r="K1356" s="193"/>
      <c r="L1356" s="198"/>
      <c r="M1356" s="199"/>
      <c r="N1356" s="200"/>
      <c r="O1356" s="200"/>
      <c r="P1356" s="200"/>
      <c r="Q1356" s="200"/>
      <c r="R1356" s="200"/>
      <c r="S1356" s="200"/>
      <c r="T1356" s="201"/>
      <c r="AT1356" s="202" t="s">
        <v>181</v>
      </c>
      <c r="AU1356" s="202" t="s">
        <v>84</v>
      </c>
      <c r="AV1356" s="13" t="s">
        <v>84</v>
      </c>
      <c r="AW1356" s="13" t="s">
        <v>35</v>
      </c>
      <c r="AX1356" s="13" t="s">
        <v>74</v>
      </c>
      <c r="AY1356" s="202" t="s">
        <v>170</v>
      </c>
    </row>
    <row r="1357" spans="1:65" s="13" customFormat="1" x14ac:dyDescent="0.2">
      <c r="B1357" s="192"/>
      <c r="C1357" s="193"/>
      <c r="D1357" s="187" t="s">
        <v>181</v>
      </c>
      <c r="E1357" s="193"/>
      <c r="F1357" s="195" t="s">
        <v>4246</v>
      </c>
      <c r="G1357" s="193"/>
      <c r="H1357" s="196">
        <v>9.3320000000000007</v>
      </c>
      <c r="I1357" s="197"/>
      <c r="J1357" s="193"/>
      <c r="K1357" s="193"/>
      <c r="L1357" s="198"/>
      <c r="M1357" s="199"/>
      <c r="N1357" s="200"/>
      <c r="O1357" s="200"/>
      <c r="P1357" s="200"/>
      <c r="Q1357" s="200"/>
      <c r="R1357" s="200"/>
      <c r="S1357" s="200"/>
      <c r="T1357" s="201"/>
      <c r="AT1357" s="202" t="s">
        <v>181</v>
      </c>
      <c r="AU1357" s="202" t="s">
        <v>84</v>
      </c>
      <c r="AV1357" s="13" t="s">
        <v>84</v>
      </c>
      <c r="AW1357" s="13" t="s">
        <v>4</v>
      </c>
      <c r="AX1357" s="13" t="s">
        <v>82</v>
      </c>
      <c r="AY1357" s="202" t="s">
        <v>170</v>
      </c>
    </row>
    <row r="1358" spans="1:65" s="2" customFormat="1" ht="21.75" customHeight="1" x14ac:dyDescent="0.2">
      <c r="A1358" s="35"/>
      <c r="B1358" s="36"/>
      <c r="C1358" s="174" t="s">
        <v>2531</v>
      </c>
      <c r="D1358" s="174" t="s">
        <v>172</v>
      </c>
      <c r="E1358" s="175" t="s">
        <v>2756</v>
      </c>
      <c r="F1358" s="176" t="s">
        <v>2757</v>
      </c>
      <c r="G1358" s="177" t="s">
        <v>272</v>
      </c>
      <c r="H1358" s="178">
        <v>196</v>
      </c>
      <c r="I1358" s="179"/>
      <c r="J1358" s="180">
        <f>ROUND(I1358*H1358,2)</f>
        <v>0</v>
      </c>
      <c r="K1358" s="176" t="s">
        <v>176</v>
      </c>
      <c r="L1358" s="40"/>
      <c r="M1358" s="181" t="s">
        <v>19</v>
      </c>
      <c r="N1358" s="182" t="s">
        <v>45</v>
      </c>
      <c r="O1358" s="65"/>
      <c r="P1358" s="183">
        <f>O1358*H1358</f>
        <v>0</v>
      </c>
      <c r="Q1358" s="183">
        <v>4.2999999999999999E-4</v>
      </c>
      <c r="R1358" s="183">
        <f>Q1358*H1358</f>
        <v>8.4279999999999994E-2</v>
      </c>
      <c r="S1358" s="183">
        <v>0</v>
      </c>
      <c r="T1358" s="184">
        <f>S1358*H1358</f>
        <v>0</v>
      </c>
      <c r="U1358" s="35"/>
      <c r="V1358" s="35"/>
      <c r="W1358" s="35"/>
      <c r="X1358" s="35"/>
      <c r="Y1358" s="35"/>
      <c r="Z1358" s="35"/>
      <c r="AA1358" s="35"/>
      <c r="AB1358" s="35"/>
      <c r="AC1358" s="35"/>
      <c r="AD1358" s="35"/>
      <c r="AE1358" s="35"/>
      <c r="AR1358" s="185" t="s">
        <v>276</v>
      </c>
      <c r="AT1358" s="185" t="s">
        <v>172</v>
      </c>
      <c r="AU1358" s="185" t="s">
        <v>84</v>
      </c>
      <c r="AY1358" s="18" t="s">
        <v>170</v>
      </c>
      <c r="BE1358" s="186">
        <f>IF(N1358="základní",J1358,0)</f>
        <v>0</v>
      </c>
      <c r="BF1358" s="186">
        <f>IF(N1358="snížená",J1358,0)</f>
        <v>0</v>
      </c>
      <c r="BG1358" s="186">
        <f>IF(N1358="zákl. přenesená",J1358,0)</f>
        <v>0</v>
      </c>
      <c r="BH1358" s="186">
        <f>IF(N1358="sníž. přenesená",J1358,0)</f>
        <v>0</v>
      </c>
      <c r="BI1358" s="186">
        <f>IF(N1358="nulová",J1358,0)</f>
        <v>0</v>
      </c>
      <c r="BJ1358" s="18" t="s">
        <v>82</v>
      </c>
      <c r="BK1358" s="186">
        <f>ROUND(I1358*H1358,2)</f>
        <v>0</v>
      </c>
      <c r="BL1358" s="18" t="s">
        <v>276</v>
      </c>
      <c r="BM1358" s="185" t="s">
        <v>4247</v>
      </c>
    </row>
    <row r="1359" spans="1:65" s="13" customFormat="1" x14ac:dyDescent="0.2">
      <c r="B1359" s="192"/>
      <c r="C1359" s="193"/>
      <c r="D1359" s="187" t="s">
        <v>181</v>
      </c>
      <c r="E1359" s="194" t="s">
        <v>19</v>
      </c>
      <c r="F1359" s="195" t="s">
        <v>4248</v>
      </c>
      <c r="G1359" s="193"/>
      <c r="H1359" s="196">
        <v>196</v>
      </c>
      <c r="I1359" s="197"/>
      <c r="J1359" s="193"/>
      <c r="K1359" s="193"/>
      <c r="L1359" s="198"/>
      <c r="M1359" s="199"/>
      <c r="N1359" s="200"/>
      <c r="O1359" s="200"/>
      <c r="P1359" s="200"/>
      <c r="Q1359" s="200"/>
      <c r="R1359" s="200"/>
      <c r="S1359" s="200"/>
      <c r="T1359" s="201"/>
      <c r="AT1359" s="202" t="s">
        <v>181</v>
      </c>
      <c r="AU1359" s="202" t="s">
        <v>84</v>
      </c>
      <c r="AV1359" s="13" t="s">
        <v>84</v>
      </c>
      <c r="AW1359" s="13" t="s">
        <v>35</v>
      </c>
      <c r="AX1359" s="13" t="s">
        <v>74</v>
      </c>
      <c r="AY1359" s="202" t="s">
        <v>170</v>
      </c>
    </row>
    <row r="1360" spans="1:65" s="2" customFormat="1" ht="16.5" customHeight="1" x14ac:dyDescent="0.2">
      <c r="A1360" s="35"/>
      <c r="B1360" s="36"/>
      <c r="C1360" s="214" t="s">
        <v>2535</v>
      </c>
      <c r="D1360" s="214" t="s">
        <v>239</v>
      </c>
      <c r="E1360" s="215" t="s">
        <v>4249</v>
      </c>
      <c r="F1360" s="216" t="s">
        <v>4250</v>
      </c>
      <c r="G1360" s="217" t="s">
        <v>439</v>
      </c>
      <c r="H1360" s="218">
        <v>334</v>
      </c>
      <c r="I1360" s="219"/>
      <c r="J1360" s="220">
        <f>ROUND(I1360*H1360,2)</f>
        <v>0</v>
      </c>
      <c r="K1360" s="216" t="s">
        <v>19</v>
      </c>
      <c r="L1360" s="221"/>
      <c r="M1360" s="222" t="s">
        <v>19</v>
      </c>
      <c r="N1360" s="223" t="s">
        <v>45</v>
      </c>
      <c r="O1360" s="65"/>
      <c r="P1360" s="183">
        <f>O1360*H1360</f>
        <v>0</v>
      </c>
      <c r="Q1360" s="183">
        <v>0</v>
      </c>
      <c r="R1360" s="183">
        <f>Q1360*H1360</f>
        <v>0</v>
      </c>
      <c r="S1360" s="183">
        <v>0</v>
      </c>
      <c r="T1360" s="184">
        <f>S1360*H1360</f>
        <v>0</v>
      </c>
      <c r="U1360" s="35"/>
      <c r="V1360" s="35"/>
      <c r="W1360" s="35"/>
      <c r="X1360" s="35"/>
      <c r="Y1360" s="35"/>
      <c r="Z1360" s="35"/>
      <c r="AA1360" s="35"/>
      <c r="AB1360" s="35"/>
      <c r="AC1360" s="35"/>
      <c r="AD1360" s="35"/>
      <c r="AE1360" s="35"/>
      <c r="AR1360" s="185" t="s">
        <v>426</v>
      </c>
      <c r="AT1360" s="185" t="s">
        <v>239</v>
      </c>
      <c r="AU1360" s="185" t="s">
        <v>84</v>
      </c>
      <c r="AY1360" s="18" t="s">
        <v>170</v>
      </c>
      <c r="BE1360" s="186">
        <f>IF(N1360="základní",J1360,0)</f>
        <v>0</v>
      </c>
      <c r="BF1360" s="186">
        <f>IF(N1360="snížená",J1360,0)</f>
        <v>0</v>
      </c>
      <c r="BG1360" s="186">
        <f>IF(N1360="zákl. přenesená",J1360,0)</f>
        <v>0</v>
      </c>
      <c r="BH1360" s="186">
        <f>IF(N1360="sníž. přenesená",J1360,0)</f>
        <v>0</v>
      </c>
      <c r="BI1360" s="186">
        <f>IF(N1360="nulová",J1360,0)</f>
        <v>0</v>
      </c>
      <c r="BJ1360" s="18" t="s">
        <v>82</v>
      </c>
      <c r="BK1360" s="186">
        <f>ROUND(I1360*H1360,2)</f>
        <v>0</v>
      </c>
      <c r="BL1360" s="18" t="s">
        <v>276</v>
      </c>
      <c r="BM1360" s="185" t="s">
        <v>4251</v>
      </c>
    </row>
    <row r="1361" spans="1:65" s="13" customFormat="1" x14ac:dyDescent="0.2">
      <c r="B1361" s="192"/>
      <c r="C1361" s="193"/>
      <c r="D1361" s="187" t="s">
        <v>181</v>
      </c>
      <c r="E1361" s="194" t="s">
        <v>19</v>
      </c>
      <c r="F1361" s="195" t="s">
        <v>4252</v>
      </c>
      <c r="G1361" s="193"/>
      <c r="H1361" s="196">
        <v>334</v>
      </c>
      <c r="I1361" s="197"/>
      <c r="J1361" s="193"/>
      <c r="K1361" s="193"/>
      <c r="L1361" s="198"/>
      <c r="M1361" s="199"/>
      <c r="N1361" s="200"/>
      <c r="O1361" s="200"/>
      <c r="P1361" s="200"/>
      <c r="Q1361" s="200"/>
      <c r="R1361" s="200"/>
      <c r="S1361" s="200"/>
      <c r="T1361" s="201"/>
      <c r="AT1361" s="202" t="s">
        <v>181</v>
      </c>
      <c r="AU1361" s="202" t="s">
        <v>84</v>
      </c>
      <c r="AV1361" s="13" t="s">
        <v>84</v>
      </c>
      <c r="AW1361" s="13" t="s">
        <v>35</v>
      </c>
      <c r="AX1361" s="13" t="s">
        <v>74</v>
      </c>
      <c r="AY1361" s="202" t="s">
        <v>170</v>
      </c>
    </row>
    <row r="1362" spans="1:65" s="2" customFormat="1" ht="24" x14ac:dyDescent="0.2">
      <c r="A1362" s="35"/>
      <c r="B1362" s="36"/>
      <c r="C1362" s="174" t="s">
        <v>2540</v>
      </c>
      <c r="D1362" s="174" t="s">
        <v>172</v>
      </c>
      <c r="E1362" s="175" t="s">
        <v>4253</v>
      </c>
      <c r="F1362" s="176" t="s">
        <v>4254</v>
      </c>
      <c r="G1362" s="177" t="s">
        <v>272</v>
      </c>
      <c r="H1362" s="178">
        <v>14.191000000000001</v>
      </c>
      <c r="I1362" s="179"/>
      <c r="J1362" s="180">
        <f>ROUND(I1362*H1362,2)</f>
        <v>0</v>
      </c>
      <c r="K1362" s="176" t="s">
        <v>176</v>
      </c>
      <c r="L1362" s="40"/>
      <c r="M1362" s="181" t="s">
        <v>19</v>
      </c>
      <c r="N1362" s="182" t="s">
        <v>45</v>
      </c>
      <c r="O1362" s="65"/>
      <c r="P1362" s="183">
        <f>O1362*H1362</f>
        <v>0</v>
      </c>
      <c r="Q1362" s="183">
        <v>4.2999999999999999E-4</v>
      </c>
      <c r="R1362" s="183">
        <f>Q1362*H1362</f>
        <v>6.1021299999999999E-3</v>
      </c>
      <c r="S1362" s="183">
        <v>0</v>
      </c>
      <c r="T1362" s="184">
        <f>S1362*H1362</f>
        <v>0</v>
      </c>
      <c r="U1362" s="35"/>
      <c r="V1362" s="35"/>
      <c r="W1362" s="35"/>
      <c r="X1362" s="35"/>
      <c r="Y1362" s="35"/>
      <c r="Z1362" s="35"/>
      <c r="AA1362" s="35"/>
      <c r="AB1362" s="35"/>
      <c r="AC1362" s="35"/>
      <c r="AD1362" s="35"/>
      <c r="AE1362" s="35"/>
      <c r="AR1362" s="185" t="s">
        <v>276</v>
      </c>
      <c r="AT1362" s="185" t="s">
        <v>172</v>
      </c>
      <c r="AU1362" s="185" t="s">
        <v>84</v>
      </c>
      <c r="AY1362" s="18" t="s">
        <v>170</v>
      </c>
      <c r="BE1362" s="186">
        <f>IF(N1362="základní",J1362,0)</f>
        <v>0</v>
      </c>
      <c r="BF1362" s="186">
        <f>IF(N1362="snížená",J1362,0)</f>
        <v>0</v>
      </c>
      <c r="BG1362" s="186">
        <f>IF(N1362="zákl. přenesená",J1362,0)</f>
        <v>0</v>
      </c>
      <c r="BH1362" s="186">
        <f>IF(N1362="sníž. přenesená",J1362,0)</f>
        <v>0</v>
      </c>
      <c r="BI1362" s="186">
        <f>IF(N1362="nulová",J1362,0)</f>
        <v>0</v>
      </c>
      <c r="BJ1362" s="18" t="s">
        <v>82</v>
      </c>
      <c r="BK1362" s="186">
        <f>ROUND(I1362*H1362,2)</f>
        <v>0</v>
      </c>
      <c r="BL1362" s="18" t="s">
        <v>276</v>
      </c>
      <c r="BM1362" s="185" t="s">
        <v>4255</v>
      </c>
    </row>
    <row r="1363" spans="1:65" s="13" customFormat="1" x14ac:dyDescent="0.2">
      <c r="B1363" s="192"/>
      <c r="C1363" s="193"/>
      <c r="D1363" s="187" t="s">
        <v>181</v>
      </c>
      <c r="E1363" s="194" t="s">
        <v>19</v>
      </c>
      <c r="F1363" s="195" t="s">
        <v>4256</v>
      </c>
      <c r="G1363" s="193"/>
      <c r="H1363" s="196">
        <v>7.8630000000000004</v>
      </c>
      <c r="I1363" s="197"/>
      <c r="J1363" s="193"/>
      <c r="K1363" s="193"/>
      <c r="L1363" s="198"/>
      <c r="M1363" s="199"/>
      <c r="N1363" s="200"/>
      <c r="O1363" s="200"/>
      <c r="P1363" s="200"/>
      <c r="Q1363" s="200"/>
      <c r="R1363" s="200"/>
      <c r="S1363" s="200"/>
      <c r="T1363" s="201"/>
      <c r="AT1363" s="202" t="s">
        <v>181</v>
      </c>
      <c r="AU1363" s="202" t="s">
        <v>84</v>
      </c>
      <c r="AV1363" s="13" t="s">
        <v>84</v>
      </c>
      <c r="AW1363" s="13" t="s">
        <v>35</v>
      </c>
      <c r="AX1363" s="13" t="s">
        <v>74</v>
      </c>
      <c r="AY1363" s="202" t="s">
        <v>170</v>
      </c>
    </row>
    <row r="1364" spans="1:65" s="13" customFormat="1" x14ac:dyDescent="0.2">
      <c r="B1364" s="192"/>
      <c r="C1364" s="193"/>
      <c r="D1364" s="187" t="s">
        <v>181</v>
      </c>
      <c r="E1364" s="194" t="s">
        <v>19</v>
      </c>
      <c r="F1364" s="195" t="s">
        <v>4257</v>
      </c>
      <c r="G1364" s="193"/>
      <c r="H1364" s="196">
        <v>6.3280000000000003</v>
      </c>
      <c r="I1364" s="197"/>
      <c r="J1364" s="193"/>
      <c r="K1364" s="193"/>
      <c r="L1364" s="198"/>
      <c r="M1364" s="199"/>
      <c r="N1364" s="200"/>
      <c r="O1364" s="200"/>
      <c r="P1364" s="200"/>
      <c r="Q1364" s="200"/>
      <c r="R1364" s="200"/>
      <c r="S1364" s="200"/>
      <c r="T1364" s="201"/>
      <c r="AT1364" s="202" t="s">
        <v>181</v>
      </c>
      <c r="AU1364" s="202" t="s">
        <v>84</v>
      </c>
      <c r="AV1364" s="13" t="s">
        <v>84</v>
      </c>
      <c r="AW1364" s="13" t="s">
        <v>35</v>
      </c>
      <c r="AX1364" s="13" t="s">
        <v>74</v>
      </c>
      <c r="AY1364" s="202" t="s">
        <v>170</v>
      </c>
    </row>
    <row r="1365" spans="1:65" s="2" customFormat="1" ht="16.5" customHeight="1" x14ac:dyDescent="0.2">
      <c r="A1365" s="35"/>
      <c r="B1365" s="36"/>
      <c r="C1365" s="214" t="s">
        <v>2544</v>
      </c>
      <c r="D1365" s="214" t="s">
        <v>239</v>
      </c>
      <c r="E1365" s="215" t="s">
        <v>4258</v>
      </c>
      <c r="F1365" s="216" t="s">
        <v>4259</v>
      </c>
      <c r="G1365" s="217" t="s">
        <v>439</v>
      </c>
      <c r="H1365" s="218">
        <v>50</v>
      </c>
      <c r="I1365" s="219"/>
      <c r="J1365" s="220">
        <f>ROUND(I1365*H1365,2)</f>
        <v>0</v>
      </c>
      <c r="K1365" s="216" t="s">
        <v>19</v>
      </c>
      <c r="L1365" s="221"/>
      <c r="M1365" s="222" t="s">
        <v>19</v>
      </c>
      <c r="N1365" s="223" t="s">
        <v>45</v>
      </c>
      <c r="O1365" s="65"/>
      <c r="P1365" s="183">
        <f>O1365*H1365</f>
        <v>0</v>
      </c>
      <c r="Q1365" s="183">
        <v>0</v>
      </c>
      <c r="R1365" s="183">
        <f>Q1365*H1365</f>
        <v>0</v>
      </c>
      <c r="S1365" s="183">
        <v>0</v>
      </c>
      <c r="T1365" s="184">
        <f>S1365*H1365</f>
        <v>0</v>
      </c>
      <c r="U1365" s="35"/>
      <c r="V1365" s="35"/>
      <c r="W1365" s="35"/>
      <c r="X1365" s="35"/>
      <c r="Y1365" s="35"/>
      <c r="Z1365" s="35"/>
      <c r="AA1365" s="35"/>
      <c r="AB1365" s="35"/>
      <c r="AC1365" s="35"/>
      <c r="AD1365" s="35"/>
      <c r="AE1365" s="35"/>
      <c r="AR1365" s="185" t="s">
        <v>426</v>
      </c>
      <c r="AT1365" s="185" t="s">
        <v>239</v>
      </c>
      <c r="AU1365" s="185" t="s">
        <v>84</v>
      </c>
      <c r="AY1365" s="18" t="s">
        <v>170</v>
      </c>
      <c r="BE1365" s="186">
        <f>IF(N1365="základní",J1365,0)</f>
        <v>0</v>
      </c>
      <c r="BF1365" s="186">
        <f>IF(N1365="snížená",J1365,0)</f>
        <v>0</v>
      </c>
      <c r="BG1365" s="186">
        <f>IF(N1365="zákl. přenesená",J1365,0)</f>
        <v>0</v>
      </c>
      <c r="BH1365" s="186">
        <f>IF(N1365="sníž. přenesená",J1365,0)</f>
        <v>0</v>
      </c>
      <c r="BI1365" s="186">
        <f>IF(N1365="nulová",J1365,0)</f>
        <v>0</v>
      </c>
      <c r="BJ1365" s="18" t="s">
        <v>82</v>
      </c>
      <c r="BK1365" s="186">
        <f>ROUND(I1365*H1365,2)</f>
        <v>0</v>
      </c>
      <c r="BL1365" s="18" t="s">
        <v>276</v>
      </c>
      <c r="BM1365" s="185" t="s">
        <v>4260</v>
      </c>
    </row>
    <row r="1366" spans="1:65" s="13" customFormat="1" x14ac:dyDescent="0.2">
      <c r="B1366" s="192"/>
      <c r="C1366" s="193"/>
      <c r="D1366" s="187" t="s">
        <v>181</v>
      </c>
      <c r="E1366" s="194" t="s">
        <v>19</v>
      </c>
      <c r="F1366" s="195" t="s">
        <v>4261</v>
      </c>
      <c r="G1366" s="193"/>
      <c r="H1366" s="196">
        <v>50</v>
      </c>
      <c r="I1366" s="197"/>
      <c r="J1366" s="193"/>
      <c r="K1366" s="193"/>
      <c r="L1366" s="198"/>
      <c r="M1366" s="199"/>
      <c r="N1366" s="200"/>
      <c r="O1366" s="200"/>
      <c r="P1366" s="200"/>
      <c r="Q1366" s="200"/>
      <c r="R1366" s="200"/>
      <c r="S1366" s="200"/>
      <c r="T1366" s="201"/>
      <c r="AT1366" s="202" t="s">
        <v>181</v>
      </c>
      <c r="AU1366" s="202" t="s">
        <v>84</v>
      </c>
      <c r="AV1366" s="13" t="s">
        <v>84</v>
      </c>
      <c r="AW1366" s="13" t="s">
        <v>35</v>
      </c>
      <c r="AX1366" s="13" t="s">
        <v>74</v>
      </c>
      <c r="AY1366" s="202" t="s">
        <v>170</v>
      </c>
    </row>
    <row r="1367" spans="1:65" s="2" customFormat="1" ht="24" x14ac:dyDescent="0.2">
      <c r="A1367" s="35"/>
      <c r="B1367" s="36"/>
      <c r="C1367" s="174" t="s">
        <v>2548</v>
      </c>
      <c r="D1367" s="174" t="s">
        <v>172</v>
      </c>
      <c r="E1367" s="175" t="s">
        <v>4262</v>
      </c>
      <c r="F1367" s="176" t="s">
        <v>4263</v>
      </c>
      <c r="G1367" s="177" t="s">
        <v>248</v>
      </c>
      <c r="H1367" s="178">
        <v>246.798</v>
      </c>
      <c r="I1367" s="179"/>
      <c r="J1367" s="180">
        <f>ROUND(I1367*H1367,2)</f>
        <v>0</v>
      </c>
      <c r="K1367" s="176" t="s">
        <v>176</v>
      </c>
      <c r="L1367" s="40"/>
      <c r="M1367" s="181" t="s">
        <v>19</v>
      </c>
      <c r="N1367" s="182" t="s">
        <v>45</v>
      </c>
      <c r="O1367" s="65"/>
      <c r="P1367" s="183">
        <f>O1367*H1367</f>
        <v>0</v>
      </c>
      <c r="Q1367" s="183">
        <v>8.9999999999999993E-3</v>
      </c>
      <c r="R1367" s="183">
        <f>Q1367*H1367</f>
        <v>2.2211819999999998</v>
      </c>
      <c r="S1367" s="183">
        <v>0</v>
      </c>
      <c r="T1367" s="184">
        <f>S1367*H1367</f>
        <v>0</v>
      </c>
      <c r="U1367" s="35"/>
      <c r="V1367" s="35"/>
      <c r="W1367" s="35"/>
      <c r="X1367" s="35"/>
      <c r="Y1367" s="35"/>
      <c r="Z1367" s="35"/>
      <c r="AA1367" s="35"/>
      <c r="AB1367" s="35"/>
      <c r="AC1367" s="35"/>
      <c r="AD1367" s="35"/>
      <c r="AE1367" s="35"/>
      <c r="AR1367" s="185" t="s">
        <v>276</v>
      </c>
      <c r="AT1367" s="185" t="s">
        <v>172</v>
      </c>
      <c r="AU1367" s="185" t="s">
        <v>84</v>
      </c>
      <c r="AY1367" s="18" t="s">
        <v>170</v>
      </c>
      <c r="BE1367" s="186">
        <f>IF(N1367="základní",J1367,0)</f>
        <v>0</v>
      </c>
      <c r="BF1367" s="186">
        <f>IF(N1367="snížená",J1367,0)</f>
        <v>0</v>
      </c>
      <c r="BG1367" s="186">
        <f>IF(N1367="zákl. přenesená",J1367,0)</f>
        <v>0</v>
      </c>
      <c r="BH1367" s="186">
        <f>IF(N1367="sníž. přenesená",J1367,0)</f>
        <v>0</v>
      </c>
      <c r="BI1367" s="186">
        <f>IF(N1367="nulová",J1367,0)</f>
        <v>0</v>
      </c>
      <c r="BJ1367" s="18" t="s">
        <v>82</v>
      </c>
      <c r="BK1367" s="186">
        <f>ROUND(I1367*H1367,2)</f>
        <v>0</v>
      </c>
      <c r="BL1367" s="18" t="s">
        <v>276</v>
      </c>
      <c r="BM1367" s="185" t="s">
        <v>4264</v>
      </c>
    </row>
    <row r="1368" spans="1:65" s="2" customFormat="1" ht="29.25" x14ac:dyDescent="0.2">
      <c r="A1368" s="35"/>
      <c r="B1368" s="36"/>
      <c r="C1368" s="37"/>
      <c r="D1368" s="187" t="s">
        <v>179</v>
      </c>
      <c r="E1368" s="37"/>
      <c r="F1368" s="188" t="s">
        <v>2922</v>
      </c>
      <c r="G1368" s="37"/>
      <c r="H1368" s="37"/>
      <c r="I1368" s="189"/>
      <c r="J1368" s="37"/>
      <c r="K1368" s="37"/>
      <c r="L1368" s="40"/>
      <c r="M1368" s="190"/>
      <c r="N1368" s="191"/>
      <c r="O1368" s="65"/>
      <c r="P1368" s="65"/>
      <c r="Q1368" s="65"/>
      <c r="R1368" s="65"/>
      <c r="S1368" s="65"/>
      <c r="T1368" s="66"/>
      <c r="U1368" s="35"/>
      <c r="V1368" s="35"/>
      <c r="W1368" s="35"/>
      <c r="X1368" s="35"/>
      <c r="Y1368" s="35"/>
      <c r="Z1368" s="35"/>
      <c r="AA1368" s="35"/>
      <c r="AB1368" s="35"/>
      <c r="AC1368" s="35"/>
      <c r="AD1368" s="35"/>
      <c r="AE1368" s="35"/>
      <c r="AT1368" s="18" t="s">
        <v>179</v>
      </c>
      <c r="AU1368" s="18" t="s">
        <v>84</v>
      </c>
    </row>
    <row r="1369" spans="1:65" s="13" customFormat="1" x14ac:dyDescent="0.2">
      <c r="B1369" s="192"/>
      <c r="C1369" s="193"/>
      <c r="D1369" s="187" t="s">
        <v>181</v>
      </c>
      <c r="E1369" s="194" t="s">
        <v>19</v>
      </c>
      <c r="F1369" s="195" t="s">
        <v>4265</v>
      </c>
      <c r="G1369" s="193"/>
      <c r="H1369" s="196">
        <v>129.28</v>
      </c>
      <c r="I1369" s="197"/>
      <c r="J1369" s="193"/>
      <c r="K1369" s="193"/>
      <c r="L1369" s="198"/>
      <c r="M1369" s="199"/>
      <c r="N1369" s="200"/>
      <c r="O1369" s="200"/>
      <c r="P1369" s="200"/>
      <c r="Q1369" s="200"/>
      <c r="R1369" s="200"/>
      <c r="S1369" s="200"/>
      <c r="T1369" s="201"/>
      <c r="AT1369" s="202" t="s">
        <v>181</v>
      </c>
      <c r="AU1369" s="202" t="s">
        <v>84</v>
      </c>
      <c r="AV1369" s="13" t="s">
        <v>84</v>
      </c>
      <c r="AW1369" s="13" t="s">
        <v>35</v>
      </c>
      <c r="AX1369" s="13" t="s">
        <v>74</v>
      </c>
      <c r="AY1369" s="202" t="s">
        <v>170</v>
      </c>
    </row>
    <row r="1370" spans="1:65" s="13" customFormat="1" x14ac:dyDescent="0.2">
      <c r="B1370" s="192"/>
      <c r="C1370" s="193"/>
      <c r="D1370" s="187" t="s">
        <v>181</v>
      </c>
      <c r="E1370" s="194" t="s">
        <v>19</v>
      </c>
      <c r="F1370" s="195" t="s">
        <v>4266</v>
      </c>
      <c r="G1370" s="193"/>
      <c r="H1370" s="196">
        <v>95.537999999999997</v>
      </c>
      <c r="I1370" s="197"/>
      <c r="J1370" s="193"/>
      <c r="K1370" s="193"/>
      <c r="L1370" s="198"/>
      <c r="M1370" s="199"/>
      <c r="N1370" s="200"/>
      <c r="O1370" s="200"/>
      <c r="P1370" s="200"/>
      <c r="Q1370" s="200"/>
      <c r="R1370" s="200"/>
      <c r="S1370" s="200"/>
      <c r="T1370" s="201"/>
      <c r="AT1370" s="202" t="s">
        <v>181</v>
      </c>
      <c r="AU1370" s="202" t="s">
        <v>84</v>
      </c>
      <c r="AV1370" s="13" t="s">
        <v>84</v>
      </c>
      <c r="AW1370" s="13" t="s">
        <v>35</v>
      </c>
      <c r="AX1370" s="13" t="s">
        <v>74</v>
      </c>
      <c r="AY1370" s="202" t="s">
        <v>170</v>
      </c>
    </row>
    <row r="1371" spans="1:65" s="13" customFormat="1" x14ac:dyDescent="0.2">
      <c r="B1371" s="192"/>
      <c r="C1371" s="193"/>
      <c r="D1371" s="187" t="s">
        <v>181</v>
      </c>
      <c r="E1371" s="194" t="s">
        <v>19</v>
      </c>
      <c r="F1371" s="195" t="s">
        <v>4267</v>
      </c>
      <c r="G1371" s="193"/>
      <c r="H1371" s="196">
        <v>21.98</v>
      </c>
      <c r="I1371" s="197"/>
      <c r="J1371" s="193"/>
      <c r="K1371" s="193"/>
      <c r="L1371" s="198"/>
      <c r="M1371" s="199"/>
      <c r="N1371" s="200"/>
      <c r="O1371" s="200"/>
      <c r="P1371" s="200"/>
      <c r="Q1371" s="200"/>
      <c r="R1371" s="200"/>
      <c r="S1371" s="200"/>
      <c r="T1371" s="201"/>
      <c r="AT1371" s="202" t="s">
        <v>181</v>
      </c>
      <c r="AU1371" s="202" t="s">
        <v>84</v>
      </c>
      <c r="AV1371" s="13" t="s">
        <v>84</v>
      </c>
      <c r="AW1371" s="13" t="s">
        <v>35</v>
      </c>
      <c r="AX1371" s="13" t="s">
        <v>74</v>
      </c>
      <c r="AY1371" s="202" t="s">
        <v>170</v>
      </c>
    </row>
    <row r="1372" spans="1:65" s="2" customFormat="1" ht="16.5" customHeight="1" x14ac:dyDescent="0.2">
      <c r="A1372" s="35"/>
      <c r="B1372" s="36"/>
      <c r="C1372" s="214" t="s">
        <v>2552</v>
      </c>
      <c r="D1372" s="214" t="s">
        <v>239</v>
      </c>
      <c r="E1372" s="215" t="s">
        <v>4243</v>
      </c>
      <c r="F1372" s="216" t="s">
        <v>4244</v>
      </c>
      <c r="G1372" s="217" t="s">
        <v>439</v>
      </c>
      <c r="H1372" s="218">
        <v>271.47800000000001</v>
      </c>
      <c r="I1372" s="219"/>
      <c r="J1372" s="220">
        <f>ROUND(I1372*H1372,2)</f>
        <v>0</v>
      </c>
      <c r="K1372" s="216" t="s">
        <v>19</v>
      </c>
      <c r="L1372" s="221"/>
      <c r="M1372" s="222" t="s">
        <v>19</v>
      </c>
      <c r="N1372" s="223" t="s">
        <v>45</v>
      </c>
      <c r="O1372" s="65"/>
      <c r="P1372" s="183">
        <f>O1372*H1372</f>
        <v>0</v>
      </c>
      <c r="Q1372" s="183">
        <v>0</v>
      </c>
      <c r="R1372" s="183">
        <f>Q1372*H1372</f>
        <v>0</v>
      </c>
      <c r="S1372" s="183">
        <v>0</v>
      </c>
      <c r="T1372" s="184">
        <f>S1372*H1372</f>
        <v>0</v>
      </c>
      <c r="U1372" s="35"/>
      <c r="V1372" s="35"/>
      <c r="W1372" s="35"/>
      <c r="X1372" s="35"/>
      <c r="Y1372" s="35"/>
      <c r="Z1372" s="35"/>
      <c r="AA1372" s="35"/>
      <c r="AB1372" s="35"/>
      <c r="AC1372" s="35"/>
      <c r="AD1372" s="35"/>
      <c r="AE1372" s="35"/>
      <c r="AR1372" s="185" t="s">
        <v>426</v>
      </c>
      <c r="AT1372" s="185" t="s">
        <v>239</v>
      </c>
      <c r="AU1372" s="185" t="s">
        <v>84</v>
      </c>
      <c r="AY1372" s="18" t="s">
        <v>170</v>
      </c>
      <c r="BE1372" s="186">
        <f>IF(N1372="základní",J1372,0)</f>
        <v>0</v>
      </c>
      <c r="BF1372" s="186">
        <f>IF(N1372="snížená",J1372,0)</f>
        <v>0</v>
      </c>
      <c r="BG1372" s="186">
        <f>IF(N1372="zákl. přenesená",J1372,0)</f>
        <v>0</v>
      </c>
      <c r="BH1372" s="186">
        <f>IF(N1372="sníž. přenesená",J1372,0)</f>
        <v>0</v>
      </c>
      <c r="BI1372" s="186">
        <f>IF(N1372="nulová",J1372,0)</f>
        <v>0</v>
      </c>
      <c r="BJ1372" s="18" t="s">
        <v>82</v>
      </c>
      <c r="BK1372" s="186">
        <f>ROUND(I1372*H1372,2)</f>
        <v>0</v>
      </c>
      <c r="BL1372" s="18" t="s">
        <v>276</v>
      </c>
      <c r="BM1372" s="185" t="s">
        <v>4268</v>
      </c>
    </row>
    <row r="1373" spans="1:65" s="13" customFormat="1" x14ac:dyDescent="0.2">
      <c r="B1373" s="192"/>
      <c r="C1373" s="193"/>
      <c r="D1373" s="187" t="s">
        <v>181</v>
      </c>
      <c r="E1373" s="193"/>
      <c r="F1373" s="195" t="s">
        <v>4269</v>
      </c>
      <c r="G1373" s="193"/>
      <c r="H1373" s="196">
        <v>271.47800000000001</v>
      </c>
      <c r="I1373" s="197"/>
      <c r="J1373" s="193"/>
      <c r="K1373" s="193"/>
      <c r="L1373" s="198"/>
      <c r="M1373" s="199"/>
      <c r="N1373" s="200"/>
      <c r="O1373" s="200"/>
      <c r="P1373" s="200"/>
      <c r="Q1373" s="200"/>
      <c r="R1373" s="200"/>
      <c r="S1373" s="200"/>
      <c r="T1373" s="201"/>
      <c r="AT1373" s="202" t="s">
        <v>181</v>
      </c>
      <c r="AU1373" s="202" t="s">
        <v>84</v>
      </c>
      <c r="AV1373" s="13" t="s">
        <v>84</v>
      </c>
      <c r="AW1373" s="13" t="s">
        <v>4</v>
      </c>
      <c r="AX1373" s="13" t="s">
        <v>82</v>
      </c>
      <c r="AY1373" s="202" t="s">
        <v>170</v>
      </c>
    </row>
    <row r="1374" spans="1:65" s="2" customFormat="1" ht="24" x14ac:dyDescent="0.2">
      <c r="A1374" s="35"/>
      <c r="B1374" s="36"/>
      <c r="C1374" s="174" t="s">
        <v>2556</v>
      </c>
      <c r="D1374" s="174" t="s">
        <v>172</v>
      </c>
      <c r="E1374" s="175" t="s">
        <v>4270</v>
      </c>
      <c r="F1374" s="176" t="s">
        <v>4271</v>
      </c>
      <c r="G1374" s="177" t="s">
        <v>248</v>
      </c>
      <c r="H1374" s="178">
        <v>9.42</v>
      </c>
      <c r="I1374" s="179"/>
      <c r="J1374" s="180">
        <f>ROUND(I1374*H1374,2)</f>
        <v>0</v>
      </c>
      <c r="K1374" s="176" t="s">
        <v>176</v>
      </c>
      <c r="L1374" s="40"/>
      <c r="M1374" s="181" t="s">
        <v>19</v>
      </c>
      <c r="N1374" s="182" t="s">
        <v>45</v>
      </c>
      <c r="O1374" s="65"/>
      <c r="P1374" s="183">
        <f>O1374*H1374</f>
        <v>0</v>
      </c>
      <c r="Q1374" s="183">
        <v>0</v>
      </c>
      <c r="R1374" s="183">
        <f>Q1374*H1374</f>
        <v>0</v>
      </c>
      <c r="S1374" s="183">
        <v>0</v>
      </c>
      <c r="T1374" s="184">
        <f>S1374*H1374</f>
        <v>0</v>
      </c>
      <c r="U1374" s="35"/>
      <c r="V1374" s="35"/>
      <c r="W1374" s="35"/>
      <c r="X1374" s="35"/>
      <c r="Y1374" s="35"/>
      <c r="Z1374" s="35"/>
      <c r="AA1374" s="35"/>
      <c r="AB1374" s="35"/>
      <c r="AC1374" s="35"/>
      <c r="AD1374" s="35"/>
      <c r="AE1374" s="35"/>
      <c r="AR1374" s="185" t="s">
        <v>276</v>
      </c>
      <c r="AT1374" s="185" t="s">
        <v>172</v>
      </c>
      <c r="AU1374" s="185" t="s">
        <v>84</v>
      </c>
      <c r="AY1374" s="18" t="s">
        <v>170</v>
      </c>
      <c r="BE1374" s="186">
        <f>IF(N1374="základní",J1374,0)</f>
        <v>0</v>
      </c>
      <c r="BF1374" s="186">
        <f>IF(N1374="snížená",J1374,0)</f>
        <v>0</v>
      </c>
      <c r="BG1374" s="186">
        <f>IF(N1374="zákl. přenesená",J1374,0)</f>
        <v>0</v>
      </c>
      <c r="BH1374" s="186">
        <f>IF(N1374="sníž. přenesená",J1374,0)</f>
        <v>0</v>
      </c>
      <c r="BI1374" s="186">
        <f>IF(N1374="nulová",J1374,0)</f>
        <v>0</v>
      </c>
      <c r="BJ1374" s="18" t="s">
        <v>82</v>
      </c>
      <c r="BK1374" s="186">
        <f>ROUND(I1374*H1374,2)</f>
        <v>0</v>
      </c>
      <c r="BL1374" s="18" t="s">
        <v>276</v>
      </c>
      <c r="BM1374" s="185" t="s">
        <v>4272</v>
      </c>
    </row>
    <row r="1375" spans="1:65" s="2" customFormat="1" ht="29.25" x14ac:dyDescent="0.2">
      <c r="A1375" s="35"/>
      <c r="B1375" s="36"/>
      <c r="C1375" s="37"/>
      <c r="D1375" s="187" t="s">
        <v>179</v>
      </c>
      <c r="E1375" s="37"/>
      <c r="F1375" s="188" t="s">
        <v>2922</v>
      </c>
      <c r="G1375" s="37"/>
      <c r="H1375" s="37"/>
      <c r="I1375" s="189"/>
      <c r="J1375" s="37"/>
      <c r="K1375" s="37"/>
      <c r="L1375" s="40"/>
      <c r="M1375" s="190"/>
      <c r="N1375" s="191"/>
      <c r="O1375" s="65"/>
      <c r="P1375" s="65"/>
      <c r="Q1375" s="65"/>
      <c r="R1375" s="65"/>
      <c r="S1375" s="65"/>
      <c r="T1375" s="66"/>
      <c r="U1375" s="35"/>
      <c r="V1375" s="35"/>
      <c r="W1375" s="35"/>
      <c r="X1375" s="35"/>
      <c r="Y1375" s="35"/>
      <c r="Z1375" s="35"/>
      <c r="AA1375" s="35"/>
      <c r="AB1375" s="35"/>
      <c r="AC1375" s="35"/>
      <c r="AD1375" s="35"/>
      <c r="AE1375" s="35"/>
      <c r="AT1375" s="18" t="s">
        <v>179</v>
      </c>
      <c r="AU1375" s="18" t="s">
        <v>84</v>
      </c>
    </row>
    <row r="1376" spans="1:65" s="13" customFormat="1" x14ac:dyDescent="0.2">
      <c r="B1376" s="192"/>
      <c r="C1376" s="193"/>
      <c r="D1376" s="187" t="s">
        <v>181</v>
      </c>
      <c r="E1376" s="194" t="s">
        <v>19</v>
      </c>
      <c r="F1376" s="195" t="s">
        <v>4273</v>
      </c>
      <c r="G1376" s="193"/>
      <c r="H1376" s="196">
        <v>9.42</v>
      </c>
      <c r="I1376" s="197"/>
      <c r="J1376" s="193"/>
      <c r="K1376" s="193"/>
      <c r="L1376" s="198"/>
      <c r="M1376" s="199"/>
      <c r="N1376" s="200"/>
      <c r="O1376" s="200"/>
      <c r="P1376" s="200"/>
      <c r="Q1376" s="200"/>
      <c r="R1376" s="200"/>
      <c r="S1376" s="200"/>
      <c r="T1376" s="201"/>
      <c r="AT1376" s="202" t="s">
        <v>181</v>
      </c>
      <c r="AU1376" s="202" t="s">
        <v>84</v>
      </c>
      <c r="AV1376" s="13" t="s">
        <v>84</v>
      </c>
      <c r="AW1376" s="13" t="s">
        <v>35</v>
      </c>
      <c r="AX1376" s="13" t="s">
        <v>74</v>
      </c>
      <c r="AY1376" s="202" t="s">
        <v>170</v>
      </c>
    </row>
    <row r="1377" spans="1:65" s="2" customFormat="1" ht="24" x14ac:dyDescent="0.2">
      <c r="A1377" s="35"/>
      <c r="B1377" s="36"/>
      <c r="C1377" s="174" t="s">
        <v>2562</v>
      </c>
      <c r="D1377" s="174" t="s">
        <v>172</v>
      </c>
      <c r="E1377" s="175" t="s">
        <v>4274</v>
      </c>
      <c r="F1377" s="176" t="s">
        <v>4275</v>
      </c>
      <c r="G1377" s="177" t="s">
        <v>248</v>
      </c>
      <c r="H1377" s="178">
        <v>267.01</v>
      </c>
      <c r="I1377" s="179"/>
      <c r="J1377" s="180">
        <f>ROUND(I1377*H1377,2)</f>
        <v>0</v>
      </c>
      <c r="K1377" s="176" t="s">
        <v>176</v>
      </c>
      <c r="L1377" s="40"/>
      <c r="M1377" s="181" t="s">
        <v>19</v>
      </c>
      <c r="N1377" s="182" t="s">
        <v>45</v>
      </c>
      <c r="O1377" s="65"/>
      <c r="P1377" s="183">
        <f>O1377*H1377</f>
        <v>0</v>
      </c>
      <c r="Q1377" s="183">
        <v>0</v>
      </c>
      <c r="R1377" s="183">
        <f>Q1377*H1377</f>
        <v>0</v>
      </c>
      <c r="S1377" s="183">
        <v>0</v>
      </c>
      <c r="T1377" s="184">
        <f>S1377*H1377</f>
        <v>0</v>
      </c>
      <c r="U1377" s="35"/>
      <c r="V1377" s="35"/>
      <c r="W1377" s="35"/>
      <c r="X1377" s="35"/>
      <c r="Y1377" s="35"/>
      <c r="Z1377" s="35"/>
      <c r="AA1377" s="35"/>
      <c r="AB1377" s="35"/>
      <c r="AC1377" s="35"/>
      <c r="AD1377" s="35"/>
      <c r="AE1377" s="35"/>
      <c r="AR1377" s="185" t="s">
        <v>276</v>
      </c>
      <c r="AT1377" s="185" t="s">
        <v>172</v>
      </c>
      <c r="AU1377" s="185" t="s">
        <v>84</v>
      </c>
      <c r="AY1377" s="18" t="s">
        <v>170</v>
      </c>
      <c r="BE1377" s="186">
        <f>IF(N1377="základní",J1377,0)</f>
        <v>0</v>
      </c>
      <c r="BF1377" s="186">
        <f>IF(N1377="snížená",J1377,0)</f>
        <v>0</v>
      </c>
      <c r="BG1377" s="186">
        <f>IF(N1377="zákl. přenesená",J1377,0)</f>
        <v>0</v>
      </c>
      <c r="BH1377" s="186">
        <f>IF(N1377="sníž. přenesená",J1377,0)</f>
        <v>0</v>
      </c>
      <c r="BI1377" s="186">
        <f>IF(N1377="nulová",J1377,0)</f>
        <v>0</v>
      </c>
      <c r="BJ1377" s="18" t="s">
        <v>82</v>
      </c>
      <c r="BK1377" s="186">
        <f>ROUND(I1377*H1377,2)</f>
        <v>0</v>
      </c>
      <c r="BL1377" s="18" t="s">
        <v>276</v>
      </c>
      <c r="BM1377" s="185" t="s">
        <v>4276</v>
      </c>
    </row>
    <row r="1378" spans="1:65" s="2" customFormat="1" ht="29.25" x14ac:dyDescent="0.2">
      <c r="A1378" s="35"/>
      <c r="B1378" s="36"/>
      <c r="C1378" s="37"/>
      <c r="D1378" s="187" t="s">
        <v>179</v>
      </c>
      <c r="E1378" s="37"/>
      <c r="F1378" s="188" t="s">
        <v>2922</v>
      </c>
      <c r="G1378" s="37"/>
      <c r="H1378" s="37"/>
      <c r="I1378" s="189"/>
      <c r="J1378" s="37"/>
      <c r="K1378" s="37"/>
      <c r="L1378" s="40"/>
      <c r="M1378" s="190"/>
      <c r="N1378" s="191"/>
      <c r="O1378" s="65"/>
      <c r="P1378" s="65"/>
      <c r="Q1378" s="65"/>
      <c r="R1378" s="65"/>
      <c r="S1378" s="65"/>
      <c r="T1378" s="66"/>
      <c r="U1378" s="35"/>
      <c r="V1378" s="35"/>
      <c r="W1378" s="35"/>
      <c r="X1378" s="35"/>
      <c r="Y1378" s="35"/>
      <c r="Z1378" s="35"/>
      <c r="AA1378" s="35"/>
      <c r="AB1378" s="35"/>
      <c r="AC1378" s="35"/>
      <c r="AD1378" s="35"/>
      <c r="AE1378" s="35"/>
      <c r="AT1378" s="18" t="s">
        <v>179</v>
      </c>
      <c r="AU1378" s="18" t="s">
        <v>84</v>
      </c>
    </row>
    <row r="1379" spans="1:65" s="13" customFormat="1" x14ac:dyDescent="0.2">
      <c r="B1379" s="192"/>
      <c r="C1379" s="193"/>
      <c r="D1379" s="187" t="s">
        <v>181</v>
      </c>
      <c r="E1379" s="194" t="s">
        <v>19</v>
      </c>
      <c r="F1379" s="195" t="s">
        <v>4224</v>
      </c>
      <c r="G1379" s="193"/>
      <c r="H1379" s="196">
        <v>229.14</v>
      </c>
      <c r="I1379" s="197"/>
      <c r="J1379" s="193"/>
      <c r="K1379" s="193"/>
      <c r="L1379" s="198"/>
      <c r="M1379" s="199"/>
      <c r="N1379" s="200"/>
      <c r="O1379" s="200"/>
      <c r="P1379" s="200"/>
      <c r="Q1379" s="200"/>
      <c r="R1379" s="200"/>
      <c r="S1379" s="200"/>
      <c r="T1379" s="201"/>
      <c r="AT1379" s="202" t="s">
        <v>181</v>
      </c>
      <c r="AU1379" s="202" t="s">
        <v>84</v>
      </c>
      <c r="AV1379" s="13" t="s">
        <v>84</v>
      </c>
      <c r="AW1379" s="13" t="s">
        <v>35</v>
      </c>
      <c r="AX1379" s="13" t="s">
        <v>74</v>
      </c>
      <c r="AY1379" s="202" t="s">
        <v>170</v>
      </c>
    </row>
    <row r="1380" spans="1:65" s="13" customFormat="1" x14ac:dyDescent="0.2">
      <c r="B1380" s="192"/>
      <c r="C1380" s="193"/>
      <c r="D1380" s="187" t="s">
        <v>181</v>
      </c>
      <c r="E1380" s="194" t="s">
        <v>19</v>
      </c>
      <c r="F1380" s="195" t="s">
        <v>4225</v>
      </c>
      <c r="G1380" s="193"/>
      <c r="H1380" s="196">
        <v>18.917000000000002</v>
      </c>
      <c r="I1380" s="197"/>
      <c r="J1380" s="193"/>
      <c r="K1380" s="193"/>
      <c r="L1380" s="198"/>
      <c r="M1380" s="199"/>
      <c r="N1380" s="200"/>
      <c r="O1380" s="200"/>
      <c r="P1380" s="200"/>
      <c r="Q1380" s="200"/>
      <c r="R1380" s="200"/>
      <c r="S1380" s="200"/>
      <c r="T1380" s="201"/>
      <c r="AT1380" s="202" t="s">
        <v>181</v>
      </c>
      <c r="AU1380" s="202" t="s">
        <v>84</v>
      </c>
      <c r="AV1380" s="13" t="s">
        <v>84</v>
      </c>
      <c r="AW1380" s="13" t="s">
        <v>35</v>
      </c>
      <c r="AX1380" s="13" t="s">
        <v>74</v>
      </c>
      <c r="AY1380" s="202" t="s">
        <v>170</v>
      </c>
    </row>
    <row r="1381" spans="1:65" s="13" customFormat="1" x14ac:dyDescent="0.2">
      <c r="B1381" s="192"/>
      <c r="C1381" s="193"/>
      <c r="D1381" s="187" t="s">
        <v>181</v>
      </c>
      <c r="E1381" s="194" t="s">
        <v>19</v>
      </c>
      <c r="F1381" s="195" t="s">
        <v>4232</v>
      </c>
      <c r="G1381" s="193"/>
      <c r="H1381" s="196">
        <v>5.9160000000000004</v>
      </c>
      <c r="I1381" s="197"/>
      <c r="J1381" s="193"/>
      <c r="K1381" s="193"/>
      <c r="L1381" s="198"/>
      <c r="M1381" s="199"/>
      <c r="N1381" s="200"/>
      <c r="O1381" s="200"/>
      <c r="P1381" s="200"/>
      <c r="Q1381" s="200"/>
      <c r="R1381" s="200"/>
      <c r="S1381" s="200"/>
      <c r="T1381" s="201"/>
      <c r="AT1381" s="202" t="s">
        <v>181</v>
      </c>
      <c r="AU1381" s="202" t="s">
        <v>84</v>
      </c>
      <c r="AV1381" s="13" t="s">
        <v>84</v>
      </c>
      <c r="AW1381" s="13" t="s">
        <v>35</v>
      </c>
      <c r="AX1381" s="13" t="s">
        <v>74</v>
      </c>
      <c r="AY1381" s="202" t="s">
        <v>170</v>
      </c>
    </row>
    <row r="1382" spans="1:65" s="13" customFormat="1" x14ac:dyDescent="0.2">
      <c r="B1382" s="192"/>
      <c r="C1382" s="193"/>
      <c r="D1382" s="187" t="s">
        <v>181</v>
      </c>
      <c r="E1382" s="194" t="s">
        <v>19</v>
      </c>
      <c r="F1382" s="195" t="s">
        <v>4233</v>
      </c>
      <c r="G1382" s="193"/>
      <c r="H1382" s="196">
        <v>4.5529999999999999</v>
      </c>
      <c r="I1382" s="197"/>
      <c r="J1382" s="193"/>
      <c r="K1382" s="193"/>
      <c r="L1382" s="198"/>
      <c r="M1382" s="199"/>
      <c r="N1382" s="200"/>
      <c r="O1382" s="200"/>
      <c r="P1382" s="200"/>
      <c r="Q1382" s="200"/>
      <c r="R1382" s="200"/>
      <c r="S1382" s="200"/>
      <c r="T1382" s="201"/>
      <c r="AT1382" s="202" t="s">
        <v>181</v>
      </c>
      <c r="AU1382" s="202" t="s">
        <v>84</v>
      </c>
      <c r="AV1382" s="13" t="s">
        <v>84</v>
      </c>
      <c r="AW1382" s="13" t="s">
        <v>35</v>
      </c>
      <c r="AX1382" s="13" t="s">
        <v>74</v>
      </c>
      <c r="AY1382" s="202" t="s">
        <v>170</v>
      </c>
    </row>
    <row r="1383" spans="1:65" s="13" customFormat="1" x14ac:dyDescent="0.2">
      <c r="B1383" s="192"/>
      <c r="C1383" s="193"/>
      <c r="D1383" s="187" t="s">
        <v>181</v>
      </c>
      <c r="E1383" s="194" t="s">
        <v>19</v>
      </c>
      <c r="F1383" s="195" t="s">
        <v>4234</v>
      </c>
      <c r="G1383" s="193"/>
      <c r="H1383" s="196">
        <v>4.1399999999999997</v>
      </c>
      <c r="I1383" s="197"/>
      <c r="J1383" s="193"/>
      <c r="K1383" s="193"/>
      <c r="L1383" s="198"/>
      <c r="M1383" s="199"/>
      <c r="N1383" s="200"/>
      <c r="O1383" s="200"/>
      <c r="P1383" s="200"/>
      <c r="Q1383" s="200"/>
      <c r="R1383" s="200"/>
      <c r="S1383" s="200"/>
      <c r="T1383" s="201"/>
      <c r="AT1383" s="202" t="s">
        <v>181</v>
      </c>
      <c r="AU1383" s="202" t="s">
        <v>84</v>
      </c>
      <c r="AV1383" s="13" t="s">
        <v>84</v>
      </c>
      <c r="AW1383" s="13" t="s">
        <v>35</v>
      </c>
      <c r="AX1383" s="13" t="s">
        <v>74</v>
      </c>
      <c r="AY1383" s="202" t="s">
        <v>170</v>
      </c>
    </row>
    <row r="1384" spans="1:65" s="13" customFormat="1" x14ac:dyDescent="0.2">
      <c r="B1384" s="192"/>
      <c r="C1384" s="193"/>
      <c r="D1384" s="187" t="s">
        <v>181</v>
      </c>
      <c r="E1384" s="194" t="s">
        <v>19</v>
      </c>
      <c r="F1384" s="195" t="s">
        <v>4235</v>
      </c>
      <c r="G1384" s="193"/>
      <c r="H1384" s="196">
        <v>4.3440000000000003</v>
      </c>
      <c r="I1384" s="197"/>
      <c r="J1384" s="193"/>
      <c r="K1384" s="193"/>
      <c r="L1384" s="198"/>
      <c r="M1384" s="199"/>
      <c r="N1384" s="200"/>
      <c r="O1384" s="200"/>
      <c r="P1384" s="200"/>
      <c r="Q1384" s="200"/>
      <c r="R1384" s="200"/>
      <c r="S1384" s="200"/>
      <c r="T1384" s="201"/>
      <c r="AT1384" s="202" t="s">
        <v>181</v>
      </c>
      <c r="AU1384" s="202" t="s">
        <v>84</v>
      </c>
      <c r="AV1384" s="13" t="s">
        <v>84</v>
      </c>
      <c r="AW1384" s="13" t="s">
        <v>35</v>
      </c>
      <c r="AX1384" s="13" t="s">
        <v>74</v>
      </c>
      <c r="AY1384" s="202" t="s">
        <v>170</v>
      </c>
    </row>
    <row r="1385" spans="1:65" s="2" customFormat="1" ht="16.5" customHeight="1" x14ac:dyDescent="0.2">
      <c r="A1385" s="35"/>
      <c r="B1385" s="36"/>
      <c r="C1385" s="174" t="s">
        <v>2567</v>
      </c>
      <c r="D1385" s="174" t="s">
        <v>172</v>
      </c>
      <c r="E1385" s="175" t="s">
        <v>2802</v>
      </c>
      <c r="F1385" s="176" t="s">
        <v>2803</v>
      </c>
      <c r="G1385" s="177" t="s">
        <v>248</v>
      </c>
      <c r="H1385" s="178">
        <v>47.42</v>
      </c>
      <c r="I1385" s="179"/>
      <c r="J1385" s="180">
        <f>ROUND(I1385*H1385,2)</f>
        <v>0</v>
      </c>
      <c r="K1385" s="176" t="s">
        <v>176</v>
      </c>
      <c r="L1385" s="40"/>
      <c r="M1385" s="181" t="s">
        <v>19</v>
      </c>
      <c r="N1385" s="182" t="s">
        <v>45</v>
      </c>
      <c r="O1385" s="65"/>
      <c r="P1385" s="183">
        <f>O1385*H1385</f>
        <v>0</v>
      </c>
      <c r="Q1385" s="183">
        <v>1.5E-3</v>
      </c>
      <c r="R1385" s="183">
        <f>Q1385*H1385</f>
        <v>7.1129999999999999E-2</v>
      </c>
      <c r="S1385" s="183">
        <v>0</v>
      </c>
      <c r="T1385" s="184">
        <f>S1385*H1385</f>
        <v>0</v>
      </c>
      <c r="U1385" s="35"/>
      <c r="V1385" s="35"/>
      <c r="W1385" s="35"/>
      <c r="X1385" s="35"/>
      <c r="Y1385" s="35"/>
      <c r="Z1385" s="35"/>
      <c r="AA1385" s="35"/>
      <c r="AB1385" s="35"/>
      <c r="AC1385" s="35"/>
      <c r="AD1385" s="35"/>
      <c r="AE1385" s="35"/>
      <c r="AR1385" s="185" t="s">
        <v>276</v>
      </c>
      <c r="AT1385" s="185" t="s">
        <v>172</v>
      </c>
      <c r="AU1385" s="185" t="s">
        <v>84</v>
      </c>
      <c r="AY1385" s="18" t="s">
        <v>170</v>
      </c>
      <c r="BE1385" s="186">
        <f>IF(N1385="základní",J1385,0)</f>
        <v>0</v>
      </c>
      <c r="BF1385" s="186">
        <f>IF(N1385="snížená",J1385,0)</f>
        <v>0</v>
      </c>
      <c r="BG1385" s="186">
        <f>IF(N1385="zákl. přenesená",J1385,0)</f>
        <v>0</v>
      </c>
      <c r="BH1385" s="186">
        <f>IF(N1385="sníž. přenesená",J1385,0)</f>
        <v>0</v>
      </c>
      <c r="BI1385" s="186">
        <f>IF(N1385="nulová",J1385,0)</f>
        <v>0</v>
      </c>
      <c r="BJ1385" s="18" t="s">
        <v>82</v>
      </c>
      <c r="BK1385" s="186">
        <f>ROUND(I1385*H1385,2)</f>
        <v>0</v>
      </c>
      <c r="BL1385" s="18" t="s">
        <v>276</v>
      </c>
      <c r="BM1385" s="185" t="s">
        <v>4277</v>
      </c>
    </row>
    <row r="1386" spans="1:65" s="2" customFormat="1" ht="58.5" x14ac:dyDescent="0.2">
      <c r="A1386" s="35"/>
      <c r="B1386" s="36"/>
      <c r="C1386" s="37"/>
      <c r="D1386" s="187" t="s">
        <v>179</v>
      </c>
      <c r="E1386" s="37"/>
      <c r="F1386" s="188" t="s">
        <v>2805</v>
      </c>
      <c r="G1386" s="37"/>
      <c r="H1386" s="37"/>
      <c r="I1386" s="189"/>
      <c r="J1386" s="37"/>
      <c r="K1386" s="37"/>
      <c r="L1386" s="40"/>
      <c r="M1386" s="190"/>
      <c r="N1386" s="191"/>
      <c r="O1386" s="65"/>
      <c r="P1386" s="65"/>
      <c r="Q1386" s="65"/>
      <c r="R1386" s="65"/>
      <c r="S1386" s="65"/>
      <c r="T1386" s="66"/>
      <c r="U1386" s="35"/>
      <c r="V1386" s="35"/>
      <c r="W1386" s="35"/>
      <c r="X1386" s="35"/>
      <c r="Y1386" s="35"/>
      <c r="Z1386" s="35"/>
      <c r="AA1386" s="35"/>
      <c r="AB1386" s="35"/>
      <c r="AC1386" s="35"/>
      <c r="AD1386" s="35"/>
      <c r="AE1386" s="35"/>
      <c r="AT1386" s="18" t="s">
        <v>179</v>
      </c>
      <c r="AU1386" s="18" t="s">
        <v>84</v>
      </c>
    </row>
    <row r="1387" spans="1:65" s="13" customFormat="1" x14ac:dyDescent="0.2">
      <c r="B1387" s="192"/>
      <c r="C1387" s="193"/>
      <c r="D1387" s="187" t="s">
        <v>181</v>
      </c>
      <c r="E1387" s="194" t="s">
        <v>19</v>
      </c>
      <c r="F1387" s="195" t="s">
        <v>4278</v>
      </c>
      <c r="G1387" s="193"/>
      <c r="H1387" s="196">
        <v>33.03</v>
      </c>
      <c r="I1387" s="197"/>
      <c r="J1387" s="193"/>
      <c r="K1387" s="193"/>
      <c r="L1387" s="198"/>
      <c r="M1387" s="199"/>
      <c r="N1387" s="200"/>
      <c r="O1387" s="200"/>
      <c r="P1387" s="200"/>
      <c r="Q1387" s="200"/>
      <c r="R1387" s="200"/>
      <c r="S1387" s="200"/>
      <c r="T1387" s="201"/>
      <c r="AT1387" s="202" t="s">
        <v>181</v>
      </c>
      <c r="AU1387" s="202" t="s">
        <v>84</v>
      </c>
      <c r="AV1387" s="13" t="s">
        <v>84</v>
      </c>
      <c r="AW1387" s="13" t="s">
        <v>35</v>
      </c>
      <c r="AX1387" s="13" t="s">
        <v>74</v>
      </c>
      <c r="AY1387" s="202" t="s">
        <v>170</v>
      </c>
    </row>
    <row r="1388" spans="1:65" s="13" customFormat="1" x14ac:dyDescent="0.2">
      <c r="B1388" s="192"/>
      <c r="C1388" s="193"/>
      <c r="D1388" s="187" t="s">
        <v>181</v>
      </c>
      <c r="E1388" s="194" t="s">
        <v>19</v>
      </c>
      <c r="F1388" s="195" t="s">
        <v>4279</v>
      </c>
      <c r="G1388" s="193"/>
      <c r="H1388" s="196">
        <v>9.07</v>
      </c>
      <c r="I1388" s="197"/>
      <c r="J1388" s="193"/>
      <c r="K1388" s="193"/>
      <c r="L1388" s="198"/>
      <c r="M1388" s="199"/>
      <c r="N1388" s="200"/>
      <c r="O1388" s="200"/>
      <c r="P1388" s="200"/>
      <c r="Q1388" s="200"/>
      <c r="R1388" s="200"/>
      <c r="S1388" s="200"/>
      <c r="T1388" s="201"/>
      <c r="AT1388" s="202" t="s">
        <v>181</v>
      </c>
      <c r="AU1388" s="202" t="s">
        <v>84</v>
      </c>
      <c r="AV1388" s="13" t="s">
        <v>84</v>
      </c>
      <c r="AW1388" s="13" t="s">
        <v>35</v>
      </c>
      <c r="AX1388" s="13" t="s">
        <v>74</v>
      </c>
      <c r="AY1388" s="202" t="s">
        <v>170</v>
      </c>
    </row>
    <row r="1389" spans="1:65" s="13" customFormat="1" x14ac:dyDescent="0.2">
      <c r="B1389" s="192"/>
      <c r="C1389" s="193"/>
      <c r="D1389" s="187" t="s">
        <v>181</v>
      </c>
      <c r="E1389" s="194" t="s">
        <v>19</v>
      </c>
      <c r="F1389" s="195" t="s">
        <v>4280</v>
      </c>
      <c r="G1389" s="193"/>
      <c r="H1389" s="196">
        <v>5.32</v>
      </c>
      <c r="I1389" s="197"/>
      <c r="J1389" s="193"/>
      <c r="K1389" s="193"/>
      <c r="L1389" s="198"/>
      <c r="M1389" s="199"/>
      <c r="N1389" s="200"/>
      <c r="O1389" s="200"/>
      <c r="P1389" s="200"/>
      <c r="Q1389" s="200"/>
      <c r="R1389" s="200"/>
      <c r="S1389" s="200"/>
      <c r="T1389" s="201"/>
      <c r="AT1389" s="202" t="s">
        <v>181</v>
      </c>
      <c r="AU1389" s="202" t="s">
        <v>84</v>
      </c>
      <c r="AV1389" s="13" t="s">
        <v>84</v>
      </c>
      <c r="AW1389" s="13" t="s">
        <v>35</v>
      </c>
      <c r="AX1389" s="13" t="s">
        <v>74</v>
      </c>
      <c r="AY1389" s="202" t="s">
        <v>170</v>
      </c>
    </row>
    <row r="1390" spans="1:65" s="2" customFormat="1" ht="16.5" customHeight="1" x14ac:dyDescent="0.2">
      <c r="A1390" s="35"/>
      <c r="B1390" s="36"/>
      <c r="C1390" s="174" t="s">
        <v>2573</v>
      </c>
      <c r="D1390" s="174" t="s">
        <v>172</v>
      </c>
      <c r="E1390" s="175" t="s">
        <v>4281</v>
      </c>
      <c r="F1390" s="176" t="s">
        <v>4282</v>
      </c>
      <c r="G1390" s="177" t="s">
        <v>272</v>
      </c>
      <c r="H1390" s="178">
        <v>210.191</v>
      </c>
      <c r="I1390" s="179"/>
      <c r="J1390" s="180">
        <f>ROUND(I1390*H1390,2)</f>
        <v>0</v>
      </c>
      <c r="K1390" s="176" t="s">
        <v>176</v>
      </c>
      <c r="L1390" s="40"/>
      <c r="M1390" s="181" t="s">
        <v>19</v>
      </c>
      <c r="N1390" s="182" t="s">
        <v>45</v>
      </c>
      <c r="O1390" s="65"/>
      <c r="P1390" s="183">
        <f>O1390*H1390</f>
        <v>0</v>
      </c>
      <c r="Q1390" s="183">
        <v>3.0000000000000001E-5</v>
      </c>
      <c r="R1390" s="183">
        <f>Q1390*H1390</f>
        <v>6.3057299999999998E-3</v>
      </c>
      <c r="S1390" s="183">
        <v>0</v>
      </c>
      <c r="T1390" s="184">
        <f>S1390*H1390</f>
        <v>0</v>
      </c>
      <c r="U1390" s="35"/>
      <c r="V1390" s="35"/>
      <c r="W1390" s="35"/>
      <c r="X1390" s="35"/>
      <c r="Y1390" s="35"/>
      <c r="Z1390" s="35"/>
      <c r="AA1390" s="35"/>
      <c r="AB1390" s="35"/>
      <c r="AC1390" s="35"/>
      <c r="AD1390" s="35"/>
      <c r="AE1390" s="35"/>
      <c r="AR1390" s="185" t="s">
        <v>276</v>
      </c>
      <c r="AT1390" s="185" t="s">
        <v>172</v>
      </c>
      <c r="AU1390" s="185" t="s">
        <v>84</v>
      </c>
      <c r="AY1390" s="18" t="s">
        <v>170</v>
      </c>
      <c r="BE1390" s="186">
        <f>IF(N1390="základní",J1390,0)</f>
        <v>0</v>
      </c>
      <c r="BF1390" s="186">
        <f>IF(N1390="snížená",J1390,0)</f>
        <v>0</v>
      </c>
      <c r="BG1390" s="186">
        <f>IF(N1390="zákl. přenesená",J1390,0)</f>
        <v>0</v>
      </c>
      <c r="BH1390" s="186">
        <f>IF(N1390="sníž. přenesená",J1390,0)</f>
        <v>0</v>
      </c>
      <c r="BI1390" s="186">
        <f>IF(N1390="nulová",J1390,0)</f>
        <v>0</v>
      </c>
      <c r="BJ1390" s="18" t="s">
        <v>82</v>
      </c>
      <c r="BK1390" s="186">
        <f>ROUND(I1390*H1390,2)</f>
        <v>0</v>
      </c>
      <c r="BL1390" s="18" t="s">
        <v>276</v>
      </c>
      <c r="BM1390" s="185" t="s">
        <v>4283</v>
      </c>
    </row>
    <row r="1391" spans="1:65" s="2" customFormat="1" ht="48.75" x14ac:dyDescent="0.2">
      <c r="A1391" s="35"/>
      <c r="B1391" s="36"/>
      <c r="C1391" s="37"/>
      <c r="D1391" s="187" t="s">
        <v>179</v>
      </c>
      <c r="E1391" s="37"/>
      <c r="F1391" s="188" t="s">
        <v>4284</v>
      </c>
      <c r="G1391" s="37"/>
      <c r="H1391" s="37"/>
      <c r="I1391" s="189"/>
      <c r="J1391" s="37"/>
      <c r="K1391" s="37"/>
      <c r="L1391" s="40"/>
      <c r="M1391" s="190"/>
      <c r="N1391" s="191"/>
      <c r="O1391" s="65"/>
      <c r="P1391" s="65"/>
      <c r="Q1391" s="65"/>
      <c r="R1391" s="65"/>
      <c r="S1391" s="65"/>
      <c r="T1391" s="66"/>
      <c r="U1391" s="35"/>
      <c r="V1391" s="35"/>
      <c r="W1391" s="35"/>
      <c r="X1391" s="35"/>
      <c r="Y1391" s="35"/>
      <c r="Z1391" s="35"/>
      <c r="AA1391" s="35"/>
      <c r="AB1391" s="35"/>
      <c r="AC1391" s="35"/>
      <c r="AD1391" s="35"/>
      <c r="AE1391" s="35"/>
      <c r="AT1391" s="18" t="s">
        <v>179</v>
      </c>
      <c r="AU1391" s="18" t="s">
        <v>84</v>
      </c>
    </row>
    <row r="1392" spans="1:65" s="13" customFormat="1" x14ac:dyDescent="0.2">
      <c r="B1392" s="192"/>
      <c r="C1392" s="193"/>
      <c r="D1392" s="187" t="s">
        <v>181</v>
      </c>
      <c r="E1392" s="194" t="s">
        <v>19</v>
      </c>
      <c r="F1392" s="195" t="s">
        <v>4285</v>
      </c>
      <c r="G1392" s="193"/>
      <c r="H1392" s="196">
        <v>210.191</v>
      </c>
      <c r="I1392" s="197"/>
      <c r="J1392" s="193"/>
      <c r="K1392" s="193"/>
      <c r="L1392" s="198"/>
      <c r="M1392" s="199"/>
      <c r="N1392" s="200"/>
      <c r="O1392" s="200"/>
      <c r="P1392" s="200"/>
      <c r="Q1392" s="200"/>
      <c r="R1392" s="200"/>
      <c r="S1392" s="200"/>
      <c r="T1392" s="201"/>
      <c r="AT1392" s="202" t="s">
        <v>181</v>
      </c>
      <c r="AU1392" s="202" t="s">
        <v>84</v>
      </c>
      <c r="AV1392" s="13" t="s">
        <v>84</v>
      </c>
      <c r="AW1392" s="13" t="s">
        <v>35</v>
      </c>
      <c r="AX1392" s="13" t="s">
        <v>74</v>
      </c>
      <c r="AY1392" s="202" t="s">
        <v>170</v>
      </c>
    </row>
    <row r="1393" spans="1:65" s="2" customFormat="1" ht="16.5" customHeight="1" x14ac:dyDescent="0.2">
      <c r="A1393" s="35"/>
      <c r="B1393" s="36"/>
      <c r="C1393" s="174" t="s">
        <v>2578</v>
      </c>
      <c r="D1393" s="174" t="s">
        <v>172</v>
      </c>
      <c r="E1393" s="175" t="s">
        <v>4286</v>
      </c>
      <c r="F1393" s="176" t="s">
        <v>4287</v>
      </c>
      <c r="G1393" s="177" t="s">
        <v>248</v>
      </c>
      <c r="H1393" s="178">
        <v>267.01</v>
      </c>
      <c r="I1393" s="179"/>
      <c r="J1393" s="180">
        <f>ROUND(I1393*H1393,2)</f>
        <v>0</v>
      </c>
      <c r="K1393" s="176" t="s">
        <v>176</v>
      </c>
      <c r="L1393" s="40"/>
      <c r="M1393" s="181" t="s">
        <v>19</v>
      </c>
      <c r="N1393" s="182" t="s">
        <v>45</v>
      </c>
      <c r="O1393" s="65"/>
      <c r="P1393" s="183">
        <f>O1393*H1393</f>
        <v>0</v>
      </c>
      <c r="Q1393" s="183">
        <v>5.0000000000000002E-5</v>
      </c>
      <c r="R1393" s="183">
        <f>Q1393*H1393</f>
        <v>1.33505E-2</v>
      </c>
      <c r="S1393" s="183">
        <v>0</v>
      </c>
      <c r="T1393" s="184">
        <f>S1393*H1393</f>
        <v>0</v>
      </c>
      <c r="U1393" s="35"/>
      <c r="V1393" s="35"/>
      <c r="W1393" s="35"/>
      <c r="X1393" s="35"/>
      <c r="Y1393" s="35"/>
      <c r="Z1393" s="35"/>
      <c r="AA1393" s="35"/>
      <c r="AB1393" s="35"/>
      <c r="AC1393" s="35"/>
      <c r="AD1393" s="35"/>
      <c r="AE1393" s="35"/>
      <c r="AR1393" s="185" t="s">
        <v>276</v>
      </c>
      <c r="AT1393" s="185" t="s">
        <v>172</v>
      </c>
      <c r="AU1393" s="185" t="s">
        <v>84</v>
      </c>
      <c r="AY1393" s="18" t="s">
        <v>170</v>
      </c>
      <c r="BE1393" s="186">
        <f>IF(N1393="základní",J1393,0)</f>
        <v>0</v>
      </c>
      <c r="BF1393" s="186">
        <f>IF(N1393="snížená",J1393,0)</f>
        <v>0</v>
      </c>
      <c r="BG1393" s="186">
        <f>IF(N1393="zákl. přenesená",J1393,0)</f>
        <v>0</v>
      </c>
      <c r="BH1393" s="186">
        <f>IF(N1393="sníž. přenesená",J1393,0)</f>
        <v>0</v>
      </c>
      <c r="BI1393" s="186">
        <f>IF(N1393="nulová",J1393,0)</f>
        <v>0</v>
      </c>
      <c r="BJ1393" s="18" t="s">
        <v>82</v>
      </c>
      <c r="BK1393" s="186">
        <f>ROUND(I1393*H1393,2)</f>
        <v>0</v>
      </c>
      <c r="BL1393" s="18" t="s">
        <v>276</v>
      </c>
      <c r="BM1393" s="185" t="s">
        <v>4288</v>
      </c>
    </row>
    <row r="1394" spans="1:65" s="13" customFormat="1" x14ac:dyDescent="0.2">
      <c r="B1394" s="192"/>
      <c r="C1394" s="193"/>
      <c r="D1394" s="187" t="s">
        <v>181</v>
      </c>
      <c r="E1394" s="194" t="s">
        <v>19</v>
      </c>
      <c r="F1394" s="195" t="s">
        <v>4224</v>
      </c>
      <c r="G1394" s="193"/>
      <c r="H1394" s="196">
        <v>229.14</v>
      </c>
      <c r="I1394" s="197"/>
      <c r="J1394" s="193"/>
      <c r="K1394" s="193"/>
      <c r="L1394" s="198"/>
      <c r="M1394" s="199"/>
      <c r="N1394" s="200"/>
      <c r="O1394" s="200"/>
      <c r="P1394" s="200"/>
      <c r="Q1394" s="200"/>
      <c r="R1394" s="200"/>
      <c r="S1394" s="200"/>
      <c r="T1394" s="201"/>
      <c r="AT1394" s="202" t="s">
        <v>181</v>
      </c>
      <c r="AU1394" s="202" t="s">
        <v>84</v>
      </c>
      <c r="AV1394" s="13" t="s">
        <v>84</v>
      </c>
      <c r="AW1394" s="13" t="s">
        <v>35</v>
      </c>
      <c r="AX1394" s="13" t="s">
        <v>74</v>
      </c>
      <c r="AY1394" s="202" t="s">
        <v>170</v>
      </c>
    </row>
    <row r="1395" spans="1:65" s="13" customFormat="1" x14ac:dyDescent="0.2">
      <c r="B1395" s="192"/>
      <c r="C1395" s="193"/>
      <c r="D1395" s="187" t="s">
        <v>181</v>
      </c>
      <c r="E1395" s="194" t="s">
        <v>19</v>
      </c>
      <c r="F1395" s="195" t="s">
        <v>4225</v>
      </c>
      <c r="G1395" s="193"/>
      <c r="H1395" s="196">
        <v>18.917000000000002</v>
      </c>
      <c r="I1395" s="197"/>
      <c r="J1395" s="193"/>
      <c r="K1395" s="193"/>
      <c r="L1395" s="198"/>
      <c r="M1395" s="199"/>
      <c r="N1395" s="200"/>
      <c r="O1395" s="200"/>
      <c r="P1395" s="200"/>
      <c r="Q1395" s="200"/>
      <c r="R1395" s="200"/>
      <c r="S1395" s="200"/>
      <c r="T1395" s="201"/>
      <c r="AT1395" s="202" t="s">
        <v>181</v>
      </c>
      <c r="AU1395" s="202" t="s">
        <v>84</v>
      </c>
      <c r="AV1395" s="13" t="s">
        <v>84</v>
      </c>
      <c r="AW1395" s="13" t="s">
        <v>35</v>
      </c>
      <c r="AX1395" s="13" t="s">
        <v>74</v>
      </c>
      <c r="AY1395" s="202" t="s">
        <v>170</v>
      </c>
    </row>
    <row r="1396" spans="1:65" s="13" customFormat="1" x14ac:dyDescent="0.2">
      <c r="B1396" s="192"/>
      <c r="C1396" s="193"/>
      <c r="D1396" s="187" t="s">
        <v>181</v>
      </c>
      <c r="E1396" s="194" t="s">
        <v>19</v>
      </c>
      <c r="F1396" s="195" t="s">
        <v>4232</v>
      </c>
      <c r="G1396" s="193"/>
      <c r="H1396" s="196">
        <v>5.9160000000000004</v>
      </c>
      <c r="I1396" s="197"/>
      <c r="J1396" s="193"/>
      <c r="K1396" s="193"/>
      <c r="L1396" s="198"/>
      <c r="M1396" s="199"/>
      <c r="N1396" s="200"/>
      <c r="O1396" s="200"/>
      <c r="P1396" s="200"/>
      <c r="Q1396" s="200"/>
      <c r="R1396" s="200"/>
      <c r="S1396" s="200"/>
      <c r="T1396" s="201"/>
      <c r="AT1396" s="202" t="s">
        <v>181</v>
      </c>
      <c r="AU1396" s="202" t="s">
        <v>84</v>
      </c>
      <c r="AV1396" s="13" t="s">
        <v>84</v>
      </c>
      <c r="AW1396" s="13" t="s">
        <v>35</v>
      </c>
      <c r="AX1396" s="13" t="s">
        <v>74</v>
      </c>
      <c r="AY1396" s="202" t="s">
        <v>170</v>
      </c>
    </row>
    <row r="1397" spans="1:65" s="13" customFormat="1" x14ac:dyDescent="0.2">
      <c r="B1397" s="192"/>
      <c r="C1397" s="193"/>
      <c r="D1397" s="187" t="s">
        <v>181</v>
      </c>
      <c r="E1397" s="194" t="s">
        <v>19</v>
      </c>
      <c r="F1397" s="195" t="s">
        <v>4233</v>
      </c>
      <c r="G1397" s="193"/>
      <c r="H1397" s="196">
        <v>4.5529999999999999</v>
      </c>
      <c r="I1397" s="197"/>
      <c r="J1397" s="193"/>
      <c r="K1397" s="193"/>
      <c r="L1397" s="198"/>
      <c r="M1397" s="199"/>
      <c r="N1397" s="200"/>
      <c r="O1397" s="200"/>
      <c r="P1397" s="200"/>
      <c r="Q1397" s="200"/>
      <c r="R1397" s="200"/>
      <c r="S1397" s="200"/>
      <c r="T1397" s="201"/>
      <c r="AT1397" s="202" t="s">
        <v>181</v>
      </c>
      <c r="AU1397" s="202" t="s">
        <v>84</v>
      </c>
      <c r="AV1397" s="13" t="s">
        <v>84</v>
      </c>
      <c r="AW1397" s="13" t="s">
        <v>35</v>
      </c>
      <c r="AX1397" s="13" t="s">
        <v>74</v>
      </c>
      <c r="AY1397" s="202" t="s">
        <v>170</v>
      </c>
    </row>
    <row r="1398" spans="1:65" s="13" customFormat="1" x14ac:dyDescent="0.2">
      <c r="B1398" s="192"/>
      <c r="C1398" s="193"/>
      <c r="D1398" s="187" t="s">
        <v>181</v>
      </c>
      <c r="E1398" s="194" t="s">
        <v>19</v>
      </c>
      <c r="F1398" s="195" t="s">
        <v>4234</v>
      </c>
      <c r="G1398" s="193"/>
      <c r="H1398" s="196">
        <v>4.1399999999999997</v>
      </c>
      <c r="I1398" s="197"/>
      <c r="J1398" s="193"/>
      <c r="K1398" s="193"/>
      <c r="L1398" s="198"/>
      <c r="M1398" s="199"/>
      <c r="N1398" s="200"/>
      <c r="O1398" s="200"/>
      <c r="P1398" s="200"/>
      <c r="Q1398" s="200"/>
      <c r="R1398" s="200"/>
      <c r="S1398" s="200"/>
      <c r="T1398" s="201"/>
      <c r="AT1398" s="202" t="s">
        <v>181</v>
      </c>
      <c r="AU1398" s="202" t="s">
        <v>84</v>
      </c>
      <c r="AV1398" s="13" t="s">
        <v>84</v>
      </c>
      <c r="AW1398" s="13" t="s">
        <v>35</v>
      </c>
      <c r="AX1398" s="13" t="s">
        <v>74</v>
      </c>
      <c r="AY1398" s="202" t="s">
        <v>170</v>
      </c>
    </row>
    <row r="1399" spans="1:65" s="13" customFormat="1" x14ac:dyDescent="0.2">
      <c r="B1399" s="192"/>
      <c r="C1399" s="193"/>
      <c r="D1399" s="187" t="s">
        <v>181</v>
      </c>
      <c r="E1399" s="194" t="s">
        <v>19</v>
      </c>
      <c r="F1399" s="195" t="s">
        <v>4235</v>
      </c>
      <c r="G1399" s="193"/>
      <c r="H1399" s="196">
        <v>4.3440000000000003</v>
      </c>
      <c r="I1399" s="197"/>
      <c r="J1399" s="193"/>
      <c r="K1399" s="193"/>
      <c r="L1399" s="198"/>
      <c r="M1399" s="199"/>
      <c r="N1399" s="200"/>
      <c r="O1399" s="200"/>
      <c r="P1399" s="200"/>
      <c r="Q1399" s="200"/>
      <c r="R1399" s="200"/>
      <c r="S1399" s="200"/>
      <c r="T1399" s="201"/>
      <c r="AT1399" s="202" t="s">
        <v>181</v>
      </c>
      <c r="AU1399" s="202" t="s">
        <v>84</v>
      </c>
      <c r="AV1399" s="13" t="s">
        <v>84</v>
      </c>
      <c r="AW1399" s="13" t="s">
        <v>35</v>
      </c>
      <c r="AX1399" s="13" t="s">
        <v>74</v>
      </c>
      <c r="AY1399" s="202" t="s">
        <v>170</v>
      </c>
    </row>
    <row r="1400" spans="1:65" s="2" customFormat="1" ht="24" x14ac:dyDescent="0.2">
      <c r="A1400" s="35"/>
      <c r="B1400" s="36"/>
      <c r="C1400" s="174" t="s">
        <v>2582</v>
      </c>
      <c r="D1400" s="174" t="s">
        <v>172</v>
      </c>
      <c r="E1400" s="175" t="s">
        <v>2820</v>
      </c>
      <c r="F1400" s="176" t="s">
        <v>2821</v>
      </c>
      <c r="G1400" s="177" t="s">
        <v>1153</v>
      </c>
      <c r="H1400" s="224"/>
      <c r="I1400" s="179"/>
      <c r="J1400" s="180">
        <f>ROUND(I1400*H1400,2)</f>
        <v>0</v>
      </c>
      <c r="K1400" s="176" t="s">
        <v>176</v>
      </c>
      <c r="L1400" s="40"/>
      <c r="M1400" s="181" t="s">
        <v>19</v>
      </c>
      <c r="N1400" s="182" t="s">
        <v>45</v>
      </c>
      <c r="O1400" s="65"/>
      <c r="P1400" s="183">
        <f>O1400*H1400</f>
        <v>0</v>
      </c>
      <c r="Q1400" s="183">
        <v>0</v>
      </c>
      <c r="R1400" s="183">
        <f>Q1400*H1400</f>
        <v>0</v>
      </c>
      <c r="S1400" s="183">
        <v>0</v>
      </c>
      <c r="T1400" s="184">
        <f>S1400*H1400</f>
        <v>0</v>
      </c>
      <c r="U1400" s="35"/>
      <c r="V1400" s="35"/>
      <c r="W1400" s="35"/>
      <c r="X1400" s="35"/>
      <c r="Y1400" s="35"/>
      <c r="Z1400" s="35"/>
      <c r="AA1400" s="35"/>
      <c r="AB1400" s="35"/>
      <c r="AC1400" s="35"/>
      <c r="AD1400" s="35"/>
      <c r="AE1400" s="35"/>
      <c r="AR1400" s="185" t="s">
        <v>276</v>
      </c>
      <c r="AT1400" s="185" t="s">
        <v>172</v>
      </c>
      <c r="AU1400" s="185" t="s">
        <v>84</v>
      </c>
      <c r="AY1400" s="18" t="s">
        <v>170</v>
      </c>
      <c r="BE1400" s="186">
        <f>IF(N1400="základní",J1400,0)</f>
        <v>0</v>
      </c>
      <c r="BF1400" s="186">
        <f>IF(N1400="snížená",J1400,0)</f>
        <v>0</v>
      </c>
      <c r="BG1400" s="186">
        <f>IF(N1400="zákl. přenesená",J1400,0)</f>
        <v>0</v>
      </c>
      <c r="BH1400" s="186">
        <f>IF(N1400="sníž. přenesená",J1400,0)</f>
        <v>0</v>
      </c>
      <c r="BI1400" s="186">
        <f>IF(N1400="nulová",J1400,0)</f>
        <v>0</v>
      </c>
      <c r="BJ1400" s="18" t="s">
        <v>82</v>
      </c>
      <c r="BK1400" s="186">
        <f>ROUND(I1400*H1400,2)</f>
        <v>0</v>
      </c>
      <c r="BL1400" s="18" t="s">
        <v>276</v>
      </c>
      <c r="BM1400" s="185" t="s">
        <v>4289</v>
      </c>
    </row>
    <row r="1401" spans="1:65" s="2" customFormat="1" ht="78" x14ac:dyDescent="0.2">
      <c r="A1401" s="35"/>
      <c r="B1401" s="36"/>
      <c r="C1401" s="37"/>
      <c r="D1401" s="187" t="s">
        <v>179</v>
      </c>
      <c r="E1401" s="37"/>
      <c r="F1401" s="188" t="s">
        <v>1155</v>
      </c>
      <c r="G1401" s="37"/>
      <c r="H1401" s="37"/>
      <c r="I1401" s="189"/>
      <c r="J1401" s="37"/>
      <c r="K1401" s="37"/>
      <c r="L1401" s="40"/>
      <c r="M1401" s="190"/>
      <c r="N1401" s="191"/>
      <c r="O1401" s="65"/>
      <c r="P1401" s="65"/>
      <c r="Q1401" s="65"/>
      <c r="R1401" s="65"/>
      <c r="S1401" s="65"/>
      <c r="T1401" s="66"/>
      <c r="U1401" s="35"/>
      <c r="V1401" s="35"/>
      <c r="W1401" s="35"/>
      <c r="X1401" s="35"/>
      <c r="Y1401" s="35"/>
      <c r="Z1401" s="35"/>
      <c r="AA1401" s="35"/>
      <c r="AB1401" s="35"/>
      <c r="AC1401" s="35"/>
      <c r="AD1401" s="35"/>
      <c r="AE1401" s="35"/>
      <c r="AT1401" s="18" t="s">
        <v>179</v>
      </c>
      <c r="AU1401" s="18" t="s">
        <v>84</v>
      </c>
    </row>
    <row r="1402" spans="1:65" s="12" customFormat="1" ht="22.9" customHeight="1" x14ac:dyDescent="0.2">
      <c r="B1402" s="158"/>
      <c r="C1402" s="159"/>
      <c r="D1402" s="160" t="s">
        <v>73</v>
      </c>
      <c r="E1402" s="172" t="s">
        <v>4290</v>
      </c>
      <c r="F1402" s="172" t="s">
        <v>4291</v>
      </c>
      <c r="G1402" s="159"/>
      <c r="H1402" s="159"/>
      <c r="I1402" s="162"/>
      <c r="J1402" s="173">
        <f>BK1402</f>
        <v>0</v>
      </c>
      <c r="K1402" s="159"/>
      <c r="L1402" s="164"/>
      <c r="M1402" s="165"/>
      <c r="N1402" s="166"/>
      <c r="O1402" s="166"/>
      <c r="P1402" s="167">
        <f>SUM(P1403:P1435)</f>
        <v>0</v>
      </c>
      <c r="Q1402" s="166"/>
      <c r="R1402" s="167">
        <f>SUM(R1403:R1435)</f>
        <v>2.0406198600000005</v>
      </c>
      <c r="S1402" s="166"/>
      <c r="T1402" s="168">
        <f>SUM(T1403:T1435)</f>
        <v>0</v>
      </c>
      <c r="AR1402" s="169" t="s">
        <v>84</v>
      </c>
      <c r="AT1402" s="170" t="s">
        <v>73</v>
      </c>
      <c r="AU1402" s="170" t="s">
        <v>82</v>
      </c>
      <c r="AY1402" s="169" t="s">
        <v>170</v>
      </c>
      <c r="BK1402" s="171">
        <f>SUM(BK1403:BK1435)</f>
        <v>0</v>
      </c>
    </row>
    <row r="1403" spans="1:65" s="2" customFormat="1" ht="16.5" customHeight="1" x14ac:dyDescent="0.2">
      <c r="A1403" s="35"/>
      <c r="B1403" s="36"/>
      <c r="C1403" s="174" t="s">
        <v>2588</v>
      </c>
      <c r="D1403" s="174" t="s">
        <v>172</v>
      </c>
      <c r="E1403" s="175" t="s">
        <v>4292</v>
      </c>
      <c r="F1403" s="176" t="s">
        <v>4293</v>
      </c>
      <c r="G1403" s="177" t="s">
        <v>248</v>
      </c>
      <c r="H1403" s="178">
        <v>158.91</v>
      </c>
      <c r="I1403" s="179"/>
      <c r="J1403" s="180">
        <f>ROUND(I1403*H1403,2)</f>
        <v>0</v>
      </c>
      <c r="K1403" s="176" t="s">
        <v>176</v>
      </c>
      <c r="L1403" s="40"/>
      <c r="M1403" s="181" t="s">
        <v>19</v>
      </c>
      <c r="N1403" s="182" t="s">
        <v>45</v>
      </c>
      <c r="O1403" s="65"/>
      <c r="P1403" s="183">
        <f>O1403*H1403</f>
        <v>0</v>
      </c>
      <c r="Q1403" s="183">
        <v>0</v>
      </c>
      <c r="R1403" s="183">
        <f>Q1403*H1403</f>
        <v>0</v>
      </c>
      <c r="S1403" s="183">
        <v>0</v>
      </c>
      <c r="T1403" s="184">
        <f>S1403*H1403</f>
        <v>0</v>
      </c>
      <c r="U1403" s="35"/>
      <c r="V1403" s="35"/>
      <c r="W1403" s="35"/>
      <c r="X1403" s="35"/>
      <c r="Y1403" s="35"/>
      <c r="Z1403" s="35"/>
      <c r="AA1403" s="35"/>
      <c r="AB1403" s="35"/>
      <c r="AC1403" s="35"/>
      <c r="AD1403" s="35"/>
      <c r="AE1403" s="35"/>
      <c r="AR1403" s="185" t="s">
        <v>276</v>
      </c>
      <c r="AT1403" s="185" t="s">
        <v>172</v>
      </c>
      <c r="AU1403" s="185" t="s">
        <v>84</v>
      </c>
      <c r="AY1403" s="18" t="s">
        <v>170</v>
      </c>
      <c r="BE1403" s="186">
        <f>IF(N1403="základní",J1403,0)</f>
        <v>0</v>
      </c>
      <c r="BF1403" s="186">
        <f>IF(N1403="snížená",J1403,0)</f>
        <v>0</v>
      </c>
      <c r="BG1403" s="186">
        <f>IF(N1403="zákl. přenesená",J1403,0)</f>
        <v>0</v>
      </c>
      <c r="BH1403" s="186">
        <f>IF(N1403="sníž. přenesená",J1403,0)</f>
        <v>0</v>
      </c>
      <c r="BI1403" s="186">
        <f>IF(N1403="nulová",J1403,0)</f>
        <v>0</v>
      </c>
      <c r="BJ1403" s="18" t="s">
        <v>82</v>
      </c>
      <c r="BK1403" s="186">
        <f>ROUND(I1403*H1403,2)</f>
        <v>0</v>
      </c>
      <c r="BL1403" s="18" t="s">
        <v>276</v>
      </c>
      <c r="BM1403" s="185" t="s">
        <v>4294</v>
      </c>
    </row>
    <row r="1404" spans="1:65" s="2" customFormat="1" ht="39" x14ac:dyDescent="0.2">
      <c r="A1404" s="35"/>
      <c r="B1404" s="36"/>
      <c r="C1404" s="37"/>
      <c r="D1404" s="187" t="s">
        <v>179</v>
      </c>
      <c r="E1404" s="37"/>
      <c r="F1404" s="188" t="s">
        <v>4295</v>
      </c>
      <c r="G1404" s="37"/>
      <c r="H1404" s="37"/>
      <c r="I1404" s="189"/>
      <c r="J1404" s="37"/>
      <c r="K1404" s="37"/>
      <c r="L1404" s="40"/>
      <c r="M1404" s="190"/>
      <c r="N1404" s="191"/>
      <c r="O1404" s="65"/>
      <c r="P1404" s="65"/>
      <c r="Q1404" s="65"/>
      <c r="R1404" s="65"/>
      <c r="S1404" s="65"/>
      <c r="T1404" s="66"/>
      <c r="U1404" s="35"/>
      <c r="V1404" s="35"/>
      <c r="W1404" s="35"/>
      <c r="X1404" s="35"/>
      <c r="Y1404" s="35"/>
      <c r="Z1404" s="35"/>
      <c r="AA1404" s="35"/>
      <c r="AB1404" s="35"/>
      <c r="AC1404" s="35"/>
      <c r="AD1404" s="35"/>
      <c r="AE1404" s="35"/>
      <c r="AT1404" s="18" t="s">
        <v>179</v>
      </c>
      <c r="AU1404" s="18" t="s">
        <v>84</v>
      </c>
    </row>
    <row r="1405" spans="1:65" s="13" customFormat="1" x14ac:dyDescent="0.2">
      <c r="B1405" s="192"/>
      <c r="C1405" s="193"/>
      <c r="D1405" s="187" t="s">
        <v>181</v>
      </c>
      <c r="E1405" s="194" t="s">
        <v>19</v>
      </c>
      <c r="F1405" s="195" t="s">
        <v>4296</v>
      </c>
      <c r="G1405" s="193"/>
      <c r="H1405" s="196">
        <v>158.91</v>
      </c>
      <c r="I1405" s="197"/>
      <c r="J1405" s="193"/>
      <c r="K1405" s="193"/>
      <c r="L1405" s="198"/>
      <c r="M1405" s="199"/>
      <c r="N1405" s="200"/>
      <c r="O1405" s="200"/>
      <c r="P1405" s="200"/>
      <c r="Q1405" s="200"/>
      <c r="R1405" s="200"/>
      <c r="S1405" s="200"/>
      <c r="T1405" s="201"/>
      <c r="AT1405" s="202" t="s">
        <v>181</v>
      </c>
      <c r="AU1405" s="202" t="s">
        <v>84</v>
      </c>
      <c r="AV1405" s="13" t="s">
        <v>84</v>
      </c>
      <c r="AW1405" s="13" t="s">
        <v>35</v>
      </c>
      <c r="AX1405" s="13" t="s">
        <v>82</v>
      </c>
      <c r="AY1405" s="202" t="s">
        <v>170</v>
      </c>
    </row>
    <row r="1406" spans="1:65" s="2" customFormat="1" ht="16.5" customHeight="1" x14ac:dyDescent="0.2">
      <c r="A1406" s="35"/>
      <c r="B1406" s="36"/>
      <c r="C1406" s="174" t="s">
        <v>2594</v>
      </c>
      <c r="D1406" s="174" t="s">
        <v>172</v>
      </c>
      <c r="E1406" s="175" t="s">
        <v>4297</v>
      </c>
      <c r="F1406" s="176" t="s">
        <v>4298</v>
      </c>
      <c r="G1406" s="177" t="s">
        <v>248</v>
      </c>
      <c r="H1406" s="178">
        <v>158.91</v>
      </c>
      <c r="I1406" s="179"/>
      <c r="J1406" s="180">
        <f>ROUND(I1406*H1406,2)</f>
        <v>0</v>
      </c>
      <c r="K1406" s="176" t="s">
        <v>176</v>
      </c>
      <c r="L1406" s="40"/>
      <c r="M1406" s="181" t="s">
        <v>19</v>
      </c>
      <c r="N1406" s="182" t="s">
        <v>45</v>
      </c>
      <c r="O1406" s="65"/>
      <c r="P1406" s="183">
        <f>O1406*H1406</f>
        <v>0</v>
      </c>
      <c r="Q1406" s="183">
        <v>0</v>
      </c>
      <c r="R1406" s="183">
        <f>Q1406*H1406</f>
        <v>0</v>
      </c>
      <c r="S1406" s="183">
        <v>0</v>
      </c>
      <c r="T1406" s="184">
        <f>S1406*H1406</f>
        <v>0</v>
      </c>
      <c r="U1406" s="35"/>
      <c r="V1406" s="35"/>
      <c r="W1406" s="35"/>
      <c r="X1406" s="35"/>
      <c r="Y1406" s="35"/>
      <c r="Z1406" s="35"/>
      <c r="AA1406" s="35"/>
      <c r="AB1406" s="35"/>
      <c r="AC1406" s="35"/>
      <c r="AD1406" s="35"/>
      <c r="AE1406" s="35"/>
      <c r="AR1406" s="185" t="s">
        <v>276</v>
      </c>
      <c r="AT1406" s="185" t="s">
        <v>172</v>
      </c>
      <c r="AU1406" s="185" t="s">
        <v>84</v>
      </c>
      <c r="AY1406" s="18" t="s">
        <v>170</v>
      </c>
      <c r="BE1406" s="186">
        <f>IF(N1406="základní",J1406,0)</f>
        <v>0</v>
      </c>
      <c r="BF1406" s="186">
        <f>IF(N1406="snížená",J1406,0)</f>
        <v>0</v>
      </c>
      <c r="BG1406" s="186">
        <f>IF(N1406="zákl. přenesená",J1406,0)</f>
        <v>0</v>
      </c>
      <c r="BH1406" s="186">
        <f>IF(N1406="sníž. přenesená",J1406,0)</f>
        <v>0</v>
      </c>
      <c r="BI1406" s="186">
        <f>IF(N1406="nulová",J1406,0)</f>
        <v>0</v>
      </c>
      <c r="BJ1406" s="18" t="s">
        <v>82</v>
      </c>
      <c r="BK1406" s="186">
        <f>ROUND(I1406*H1406,2)</f>
        <v>0</v>
      </c>
      <c r="BL1406" s="18" t="s">
        <v>276</v>
      </c>
      <c r="BM1406" s="185" t="s">
        <v>4299</v>
      </c>
    </row>
    <row r="1407" spans="1:65" s="2" customFormat="1" ht="39" x14ac:dyDescent="0.2">
      <c r="A1407" s="35"/>
      <c r="B1407" s="36"/>
      <c r="C1407" s="37"/>
      <c r="D1407" s="187" t="s">
        <v>179</v>
      </c>
      <c r="E1407" s="37"/>
      <c r="F1407" s="188" t="s">
        <v>4295</v>
      </c>
      <c r="G1407" s="37"/>
      <c r="H1407" s="37"/>
      <c r="I1407" s="189"/>
      <c r="J1407" s="37"/>
      <c r="K1407" s="37"/>
      <c r="L1407" s="40"/>
      <c r="M1407" s="190"/>
      <c r="N1407" s="191"/>
      <c r="O1407" s="65"/>
      <c r="P1407" s="65"/>
      <c r="Q1407" s="65"/>
      <c r="R1407" s="65"/>
      <c r="S1407" s="65"/>
      <c r="T1407" s="66"/>
      <c r="U1407" s="35"/>
      <c r="V1407" s="35"/>
      <c r="W1407" s="35"/>
      <c r="X1407" s="35"/>
      <c r="Y1407" s="35"/>
      <c r="Z1407" s="35"/>
      <c r="AA1407" s="35"/>
      <c r="AB1407" s="35"/>
      <c r="AC1407" s="35"/>
      <c r="AD1407" s="35"/>
      <c r="AE1407" s="35"/>
      <c r="AT1407" s="18" t="s">
        <v>179</v>
      </c>
      <c r="AU1407" s="18" t="s">
        <v>84</v>
      </c>
    </row>
    <row r="1408" spans="1:65" s="13" customFormat="1" x14ac:dyDescent="0.2">
      <c r="B1408" s="192"/>
      <c r="C1408" s="193"/>
      <c r="D1408" s="187" t="s">
        <v>181</v>
      </c>
      <c r="E1408" s="194" t="s">
        <v>19</v>
      </c>
      <c r="F1408" s="195" t="s">
        <v>4296</v>
      </c>
      <c r="G1408" s="193"/>
      <c r="H1408" s="196">
        <v>158.91</v>
      </c>
      <c r="I1408" s="197"/>
      <c r="J1408" s="193"/>
      <c r="K1408" s="193"/>
      <c r="L1408" s="198"/>
      <c r="M1408" s="199"/>
      <c r="N1408" s="200"/>
      <c r="O1408" s="200"/>
      <c r="P1408" s="200"/>
      <c r="Q1408" s="200"/>
      <c r="R1408" s="200"/>
      <c r="S1408" s="200"/>
      <c r="T1408" s="201"/>
      <c r="AT1408" s="202" t="s">
        <v>181</v>
      </c>
      <c r="AU1408" s="202" t="s">
        <v>84</v>
      </c>
      <c r="AV1408" s="13" t="s">
        <v>84</v>
      </c>
      <c r="AW1408" s="13" t="s">
        <v>35</v>
      </c>
      <c r="AX1408" s="13" t="s">
        <v>74</v>
      </c>
      <c r="AY1408" s="202" t="s">
        <v>170</v>
      </c>
    </row>
    <row r="1409" spans="1:65" s="2" customFormat="1" ht="16.5" customHeight="1" x14ac:dyDescent="0.2">
      <c r="A1409" s="35"/>
      <c r="B1409" s="36"/>
      <c r="C1409" s="174" t="s">
        <v>2606</v>
      </c>
      <c r="D1409" s="174" t="s">
        <v>172</v>
      </c>
      <c r="E1409" s="175" t="s">
        <v>4300</v>
      </c>
      <c r="F1409" s="176" t="s">
        <v>4301</v>
      </c>
      <c r="G1409" s="177" t="s">
        <v>248</v>
      </c>
      <c r="H1409" s="178">
        <v>158.91</v>
      </c>
      <c r="I1409" s="179"/>
      <c r="J1409" s="180">
        <f>ROUND(I1409*H1409,2)</f>
        <v>0</v>
      </c>
      <c r="K1409" s="176" t="s">
        <v>176</v>
      </c>
      <c r="L1409" s="40"/>
      <c r="M1409" s="181" t="s">
        <v>19</v>
      </c>
      <c r="N1409" s="182" t="s">
        <v>45</v>
      </c>
      <c r="O1409" s="65"/>
      <c r="P1409" s="183">
        <f>O1409*H1409</f>
        <v>0</v>
      </c>
      <c r="Q1409" s="183">
        <v>2.0000000000000001E-4</v>
      </c>
      <c r="R1409" s="183">
        <f>Q1409*H1409</f>
        <v>3.1781999999999998E-2</v>
      </c>
      <c r="S1409" s="183">
        <v>0</v>
      </c>
      <c r="T1409" s="184">
        <f>S1409*H1409</f>
        <v>0</v>
      </c>
      <c r="U1409" s="35"/>
      <c r="V1409" s="35"/>
      <c r="W1409" s="35"/>
      <c r="X1409" s="35"/>
      <c r="Y1409" s="35"/>
      <c r="Z1409" s="35"/>
      <c r="AA1409" s="35"/>
      <c r="AB1409" s="35"/>
      <c r="AC1409" s="35"/>
      <c r="AD1409" s="35"/>
      <c r="AE1409" s="35"/>
      <c r="AR1409" s="185" t="s">
        <v>276</v>
      </c>
      <c r="AT1409" s="185" t="s">
        <v>172</v>
      </c>
      <c r="AU1409" s="185" t="s">
        <v>84</v>
      </c>
      <c r="AY1409" s="18" t="s">
        <v>170</v>
      </c>
      <c r="BE1409" s="186">
        <f>IF(N1409="základní",J1409,0)</f>
        <v>0</v>
      </c>
      <c r="BF1409" s="186">
        <f>IF(N1409="snížená",J1409,0)</f>
        <v>0</v>
      </c>
      <c r="BG1409" s="186">
        <f>IF(N1409="zákl. přenesená",J1409,0)</f>
        <v>0</v>
      </c>
      <c r="BH1409" s="186">
        <f>IF(N1409="sníž. přenesená",J1409,0)</f>
        <v>0</v>
      </c>
      <c r="BI1409" s="186">
        <f>IF(N1409="nulová",J1409,0)</f>
        <v>0</v>
      </c>
      <c r="BJ1409" s="18" t="s">
        <v>82</v>
      </c>
      <c r="BK1409" s="186">
        <f>ROUND(I1409*H1409,2)</f>
        <v>0</v>
      </c>
      <c r="BL1409" s="18" t="s">
        <v>276</v>
      </c>
      <c r="BM1409" s="185" t="s">
        <v>4302</v>
      </c>
    </row>
    <row r="1410" spans="1:65" s="2" customFormat="1" ht="39" x14ac:dyDescent="0.2">
      <c r="A1410" s="35"/>
      <c r="B1410" s="36"/>
      <c r="C1410" s="37"/>
      <c r="D1410" s="187" t="s">
        <v>179</v>
      </c>
      <c r="E1410" s="37"/>
      <c r="F1410" s="188" t="s">
        <v>4295</v>
      </c>
      <c r="G1410" s="37"/>
      <c r="H1410" s="37"/>
      <c r="I1410" s="189"/>
      <c r="J1410" s="37"/>
      <c r="K1410" s="37"/>
      <c r="L1410" s="40"/>
      <c r="M1410" s="190"/>
      <c r="N1410" s="191"/>
      <c r="O1410" s="65"/>
      <c r="P1410" s="65"/>
      <c r="Q1410" s="65"/>
      <c r="R1410" s="65"/>
      <c r="S1410" s="65"/>
      <c r="T1410" s="66"/>
      <c r="U1410" s="35"/>
      <c r="V1410" s="35"/>
      <c r="W1410" s="35"/>
      <c r="X1410" s="35"/>
      <c r="Y1410" s="35"/>
      <c r="Z1410" s="35"/>
      <c r="AA1410" s="35"/>
      <c r="AB1410" s="35"/>
      <c r="AC1410" s="35"/>
      <c r="AD1410" s="35"/>
      <c r="AE1410" s="35"/>
      <c r="AT1410" s="18" t="s">
        <v>179</v>
      </c>
      <c r="AU1410" s="18" t="s">
        <v>84</v>
      </c>
    </row>
    <row r="1411" spans="1:65" s="13" customFormat="1" x14ac:dyDescent="0.2">
      <c r="B1411" s="192"/>
      <c r="C1411" s="193"/>
      <c r="D1411" s="187" t="s">
        <v>181</v>
      </c>
      <c r="E1411" s="194" t="s">
        <v>19</v>
      </c>
      <c r="F1411" s="195" t="s">
        <v>4296</v>
      </c>
      <c r="G1411" s="193"/>
      <c r="H1411" s="196">
        <v>158.91</v>
      </c>
      <c r="I1411" s="197"/>
      <c r="J1411" s="193"/>
      <c r="K1411" s="193"/>
      <c r="L1411" s="198"/>
      <c r="M1411" s="199"/>
      <c r="N1411" s="200"/>
      <c r="O1411" s="200"/>
      <c r="P1411" s="200"/>
      <c r="Q1411" s="200"/>
      <c r="R1411" s="200"/>
      <c r="S1411" s="200"/>
      <c r="T1411" s="201"/>
      <c r="AT1411" s="202" t="s">
        <v>181</v>
      </c>
      <c r="AU1411" s="202" t="s">
        <v>84</v>
      </c>
      <c r="AV1411" s="13" t="s">
        <v>84</v>
      </c>
      <c r="AW1411" s="13" t="s">
        <v>35</v>
      </c>
      <c r="AX1411" s="13" t="s">
        <v>74</v>
      </c>
      <c r="AY1411" s="202" t="s">
        <v>170</v>
      </c>
    </row>
    <row r="1412" spans="1:65" s="2" customFormat="1" ht="21.75" customHeight="1" x14ac:dyDescent="0.2">
      <c r="A1412" s="35"/>
      <c r="B1412" s="36"/>
      <c r="C1412" s="174" t="s">
        <v>2611</v>
      </c>
      <c r="D1412" s="174" t="s">
        <v>172</v>
      </c>
      <c r="E1412" s="175" t="s">
        <v>4303</v>
      </c>
      <c r="F1412" s="176" t="s">
        <v>4304</v>
      </c>
      <c r="G1412" s="177" t="s">
        <v>248</v>
      </c>
      <c r="H1412" s="178">
        <v>158.91</v>
      </c>
      <c r="I1412" s="179"/>
      <c r="J1412" s="180">
        <f>ROUND(I1412*H1412,2)</f>
        <v>0</v>
      </c>
      <c r="K1412" s="176" t="s">
        <v>176</v>
      </c>
      <c r="L1412" s="40"/>
      <c r="M1412" s="181" t="s">
        <v>19</v>
      </c>
      <c r="N1412" s="182" t="s">
        <v>45</v>
      </c>
      <c r="O1412" s="65"/>
      <c r="P1412" s="183">
        <f>O1412*H1412</f>
        <v>0</v>
      </c>
      <c r="Q1412" s="183">
        <v>7.5799999999999999E-3</v>
      </c>
      <c r="R1412" s="183">
        <f>Q1412*H1412</f>
        <v>1.2045378</v>
      </c>
      <c r="S1412" s="183">
        <v>0</v>
      </c>
      <c r="T1412" s="184">
        <f>S1412*H1412</f>
        <v>0</v>
      </c>
      <c r="U1412" s="35"/>
      <c r="V1412" s="35"/>
      <c r="W1412" s="35"/>
      <c r="X1412" s="35"/>
      <c r="Y1412" s="35"/>
      <c r="Z1412" s="35"/>
      <c r="AA1412" s="35"/>
      <c r="AB1412" s="35"/>
      <c r="AC1412" s="35"/>
      <c r="AD1412" s="35"/>
      <c r="AE1412" s="35"/>
      <c r="AR1412" s="185" t="s">
        <v>276</v>
      </c>
      <c r="AT1412" s="185" t="s">
        <v>172</v>
      </c>
      <c r="AU1412" s="185" t="s">
        <v>84</v>
      </c>
      <c r="AY1412" s="18" t="s">
        <v>170</v>
      </c>
      <c r="BE1412" s="186">
        <f>IF(N1412="základní",J1412,0)</f>
        <v>0</v>
      </c>
      <c r="BF1412" s="186">
        <f>IF(N1412="snížená",J1412,0)</f>
        <v>0</v>
      </c>
      <c r="BG1412" s="186">
        <f>IF(N1412="zákl. přenesená",J1412,0)</f>
        <v>0</v>
      </c>
      <c r="BH1412" s="186">
        <f>IF(N1412="sníž. přenesená",J1412,0)</f>
        <v>0</v>
      </c>
      <c r="BI1412" s="186">
        <f>IF(N1412="nulová",J1412,0)</f>
        <v>0</v>
      </c>
      <c r="BJ1412" s="18" t="s">
        <v>82</v>
      </c>
      <c r="BK1412" s="186">
        <f>ROUND(I1412*H1412,2)</f>
        <v>0</v>
      </c>
      <c r="BL1412" s="18" t="s">
        <v>276</v>
      </c>
      <c r="BM1412" s="185" t="s">
        <v>4305</v>
      </c>
    </row>
    <row r="1413" spans="1:65" s="2" customFormat="1" ht="39" x14ac:dyDescent="0.2">
      <c r="A1413" s="35"/>
      <c r="B1413" s="36"/>
      <c r="C1413" s="37"/>
      <c r="D1413" s="187" t="s">
        <v>179</v>
      </c>
      <c r="E1413" s="37"/>
      <c r="F1413" s="188" t="s">
        <v>4295</v>
      </c>
      <c r="G1413" s="37"/>
      <c r="H1413" s="37"/>
      <c r="I1413" s="189"/>
      <c r="J1413" s="37"/>
      <c r="K1413" s="37"/>
      <c r="L1413" s="40"/>
      <c r="M1413" s="190"/>
      <c r="N1413" s="191"/>
      <c r="O1413" s="65"/>
      <c r="P1413" s="65"/>
      <c r="Q1413" s="65"/>
      <c r="R1413" s="65"/>
      <c r="S1413" s="65"/>
      <c r="T1413" s="66"/>
      <c r="U1413" s="35"/>
      <c r="V1413" s="35"/>
      <c r="W1413" s="35"/>
      <c r="X1413" s="35"/>
      <c r="Y1413" s="35"/>
      <c r="Z1413" s="35"/>
      <c r="AA1413" s="35"/>
      <c r="AB1413" s="35"/>
      <c r="AC1413" s="35"/>
      <c r="AD1413" s="35"/>
      <c r="AE1413" s="35"/>
      <c r="AT1413" s="18" t="s">
        <v>179</v>
      </c>
      <c r="AU1413" s="18" t="s">
        <v>84</v>
      </c>
    </row>
    <row r="1414" spans="1:65" s="13" customFormat="1" x14ac:dyDescent="0.2">
      <c r="B1414" s="192"/>
      <c r="C1414" s="193"/>
      <c r="D1414" s="187" t="s">
        <v>181</v>
      </c>
      <c r="E1414" s="194" t="s">
        <v>19</v>
      </c>
      <c r="F1414" s="195" t="s">
        <v>4296</v>
      </c>
      <c r="G1414" s="193"/>
      <c r="H1414" s="196">
        <v>158.91</v>
      </c>
      <c r="I1414" s="197"/>
      <c r="J1414" s="193"/>
      <c r="K1414" s="193"/>
      <c r="L1414" s="198"/>
      <c r="M1414" s="199"/>
      <c r="N1414" s="200"/>
      <c r="O1414" s="200"/>
      <c r="P1414" s="200"/>
      <c r="Q1414" s="200"/>
      <c r="R1414" s="200"/>
      <c r="S1414" s="200"/>
      <c r="T1414" s="201"/>
      <c r="AT1414" s="202" t="s">
        <v>181</v>
      </c>
      <c r="AU1414" s="202" t="s">
        <v>84</v>
      </c>
      <c r="AV1414" s="13" t="s">
        <v>84</v>
      </c>
      <c r="AW1414" s="13" t="s">
        <v>35</v>
      </c>
      <c r="AX1414" s="13" t="s">
        <v>74</v>
      </c>
      <c r="AY1414" s="202" t="s">
        <v>170</v>
      </c>
    </row>
    <row r="1415" spans="1:65" s="2" customFormat="1" ht="16.5" customHeight="1" x14ac:dyDescent="0.2">
      <c r="A1415" s="35"/>
      <c r="B1415" s="36"/>
      <c r="C1415" s="174" t="s">
        <v>2616</v>
      </c>
      <c r="D1415" s="174" t="s">
        <v>172</v>
      </c>
      <c r="E1415" s="175" t="s">
        <v>4306</v>
      </c>
      <c r="F1415" s="176" t="s">
        <v>4307</v>
      </c>
      <c r="G1415" s="177" t="s">
        <v>248</v>
      </c>
      <c r="H1415" s="178">
        <v>160.71</v>
      </c>
      <c r="I1415" s="179"/>
      <c r="J1415" s="180">
        <f>ROUND(I1415*H1415,2)</f>
        <v>0</v>
      </c>
      <c r="K1415" s="176" t="s">
        <v>176</v>
      </c>
      <c r="L1415" s="40"/>
      <c r="M1415" s="181" t="s">
        <v>19</v>
      </c>
      <c r="N1415" s="182" t="s">
        <v>45</v>
      </c>
      <c r="O1415" s="65"/>
      <c r="P1415" s="183">
        <f>O1415*H1415</f>
        <v>0</v>
      </c>
      <c r="Q1415" s="183">
        <v>2.9999999999999997E-4</v>
      </c>
      <c r="R1415" s="183">
        <f>Q1415*H1415</f>
        <v>4.8212999999999999E-2</v>
      </c>
      <c r="S1415" s="183">
        <v>0</v>
      </c>
      <c r="T1415" s="184">
        <f>S1415*H1415</f>
        <v>0</v>
      </c>
      <c r="U1415" s="35"/>
      <c r="V1415" s="35"/>
      <c r="W1415" s="35"/>
      <c r="X1415" s="35"/>
      <c r="Y1415" s="35"/>
      <c r="Z1415" s="35"/>
      <c r="AA1415" s="35"/>
      <c r="AB1415" s="35"/>
      <c r="AC1415" s="35"/>
      <c r="AD1415" s="35"/>
      <c r="AE1415" s="35"/>
      <c r="AR1415" s="185" t="s">
        <v>276</v>
      </c>
      <c r="AT1415" s="185" t="s">
        <v>172</v>
      </c>
      <c r="AU1415" s="185" t="s">
        <v>84</v>
      </c>
      <c r="AY1415" s="18" t="s">
        <v>170</v>
      </c>
      <c r="BE1415" s="186">
        <f>IF(N1415="základní",J1415,0)</f>
        <v>0</v>
      </c>
      <c r="BF1415" s="186">
        <f>IF(N1415="snížená",J1415,0)</f>
        <v>0</v>
      </c>
      <c r="BG1415" s="186">
        <f>IF(N1415="zákl. přenesená",J1415,0)</f>
        <v>0</v>
      </c>
      <c r="BH1415" s="186">
        <f>IF(N1415="sníž. přenesená",J1415,0)</f>
        <v>0</v>
      </c>
      <c r="BI1415" s="186">
        <f>IF(N1415="nulová",J1415,0)</f>
        <v>0</v>
      </c>
      <c r="BJ1415" s="18" t="s">
        <v>82</v>
      </c>
      <c r="BK1415" s="186">
        <f>ROUND(I1415*H1415,2)</f>
        <v>0</v>
      </c>
      <c r="BL1415" s="18" t="s">
        <v>276</v>
      </c>
      <c r="BM1415" s="185" t="s">
        <v>4308</v>
      </c>
    </row>
    <row r="1416" spans="1:65" s="13" customFormat="1" x14ac:dyDescent="0.2">
      <c r="B1416" s="192"/>
      <c r="C1416" s="193"/>
      <c r="D1416" s="187" t="s">
        <v>181</v>
      </c>
      <c r="E1416" s="194" t="s">
        <v>19</v>
      </c>
      <c r="F1416" s="195" t="s">
        <v>4309</v>
      </c>
      <c r="G1416" s="193"/>
      <c r="H1416" s="196">
        <v>59.94</v>
      </c>
      <c r="I1416" s="197"/>
      <c r="J1416" s="193"/>
      <c r="K1416" s="193"/>
      <c r="L1416" s="198"/>
      <c r="M1416" s="199"/>
      <c r="N1416" s="200"/>
      <c r="O1416" s="200"/>
      <c r="P1416" s="200"/>
      <c r="Q1416" s="200"/>
      <c r="R1416" s="200"/>
      <c r="S1416" s="200"/>
      <c r="T1416" s="201"/>
      <c r="AT1416" s="202" t="s">
        <v>181</v>
      </c>
      <c r="AU1416" s="202" t="s">
        <v>84</v>
      </c>
      <c r="AV1416" s="13" t="s">
        <v>84</v>
      </c>
      <c r="AW1416" s="13" t="s">
        <v>35</v>
      </c>
      <c r="AX1416" s="13" t="s">
        <v>74</v>
      </c>
      <c r="AY1416" s="202" t="s">
        <v>170</v>
      </c>
    </row>
    <row r="1417" spans="1:65" s="13" customFormat="1" x14ac:dyDescent="0.2">
      <c r="B1417" s="192"/>
      <c r="C1417" s="193"/>
      <c r="D1417" s="187" t="s">
        <v>181</v>
      </c>
      <c r="E1417" s="194" t="s">
        <v>19</v>
      </c>
      <c r="F1417" s="195" t="s">
        <v>4310</v>
      </c>
      <c r="G1417" s="193"/>
      <c r="H1417" s="196">
        <v>100.77</v>
      </c>
      <c r="I1417" s="197"/>
      <c r="J1417" s="193"/>
      <c r="K1417" s="193"/>
      <c r="L1417" s="198"/>
      <c r="M1417" s="199"/>
      <c r="N1417" s="200"/>
      <c r="O1417" s="200"/>
      <c r="P1417" s="200"/>
      <c r="Q1417" s="200"/>
      <c r="R1417" s="200"/>
      <c r="S1417" s="200"/>
      <c r="T1417" s="201"/>
      <c r="AT1417" s="202" t="s">
        <v>181</v>
      </c>
      <c r="AU1417" s="202" t="s">
        <v>84</v>
      </c>
      <c r="AV1417" s="13" t="s">
        <v>84</v>
      </c>
      <c r="AW1417" s="13" t="s">
        <v>35</v>
      </c>
      <c r="AX1417" s="13" t="s">
        <v>74</v>
      </c>
      <c r="AY1417" s="202" t="s">
        <v>170</v>
      </c>
    </row>
    <row r="1418" spans="1:65" s="2" customFormat="1" ht="24" x14ac:dyDescent="0.2">
      <c r="A1418" s="35"/>
      <c r="B1418" s="36"/>
      <c r="C1418" s="214" t="s">
        <v>2622</v>
      </c>
      <c r="D1418" s="214" t="s">
        <v>239</v>
      </c>
      <c r="E1418" s="215" t="s">
        <v>4311</v>
      </c>
      <c r="F1418" s="216" t="s">
        <v>4312</v>
      </c>
      <c r="G1418" s="217" t="s">
        <v>248</v>
      </c>
      <c r="H1418" s="218">
        <v>176.78100000000001</v>
      </c>
      <c r="I1418" s="219"/>
      <c r="J1418" s="220">
        <f>ROUND(I1418*H1418,2)</f>
        <v>0</v>
      </c>
      <c r="K1418" s="216" t="s">
        <v>392</v>
      </c>
      <c r="L1418" s="221"/>
      <c r="M1418" s="222" t="s">
        <v>19</v>
      </c>
      <c r="N1418" s="223" t="s">
        <v>45</v>
      </c>
      <c r="O1418" s="65"/>
      <c r="P1418" s="183">
        <f>O1418*H1418</f>
        <v>0</v>
      </c>
      <c r="Q1418" s="183">
        <v>4.0800000000000003E-3</v>
      </c>
      <c r="R1418" s="183">
        <f>Q1418*H1418</f>
        <v>0.72126648000000004</v>
      </c>
      <c r="S1418" s="183">
        <v>0</v>
      </c>
      <c r="T1418" s="184">
        <f>S1418*H1418</f>
        <v>0</v>
      </c>
      <c r="U1418" s="35"/>
      <c r="V1418" s="35"/>
      <c r="W1418" s="35"/>
      <c r="X1418" s="35"/>
      <c r="Y1418" s="35"/>
      <c r="Z1418" s="35"/>
      <c r="AA1418" s="35"/>
      <c r="AB1418" s="35"/>
      <c r="AC1418" s="35"/>
      <c r="AD1418" s="35"/>
      <c r="AE1418" s="35"/>
      <c r="AR1418" s="185" t="s">
        <v>426</v>
      </c>
      <c r="AT1418" s="185" t="s">
        <v>239</v>
      </c>
      <c r="AU1418" s="185" t="s">
        <v>84</v>
      </c>
      <c r="AY1418" s="18" t="s">
        <v>170</v>
      </c>
      <c r="BE1418" s="186">
        <f>IF(N1418="základní",J1418,0)</f>
        <v>0</v>
      </c>
      <c r="BF1418" s="186">
        <f>IF(N1418="snížená",J1418,0)</f>
        <v>0</v>
      </c>
      <c r="BG1418" s="186">
        <f>IF(N1418="zákl. přenesená",J1418,0)</f>
        <v>0</v>
      </c>
      <c r="BH1418" s="186">
        <f>IF(N1418="sníž. přenesená",J1418,0)</f>
        <v>0</v>
      </c>
      <c r="BI1418" s="186">
        <f>IF(N1418="nulová",J1418,0)</f>
        <v>0</v>
      </c>
      <c r="BJ1418" s="18" t="s">
        <v>82</v>
      </c>
      <c r="BK1418" s="186">
        <f>ROUND(I1418*H1418,2)</f>
        <v>0</v>
      </c>
      <c r="BL1418" s="18" t="s">
        <v>276</v>
      </c>
      <c r="BM1418" s="185" t="s">
        <v>4313</v>
      </c>
    </row>
    <row r="1419" spans="1:65" s="13" customFormat="1" x14ac:dyDescent="0.2">
      <c r="B1419" s="192"/>
      <c r="C1419" s="193"/>
      <c r="D1419" s="187" t="s">
        <v>181</v>
      </c>
      <c r="E1419" s="193"/>
      <c r="F1419" s="195" t="s">
        <v>4314</v>
      </c>
      <c r="G1419" s="193"/>
      <c r="H1419" s="196">
        <v>176.78100000000001</v>
      </c>
      <c r="I1419" s="197"/>
      <c r="J1419" s="193"/>
      <c r="K1419" s="193"/>
      <c r="L1419" s="198"/>
      <c r="M1419" s="199"/>
      <c r="N1419" s="200"/>
      <c r="O1419" s="200"/>
      <c r="P1419" s="200"/>
      <c r="Q1419" s="200"/>
      <c r="R1419" s="200"/>
      <c r="S1419" s="200"/>
      <c r="T1419" s="201"/>
      <c r="AT1419" s="202" t="s">
        <v>181</v>
      </c>
      <c r="AU1419" s="202" t="s">
        <v>84</v>
      </c>
      <c r="AV1419" s="13" t="s">
        <v>84</v>
      </c>
      <c r="AW1419" s="13" t="s">
        <v>4</v>
      </c>
      <c r="AX1419" s="13" t="s">
        <v>82</v>
      </c>
      <c r="AY1419" s="202" t="s">
        <v>170</v>
      </c>
    </row>
    <row r="1420" spans="1:65" s="2" customFormat="1" ht="16.5" customHeight="1" x14ac:dyDescent="0.2">
      <c r="A1420" s="35"/>
      <c r="B1420" s="36"/>
      <c r="C1420" s="174" t="s">
        <v>2628</v>
      </c>
      <c r="D1420" s="174" t="s">
        <v>172</v>
      </c>
      <c r="E1420" s="175" t="s">
        <v>4315</v>
      </c>
      <c r="F1420" s="176" t="s">
        <v>4316</v>
      </c>
      <c r="G1420" s="177" t="s">
        <v>272</v>
      </c>
      <c r="H1420" s="178">
        <v>148.55199999999999</v>
      </c>
      <c r="I1420" s="179"/>
      <c r="J1420" s="180">
        <f>ROUND(I1420*H1420,2)</f>
        <v>0</v>
      </c>
      <c r="K1420" s="176" t="s">
        <v>176</v>
      </c>
      <c r="L1420" s="40"/>
      <c r="M1420" s="181" t="s">
        <v>19</v>
      </c>
      <c r="N1420" s="182" t="s">
        <v>45</v>
      </c>
      <c r="O1420" s="65"/>
      <c r="P1420" s="183">
        <f>O1420*H1420</f>
        <v>0</v>
      </c>
      <c r="Q1420" s="183">
        <v>1.0000000000000001E-5</v>
      </c>
      <c r="R1420" s="183">
        <f>Q1420*H1420</f>
        <v>1.4855199999999999E-3</v>
      </c>
      <c r="S1420" s="183">
        <v>0</v>
      </c>
      <c r="T1420" s="184">
        <f>S1420*H1420</f>
        <v>0</v>
      </c>
      <c r="U1420" s="35"/>
      <c r="V1420" s="35"/>
      <c r="W1420" s="35"/>
      <c r="X1420" s="35"/>
      <c r="Y1420" s="35"/>
      <c r="Z1420" s="35"/>
      <c r="AA1420" s="35"/>
      <c r="AB1420" s="35"/>
      <c r="AC1420" s="35"/>
      <c r="AD1420" s="35"/>
      <c r="AE1420" s="35"/>
      <c r="AR1420" s="185" t="s">
        <v>276</v>
      </c>
      <c r="AT1420" s="185" t="s">
        <v>172</v>
      </c>
      <c r="AU1420" s="185" t="s">
        <v>84</v>
      </c>
      <c r="AY1420" s="18" t="s">
        <v>170</v>
      </c>
      <c r="BE1420" s="186">
        <f>IF(N1420="základní",J1420,0)</f>
        <v>0</v>
      </c>
      <c r="BF1420" s="186">
        <f>IF(N1420="snížená",J1420,0)</f>
        <v>0</v>
      </c>
      <c r="BG1420" s="186">
        <f>IF(N1420="zákl. přenesená",J1420,0)</f>
        <v>0</v>
      </c>
      <c r="BH1420" s="186">
        <f>IF(N1420="sníž. přenesená",J1420,0)</f>
        <v>0</v>
      </c>
      <c r="BI1420" s="186">
        <f>IF(N1420="nulová",J1420,0)</f>
        <v>0</v>
      </c>
      <c r="BJ1420" s="18" t="s">
        <v>82</v>
      </c>
      <c r="BK1420" s="186">
        <f>ROUND(I1420*H1420,2)</f>
        <v>0</v>
      </c>
      <c r="BL1420" s="18" t="s">
        <v>276</v>
      </c>
      <c r="BM1420" s="185" t="s">
        <v>4317</v>
      </c>
    </row>
    <row r="1421" spans="1:65" s="13" customFormat="1" x14ac:dyDescent="0.2">
      <c r="B1421" s="192"/>
      <c r="C1421" s="193"/>
      <c r="D1421" s="187" t="s">
        <v>181</v>
      </c>
      <c r="E1421" s="194" t="s">
        <v>19</v>
      </c>
      <c r="F1421" s="195" t="s">
        <v>4318</v>
      </c>
      <c r="G1421" s="193"/>
      <c r="H1421" s="196">
        <v>15.997999999999999</v>
      </c>
      <c r="I1421" s="197"/>
      <c r="J1421" s="193"/>
      <c r="K1421" s="193"/>
      <c r="L1421" s="198"/>
      <c r="M1421" s="199"/>
      <c r="N1421" s="200"/>
      <c r="O1421" s="200"/>
      <c r="P1421" s="200"/>
      <c r="Q1421" s="200"/>
      <c r="R1421" s="200"/>
      <c r="S1421" s="200"/>
      <c r="T1421" s="201"/>
      <c r="AT1421" s="202" t="s">
        <v>181</v>
      </c>
      <c r="AU1421" s="202" t="s">
        <v>84</v>
      </c>
      <c r="AV1421" s="13" t="s">
        <v>84</v>
      </c>
      <c r="AW1421" s="13" t="s">
        <v>35</v>
      </c>
      <c r="AX1421" s="13" t="s">
        <v>74</v>
      </c>
      <c r="AY1421" s="202" t="s">
        <v>170</v>
      </c>
    </row>
    <row r="1422" spans="1:65" s="13" customFormat="1" x14ac:dyDescent="0.2">
      <c r="B1422" s="192"/>
      <c r="C1422" s="193"/>
      <c r="D1422" s="187" t="s">
        <v>181</v>
      </c>
      <c r="E1422" s="194" t="s">
        <v>19</v>
      </c>
      <c r="F1422" s="195" t="s">
        <v>4319</v>
      </c>
      <c r="G1422" s="193"/>
      <c r="H1422" s="196">
        <v>12.898</v>
      </c>
      <c r="I1422" s="197"/>
      <c r="J1422" s="193"/>
      <c r="K1422" s="193"/>
      <c r="L1422" s="198"/>
      <c r="M1422" s="199"/>
      <c r="N1422" s="200"/>
      <c r="O1422" s="200"/>
      <c r="P1422" s="200"/>
      <c r="Q1422" s="200"/>
      <c r="R1422" s="200"/>
      <c r="S1422" s="200"/>
      <c r="T1422" s="201"/>
      <c r="AT1422" s="202" t="s">
        <v>181</v>
      </c>
      <c r="AU1422" s="202" t="s">
        <v>84</v>
      </c>
      <c r="AV1422" s="13" t="s">
        <v>84</v>
      </c>
      <c r="AW1422" s="13" t="s">
        <v>35</v>
      </c>
      <c r="AX1422" s="13" t="s">
        <v>74</v>
      </c>
      <c r="AY1422" s="202" t="s">
        <v>170</v>
      </c>
    </row>
    <row r="1423" spans="1:65" s="13" customFormat="1" x14ac:dyDescent="0.2">
      <c r="B1423" s="192"/>
      <c r="C1423" s="193"/>
      <c r="D1423" s="187" t="s">
        <v>181</v>
      </c>
      <c r="E1423" s="194" t="s">
        <v>19</v>
      </c>
      <c r="F1423" s="195" t="s">
        <v>4320</v>
      </c>
      <c r="G1423" s="193"/>
      <c r="H1423" s="196">
        <v>11.698</v>
      </c>
      <c r="I1423" s="197"/>
      <c r="J1423" s="193"/>
      <c r="K1423" s="193"/>
      <c r="L1423" s="198"/>
      <c r="M1423" s="199"/>
      <c r="N1423" s="200"/>
      <c r="O1423" s="200"/>
      <c r="P1423" s="200"/>
      <c r="Q1423" s="200"/>
      <c r="R1423" s="200"/>
      <c r="S1423" s="200"/>
      <c r="T1423" s="201"/>
      <c r="AT1423" s="202" t="s">
        <v>181</v>
      </c>
      <c r="AU1423" s="202" t="s">
        <v>84</v>
      </c>
      <c r="AV1423" s="13" t="s">
        <v>84</v>
      </c>
      <c r="AW1423" s="13" t="s">
        <v>35</v>
      </c>
      <c r="AX1423" s="13" t="s">
        <v>74</v>
      </c>
      <c r="AY1423" s="202" t="s">
        <v>170</v>
      </c>
    </row>
    <row r="1424" spans="1:65" s="13" customFormat="1" x14ac:dyDescent="0.2">
      <c r="B1424" s="192"/>
      <c r="C1424" s="193"/>
      <c r="D1424" s="187" t="s">
        <v>181</v>
      </c>
      <c r="E1424" s="194" t="s">
        <v>19</v>
      </c>
      <c r="F1424" s="195" t="s">
        <v>4321</v>
      </c>
      <c r="G1424" s="193"/>
      <c r="H1424" s="196">
        <v>13.198</v>
      </c>
      <c r="I1424" s="197"/>
      <c r="J1424" s="193"/>
      <c r="K1424" s="193"/>
      <c r="L1424" s="198"/>
      <c r="M1424" s="199"/>
      <c r="N1424" s="200"/>
      <c r="O1424" s="200"/>
      <c r="P1424" s="200"/>
      <c r="Q1424" s="200"/>
      <c r="R1424" s="200"/>
      <c r="S1424" s="200"/>
      <c r="T1424" s="201"/>
      <c r="AT1424" s="202" t="s">
        <v>181</v>
      </c>
      <c r="AU1424" s="202" t="s">
        <v>84</v>
      </c>
      <c r="AV1424" s="13" t="s">
        <v>84</v>
      </c>
      <c r="AW1424" s="13" t="s">
        <v>35</v>
      </c>
      <c r="AX1424" s="13" t="s">
        <v>74</v>
      </c>
      <c r="AY1424" s="202" t="s">
        <v>170</v>
      </c>
    </row>
    <row r="1425" spans="1:65" s="13" customFormat="1" x14ac:dyDescent="0.2">
      <c r="B1425" s="192"/>
      <c r="C1425" s="193"/>
      <c r="D1425" s="187" t="s">
        <v>181</v>
      </c>
      <c r="E1425" s="194" t="s">
        <v>19</v>
      </c>
      <c r="F1425" s="195" t="s">
        <v>4322</v>
      </c>
      <c r="G1425" s="193"/>
      <c r="H1425" s="196">
        <v>11.08</v>
      </c>
      <c r="I1425" s="197"/>
      <c r="J1425" s="193"/>
      <c r="K1425" s="193"/>
      <c r="L1425" s="198"/>
      <c r="M1425" s="199"/>
      <c r="N1425" s="200"/>
      <c r="O1425" s="200"/>
      <c r="P1425" s="200"/>
      <c r="Q1425" s="200"/>
      <c r="R1425" s="200"/>
      <c r="S1425" s="200"/>
      <c r="T1425" s="201"/>
      <c r="AT1425" s="202" t="s">
        <v>181</v>
      </c>
      <c r="AU1425" s="202" t="s">
        <v>84</v>
      </c>
      <c r="AV1425" s="13" t="s">
        <v>84</v>
      </c>
      <c r="AW1425" s="13" t="s">
        <v>35</v>
      </c>
      <c r="AX1425" s="13" t="s">
        <v>74</v>
      </c>
      <c r="AY1425" s="202" t="s">
        <v>170</v>
      </c>
    </row>
    <row r="1426" spans="1:65" s="13" customFormat="1" x14ac:dyDescent="0.2">
      <c r="B1426" s="192"/>
      <c r="C1426" s="193"/>
      <c r="D1426" s="187" t="s">
        <v>181</v>
      </c>
      <c r="E1426" s="194" t="s">
        <v>19</v>
      </c>
      <c r="F1426" s="195" t="s">
        <v>4323</v>
      </c>
      <c r="G1426" s="193"/>
      <c r="H1426" s="196">
        <v>6.36</v>
      </c>
      <c r="I1426" s="197"/>
      <c r="J1426" s="193"/>
      <c r="K1426" s="193"/>
      <c r="L1426" s="198"/>
      <c r="M1426" s="199"/>
      <c r="N1426" s="200"/>
      <c r="O1426" s="200"/>
      <c r="P1426" s="200"/>
      <c r="Q1426" s="200"/>
      <c r="R1426" s="200"/>
      <c r="S1426" s="200"/>
      <c r="T1426" s="201"/>
      <c r="AT1426" s="202" t="s">
        <v>181</v>
      </c>
      <c r="AU1426" s="202" t="s">
        <v>84</v>
      </c>
      <c r="AV1426" s="13" t="s">
        <v>84</v>
      </c>
      <c r="AW1426" s="13" t="s">
        <v>35</v>
      </c>
      <c r="AX1426" s="13" t="s">
        <v>74</v>
      </c>
      <c r="AY1426" s="202" t="s">
        <v>170</v>
      </c>
    </row>
    <row r="1427" spans="1:65" s="13" customFormat="1" x14ac:dyDescent="0.2">
      <c r="B1427" s="192"/>
      <c r="C1427" s="193"/>
      <c r="D1427" s="187" t="s">
        <v>181</v>
      </c>
      <c r="E1427" s="194" t="s">
        <v>19</v>
      </c>
      <c r="F1427" s="195" t="s">
        <v>4324</v>
      </c>
      <c r="G1427" s="193"/>
      <c r="H1427" s="196">
        <v>8.8000000000000007</v>
      </c>
      <c r="I1427" s="197"/>
      <c r="J1427" s="193"/>
      <c r="K1427" s="193"/>
      <c r="L1427" s="198"/>
      <c r="M1427" s="199"/>
      <c r="N1427" s="200"/>
      <c r="O1427" s="200"/>
      <c r="P1427" s="200"/>
      <c r="Q1427" s="200"/>
      <c r="R1427" s="200"/>
      <c r="S1427" s="200"/>
      <c r="T1427" s="201"/>
      <c r="AT1427" s="202" t="s">
        <v>181</v>
      </c>
      <c r="AU1427" s="202" t="s">
        <v>84</v>
      </c>
      <c r="AV1427" s="13" t="s">
        <v>84</v>
      </c>
      <c r="AW1427" s="13" t="s">
        <v>35</v>
      </c>
      <c r="AX1427" s="13" t="s">
        <v>74</v>
      </c>
      <c r="AY1427" s="202" t="s">
        <v>170</v>
      </c>
    </row>
    <row r="1428" spans="1:65" s="13" customFormat="1" x14ac:dyDescent="0.2">
      <c r="B1428" s="192"/>
      <c r="C1428" s="193"/>
      <c r="D1428" s="187" t="s">
        <v>181</v>
      </c>
      <c r="E1428" s="194" t="s">
        <v>19</v>
      </c>
      <c r="F1428" s="195" t="s">
        <v>4325</v>
      </c>
      <c r="G1428" s="193"/>
      <c r="H1428" s="196">
        <v>23.75</v>
      </c>
      <c r="I1428" s="197"/>
      <c r="J1428" s="193"/>
      <c r="K1428" s="193"/>
      <c r="L1428" s="198"/>
      <c r="M1428" s="199"/>
      <c r="N1428" s="200"/>
      <c r="O1428" s="200"/>
      <c r="P1428" s="200"/>
      <c r="Q1428" s="200"/>
      <c r="R1428" s="200"/>
      <c r="S1428" s="200"/>
      <c r="T1428" s="201"/>
      <c r="AT1428" s="202" t="s">
        <v>181</v>
      </c>
      <c r="AU1428" s="202" t="s">
        <v>84</v>
      </c>
      <c r="AV1428" s="13" t="s">
        <v>84</v>
      </c>
      <c r="AW1428" s="13" t="s">
        <v>35</v>
      </c>
      <c r="AX1428" s="13" t="s">
        <v>74</v>
      </c>
      <c r="AY1428" s="202" t="s">
        <v>170</v>
      </c>
    </row>
    <row r="1429" spans="1:65" s="13" customFormat="1" x14ac:dyDescent="0.2">
      <c r="B1429" s="192"/>
      <c r="C1429" s="193"/>
      <c r="D1429" s="187" t="s">
        <v>181</v>
      </c>
      <c r="E1429" s="194" t="s">
        <v>19</v>
      </c>
      <c r="F1429" s="195" t="s">
        <v>4326</v>
      </c>
      <c r="G1429" s="193"/>
      <c r="H1429" s="196">
        <v>12.36</v>
      </c>
      <c r="I1429" s="197"/>
      <c r="J1429" s="193"/>
      <c r="K1429" s="193"/>
      <c r="L1429" s="198"/>
      <c r="M1429" s="199"/>
      <c r="N1429" s="200"/>
      <c r="O1429" s="200"/>
      <c r="P1429" s="200"/>
      <c r="Q1429" s="200"/>
      <c r="R1429" s="200"/>
      <c r="S1429" s="200"/>
      <c r="T1429" s="201"/>
      <c r="AT1429" s="202" t="s">
        <v>181</v>
      </c>
      <c r="AU1429" s="202" t="s">
        <v>84</v>
      </c>
      <c r="AV1429" s="13" t="s">
        <v>84</v>
      </c>
      <c r="AW1429" s="13" t="s">
        <v>35</v>
      </c>
      <c r="AX1429" s="13" t="s">
        <v>74</v>
      </c>
      <c r="AY1429" s="202" t="s">
        <v>170</v>
      </c>
    </row>
    <row r="1430" spans="1:65" s="13" customFormat="1" x14ac:dyDescent="0.2">
      <c r="B1430" s="192"/>
      <c r="C1430" s="193"/>
      <c r="D1430" s="187" t="s">
        <v>181</v>
      </c>
      <c r="E1430" s="194" t="s">
        <v>19</v>
      </c>
      <c r="F1430" s="195" t="s">
        <v>4327</v>
      </c>
      <c r="G1430" s="193"/>
      <c r="H1430" s="196">
        <v>13.84</v>
      </c>
      <c r="I1430" s="197"/>
      <c r="J1430" s="193"/>
      <c r="K1430" s="193"/>
      <c r="L1430" s="198"/>
      <c r="M1430" s="199"/>
      <c r="N1430" s="200"/>
      <c r="O1430" s="200"/>
      <c r="P1430" s="200"/>
      <c r="Q1430" s="200"/>
      <c r="R1430" s="200"/>
      <c r="S1430" s="200"/>
      <c r="T1430" s="201"/>
      <c r="AT1430" s="202" t="s">
        <v>181</v>
      </c>
      <c r="AU1430" s="202" t="s">
        <v>84</v>
      </c>
      <c r="AV1430" s="13" t="s">
        <v>84</v>
      </c>
      <c r="AW1430" s="13" t="s">
        <v>35</v>
      </c>
      <c r="AX1430" s="13" t="s">
        <v>74</v>
      </c>
      <c r="AY1430" s="202" t="s">
        <v>170</v>
      </c>
    </row>
    <row r="1431" spans="1:65" s="13" customFormat="1" x14ac:dyDescent="0.2">
      <c r="B1431" s="192"/>
      <c r="C1431" s="193"/>
      <c r="D1431" s="187" t="s">
        <v>181</v>
      </c>
      <c r="E1431" s="194" t="s">
        <v>19</v>
      </c>
      <c r="F1431" s="195" t="s">
        <v>4328</v>
      </c>
      <c r="G1431" s="193"/>
      <c r="H1431" s="196">
        <v>18.57</v>
      </c>
      <c r="I1431" s="197"/>
      <c r="J1431" s="193"/>
      <c r="K1431" s="193"/>
      <c r="L1431" s="198"/>
      <c r="M1431" s="199"/>
      <c r="N1431" s="200"/>
      <c r="O1431" s="200"/>
      <c r="P1431" s="200"/>
      <c r="Q1431" s="200"/>
      <c r="R1431" s="200"/>
      <c r="S1431" s="200"/>
      <c r="T1431" s="201"/>
      <c r="AT1431" s="202" t="s">
        <v>181</v>
      </c>
      <c r="AU1431" s="202" t="s">
        <v>84</v>
      </c>
      <c r="AV1431" s="13" t="s">
        <v>84</v>
      </c>
      <c r="AW1431" s="13" t="s">
        <v>35</v>
      </c>
      <c r="AX1431" s="13" t="s">
        <v>74</v>
      </c>
      <c r="AY1431" s="202" t="s">
        <v>170</v>
      </c>
    </row>
    <row r="1432" spans="1:65" s="2" customFormat="1" ht="16.5" customHeight="1" x14ac:dyDescent="0.2">
      <c r="A1432" s="35"/>
      <c r="B1432" s="36"/>
      <c r="C1432" s="214" t="s">
        <v>2634</v>
      </c>
      <c r="D1432" s="214" t="s">
        <v>239</v>
      </c>
      <c r="E1432" s="215" t="s">
        <v>4329</v>
      </c>
      <c r="F1432" s="216" t="s">
        <v>4330</v>
      </c>
      <c r="G1432" s="217" t="s">
        <v>272</v>
      </c>
      <c r="H1432" s="218">
        <v>151.523</v>
      </c>
      <c r="I1432" s="219"/>
      <c r="J1432" s="220">
        <f>ROUND(I1432*H1432,2)</f>
        <v>0</v>
      </c>
      <c r="K1432" s="216" t="s">
        <v>176</v>
      </c>
      <c r="L1432" s="221"/>
      <c r="M1432" s="222" t="s">
        <v>19</v>
      </c>
      <c r="N1432" s="223" t="s">
        <v>45</v>
      </c>
      <c r="O1432" s="65"/>
      <c r="P1432" s="183">
        <f>O1432*H1432</f>
        <v>0</v>
      </c>
      <c r="Q1432" s="183">
        <v>2.2000000000000001E-4</v>
      </c>
      <c r="R1432" s="183">
        <f>Q1432*H1432</f>
        <v>3.333506E-2</v>
      </c>
      <c r="S1432" s="183">
        <v>0</v>
      </c>
      <c r="T1432" s="184">
        <f>S1432*H1432</f>
        <v>0</v>
      </c>
      <c r="U1432" s="35"/>
      <c r="V1432" s="35"/>
      <c r="W1432" s="35"/>
      <c r="X1432" s="35"/>
      <c r="Y1432" s="35"/>
      <c r="Z1432" s="35"/>
      <c r="AA1432" s="35"/>
      <c r="AB1432" s="35"/>
      <c r="AC1432" s="35"/>
      <c r="AD1432" s="35"/>
      <c r="AE1432" s="35"/>
      <c r="AR1432" s="185" t="s">
        <v>426</v>
      </c>
      <c r="AT1432" s="185" t="s">
        <v>239</v>
      </c>
      <c r="AU1432" s="185" t="s">
        <v>84</v>
      </c>
      <c r="AY1432" s="18" t="s">
        <v>170</v>
      </c>
      <c r="BE1432" s="186">
        <f>IF(N1432="základní",J1432,0)</f>
        <v>0</v>
      </c>
      <c r="BF1432" s="186">
        <f>IF(N1432="snížená",J1432,0)</f>
        <v>0</v>
      </c>
      <c r="BG1432" s="186">
        <f>IF(N1432="zákl. přenesená",J1432,0)</f>
        <v>0</v>
      </c>
      <c r="BH1432" s="186">
        <f>IF(N1432="sníž. přenesená",J1432,0)</f>
        <v>0</v>
      </c>
      <c r="BI1432" s="186">
        <f>IF(N1432="nulová",J1432,0)</f>
        <v>0</v>
      </c>
      <c r="BJ1432" s="18" t="s">
        <v>82</v>
      </c>
      <c r="BK1432" s="186">
        <f>ROUND(I1432*H1432,2)</f>
        <v>0</v>
      </c>
      <c r="BL1432" s="18" t="s">
        <v>276</v>
      </c>
      <c r="BM1432" s="185" t="s">
        <v>4331</v>
      </c>
    </row>
    <row r="1433" spans="1:65" s="13" customFormat="1" x14ac:dyDescent="0.2">
      <c r="B1433" s="192"/>
      <c r="C1433" s="193"/>
      <c r="D1433" s="187" t="s">
        <v>181</v>
      </c>
      <c r="E1433" s="193"/>
      <c r="F1433" s="195" t="s">
        <v>4332</v>
      </c>
      <c r="G1433" s="193"/>
      <c r="H1433" s="196">
        <v>151.523</v>
      </c>
      <c r="I1433" s="197"/>
      <c r="J1433" s="193"/>
      <c r="K1433" s="193"/>
      <c r="L1433" s="198"/>
      <c r="M1433" s="199"/>
      <c r="N1433" s="200"/>
      <c r="O1433" s="200"/>
      <c r="P1433" s="200"/>
      <c r="Q1433" s="200"/>
      <c r="R1433" s="200"/>
      <c r="S1433" s="200"/>
      <c r="T1433" s="201"/>
      <c r="AT1433" s="202" t="s">
        <v>181</v>
      </c>
      <c r="AU1433" s="202" t="s">
        <v>84</v>
      </c>
      <c r="AV1433" s="13" t="s">
        <v>84</v>
      </c>
      <c r="AW1433" s="13" t="s">
        <v>4</v>
      </c>
      <c r="AX1433" s="13" t="s">
        <v>82</v>
      </c>
      <c r="AY1433" s="202" t="s">
        <v>170</v>
      </c>
    </row>
    <row r="1434" spans="1:65" s="2" customFormat="1" ht="24" x14ac:dyDescent="0.2">
      <c r="A1434" s="35"/>
      <c r="B1434" s="36"/>
      <c r="C1434" s="174" t="s">
        <v>2639</v>
      </c>
      <c r="D1434" s="174" t="s">
        <v>172</v>
      </c>
      <c r="E1434" s="175" t="s">
        <v>4333</v>
      </c>
      <c r="F1434" s="176" t="s">
        <v>4334</v>
      </c>
      <c r="G1434" s="177" t="s">
        <v>1153</v>
      </c>
      <c r="H1434" s="224"/>
      <c r="I1434" s="179"/>
      <c r="J1434" s="180">
        <f>ROUND(I1434*H1434,2)</f>
        <v>0</v>
      </c>
      <c r="K1434" s="176" t="s">
        <v>176</v>
      </c>
      <c r="L1434" s="40"/>
      <c r="M1434" s="181" t="s">
        <v>19</v>
      </c>
      <c r="N1434" s="182" t="s">
        <v>45</v>
      </c>
      <c r="O1434" s="65"/>
      <c r="P1434" s="183">
        <f>O1434*H1434</f>
        <v>0</v>
      </c>
      <c r="Q1434" s="183">
        <v>0</v>
      </c>
      <c r="R1434" s="183">
        <f>Q1434*H1434</f>
        <v>0</v>
      </c>
      <c r="S1434" s="183">
        <v>0</v>
      </c>
      <c r="T1434" s="184">
        <f>S1434*H1434</f>
        <v>0</v>
      </c>
      <c r="U1434" s="35"/>
      <c r="V1434" s="35"/>
      <c r="W1434" s="35"/>
      <c r="X1434" s="35"/>
      <c r="Y1434" s="35"/>
      <c r="Z1434" s="35"/>
      <c r="AA1434" s="35"/>
      <c r="AB1434" s="35"/>
      <c r="AC1434" s="35"/>
      <c r="AD1434" s="35"/>
      <c r="AE1434" s="35"/>
      <c r="AR1434" s="185" t="s">
        <v>276</v>
      </c>
      <c r="AT1434" s="185" t="s">
        <v>172</v>
      </c>
      <c r="AU1434" s="185" t="s">
        <v>84</v>
      </c>
      <c r="AY1434" s="18" t="s">
        <v>170</v>
      </c>
      <c r="BE1434" s="186">
        <f>IF(N1434="základní",J1434,0)</f>
        <v>0</v>
      </c>
      <c r="BF1434" s="186">
        <f>IF(N1434="snížená",J1434,0)</f>
        <v>0</v>
      </c>
      <c r="BG1434" s="186">
        <f>IF(N1434="zákl. přenesená",J1434,0)</f>
        <v>0</v>
      </c>
      <c r="BH1434" s="186">
        <f>IF(N1434="sníž. přenesená",J1434,0)</f>
        <v>0</v>
      </c>
      <c r="BI1434" s="186">
        <f>IF(N1434="nulová",J1434,0)</f>
        <v>0</v>
      </c>
      <c r="BJ1434" s="18" t="s">
        <v>82</v>
      </c>
      <c r="BK1434" s="186">
        <f>ROUND(I1434*H1434,2)</f>
        <v>0</v>
      </c>
      <c r="BL1434" s="18" t="s">
        <v>276</v>
      </c>
      <c r="BM1434" s="185" t="s">
        <v>4335</v>
      </c>
    </row>
    <row r="1435" spans="1:65" s="2" customFormat="1" ht="78" x14ac:dyDescent="0.2">
      <c r="A1435" s="35"/>
      <c r="B1435" s="36"/>
      <c r="C1435" s="37"/>
      <c r="D1435" s="187" t="s">
        <v>179</v>
      </c>
      <c r="E1435" s="37"/>
      <c r="F1435" s="188" t="s">
        <v>1778</v>
      </c>
      <c r="G1435" s="37"/>
      <c r="H1435" s="37"/>
      <c r="I1435" s="189"/>
      <c r="J1435" s="37"/>
      <c r="K1435" s="37"/>
      <c r="L1435" s="40"/>
      <c r="M1435" s="190"/>
      <c r="N1435" s="191"/>
      <c r="O1435" s="65"/>
      <c r="P1435" s="65"/>
      <c r="Q1435" s="65"/>
      <c r="R1435" s="65"/>
      <c r="S1435" s="65"/>
      <c r="T1435" s="66"/>
      <c r="U1435" s="35"/>
      <c r="V1435" s="35"/>
      <c r="W1435" s="35"/>
      <c r="X1435" s="35"/>
      <c r="Y1435" s="35"/>
      <c r="Z1435" s="35"/>
      <c r="AA1435" s="35"/>
      <c r="AB1435" s="35"/>
      <c r="AC1435" s="35"/>
      <c r="AD1435" s="35"/>
      <c r="AE1435" s="35"/>
      <c r="AT1435" s="18" t="s">
        <v>179</v>
      </c>
      <c r="AU1435" s="18" t="s">
        <v>84</v>
      </c>
    </row>
    <row r="1436" spans="1:65" s="12" customFormat="1" ht="22.9" customHeight="1" x14ac:dyDescent="0.2">
      <c r="B1436" s="158"/>
      <c r="C1436" s="159"/>
      <c r="D1436" s="160" t="s">
        <v>73</v>
      </c>
      <c r="E1436" s="172" t="s">
        <v>4336</v>
      </c>
      <c r="F1436" s="172" t="s">
        <v>4337</v>
      </c>
      <c r="G1436" s="159"/>
      <c r="H1436" s="159"/>
      <c r="I1436" s="162"/>
      <c r="J1436" s="173">
        <f>BK1436</f>
        <v>0</v>
      </c>
      <c r="K1436" s="159"/>
      <c r="L1436" s="164"/>
      <c r="M1436" s="165"/>
      <c r="N1436" s="166"/>
      <c r="O1436" s="166"/>
      <c r="P1436" s="167">
        <f>SUM(P1437:P1446)</f>
        <v>0</v>
      </c>
      <c r="Q1436" s="166"/>
      <c r="R1436" s="167">
        <f>SUM(R1437:R1446)</f>
        <v>0.73688759999999998</v>
      </c>
      <c r="S1436" s="166"/>
      <c r="T1436" s="168">
        <f>SUM(T1437:T1446)</f>
        <v>0</v>
      </c>
      <c r="AR1436" s="169" t="s">
        <v>84</v>
      </c>
      <c r="AT1436" s="170" t="s">
        <v>73</v>
      </c>
      <c r="AU1436" s="170" t="s">
        <v>82</v>
      </c>
      <c r="AY1436" s="169" t="s">
        <v>170</v>
      </c>
      <c r="BK1436" s="171">
        <f>SUM(BK1437:BK1446)</f>
        <v>0</v>
      </c>
    </row>
    <row r="1437" spans="1:65" s="2" customFormat="1" ht="16.5" customHeight="1" x14ac:dyDescent="0.2">
      <c r="A1437" s="35"/>
      <c r="B1437" s="36"/>
      <c r="C1437" s="174" t="s">
        <v>2644</v>
      </c>
      <c r="D1437" s="174" t="s">
        <v>172</v>
      </c>
      <c r="E1437" s="175" t="s">
        <v>4338</v>
      </c>
      <c r="F1437" s="176" t="s">
        <v>4339</v>
      </c>
      <c r="G1437" s="177" t="s">
        <v>248</v>
      </c>
      <c r="H1437" s="178">
        <v>172.17</v>
      </c>
      <c r="I1437" s="179"/>
      <c r="J1437" s="180">
        <f>ROUND(I1437*H1437,2)</f>
        <v>0</v>
      </c>
      <c r="K1437" s="176" t="s">
        <v>176</v>
      </c>
      <c r="L1437" s="40"/>
      <c r="M1437" s="181" t="s">
        <v>19</v>
      </c>
      <c r="N1437" s="182" t="s">
        <v>45</v>
      </c>
      <c r="O1437" s="65"/>
      <c r="P1437" s="183">
        <f>O1437*H1437</f>
        <v>0</v>
      </c>
      <c r="Q1437" s="183">
        <v>5.4000000000000001E-4</v>
      </c>
      <c r="R1437" s="183">
        <f>Q1437*H1437</f>
        <v>9.2971799999999993E-2</v>
      </c>
      <c r="S1437" s="183">
        <v>0</v>
      </c>
      <c r="T1437" s="184">
        <f>S1437*H1437</f>
        <v>0</v>
      </c>
      <c r="U1437" s="35"/>
      <c r="V1437" s="35"/>
      <c r="W1437" s="35"/>
      <c r="X1437" s="35"/>
      <c r="Y1437" s="35"/>
      <c r="Z1437" s="35"/>
      <c r="AA1437" s="35"/>
      <c r="AB1437" s="35"/>
      <c r="AC1437" s="35"/>
      <c r="AD1437" s="35"/>
      <c r="AE1437" s="35"/>
      <c r="AR1437" s="185" t="s">
        <v>276</v>
      </c>
      <c r="AT1437" s="185" t="s">
        <v>172</v>
      </c>
      <c r="AU1437" s="185" t="s">
        <v>84</v>
      </c>
      <c r="AY1437" s="18" t="s">
        <v>170</v>
      </c>
      <c r="BE1437" s="186">
        <f>IF(N1437="základní",J1437,0)</f>
        <v>0</v>
      </c>
      <c r="BF1437" s="186">
        <f>IF(N1437="snížená",J1437,0)</f>
        <v>0</v>
      </c>
      <c r="BG1437" s="186">
        <f>IF(N1437="zákl. přenesená",J1437,0)</f>
        <v>0</v>
      </c>
      <c r="BH1437" s="186">
        <f>IF(N1437="sníž. přenesená",J1437,0)</f>
        <v>0</v>
      </c>
      <c r="BI1437" s="186">
        <f>IF(N1437="nulová",J1437,0)</f>
        <v>0</v>
      </c>
      <c r="BJ1437" s="18" t="s">
        <v>82</v>
      </c>
      <c r="BK1437" s="186">
        <f>ROUND(I1437*H1437,2)</f>
        <v>0</v>
      </c>
      <c r="BL1437" s="18" t="s">
        <v>276</v>
      </c>
      <c r="BM1437" s="185" t="s">
        <v>4340</v>
      </c>
    </row>
    <row r="1438" spans="1:65" s="13" customFormat="1" x14ac:dyDescent="0.2">
      <c r="B1438" s="192"/>
      <c r="C1438" s="193"/>
      <c r="D1438" s="187" t="s">
        <v>181</v>
      </c>
      <c r="E1438" s="194" t="s">
        <v>19</v>
      </c>
      <c r="F1438" s="195" t="s">
        <v>4341</v>
      </c>
      <c r="G1438" s="193"/>
      <c r="H1438" s="196">
        <v>172.17</v>
      </c>
      <c r="I1438" s="197"/>
      <c r="J1438" s="193"/>
      <c r="K1438" s="193"/>
      <c r="L1438" s="198"/>
      <c r="M1438" s="199"/>
      <c r="N1438" s="200"/>
      <c r="O1438" s="200"/>
      <c r="P1438" s="200"/>
      <c r="Q1438" s="200"/>
      <c r="R1438" s="200"/>
      <c r="S1438" s="200"/>
      <c r="T1438" s="201"/>
      <c r="AT1438" s="202" t="s">
        <v>181</v>
      </c>
      <c r="AU1438" s="202" t="s">
        <v>84</v>
      </c>
      <c r="AV1438" s="13" t="s">
        <v>84</v>
      </c>
      <c r="AW1438" s="13" t="s">
        <v>35</v>
      </c>
      <c r="AX1438" s="13" t="s">
        <v>74</v>
      </c>
      <c r="AY1438" s="202" t="s">
        <v>170</v>
      </c>
    </row>
    <row r="1439" spans="1:65" s="2" customFormat="1" ht="16.5" customHeight="1" x14ac:dyDescent="0.2">
      <c r="A1439" s="35"/>
      <c r="B1439" s="36"/>
      <c r="C1439" s="174" t="s">
        <v>2647</v>
      </c>
      <c r="D1439" s="174" t="s">
        <v>172</v>
      </c>
      <c r="E1439" s="175" t="s">
        <v>4342</v>
      </c>
      <c r="F1439" s="176" t="s">
        <v>4343</v>
      </c>
      <c r="G1439" s="177" t="s">
        <v>248</v>
      </c>
      <c r="H1439" s="178">
        <v>172.17</v>
      </c>
      <c r="I1439" s="179"/>
      <c r="J1439" s="180">
        <f>ROUND(I1439*H1439,2)</f>
        <v>0</v>
      </c>
      <c r="K1439" s="176" t="s">
        <v>176</v>
      </c>
      <c r="L1439" s="40"/>
      <c r="M1439" s="181" t="s">
        <v>19</v>
      </c>
      <c r="N1439" s="182" t="s">
        <v>45</v>
      </c>
      <c r="O1439" s="65"/>
      <c r="P1439" s="183">
        <f>O1439*H1439</f>
        <v>0</v>
      </c>
      <c r="Q1439" s="183">
        <v>2.4000000000000001E-4</v>
      </c>
      <c r="R1439" s="183">
        <f>Q1439*H1439</f>
        <v>4.1320799999999998E-2</v>
      </c>
      <c r="S1439" s="183">
        <v>0</v>
      </c>
      <c r="T1439" s="184">
        <f>S1439*H1439</f>
        <v>0</v>
      </c>
      <c r="U1439" s="35"/>
      <c r="V1439" s="35"/>
      <c r="W1439" s="35"/>
      <c r="X1439" s="35"/>
      <c r="Y1439" s="35"/>
      <c r="Z1439" s="35"/>
      <c r="AA1439" s="35"/>
      <c r="AB1439" s="35"/>
      <c r="AC1439" s="35"/>
      <c r="AD1439" s="35"/>
      <c r="AE1439" s="35"/>
      <c r="AR1439" s="185" t="s">
        <v>276</v>
      </c>
      <c r="AT1439" s="185" t="s">
        <v>172</v>
      </c>
      <c r="AU1439" s="185" t="s">
        <v>84</v>
      </c>
      <c r="AY1439" s="18" t="s">
        <v>170</v>
      </c>
      <c r="BE1439" s="186">
        <f>IF(N1439="základní",J1439,0)</f>
        <v>0</v>
      </c>
      <c r="BF1439" s="186">
        <f>IF(N1439="snížená",J1439,0)</f>
        <v>0</v>
      </c>
      <c r="BG1439" s="186">
        <f>IF(N1439="zákl. přenesená",J1439,0)</f>
        <v>0</v>
      </c>
      <c r="BH1439" s="186">
        <f>IF(N1439="sníž. přenesená",J1439,0)</f>
        <v>0</v>
      </c>
      <c r="BI1439" s="186">
        <f>IF(N1439="nulová",J1439,0)</f>
        <v>0</v>
      </c>
      <c r="BJ1439" s="18" t="s">
        <v>82</v>
      </c>
      <c r="BK1439" s="186">
        <f>ROUND(I1439*H1439,2)</f>
        <v>0</v>
      </c>
      <c r="BL1439" s="18" t="s">
        <v>276</v>
      </c>
      <c r="BM1439" s="185" t="s">
        <v>4344</v>
      </c>
    </row>
    <row r="1440" spans="1:65" s="2" customFormat="1" ht="39" x14ac:dyDescent="0.2">
      <c r="A1440" s="35"/>
      <c r="B1440" s="36"/>
      <c r="C1440" s="37"/>
      <c r="D1440" s="187" t="s">
        <v>179</v>
      </c>
      <c r="E1440" s="37"/>
      <c r="F1440" s="188" t="s">
        <v>4345</v>
      </c>
      <c r="G1440" s="37"/>
      <c r="H1440" s="37"/>
      <c r="I1440" s="189"/>
      <c r="J1440" s="37"/>
      <c r="K1440" s="37"/>
      <c r="L1440" s="40"/>
      <c r="M1440" s="190"/>
      <c r="N1440" s="191"/>
      <c r="O1440" s="65"/>
      <c r="P1440" s="65"/>
      <c r="Q1440" s="65"/>
      <c r="R1440" s="65"/>
      <c r="S1440" s="65"/>
      <c r="T1440" s="66"/>
      <c r="U1440" s="35"/>
      <c r="V1440" s="35"/>
      <c r="W1440" s="35"/>
      <c r="X1440" s="35"/>
      <c r="Y1440" s="35"/>
      <c r="Z1440" s="35"/>
      <c r="AA1440" s="35"/>
      <c r="AB1440" s="35"/>
      <c r="AC1440" s="35"/>
      <c r="AD1440" s="35"/>
      <c r="AE1440" s="35"/>
      <c r="AT1440" s="18" t="s">
        <v>179</v>
      </c>
      <c r="AU1440" s="18" t="s">
        <v>84</v>
      </c>
    </row>
    <row r="1441" spans="1:65" s="13" customFormat="1" x14ac:dyDescent="0.2">
      <c r="B1441" s="192"/>
      <c r="C1441" s="193"/>
      <c r="D1441" s="187" t="s">
        <v>181</v>
      </c>
      <c r="E1441" s="194" t="s">
        <v>19</v>
      </c>
      <c r="F1441" s="195" t="s">
        <v>4341</v>
      </c>
      <c r="G1441" s="193"/>
      <c r="H1441" s="196">
        <v>172.17</v>
      </c>
      <c r="I1441" s="197"/>
      <c r="J1441" s="193"/>
      <c r="K1441" s="193"/>
      <c r="L1441" s="198"/>
      <c r="M1441" s="199"/>
      <c r="N1441" s="200"/>
      <c r="O1441" s="200"/>
      <c r="P1441" s="200"/>
      <c r="Q1441" s="200"/>
      <c r="R1441" s="200"/>
      <c r="S1441" s="200"/>
      <c r="T1441" s="201"/>
      <c r="AT1441" s="202" t="s">
        <v>181</v>
      </c>
      <c r="AU1441" s="202" t="s">
        <v>84</v>
      </c>
      <c r="AV1441" s="13" t="s">
        <v>84</v>
      </c>
      <c r="AW1441" s="13" t="s">
        <v>35</v>
      </c>
      <c r="AX1441" s="13" t="s">
        <v>74</v>
      </c>
      <c r="AY1441" s="202" t="s">
        <v>170</v>
      </c>
    </row>
    <row r="1442" spans="1:65" s="2" customFormat="1" ht="16.5" customHeight="1" x14ac:dyDescent="0.2">
      <c r="A1442" s="35"/>
      <c r="B1442" s="36"/>
      <c r="C1442" s="174" t="s">
        <v>2653</v>
      </c>
      <c r="D1442" s="174" t="s">
        <v>172</v>
      </c>
      <c r="E1442" s="175" t="s">
        <v>4346</v>
      </c>
      <c r="F1442" s="176" t="s">
        <v>4347</v>
      </c>
      <c r="G1442" s="177" t="s">
        <v>248</v>
      </c>
      <c r="H1442" s="178">
        <v>172.17</v>
      </c>
      <c r="I1442" s="179"/>
      <c r="J1442" s="180">
        <f>ROUND(I1442*H1442,2)</f>
        <v>0</v>
      </c>
      <c r="K1442" s="176" t="s">
        <v>176</v>
      </c>
      <c r="L1442" s="40"/>
      <c r="M1442" s="181" t="s">
        <v>19</v>
      </c>
      <c r="N1442" s="182" t="s">
        <v>45</v>
      </c>
      <c r="O1442" s="65"/>
      <c r="P1442" s="183">
        <f>O1442*H1442</f>
        <v>0</v>
      </c>
      <c r="Q1442" s="183">
        <v>3.5000000000000001E-3</v>
      </c>
      <c r="R1442" s="183">
        <f>Q1442*H1442</f>
        <v>0.60259499999999999</v>
      </c>
      <c r="S1442" s="183">
        <v>0</v>
      </c>
      <c r="T1442" s="184">
        <f>S1442*H1442</f>
        <v>0</v>
      </c>
      <c r="U1442" s="35"/>
      <c r="V1442" s="35"/>
      <c r="W1442" s="35"/>
      <c r="X1442" s="35"/>
      <c r="Y1442" s="35"/>
      <c r="Z1442" s="35"/>
      <c r="AA1442" s="35"/>
      <c r="AB1442" s="35"/>
      <c r="AC1442" s="35"/>
      <c r="AD1442" s="35"/>
      <c r="AE1442" s="35"/>
      <c r="AR1442" s="185" t="s">
        <v>276</v>
      </c>
      <c r="AT1442" s="185" t="s">
        <v>172</v>
      </c>
      <c r="AU1442" s="185" t="s">
        <v>84</v>
      </c>
      <c r="AY1442" s="18" t="s">
        <v>170</v>
      </c>
      <c r="BE1442" s="186">
        <f>IF(N1442="základní",J1442,0)</f>
        <v>0</v>
      </c>
      <c r="BF1442" s="186">
        <f>IF(N1442="snížená",J1442,0)</f>
        <v>0</v>
      </c>
      <c r="BG1442" s="186">
        <f>IF(N1442="zákl. přenesená",J1442,0)</f>
        <v>0</v>
      </c>
      <c r="BH1442" s="186">
        <f>IF(N1442="sníž. přenesená",J1442,0)</f>
        <v>0</v>
      </c>
      <c r="BI1442" s="186">
        <f>IF(N1442="nulová",J1442,0)</f>
        <v>0</v>
      </c>
      <c r="BJ1442" s="18" t="s">
        <v>82</v>
      </c>
      <c r="BK1442" s="186">
        <f>ROUND(I1442*H1442,2)</f>
        <v>0</v>
      </c>
      <c r="BL1442" s="18" t="s">
        <v>276</v>
      </c>
      <c r="BM1442" s="185" t="s">
        <v>4348</v>
      </c>
    </row>
    <row r="1443" spans="1:65" s="2" customFormat="1" ht="39" x14ac:dyDescent="0.2">
      <c r="A1443" s="35"/>
      <c r="B1443" s="36"/>
      <c r="C1443" s="37"/>
      <c r="D1443" s="187" t="s">
        <v>179</v>
      </c>
      <c r="E1443" s="37"/>
      <c r="F1443" s="188" t="s">
        <v>4345</v>
      </c>
      <c r="G1443" s="37"/>
      <c r="H1443" s="37"/>
      <c r="I1443" s="189"/>
      <c r="J1443" s="37"/>
      <c r="K1443" s="37"/>
      <c r="L1443" s="40"/>
      <c r="M1443" s="190"/>
      <c r="N1443" s="191"/>
      <c r="O1443" s="65"/>
      <c r="P1443" s="65"/>
      <c r="Q1443" s="65"/>
      <c r="R1443" s="65"/>
      <c r="S1443" s="65"/>
      <c r="T1443" s="66"/>
      <c r="U1443" s="35"/>
      <c r="V1443" s="35"/>
      <c r="W1443" s="35"/>
      <c r="X1443" s="35"/>
      <c r="Y1443" s="35"/>
      <c r="Z1443" s="35"/>
      <c r="AA1443" s="35"/>
      <c r="AB1443" s="35"/>
      <c r="AC1443" s="35"/>
      <c r="AD1443" s="35"/>
      <c r="AE1443" s="35"/>
      <c r="AT1443" s="18" t="s">
        <v>179</v>
      </c>
      <c r="AU1443" s="18" t="s">
        <v>84</v>
      </c>
    </row>
    <row r="1444" spans="1:65" s="13" customFormat="1" x14ac:dyDescent="0.2">
      <c r="B1444" s="192"/>
      <c r="C1444" s="193"/>
      <c r="D1444" s="187" t="s">
        <v>181</v>
      </c>
      <c r="E1444" s="194" t="s">
        <v>19</v>
      </c>
      <c r="F1444" s="195" t="s">
        <v>4341</v>
      </c>
      <c r="G1444" s="193"/>
      <c r="H1444" s="196">
        <v>172.17</v>
      </c>
      <c r="I1444" s="197"/>
      <c r="J1444" s="193"/>
      <c r="K1444" s="193"/>
      <c r="L1444" s="198"/>
      <c r="M1444" s="199"/>
      <c r="N1444" s="200"/>
      <c r="O1444" s="200"/>
      <c r="P1444" s="200"/>
      <c r="Q1444" s="200"/>
      <c r="R1444" s="200"/>
      <c r="S1444" s="200"/>
      <c r="T1444" s="201"/>
      <c r="AT1444" s="202" t="s">
        <v>181</v>
      </c>
      <c r="AU1444" s="202" t="s">
        <v>84</v>
      </c>
      <c r="AV1444" s="13" t="s">
        <v>84</v>
      </c>
      <c r="AW1444" s="13" t="s">
        <v>35</v>
      </c>
      <c r="AX1444" s="13" t="s">
        <v>74</v>
      </c>
      <c r="AY1444" s="202" t="s">
        <v>170</v>
      </c>
    </row>
    <row r="1445" spans="1:65" s="2" customFormat="1" ht="24" x14ac:dyDescent="0.2">
      <c r="A1445" s="35"/>
      <c r="B1445" s="36"/>
      <c r="C1445" s="174" t="s">
        <v>2660</v>
      </c>
      <c r="D1445" s="174" t="s">
        <v>172</v>
      </c>
      <c r="E1445" s="175" t="s">
        <v>4349</v>
      </c>
      <c r="F1445" s="176" t="s">
        <v>4350</v>
      </c>
      <c r="G1445" s="177" t="s">
        <v>1153</v>
      </c>
      <c r="H1445" s="224"/>
      <c r="I1445" s="179"/>
      <c r="J1445" s="180">
        <f>ROUND(I1445*H1445,2)</f>
        <v>0</v>
      </c>
      <c r="K1445" s="176" t="s">
        <v>176</v>
      </c>
      <c r="L1445" s="40"/>
      <c r="M1445" s="181" t="s">
        <v>19</v>
      </c>
      <c r="N1445" s="182" t="s">
        <v>45</v>
      </c>
      <c r="O1445" s="65"/>
      <c r="P1445" s="183">
        <f>O1445*H1445</f>
        <v>0</v>
      </c>
      <c r="Q1445" s="183">
        <v>0</v>
      </c>
      <c r="R1445" s="183">
        <f>Q1445*H1445</f>
        <v>0</v>
      </c>
      <c r="S1445" s="183">
        <v>0</v>
      </c>
      <c r="T1445" s="184">
        <f>S1445*H1445</f>
        <v>0</v>
      </c>
      <c r="U1445" s="35"/>
      <c r="V1445" s="35"/>
      <c r="W1445" s="35"/>
      <c r="X1445" s="35"/>
      <c r="Y1445" s="35"/>
      <c r="Z1445" s="35"/>
      <c r="AA1445" s="35"/>
      <c r="AB1445" s="35"/>
      <c r="AC1445" s="35"/>
      <c r="AD1445" s="35"/>
      <c r="AE1445" s="35"/>
      <c r="AR1445" s="185" t="s">
        <v>276</v>
      </c>
      <c r="AT1445" s="185" t="s">
        <v>172</v>
      </c>
      <c r="AU1445" s="185" t="s">
        <v>84</v>
      </c>
      <c r="AY1445" s="18" t="s">
        <v>170</v>
      </c>
      <c r="BE1445" s="186">
        <f>IF(N1445="základní",J1445,0)</f>
        <v>0</v>
      </c>
      <c r="BF1445" s="186">
        <f>IF(N1445="snížená",J1445,0)</f>
        <v>0</v>
      </c>
      <c r="BG1445" s="186">
        <f>IF(N1445="zákl. přenesená",J1445,0)</f>
        <v>0</v>
      </c>
      <c r="BH1445" s="186">
        <f>IF(N1445="sníž. přenesená",J1445,0)</f>
        <v>0</v>
      </c>
      <c r="BI1445" s="186">
        <f>IF(N1445="nulová",J1445,0)</f>
        <v>0</v>
      </c>
      <c r="BJ1445" s="18" t="s">
        <v>82</v>
      </c>
      <c r="BK1445" s="186">
        <f>ROUND(I1445*H1445,2)</f>
        <v>0</v>
      </c>
      <c r="BL1445" s="18" t="s">
        <v>276</v>
      </c>
      <c r="BM1445" s="185" t="s">
        <v>4351</v>
      </c>
    </row>
    <row r="1446" spans="1:65" s="2" customFormat="1" ht="78" x14ac:dyDescent="0.2">
      <c r="A1446" s="35"/>
      <c r="B1446" s="36"/>
      <c r="C1446" s="37"/>
      <c r="D1446" s="187" t="s">
        <v>179</v>
      </c>
      <c r="E1446" s="37"/>
      <c r="F1446" s="188" t="s">
        <v>2701</v>
      </c>
      <c r="G1446" s="37"/>
      <c r="H1446" s="37"/>
      <c r="I1446" s="189"/>
      <c r="J1446" s="37"/>
      <c r="K1446" s="37"/>
      <c r="L1446" s="40"/>
      <c r="M1446" s="190"/>
      <c r="N1446" s="191"/>
      <c r="O1446" s="65"/>
      <c r="P1446" s="65"/>
      <c r="Q1446" s="65"/>
      <c r="R1446" s="65"/>
      <c r="S1446" s="65"/>
      <c r="T1446" s="66"/>
      <c r="U1446" s="35"/>
      <c r="V1446" s="35"/>
      <c r="W1446" s="35"/>
      <c r="X1446" s="35"/>
      <c r="Y1446" s="35"/>
      <c r="Z1446" s="35"/>
      <c r="AA1446" s="35"/>
      <c r="AB1446" s="35"/>
      <c r="AC1446" s="35"/>
      <c r="AD1446" s="35"/>
      <c r="AE1446" s="35"/>
      <c r="AT1446" s="18" t="s">
        <v>179</v>
      </c>
      <c r="AU1446" s="18" t="s">
        <v>84</v>
      </c>
    </row>
    <row r="1447" spans="1:65" s="12" customFormat="1" ht="22.9" customHeight="1" x14ac:dyDescent="0.2">
      <c r="B1447" s="158"/>
      <c r="C1447" s="159"/>
      <c r="D1447" s="160" t="s">
        <v>73</v>
      </c>
      <c r="E1447" s="172" t="s">
        <v>2882</v>
      </c>
      <c r="F1447" s="172" t="s">
        <v>2883</v>
      </c>
      <c r="G1447" s="159"/>
      <c r="H1447" s="159"/>
      <c r="I1447" s="162"/>
      <c r="J1447" s="173">
        <f>BK1447</f>
        <v>0</v>
      </c>
      <c r="K1447" s="159"/>
      <c r="L1447" s="164"/>
      <c r="M1447" s="165"/>
      <c r="N1447" s="166"/>
      <c r="O1447" s="166"/>
      <c r="P1447" s="167">
        <f>SUM(P1448:P1510)</f>
        <v>0</v>
      </c>
      <c r="Q1447" s="166"/>
      <c r="R1447" s="167">
        <f>SUM(R1448:R1510)</f>
        <v>3.3366071000000002</v>
      </c>
      <c r="S1447" s="166"/>
      <c r="T1447" s="168">
        <f>SUM(T1448:T1510)</f>
        <v>0</v>
      </c>
      <c r="AR1447" s="169" t="s">
        <v>84</v>
      </c>
      <c r="AT1447" s="170" t="s">
        <v>73</v>
      </c>
      <c r="AU1447" s="170" t="s">
        <v>82</v>
      </c>
      <c r="AY1447" s="169" t="s">
        <v>170</v>
      </c>
      <c r="BK1447" s="171">
        <f>SUM(BK1448:BK1510)</f>
        <v>0</v>
      </c>
    </row>
    <row r="1448" spans="1:65" s="2" customFormat="1" ht="16.5" customHeight="1" x14ac:dyDescent="0.2">
      <c r="A1448" s="35"/>
      <c r="B1448" s="36"/>
      <c r="C1448" s="174" t="s">
        <v>2667</v>
      </c>
      <c r="D1448" s="174" t="s">
        <v>172</v>
      </c>
      <c r="E1448" s="175" t="s">
        <v>2885</v>
      </c>
      <c r="F1448" s="176" t="s">
        <v>2886</v>
      </c>
      <c r="G1448" s="177" t="s">
        <v>248</v>
      </c>
      <c r="H1448" s="178">
        <v>290.19400000000002</v>
      </c>
      <c r="I1448" s="179"/>
      <c r="J1448" s="180">
        <f>ROUND(I1448*H1448,2)</f>
        <v>0</v>
      </c>
      <c r="K1448" s="176" t="s">
        <v>176</v>
      </c>
      <c r="L1448" s="40"/>
      <c r="M1448" s="181" t="s">
        <v>19</v>
      </c>
      <c r="N1448" s="182" t="s">
        <v>45</v>
      </c>
      <c r="O1448" s="65"/>
      <c r="P1448" s="183">
        <f>O1448*H1448</f>
        <v>0</v>
      </c>
      <c r="Q1448" s="183">
        <v>0</v>
      </c>
      <c r="R1448" s="183">
        <f>Q1448*H1448</f>
        <v>0</v>
      </c>
      <c r="S1448" s="183">
        <v>0</v>
      </c>
      <c r="T1448" s="184">
        <f>S1448*H1448</f>
        <v>0</v>
      </c>
      <c r="U1448" s="35"/>
      <c r="V1448" s="35"/>
      <c r="W1448" s="35"/>
      <c r="X1448" s="35"/>
      <c r="Y1448" s="35"/>
      <c r="Z1448" s="35"/>
      <c r="AA1448" s="35"/>
      <c r="AB1448" s="35"/>
      <c r="AC1448" s="35"/>
      <c r="AD1448" s="35"/>
      <c r="AE1448" s="35"/>
      <c r="AR1448" s="185" t="s">
        <v>276</v>
      </c>
      <c r="AT1448" s="185" t="s">
        <v>172</v>
      </c>
      <c r="AU1448" s="185" t="s">
        <v>84</v>
      </c>
      <c r="AY1448" s="18" t="s">
        <v>170</v>
      </c>
      <c r="BE1448" s="186">
        <f>IF(N1448="základní",J1448,0)</f>
        <v>0</v>
      </c>
      <c r="BF1448" s="186">
        <f>IF(N1448="snížená",J1448,0)</f>
        <v>0</v>
      </c>
      <c r="BG1448" s="186">
        <f>IF(N1448="zákl. přenesená",J1448,0)</f>
        <v>0</v>
      </c>
      <c r="BH1448" s="186">
        <f>IF(N1448="sníž. přenesená",J1448,0)</f>
        <v>0</v>
      </c>
      <c r="BI1448" s="186">
        <f>IF(N1448="nulová",J1448,0)</f>
        <v>0</v>
      </c>
      <c r="BJ1448" s="18" t="s">
        <v>82</v>
      </c>
      <c r="BK1448" s="186">
        <f>ROUND(I1448*H1448,2)</f>
        <v>0</v>
      </c>
      <c r="BL1448" s="18" t="s">
        <v>276</v>
      </c>
      <c r="BM1448" s="185" t="s">
        <v>4352</v>
      </c>
    </row>
    <row r="1449" spans="1:65" s="2" customFormat="1" ht="68.25" x14ac:dyDescent="0.2">
      <c r="A1449" s="35"/>
      <c r="B1449" s="36"/>
      <c r="C1449" s="37"/>
      <c r="D1449" s="187" t="s">
        <v>179</v>
      </c>
      <c r="E1449" s="37"/>
      <c r="F1449" s="188" t="s">
        <v>2888</v>
      </c>
      <c r="G1449" s="37"/>
      <c r="H1449" s="37"/>
      <c r="I1449" s="189"/>
      <c r="J1449" s="37"/>
      <c r="K1449" s="37"/>
      <c r="L1449" s="40"/>
      <c r="M1449" s="190"/>
      <c r="N1449" s="191"/>
      <c r="O1449" s="65"/>
      <c r="P1449" s="65"/>
      <c r="Q1449" s="65"/>
      <c r="R1449" s="65"/>
      <c r="S1449" s="65"/>
      <c r="T1449" s="66"/>
      <c r="U1449" s="35"/>
      <c r="V1449" s="35"/>
      <c r="W1449" s="35"/>
      <c r="X1449" s="35"/>
      <c r="Y1449" s="35"/>
      <c r="Z1449" s="35"/>
      <c r="AA1449" s="35"/>
      <c r="AB1449" s="35"/>
      <c r="AC1449" s="35"/>
      <c r="AD1449" s="35"/>
      <c r="AE1449" s="35"/>
      <c r="AT1449" s="18" t="s">
        <v>179</v>
      </c>
      <c r="AU1449" s="18" t="s">
        <v>84</v>
      </c>
    </row>
    <row r="1450" spans="1:65" s="13" customFormat="1" x14ac:dyDescent="0.2">
      <c r="B1450" s="192"/>
      <c r="C1450" s="193"/>
      <c r="D1450" s="187" t="s">
        <v>181</v>
      </c>
      <c r="E1450" s="194" t="s">
        <v>19</v>
      </c>
      <c r="F1450" s="195" t="s">
        <v>4353</v>
      </c>
      <c r="G1450" s="193"/>
      <c r="H1450" s="196">
        <v>290.19400000000002</v>
      </c>
      <c r="I1450" s="197"/>
      <c r="J1450" s="193"/>
      <c r="K1450" s="193"/>
      <c r="L1450" s="198"/>
      <c r="M1450" s="199"/>
      <c r="N1450" s="200"/>
      <c r="O1450" s="200"/>
      <c r="P1450" s="200"/>
      <c r="Q1450" s="200"/>
      <c r="R1450" s="200"/>
      <c r="S1450" s="200"/>
      <c r="T1450" s="201"/>
      <c r="AT1450" s="202" t="s">
        <v>181</v>
      </c>
      <c r="AU1450" s="202" t="s">
        <v>84</v>
      </c>
      <c r="AV1450" s="13" t="s">
        <v>84</v>
      </c>
      <c r="AW1450" s="13" t="s">
        <v>35</v>
      </c>
      <c r="AX1450" s="13" t="s">
        <v>74</v>
      </c>
      <c r="AY1450" s="202" t="s">
        <v>170</v>
      </c>
    </row>
    <row r="1451" spans="1:65" s="2" customFormat="1" ht="16.5" customHeight="1" x14ac:dyDescent="0.2">
      <c r="A1451" s="35"/>
      <c r="B1451" s="36"/>
      <c r="C1451" s="174" t="s">
        <v>2682</v>
      </c>
      <c r="D1451" s="174" t="s">
        <v>172</v>
      </c>
      <c r="E1451" s="175" t="s">
        <v>2890</v>
      </c>
      <c r="F1451" s="176" t="s">
        <v>2891</v>
      </c>
      <c r="G1451" s="177" t="s">
        <v>248</v>
      </c>
      <c r="H1451" s="178">
        <v>290.19400000000002</v>
      </c>
      <c r="I1451" s="179"/>
      <c r="J1451" s="180">
        <f>ROUND(I1451*H1451,2)</f>
        <v>0</v>
      </c>
      <c r="K1451" s="176" t="s">
        <v>176</v>
      </c>
      <c r="L1451" s="40"/>
      <c r="M1451" s="181" t="s">
        <v>19</v>
      </c>
      <c r="N1451" s="182" t="s">
        <v>45</v>
      </c>
      <c r="O1451" s="65"/>
      <c r="P1451" s="183">
        <f>O1451*H1451</f>
        <v>0</v>
      </c>
      <c r="Q1451" s="183">
        <v>2.9999999999999997E-4</v>
      </c>
      <c r="R1451" s="183">
        <f>Q1451*H1451</f>
        <v>8.7058200000000002E-2</v>
      </c>
      <c r="S1451" s="183">
        <v>0</v>
      </c>
      <c r="T1451" s="184">
        <f>S1451*H1451</f>
        <v>0</v>
      </c>
      <c r="U1451" s="35"/>
      <c r="V1451" s="35"/>
      <c r="W1451" s="35"/>
      <c r="X1451" s="35"/>
      <c r="Y1451" s="35"/>
      <c r="Z1451" s="35"/>
      <c r="AA1451" s="35"/>
      <c r="AB1451" s="35"/>
      <c r="AC1451" s="35"/>
      <c r="AD1451" s="35"/>
      <c r="AE1451" s="35"/>
      <c r="AR1451" s="185" t="s">
        <v>276</v>
      </c>
      <c r="AT1451" s="185" t="s">
        <v>172</v>
      </c>
      <c r="AU1451" s="185" t="s">
        <v>84</v>
      </c>
      <c r="AY1451" s="18" t="s">
        <v>170</v>
      </c>
      <c r="BE1451" s="186">
        <f>IF(N1451="základní",J1451,0)</f>
        <v>0</v>
      </c>
      <c r="BF1451" s="186">
        <f>IF(N1451="snížená",J1451,0)</f>
        <v>0</v>
      </c>
      <c r="BG1451" s="186">
        <f>IF(N1451="zákl. přenesená",J1451,0)</f>
        <v>0</v>
      </c>
      <c r="BH1451" s="186">
        <f>IF(N1451="sníž. přenesená",J1451,0)</f>
        <v>0</v>
      </c>
      <c r="BI1451" s="186">
        <f>IF(N1451="nulová",J1451,0)</f>
        <v>0</v>
      </c>
      <c r="BJ1451" s="18" t="s">
        <v>82</v>
      </c>
      <c r="BK1451" s="186">
        <f>ROUND(I1451*H1451,2)</f>
        <v>0</v>
      </c>
      <c r="BL1451" s="18" t="s">
        <v>276</v>
      </c>
      <c r="BM1451" s="185" t="s">
        <v>4354</v>
      </c>
    </row>
    <row r="1452" spans="1:65" s="2" customFormat="1" ht="68.25" x14ac:dyDescent="0.2">
      <c r="A1452" s="35"/>
      <c r="B1452" s="36"/>
      <c r="C1452" s="37"/>
      <c r="D1452" s="187" t="s">
        <v>179</v>
      </c>
      <c r="E1452" s="37"/>
      <c r="F1452" s="188" t="s">
        <v>2888</v>
      </c>
      <c r="G1452" s="37"/>
      <c r="H1452" s="37"/>
      <c r="I1452" s="189"/>
      <c r="J1452" s="37"/>
      <c r="K1452" s="37"/>
      <c r="L1452" s="40"/>
      <c r="M1452" s="190"/>
      <c r="N1452" s="191"/>
      <c r="O1452" s="65"/>
      <c r="P1452" s="65"/>
      <c r="Q1452" s="65"/>
      <c r="R1452" s="65"/>
      <c r="S1452" s="65"/>
      <c r="T1452" s="66"/>
      <c r="U1452" s="35"/>
      <c r="V1452" s="35"/>
      <c r="W1452" s="35"/>
      <c r="X1452" s="35"/>
      <c r="Y1452" s="35"/>
      <c r="Z1452" s="35"/>
      <c r="AA1452" s="35"/>
      <c r="AB1452" s="35"/>
      <c r="AC1452" s="35"/>
      <c r="AD1452" s="35"/>
      <c r="AE1452" s="35"/>
      <c r="AT1452" s="18" t="s">
        <v>179</v>
      </c>
      <c r="AU1452" s="18" t="s">
        <v>84</v>
      </c>
    </row>
    <row r="1453" spans="1:65" s="13" customFormat="1" x14ac:dyDescent="0.2">
      <c r="B1453" s="192"/>
      <c r="C1453" s="193"/>
      <c r="D1453" s="187" t="s">
        <v>181</v>
      </c>
      <c r="E1453" s="194" t="s">
        <v>19</v>
      </c>
      <c r="F1453" s="195" t="s">
        <v>4353</v>
      </c>
      <c r="G1453" s="193"/>
      <c r="H1453" s="196">
        <v>290.19400000000002</v>
      </c>
      <c r="I1453" s="197"/>
      <c r="J1453" s="193"/>
      <c r="K1453" s="193"/>
      <c r="L1453" s="198"/>
      <c r="M1453" s="199"/>
      <c r="N1453" s="200"/>
      <c r="O1453" s="200"/>
      <c r="P1453" s="200"/>
      <c r="Q1453" s="200"/>
      <c r="R1453" s="200"/>
      <c r="S1453" s="200"/>
      <c r="T1453" s="201"/>
      <c r="AT1453" s="202" t="s">
        <v>181</v>
      </c>
      <c r="AU1453" s="202" t="s">
        <v>84</v>
      </c>
      <c r="AV1453" s="13" t="s">
        <v>84</v>
      </c>
      <c r="AW1453" s="13" t="s">
        <v>35</v>
      </c>
      <c r="AX1453" s="13" t="s">
        <v>74</v>
      </c>
      <c r="AY1453" s="202" t="s">
        <v>170</v>
      </c>
    </row>
    <row r="1454" spans="1:65" s="2" customFormat="1" ht="16.5" customHeight="1" x14ac:dyDescent="0.2">
      <c r="A1454" s="35"/>
      <c r="B1454" s="36"/>
      <c r="C1454" s="174" t="s">
        <v>2692</v>
      </c>
      <c r="D1454" s="174" t="s">
        <v>172</v>
      </c>
      <c r="E1454" s="175" t="s">
        <v>2895</v>
      </c>
      <c r="F1454" s="176" t="s">
        <v>2896</v>
      </c>
      <c r="G1454" s="177" t="s">
        <v>248</v>
      </c>
      <c r="H1454" s="178">
        <v>18.847999999999999</v>
      </c>
      <c r="I1454" s="179"/>
      <c r="J1454" s="180">
        <f>ROUND(I1454*H1454,2)</f>
        <v>0</v>
      </c>
      <c r="K1454" s="176" t="s">
        <v>176</v>
      </c>
      <c r="L1454" s="40"/>
      <c r="M1454" s="181" t="s">
        <v>19</v>
      </c>
      <c r="N1454" s="182" t="s">
        <v>45</v>
      </c>
      <c r="O1454" s="65"/>
      <c r="P1454" s="183">
        <f>O1454*H1454</f>
        <v>0</v>
      </c>
      <c r="Q1454" s="183">
        <v>1.5E-3</v>
      </c>
      <c r="R1454" s="183">
        <f>Q1454*H1454</f>
        <v>2.8271999999999999E-2</v>
      </c>
      <c r="S1454" s="183">
        <v>0</v>
      </c>
      <c r="T1454" s="184">
        <f>S1454*H1454</f>
        <v>0</v>
      </c>
      <c r="U1454" s="35"/>
      <c r="V1454" s="35"/>
      <c r="W1454" s="35"/>
      <c r="X1454" s="35"/>
      <c r="Y1454" s="35"/>
      <c r="Z1454" s="35"/>
      <c r="AA1454" s="35"/>
      <c r="AB1454" s="35"/>
      <c r="AC1454" s="35"/>
      <c r="AD1454" s="35"/>
      <c r="AE1454" s="35"/>
      <c r="AR1454" s="185" t="s">
        <v>276</v>
      </c>
      <c r="AT1454" s="185" t="s">
        <v>172</v>
      </c>
      <c r="AU1454" s="185" t="s">
        <v>84</v>
      </c>
      <c r="AY1454" s="18" t="s">
        <v>170</v>
      </c>
      <c r="BE1454" s="186">
        <f>IF(N1454="základní",J1454,0)</f>
        <v>0</v>
      </c>
      <c r="BF1454" s="186">
        <f>IF(N1454="snížená",J1454,0)</f>
        <v>0</v>
      </c>
      <c r="BG1454" s="186">
        <f>IF(N1454="zákl. přenesená",J1454,0)</f>
        <v>0</v>
      </c>
      <c r="BH1454" s="186">
        <f>IF(N1454="sníž. přenesená",J1454,0)</f>
        <v>0</v>
      </c>
      <c r="BI1454" s="186">
        <f>IF(N1454="nulová",J1454,0)</f>
        <v>0</v>
      </c>
      <c r="BJ1454" s="18" t="s">
        <v>82</v>
      </c>
      <c r="BK1454" s="186">
        <f>ROUND(I1454*H1454,2)</f>
        <v>0</v>
      </c>
      <c r="BL1454" s="18" t="s">
        <v>276</v>
      </c>
      <c r="BM1454" s="185" t="s">
        <v>4355</v>
      </c>
    </row>
    <row r="1455" spans="1:65" s="2" customFormat="1" ht="58.5" x14ac:dyDescent="0.2">
      <c r="A1455" s="35"/>
      <c r="B1455" s="36"/>
      <c r="C1455" s="37"/>
      <c r="D1455" s="187" t="s">
        <v>179</v>
      </c>
      <c r="E1455" s="37"/>
      <c r="F1455" s="188" t="s">
        <v>2898</v>
      </c>
      <c r="G1455" s="37"/>
      <c r="H1455" s="37"/>
      <c r="I1455" s="189"/>
      <c r="J1455" s="37"/>
      <c r="K1455" s="37"/>
      <c r="L1455" s="40"/>
      <c r="M1455" s="190"/>
      <c r="N1455" s="191"/>
      <c r="O1455" s="65"/>
      <c r="P1455" s="65"/>
      <c r="Q1455" s="65"/>
      <c r="R1455" s="65"/>
      <c r="S1455" s="65"/>
      <c r="T1455" s="66"/>
      <c r="U1455" s="35"/>
      <c r="V1455" s="35"/>
      <c r="W1455" s="35"/>
      <c r="X1455" s="35"/>
      <c r="Y1455" s="35"/>
      <c r="Z1455" s="35"/>
      <c r="AA1455" s="35"/>
      <c r="AB1455" s="35"/>
      <c r="AC1455" s="35"/>
      <c r="AD1455" s="35"/>
      <c r="AE1455" s="35"/>
      <c r="AT1455" s="18" t="s">
        <v>179</v>
      </c>
      <c r="AU1455" s="18" t="s">
        <v>84</v>
      </c>
    </row>
    <row r="1456" spans="1:65" s="13" customFormat="1" x14ac:dyDescent="0.2">
      <c r="B1456" s="192"/>
      <c r="C1456" s="193"/>
      <c r="D1456" s="187" t="s">
        <v>181</v>
      </c>
      <c r="E1456" s="194" t="s">
        <v>19</v>
      </c>
      <c r="F1456" s="195" t="s">
        <v>4356</v>
      </c>
      <c r="G1456" s="193"/>
      <c r="H1456" s="196">
        <v>8.048</v>
      </c>
      <c r="I1456" s="197"/>
      <c r="J1456" s="193"/>
      <c r="K1456" s="193"/>
      <c r="L1456" s="198"/>
      <c r="M1456" s="199"/>
      <c r="N1456" s="200"/>
      <c r="O1456" s="200"/>
      <c r="P1456" s="200"/>
      <c r="Q1456" s="200"/>
      <c r="R1456" s="200"/>
      <c r="S1456" s="200"/>
      <c r="T1456" s="201"/>
      <c r="AT1456" s="202" t="s">
        <v>181</v>
      </c>
      <c r="AU1456" s="202" t="s">
        <v>84</v>
      </c>
      <c r="AV1456" s="13" t="s">
        <v>84</v>
      </c>
      <c r="AW1456" s="13" t="s">
        <v>35</v>
      </c>
      <c r="AX1456" s="13" t="s">
        <v>74</v>
      </c>
      <c r="AY1456" s="202" t="s">
        <v>170</v>
      </c>
    </row>
    <row r="1457" spans="1:65" s="13" customFormat="1" x14ac:dyDescent="0.2">
      <c r="B1457" s="192"/>
      <c r="C1457" s="193"/>
      <c r="D1457" s="187" t="s">
        <v>181</v>
      </c>
      <c r="E1457" s="194" t="s">
        <v>19</v>
      </c>
      <c r="F1457" s="195" t="s">
        <v>4357</v>
      </c>
      <c r="G1457" s="193"/>
      <c r="H1457" s="196">
        <v>10.8</v>
      </c>
      <c r="I1457" s="197"/>
      <c r="J1457" s="193"/>
      <c r="K1457" s="193"/>
      <c r="L1457" s="198"/>
      <c r="M1457" s="199"/>
      <c r="N1457" s="200"/>
      <c r="O1457" s="200"/>
      <c r="P1457" s="200"/>
      <c r="Q1457" s="200"/>
      <c r="R1457" s="200"/>
      <c r="S1457" s="200"/>
      <c r="T1457" s="201"/>
      <c r="AT1457" s="202" t="s">
        <v>181</v>
      </c>
      <c r="AU1457" s="202" t="s">
        <v>84</v>
      </c>
      <c r="AV1457" s="13" t="s">
        <v>84</v>
      </c>
      <c r="AW1457" s="13" t="s">
        <v>35</v>
      </c>
      <c r="AX1457" s="13" t="s">
        <v>74</v>
      </c>
      <c r="AY1457" s="202" t="s">
        <v>170</v>
      </c>
    </row>
    <row r="1458" spans="1:65" s="2" customFormat="1" ht="21.75" customHeight="1" x14ac:dyDescent="0.2">
      <c r="A1458" s="35"/>
      <c r="B1458" s="36"/>
      <c r="C1458" s="174" t="s">
        <v>2697</v>
      </c>
      <c r="D1458" s="174" t="s">
        <v>172</v>
      </c>
      <c r="E1458" s="175" t="s">
        <v>2915</v>
      </c>
      <c r="F1458" s="176" t="s">
        <v>2916</v>
      </c>
      <c r="G1458" s="177" t="s">
        <v>248</v>
      </c>
      <c r="H1458" s="178">
        <v>290.19400000000002</v>
      </c>
      <c r="I1458" s="179"/>
      <c r="J1458" s="180">
        <f>ROUND(I1458*H1458,2)</f>
        <v>0</v>
      </c>
      <c r="K1458" s="176" t="s">
        <v>176</v>
      </c>
      <c r="L1458" s="40"/>
      <c r="M1458" s="181" t="s">
        <v>19</v>
      </c>
      <c r="N1458" s="182" t="s">
        <v>45</v>
      </c>
      <c r="O1458" s="65"/>
      <c r="P1458" s="183">
        <f>O1458*H1458</f>
        <v>0</v>
      </c>
      <c r="Q1458" s="183">
        <v>4.4999999999999997E-3</v>
      </c>
      <c r="R1458" s="183">
        <f>Q1458*H1458</f>
        <v>1.3058730000000001</v>
      </c>
      <c r="S1458" s="183">
        <v>0</v>
      </c>
      <c r="T1458" s="184">
        <f>S1458*H1458</f>
        <v>0</v>
      </c>
      <c r="U1458" s="35"/>
      <c r="V1458" s="35"/>
      <c r="W1458" s="35"/>
      <c r="X1458" s="35"/>
      <c r="Y1458" s="35"/>
      <c r="Z1458" s="35"/>
      <c r="AA1458" s="35"/>
      <c r="AB1458" s="35"/>
      <c r="AC1458" s="35"/>
      <c r="AD1458" s="35"/>
      <c r="AE1458" s="35"/>
      <c r="AR1458" s="185" t="s">
        <v>276</v>
      </c>
      <c r="AT1458" s="185" t="s">
        <v>172</v>
      </c>
      <c r="AU1458" s="185" t="s">
        <v>84</v>
      </c>
      <c r="AY1458" s="18" t="s">
        <v>170</v>
      </c>
      <c r="BE1458" s="186">
        <f>IF(N1458="základní",J1458,0)</f>
        <v>0</v>
      </c>
      <c r="BF1458" s="186">
        <f>IF(N1458="snížená",J1458,0)</f>
        <v>0</v>
      </c>
      <c r="BG1458" s="186">
        <f>IF(N1458="zákl. přenesená",J1458,0)</f>
        <v>0</v>
      </c>
      <c r="BH1458" s="186">
        <f>IF(N1458="sníž. přenesená",J1458,0)</f>
        <v>0</v>
      </c>
      <c r="BI1458" s="186">
        <f>IF(N1458="nulová",J1458,0)</f>
        <v>0</v>
      </c>
      <c r="BJ1458" s="18" t="s">
        <v>82</v>
      </c>
      <c r="BK1458" s="186">
        <f>ROUND(I1458*H1458,2)</f>
        <v>0</v>
      </c>
      <c r="BL1458" s="18" t="s">
        <v>276</v>
      </c>
      <c r="BM1458" s="185" t="s">
        <v>4358</v>
      </c>
    </row>
    <row r="1459" spans="1:65" s="2" customFormat="1" ht="68.25" x14ac:dyDescent="0.2">
      <c r="A1459" s="35"/>
      <c r="B1459" s="36"/>
      <c r="C1459" s="37"/>
      <c r="D1459" s="187" t="s">
        <v>179</v>
      </c>
      <c r="E1459" s="37"/>
      <c r="F1459" s="188" t="s">
        <v>2888</v>
      </c>
      <c r="G1459" s="37"/>
      <c r="H1459" s="37"/>
      <c r="I1459" s="189"/>
      <c r="J1459" s="37"/>
      <c r="K1459" s="37"/>
      <c r="L1459" s="40"/>
      <c r="M1459" s="190"/>
      <c r="N1459" s="191"/>
      <c r="O1459" s="65"/>
      <c r="P1459" s="65"/>
      <c r="Q1459" s="65"/>
      <c r="R1459" s="65"/>
      <c r="S1459" s="65"/>
      <c r="T1459" s="66"/>
      <c r="U1459" s="35"/>
      <c r="V1459" s="35"/>
      <c r="W1459" s="35"/>
      <c r="X1459" s="35"/>
      <c r="Y1459" s="35"/>
      <c r="Z1459" s="35"/>
      <c r="AA1459" s="35"/>
      <c r="AB1459" s="35"/>
      <c r="AC1459" s="35"/>
      <c r="AD1459" s="35"/>
      <c r="AE1459" s="35"/>
      <c r="AT1459" s="18" t="s">
        <v>179</v>
      </c>
      <c r="AU1459" s="18" t="s">
        <v>84</v>
      </c>
    </row>
    <row r="1460" spans="1:65" s="13" customFormat="1" x14ac:dyDescent="0.2">
      <c r="B1460" s="192"/>
      <c r="C1460" s="193"/>
      <c r="D1460" s="187" t="s">
        <v>181</v>
      </c>
      <c r="E1460" s="194" t="s">
        <v>19</v>
      </c>
      <c r="F1460" s="195" t="s">
        <v>4353</v>
      </c>
      <c r="G1460" s="193"/>
      <c r="H1460" s="196">
        <v>290.19400000000002</v>
      </c>
      <c r="I1460" s="197"/>
      <c r="J1460" s="193"/>
      <c r="K1460" s="193"/>
      <c r="L1460" s="198"/>
      <c r="M1460" s="199"/>
      <c r="N1460" s="200"/>
      <c r="O1460" s="200"/>
      <c r="P1460" s="200"/>
      <c r="Q1460" s="200"/>
      <c r="R1460" s="200"/>
      <c r="S1460" s="200"/>
      <c r="T1460" s="201"/>
      <c r="AT1460" s="202" t="s">
        <v>181</v>
      </c>
      <c r="AU1460" s="202" t="s">
        <v>84</v>
      </c>
      <c r="AV1460" s="13" t="s">
        <v>84</v>
      </c>
      <c r="AW1460" s="13" t="s">
        <v>35</v>
      </c>
      <c r="AX1460" s="13" t="s">
        <v>74</v>
      </c>
      <c r="AY1460" s="202" t="s">
        <v>170</v>
      </c>
    </row>
    <row r="1461" spans="1:65" s="2" customFormat="1" ht="24" x14ac:dyDescent="0.2">
      <c r="A1461" s="35"/>
      <c r="B1461" s="36"/>
      <c r="C1461" s="174" t="s">
        <v>2704</v>
      </c>
      <c r="D1461" s="174" t="s">
        <v>172</v>
      </c>
      <c r="E1461" s="175" t="s">
        <v>4359</v>
      </c>
      <c r="F1461" s="176" t="s">
        <v>4360</v>
      </c>
      <c r="G1461" s="177" t="s">
        <v>248</v>
      </c>
      <c r="H1461" s="178">
        <v>290.19400000000002</v>
      </c>
      <c r="I1461" s="179"/>
      <c r="J1461" s="180">
        <f>ROUND(I1461*H1461,2)</f>
        <v>0</v>
      </c>
      <c r="K1461" s="176" t="s">
        <v>176</v>
      </c>
      <c r="L1461" s="40"/>
      <c r="M1461" s="181" t="s">
        <v>19</v>
      </c>
      <c r="N1461" s="182" t="s">
        <v>45</v>
      </c>
      <c r="O1461" s="65"/>
      <c r="P1461" s="183">
        <f>O1461*H1461</f>
        <v>0</v>
      </c>
      <c r="Q1461" s="183">
        <v>6.0499999999999998E-3</v>
      </c>
      <c r="R1461" s="183">
        <f>Q1461*H1461</f>
        <v>1.7556737</v>
      </c>
      <c r="S1461" s="183">
        <v>0</v>
      </c>
      <c r="T1461" s="184">
        <f>S1461*H1461</f>
        <v>0</v>
      </c>
      <c r="U1461" s="35"/>
      <c r="V1461" s="35"/>
      <c r="W1461" s="35"/>
      <c r="X1461" s="35"/>
      <c r="Y1461" s="35"/>
      <c r="Z1461" s="35"/>
      <c r="AA1461" s="35"/>
      <c r="AB1461" s="35"/>
      <c r="AC1461" s="35"/>
      <c r="AD1461" s="35"/>
      <c r="AE1461" s="35"/>
      <c r="AR1461" s="185" t="s">
        <v>276</v>
      </c>
      <c r="AT1461" s="185" t="s">
        <v>172</v>
      </c>
      <c r="AU1461" s="185" t="s">
        <v>84</v>
      </c>
      <c r="AY1461" s="18" t="s">
        <v>170</v>
      </c>
      <c r="BE1461" s="186">
        <f>IF(N1461="základní",J1461,0)</f>
        <v>0</v>
      </c>
      <c r="BF1461" s="186">
        <f>IF(N1461="snížená",J1461,0)</f>
        <v>0</v>
      </c>
      <c r="BG1461" s="186">
        <f>IF(N1461="zákl. přenesená",J1461,0)</f>
        <v>0</v>
      </c>
      <c r="BH1461" s="186">
        <f>IF(N1461="sníž. přenesená",J1461,0)</f>
        <v>0</v>
      </c>
      <c r="BI1461" s="186">
        <f>IF(N1461="nulová",J1461,0)</f>
        <v>0</v>
      </c>
      <c r="BJ1461" s="18" t="s">
        <v>82</v>
      </c>
      <c r="BK1461" s="186">
        <f>ROUND(I1461*H1461,2)</f>
        <v>0</v>
      </c>
      <c r="BL1461" s="18" t="s">
        <v>276</v>
      </c>
      <c r="BM1461" s="185" t="s">
        <v>4361</v>
      </c>
    </row>
    <row r="1462" spans="1:65" s="2" customFormat="1" ht="29.25" x14ac:dyDescent="0.2">
      <c r="A1462" s="35"/>
      <c r="B1462" s="36"/>
      <c r="C1462" s="37"/>
      <c r="D1462" s="187" t="s">
        <v>179</v>
      </c>
      <c r="E1462" s="37"/>
      <c r="F1462" s="188" t="s">
        <v>2922</v>
      </c>
      <c r="G1462" s="37"/>
      <c r="H1462" s="37"/>
      <c r="I1462" s="189"/>
      <c r="J1462" s="37"/>
      <c r="K1462" s="37"/>
      <c r="L1462" s="40"/>
      <c r="M1462" s="190"/>
      <c r="N1462" s="191"/>
      <c r="O1462" s="65"/>
      <c r="P1462" s="65"/>
      <c r="Q1462" s="65"/>
      <c r="R1462" s="65"/>
      <c r="S1462" s="65"/>
      <c r="T1462" s="66"/>
      <c r="U1462" s="35"/>
      <c r="V1462" s="35"/>
      <c r="W1462" s="35"/>
      <c r="X1462" s="35"/>
      <c r="Y1462" s="35"/>
      <c r="Z1462" s="35"/>
      <c r="AA1462" s="35"/>
      <c r="AB1462" s="35"/>
      <c r="AC1462" s="35"/>
      <c r="AD1462" s="35"/>
      <c r="AE1462" s="35"/>
      <c r="AT1462" s="18" t="s">
        <v>179</v>
      </c>
      <c r="AU1462" s="18" t="s">
        <v>84</v>
      </c>
    </row>
    <row r="1463" spans="1:65" s="13" customFormat="1" x14ac:dyDescent="0.2">
      <c r="B1463" s="192"/>
      <c r="C1463" s="193"/>
      <c r="D1463" s="187" t="s">
        <v>181</v>
      </c>
      <c r="E1463" s="194" t="s">
        <v>19</v>
      </c>
      <c r="F1463" s="195" t="s">
        <v>4362</v>
      </c>
      <c r="G1463" s="193"/>
      <c r="H1463" s="196">
        <v>12.69</v>
      </c>
      <c r="I1463" s="197"/>
      <c r="J1463" s="193"/>
      <c r="K1463" s="193"/>
      <c r="L1463" s="198"/>
      <c r="M1463" s="199"/>
      <c r="N1463" s="200"/>
      <c r="O1463" s="200"/>
      <c r="P1463" s="200"/>
      <c r="Q1463" s="200"/>
      <c r="R1463" s="200"/>
      <c r="S1463" s="200"/>
      <c r="T1463" s="201"/>
      <c r="AT1463" s="202" t="s">
        <v>181</v>
      </c>
      <c r="AU1463" s="202" t="s">
        <v>84</v>
      </c>
      <c r="AV1463" s="13" t="s">
        <v>84</v>
      </c>
      <c r="AW1463" s="13" t="s">
        <v>35</v>
      </c>
      <c r="AX1463" s="13" t="s">
        <v>74</v>
      </c>
      <c r="AY1463" s="202" t="s">
        <v>170</v>
      </c>
    </row>
    <row r="1464" spans="1:65" s="13" customFormat="1" x14ac:dyDescent="0.2">
      <c r="B1464" s="192"/>
      <c r="C1464" s="193"/>
      <c r="D1464" s="187" t="s">
        <v>181</v>
      </c>
      <c r="E1464" s="194" t="s">
        <v>19</v>
      </c>
      <c r="F1464" s="195" t="s">
        <v>4363</v>
      </c>
      <c r="G1464" s="193"/>
      <c r="H1464" s="196">
        <v>10.771000000000001</v>
      </c>
      <c r="I1464" s="197"/>
      <c r="J1464" s="193"/>
      <c r="K1464" s="193"/>
      <c r="L1464" s="198"/>
      <c r="M1464" s="199"/>
      <c r="N1464" s="200"/>
      <c r="O1464" s="200"/>
      <c r="P1464" s="200"/>
      <c r="Q1464" s="200"/>
      <c r="R1464" s="200"/>
      <c r="S1464" s="200"/>
      <c r="T1464" s="201"/>
      <c r="AT1464" s="202" t="s">
        <v>181</v>
      </c>
      <c r="AU1464" s="202" t="s">
        <v>84</v>
      </c>
      <c r="AV1464" s="13" t="s">
        <v>84</v>
      </c>
      <c r="AW1464" s="13" t="s">
        <v>35</v>
      </c>
      <c r="AX1464" s="13" t="s">
        <v>74</v>
      </c>
      <c r="AY1464" s="202" t="s">
        <v>170</v>
      </c>
    </row>
    <row r="1465" spans="1:65" s="13" customFormat="1" x14ac:dyDescent="0.2">
      <c r="B1465" s="192"/>
      <c r="C1465" s="193"/>
      <c r="D1465" s="187" t="s">
        <v>181</v>
      </c>
      <c r="E1465" s="194" t="s">
        <v>19</v>
      </c>
      <c r="F1465" s="195" t="s">
        <v>3387</v>
      </c>
      <c r="G1465" s="193"/>
      <c r="H1465" s="196">
        <v>51.777999999999999</v>
      </c>
      <c r="I1465" s="197"/>
      <c r="J1465" s="193"/>
      <c r="K1465" s="193"/>
      <c r="L1465" s="198"/>
      <c r="M1465" s="199"/>
      <c r="N1465" s="200"/>
      <c r="O1465" s="200"/>
      <c r="P1465" s="200"/>
      <c r="Q1465" s="200"/>
      <c r="R1465" s="200"/>
      <c r="S1465" s="200"/>
      <c r="T1465" s="201"/>
      <c r="AT1465" s="202" t="s">
        <v>181</v>
      </c>
      <c r="AU1465" s="202" t="s">
        <v>84</v>
      </c>
      <c r="AV1465" s="13" t="s">
        <v>84</v>
      </c>
      <c r="AW1465" s="13" t="s">
        <v>35</v>
      </c>
      <c r="AX1465" s="13" t="s">
        <v>74</v>
      </c>
      <c r="AY1465" s="202" t="s">
        <v>170</v>
      </c>
    </row>
    <row r="1466" spans="1:65" s="13" customFormat="1" x14ac:dyDescent="0.2">
      <c r="B1466" s="192"/>
      <c r="C1466" s="193"/>
      <c r="D1466" s="187" t="s">
        <v>181</v>
      </c>
      <c r="E1466" s="194" t="s">
        <v>19</v>
      </c>
      <c r="F1466" s="195" t="s">
        <v>3388</v>
      </c>
      <c r="G1466" s="193"/>
      <c r="H1466" s="196">
        <v>20.795000000000002</v>
      </c>
      <c r="I1466" s="197"/>
      <c r="J1466" s="193"/>
      <c r="K1466" s="193"/>
      <c r="L1466" s="198"/>
      <c r="M1466" s="199"/>
      <c r="N1466" s="200"/>
      <c r="O1466" s="200"/>
      <c r="P1466" s="200"/>
      <c r="Q1466" s="200"/>
      <c r="R1466" s="200"/>
      <c r="S1466" s="200"/>
      <c r="T1466" s="201"/>
      <c r="AT1466" s="202" t="s">
        <v>181</v>
      </c>
      <c r="AU1466" s="202" t="s">
        <v>84</v>
      </c>
      <c r="AV1466" s="13" t="s">
        <v>84</v>
      </c>
      <c r="AW1466" s="13" t="s">
        <v>35</v>
      </c>
      <c r="AX1466" s="13" t="s">
        <v>74</v>
      </c>
      <c r="AY1466" s="202" t="s">
        <v>170</v>
      </c>
    </row>
    <row r="1467" spans="1:65" s="13" customFormat="1" x14ac:dyDescent="0.2">
      <c r="B1467" s="192"/>
      <c r="C1467" s="193"/>
      <c r="D1467" s="187" t="s">
        <v>181</v>
      </c>
      <c r="E1467" s="194" t="s">
        <v>19</v>
      </c>
      <c r="F1467" s="195" t="s">
        <v>3389</v>
      </c>
      <c r="G1467" s="193"/>
      <c r="H1467" s="196">
        <v>20.795000000000002</v>
      </c>
      <c r="I1467" s="197"/>
      <c r="J1467" s="193"/>
      <c r="K1467" s="193"/>
      <c r="L1467" s="198"/>
      <c r="M1467" s="199"/>
      <c r="N1467" s="200"/>
      <c r="O1467" s="200"/>
      <c r="P1467" s="200"/>
      <c r="Q1467" s="200"/>
      <c r="R1467" s="200"/>
      <c r="S1467" s="200"/>
      <c r="T1467" s="201"/>
      <c r="AT1467" s="202" t="s">
        <v>181</v>
      </c>
      <c r="AU1467" s="202" t="s">
        <v>84</v>
      </c>
      <c r="AV1467" s="13" t="s">
        <v>84</v>
      </c>
      <c r="AW1467" s="13" t="s">
        <v>35</v>
      </c>
      <c r="AX1467" s="13" t="s">
        <v>74</v>
      </c>
      <c r="AY1467" s="202" t="s">
        <v>170</v>
      </c>
    </row>
    <row r="1468" spans="1:65" s="13" customFormat="1" x14ac:dyDescent="0.2">
      <c r="B1468" s="192"/>
      <c r="C1468" s="193"/>
      <c r="D1468" s="187" t="s">
        <v>181</v>
      </c>
      <c r="E1468" s="194" t="s">
        <v>19</v>
      </c>
      <c r="F1468" s="195" t="s">
        <v>3390</v>
      </c>
      <c r="G1468" s="193"/>
      <c r="H1468" s="196">
        <v>41.247999999999998</v>
      </c>
      <c r="I1468" s="197"/>
      <c r="J1468" s="193"/>
      <c r="K1468" s="193"/>
      <c r="L1468" s="198"/>
      <c r="M1468" s="199"/>
      <c r="N1468" s="200"/>
      <c r="O1468" s="200"/>
      <c r="P1468" s="200"/>
      <c r="Q1468" s="200"/>
      <c r="R1468" s="200"/>
      <c r="S1468" s="200"/>
      <c r="T1468" s="201"/>
      <c r="AT1468" s="202" t="s">
        <v>181</v>
      </c>
      <c r="AU1468" s="202" t="s">
        <v>84</v>
      </c>
      <c r="AV1468" s="13" t="s">
        <v>84</v>
      </c>
      <c r="AW1468" s="13" t="s">
        <v>35</v>
      </c>
      <c r="AX1468" s="13" t="s">
        <v>74</v>
      </c>
      <c r="AY1468" s="202" t="s">
        <v>170</v>
      </c>
    </row>
    <row r="1469" spans="1:65" s="13" customFormat="1" x14ac:dyDescent="0.2">
      <c r="B1469" s="192"/>
      <c r="C1469" s="193"/>
      <c r="D1469" s="187" t="s">
        <v>181</v>
      </c>
      <c r="E1469" s="194" t="s">
        <v>19</v>
      </c>
      <c r="F1469" s="195" t="s">
        <v>4364</v>
      </c>
      <c r="G1469" s="193"/>
      <c r="H1469" s="196">
        <v>19.405000000000001</v>
      </c>
      <c r="I1469" s="197"/>
      <c r="J1469" s="193"/>
      <c r="K1469" s="193"/>
      <c r="L1469" s="198"/>
      <c r="M1469" s="199"/>
      <c r="N1469" s="200"/>
      <c r="O1469" s="200"/>
      <c r="P1469" s="200"/>
      <c r="Q1469" s="200"/>
      <c r="R1469" s="200"/>
      <c r="S1469" s="200"/>
      <c r="T1469" s="201"/>
      <c r="AT1469" s="202" t="s">
        <v>181</v>
      </c>
      <c r="AU1469" s="202" t="s">
        <v>84</v>
      </c>
      <c r="AV1469" s="13" t="s">
        <v>84</v>
      </c>
      <c r="AW1469" s="13" t="s">
        <v>35</v>
      </c>
      <c r="AX1469" s="13" t="s">
        <v>74</v>
      </c>
      <c r="AY1469" s="202" t="s">
        <v>170</v>
      </c>
    </row>
    <row r="1470" spans="1:65" s="13" customFormat="1" x14ac:dyDescent="0.2">
      <c r="B1470" s="192"/>
      <c r="C1470" s="193"/>
      <c r="D1470" s="187" t="s">
        <v>181</v>
      </c>
      <c r="E1470" s="194" t="s">
        <v>19</v>
      </c>
      <c r="F1470" s="195" t="s">
        <v>3394</v>
      </c>
      <c r="G1470" s="193"/>
      <c r="H1470" s="196">
        <v>44.365000000000002</v>
      </c>
      <c r="I1470" s="197"/>
      <c r="J1470" s="193"/>
      <c r="K1470" s="193"/>
      <c r="L1470" s="198"/>
      <c r="M1470" s="199"/>
      <c r="N1470" s="200"/>
      <c r="O1470" s="200"/>
      <c r="P1470" s="200"/>
      <c r="Q1470" s="200"/>
      <c r="R1470" s="200"/>
      <c r="S1470" s="200"/>
      <c r="T1470" s="201"/>
      <c r="AT1470" s="202" t="s">
        <v>181</v>
      </c>
      <c r="AU1470" s="202" t="s">
        <v>84</v>
      </c>
      <c r="AV1470" s="13" t="s">
        <v>84</v>
      </c>
      <c r="AW1470" s="13" t="s">
        <v>35</v>
      </c>
      <c r="AX1470" s="13" t="s">
        <v>74</v>
      </c>
      <c r="AY1470" s="202" t="s">
        <v>170</v>
      </c>
    </row>
    <row r="1471" spans="1:65" s="13" customFormat="1" x14ac:dyDescent="0.2">
      <c r="B1471" s="192"/>
      <c r="C1471" s="193"/>
      <c r="D1471" s="187" t="s">
        <v>181</v>
      </c>
      <c r="E1471" s="194" t="s">
        <v>19</v>
      </c>
      <c r="F1471" s="195" t="s">
        <v>3401</v>
      </c>
      <c r="G1471" s="193"/>
      <c r="H1471" s="196">
        <v>17.341000000000001</v>
      </c>
      <c r="I1471" s="197"/>
      <c r="J1471" s="193"/>
      <c r="K1471" s="193"/>
      <c r="L1471" s="198"/>
      <c r="M1471" s="199"/>
      <c r="N1471" s="200"/>
      <c r="O1471" s="200"/>
      <c r="P1471" s="200"/>
      <c r="Q1471" s="200"/>
      <c r="R1471" s="200"/>
      <c r="S1471" s="200"/>
      <c r="T1471" s="201"/>
      <c r="AT1471" s="202" t="s">
        <v>181</v>
      </c>
      <c r="AU1471" s="202" t="s">
        <v>84</v>
      </c>
      <c r="AV1471" s="13" t="s">
        <v>84</v>
      </c>
      <c r="AW1471" s="13" t="s">
        <v>35</v>
      </c>
      <c r="AX1471" s="13" t="s">
        <v>74</v>
      </c>
      <c r="AY1471" s="202" t="s">
        <v>170</v>
      </c>
    </row>
    <row r="1472" spans="1:65" s="13" customFormat="1" x14ac:dyDescent="0.2">
      <c r="B1472" s="192"/>
      <c r="C1472" s="193"/>
      <c r="D1472" s="187" t="s">
        <v>181</v>
      </c>
      <c r="E1472" s="194" t="s">
        <v>19</v>
      </c>
      <c r="F1472" s="195" t="s">
        <v>3404</v>
      </c>
      <c r="G1472" s="193"/>
      <c r="H1472" s="196">
        <v>17.381</v>
      </c>
      <c r="I1472" s="197"/>
      <c r="J1472" s="193"/>
      <c r="K1472" s="193"/>
      <c r="L1472" s="198"/>
      <c r="M1472" s="199"/>
      <c r="N1472" s="200"/>
      <c r="O1472" s="200"/>
      <c r="P1472" s="200"/>
      <c r="Q1472" s="200"/>
      <c r="R1472" s="200"/>
      <c r="S1472" s="200"/>
      <c r="T1472" s="201"/>
      <c r="AT1472" s="202" t="s">
        <v>181</v>
      </c>
      <c r="AU1472" s="202" t="s">
        <v>84</v>
      </c>
      <c r="AV1472" s="13" t="s">
        <v>84</v>
      </c>
      <c r="AW1472" s="13" t="s">
        <v>35</v>
      </c>
      <c r="AX1472" s="13" t="s">
        <v>74</v>
      </c>
      <c r="AY1472" s="202" t="s">
        <v>170</v>
      </c>
    </row>
    <row r="1473" spans="1:65" s="13" customFormat="1" x14ac:dyDescent="0.2">
      <c r="B1473" s="192"/>
      <c r="C1473" s="193"/>
      <c r="D1473" s="187" t="s">
        <v>181</v>
      </c>
      <c r="E1473" s="194" t="s">
        <v>19</v>
      </c>
      <c r="F1473" s="195" t="s">
        <v>3407</v>
      </c>
      <c r="G1473" s="193"/>
      <c r="H1473" s="196">
        <v>16.651</v>
      </c>
      <c r="I1473" s="197"/>
      <c r="J1473" s="193"/>
      <c r="K1473" s="193"/>
      <c r="L1473" s="198"/>
      <c r="M1473" s="199"/>
      <c r="N1473" s="200"/>
      <c r="O1473" s="200"/>
      <c r="P1473" s="200"/>
      <c r="Q1473" s="200"/>
      <c r="R1473" s="200"/>
      <c r="S1473" s="200"/>
      <c r="T1473" s="201"/>
      <c r="AT1473" s="202" t="s">
        <v>181</v>
      </c>
      <c r="AU1473" s="202" t="s">
        <v>84</v>
      </c>
      <c r="AV1473" s="13" t="s">
        <v>84</v>
      </c>
      <c r="AW1473" s="13" t="s">
        <v>35</v>
      </c>
      <c r="AX1473" s="13" t="s">
        <v>74</v>
      </c>
      <c r="AY1473" s="202" t="s">
        <v>170</v>
      </c>
    </row>
    <row r="1474" spans="1:65" s="13" customFormat="1" x14ac:dyDescent="0.2">
      <c r="B1474" s="192"/>
      <c r="C1474" s="193"/>
      <c r="D1474" s="187" t="s">
        <v>181</v>
      </c>
      <c r="E1474" s="194" t="s">
        <v>19</v>
      </c>
      <c r="F1474" s="195" t="s">
        <v>4365</v>
      </c>
      <c r="G1474" s="193"/>
      <c r="H1474" s="196">
        <v>16.974</v>
      </c>
      <c r="I1474" s="197"/>
      <c r="J1474" s="193"/>
      <c r="K1474" s="193"/>
      <c r="L1474" s="198"/>
      <c r="M1474" s="199"/>
      <c r="N1474" s="200"/>
      <c r="O1474" s="200"/>
      <c r="P1474" s="200"/>
      <c r="Q1474" s="200"/>
      <c r="R1474" s="200"/>
      <c r="S1474" s="200"/>
      <c r="T1474" s="201"/>
      <c r="AT1474" s="202" t="s">
        <v>181</v>
      </c>
      <c r="AU1474" s="202" t="s">
        <v>84</v>
      </c>
      <c r="AV1474" s="13" t="s">
        <v>84</v>
      </c>
      <c r="AW1474" s="13" t="s">
        <v>35</v>
      </c>
      <c r="AX1474" s="13" t="s">
        <v>74</v>
      </c>
      <c r="AY1474" s="202" t="s">
        <v>170</v>
      </c>
    </row>
    <row r="1475" spans="1:65" s="2" customFormat="1" ht="16.5" customHeight="1" x14ac:dyDescent="0.2">
      <c r="A1475" s="35"/>
      <c r="B1475" s="36"/>
      <c r="C1475" s="214" t="s">
        <v>2713</v>
      </c>
      <c r="D1475" s="214" t="s">
        <v>239</v>
      </c>
      <c r="E1475" s="215" t="s">
        <v>4366</v>
      </c>
      <c r="F1475" s="216" t="s">
        <v>4367</v>
      </c>
      <c r="G1475" s="217" t="s">
        <v>248</v>
      </c>
      <c r="H1475" s="218">
        <v>319.21300000000002</v>
      </c>
      <c r="I1475" s="219"/>
      <c r="J1475" s="220">
        <f>ROUND(I1475*H1475,2)</f>
        <v>0</v>
      </c>
      <c r="K1475" s="216" t="s">
        <v>19</v>
      </c>
      <c r="L1475" s="221"/>
      <c r="M1475" s="222" t="s">
        <v>19</v>
      </c>
      <c r="N1475" s="223" t="s">
        <v>45</v>
      </c>
      <c r="O1475" s="65"/>
      <c r="P1475" s="183">
        <f>O1475*H1475</f>
        <v>0</v>
      </c>
      <c r="Q1475" s="183">
        <v>0</v>
      </c>
      <c r="R1475" s="183">
        <f>Q1475*H1475</f>
        <v>0</v>
      </c>
      <c r="S1475" s="183">
        <v>0</v>
      </c>
      <c r="T1475" s="184">
        <f>S1475*H1475</f>
        <v>0</v>
      </c>
      <c r="U1475" s="35"/>
      <c r="V1475" s="35"/>
      <c r="W1475" s="35"/>
      <c r="X1475" s="35"/>
      <c r="Y1475" s="35"/>
      <c r="Z1475" s="35"/>
      <c r="AA1475" s="35"/>
      <c r="AB1475" s="35"/>
      <c r="AC1475" s="35"/>
      <c r="AD1475" s="35"/>
      <c r="AE1475" s="35"/>
      <c r="AR1475" s="185" t="s">
        <v>426</v>
      </c>
      <c r="AT1475" s="185" t="s">
        <v>239</v>
      </c>
      <c r="AU1475" s="185" t="s">
        <v>84</v>
      </c>
      <c r="AY1475" s="18" t="s">
        <v>170</v>
      </c>
      <c r="BE1475" s="186">
        <f>IF(N1475="základní",J1475,0)</f>
        <v>0</v>
      </c>
      <c r="BF1475" s="186">
        <f>IF(N1475="snížená",J1475,0)</f>
        <v>0</v>
      </c>
      <c r="BG1475" s="186">
        <f>IF(N1475="zákl. přenesená",J1475,0)</f>
        <v>0</v>
      </c>
      <c r="BH1475" s="186">
        <f>IF(N1475="sníž. přenesená",J1475,0)</f>
        <v>0</v>
      </c>
      <c r="BI1475" s="186">
        <f>IF(N1475="nulová",J1475,0)</f>
        <v>0</v>
      </c>
      <c r="BJ1475" s="18" t="s">
        <v>82</v>
      </c>
      <c r="BK1475" s="186">
        <f>ROUND(I1475*H1475,2)</f>
        <v>0</v>
      </c>
      <c r="BL1475" s="18" t="s">
        <v>276</v>
      </c>
      <c r="BM1475" s="185" t="s">
        <v>4368</v>
      </c>
    </row>
    <row r="1476" spans="1:65" s="13" customFormat="1" x14ac:dyDescent="0.2">
      <c r="B1476" s="192"/>
      <c r="C1476" s="193"/>
      <c r="D1476" s="187" t="s">
        <v>181</v>
      </c>
      <c r="E1476" s="193"/>
      <c r="F1476" s="195" t="s">
        <v>4369</v>
      </c>
      <c r="G1476" s="193"/>
      <c r="H1476" s="196">
        <v>319.21300000000002</v>
      </c>
      <c r="I1476" s="197"/>
      <c r="J1476" s="193"/>
      <c r="K1476" s="193"/>
      <c r="L1476" s="198"/>
      <c r="M1476" s="199"/>
      <c r="N1476" s="200"/>
      <c r="O1476" s="200"/>
      <c r="P1476" s="200"/>
      <c r="Q1476" s="200"/>
      <c r="R1476" s="200"/>
      <c r="S1476" s="200"/>
      <c r="T1476" s="201"/>
      <c r="AT1476" s="202" t="s">
        <v>181</v>
      </c>
      <c r="AU1476" s="202" t="s">
        <v>84</v>
      </c>
      <c r="AV1476" s="13" t="s">
        <v>84</v>
      </c>
      <c r="AW1476" s="13" t="s">
        <v>4</v>
      </c>
      <c r="AX1476" s="13" t="s">
        <v>82</v>
      </c>
      <c r="AY1476" s="202" t="s">
        <v>170</v>
      </c>
    </row>
    <row r="1477" spans="1:65" s="2" customFormat="1" ht="21.75" customHeight="1" x14ac:dyDescent="0.2">
      <c r="A1477" s="35"/>
      <c r="B1477" s="36"/>
      <c r="C1477" s="174" t="s">
        <v>2719</v>
      </c>
      <c r="D1477" s="174" t="s">
        <v>172</v>
      </c>
      <c r="E1477" s="175" t="s">
        <v>2929</v>
      </c>
      <c r="F1477" s="176" t="s">
        <v>2930</v>
      </c>
      <c r="G1477" s="177" t="s">
        <v>248</v>
      </c>
      <c r="H1477" s="178">
        <v>290.19400000000002</v>
      </c>
      <c r="I1477" s="179"/>
      <c r="J1477" s="180">
        <f>ROUND(I1477*H1477,2)</f>
        <v>0</v>
      </c>
      <c r="K1477" s="176" t="s">
        <v>176</v>
      </c>
      <c r="L1477" s="40"/>
      <c r="M1477" s="181" t="s">
        <v>19</v>
      </c>
      <c r="N1477" s="182" t="s">
        <v>45</v>
      </c>
      <c r="O1477" s="65"/>
      <c r="P1477" s="183">
        <f>O1477*H1477</f>
        <v>0</v>
      </c>
      <c r="Q1477" s="183">
        <v>0</v>
      </c>
      <c r="R1477" s="183">
        <f>Q1477*H1477</f>
        <v>0</v>
      </c>
      <c r="S1477" s="183">
        <v>0</v>
      </c>
      <c r="T1477" s="184">
        <f>S1477*H1477</f>
        <v>0</v>
      </c>
      <c r="U1477" s="35"/>
      <c r="V1477" s="35"/>
      <c r="W1477" s="35"/>
      <c r="X1477" s="35"/>
      <c r="Y1477" s="35"/>
      <c r="Z1477" s="35"/>
      <c r="AA1477" s="35"/>
      <c r="AB1477" s="35"/>
      <c r="AC1477" s="35"/>
      <c r="AD1477" s="35"/>
      <c r="AE1477" s="35"/>
      <c r="AR1477" s="185" t="s">
        <v>276</v>
      </c>
      <c r="AT1477" s="185" t="s">
        <v>172</v>
      </c>
      <c r="AU1477" s="185" t="s">
        <v>84</v>
      </c>
      <c r="AY1477" s="18" t="s">
        <v>170</v>
      </c>
      <c r="BE1477" s="186">
        <f>IF(N1477="základní",J1477,0)</f>
        <v>0</v>
      </c>
      <c r="BF1477" s="186">
        <f>IF(N1477="snížená",J1477,0)</f>
        <v>0</v>
      </c>
      <c r="BG1477" s="186">
        <f>IF(N1477="zákl. přenesená",J1477,0)</f>
        <v>0</v>
      </c>
      <c r="BH1477" s="186">
        <f>IF(N1477="sníž. přenesená",J1477,0)</f>
        <v>0</v>
      </c>
      <c r="BI1477" s="186">
        <f>IF(N1477="nulová",J1477,0)</f>
        <v>0</v>
      </c>
      <c r="BJ1477" s="18" t="s">
        <v>82</v>
      </c>
      <c r="BK1477" s="186">
        <f>ROUND(I1477*H1477,2)</f>
        <v>0</v>
      </c>
      <c r="BL1477" s="18" t="s">
        <v>276</v>
      </c>
      <c r="BM1477" s="185" t="s">
        <v>4370</v>
      </c>
    </row>
    <row r="1478" spans="1:65" s="2" customFormat="1" ht="29.25" x14ac:dyDescent="0.2">
      <c r="A1478" s="35"/>
      <c r="B1478" s="36"/>
      <c r="C1478" s="37"/>
      <c r="D1478" s="187" t="s">
        <v>179</v>
      </c>
      <c r="E1478" s="37"/>
      <c r="F1478" s="188" t="s">
        <v>2922</v>
      </c>
      <c r="G1478" s="37"/>
      <c r="H1478" s="37"/>
      <c r="I1478" s="189"/>
      <c r="J1478" s="37"/>
      <c r="K1478" s="37"/>
      <c r="L1478" s="40"/>
      <c r="M1478" s="190"/>
      <c r="N1478" s="191"/>
      <c r="O1478" s="65"/>
      <c r="P1478" s="65"/>
      <c r="Q1478" s="65"/>
      <c r="R1478" s="65"/>
      <c r="S1478" s="65"/>
      <c r="T1478" s="66"/>
      <c r="U1478" s="35"/>
      <c r="V1478" s="35"/>
      <c r="W1478" s="35"/>
      <c r="X1478" s="35"/>
      <c r="Y1478" s="35"/>
      <c r="Z1478" s="35"/>
      <c r="AA1478" s="35"/>
      <c r="AB1478" s="35"/>
      <c r="AC1478" s="35"/>
      <c r="AD1478" s="35"/>
      <c r="AE1478" s="35"/>
      <c r="AT1478" s="18" t="s">
        <v>179</v>
      </c>
      <c r="AU1478" s="18" t="s">
        <v>84</v>
      </c>
    </row>
    <row r="1479" spans="1:65" s="13" customFormat="1" x14ac:dyDescent="0.2">
      <c r="B1479" s="192"/>
      <c r="C1479" s="193"/>
      <c r="D1479" s="187" t="s">
        <v>181</v>
      </c>
      <c r="E1479" s="194" t="s">
        <v>19</v>
      </c>
      <c r="F1479" s="195" t="s">
        <v>4353</v>
      </c>
      <c r="G1479" s="193"/>
      <c r="H1479" s="196">
        <v>290.19400000000002</v>
      </c>
      <c r="I1479" s="197"/>
      <c r="J1479" s="193"/>
      <c r="K1479" s="193"/>
      <c r="L1479" s="198"/>
      <c r="M1479" s="199"/>
      <c r="N1479" s="200"/>
      <c r="O1479" s="200"/>
      <c r="P1479" s="200"/>
      <c r="Q1479" s="200"/>
      <c r="R1479" s="200"/>
      <c r="S1479" s="200"/>
      <c r="T1479" s="201"/>
      <c r="AT1479" s="202" t="s">
        <v>181</v>
      </c>
      <c r="AU1479" s="202" t="s">
        <v>84</v>
      </c>
      <c r="AV1479" s="13" t="s">
        <v>84</v>
      </c>
      <c r="AW1479" s="13" t="s">
        <v>35</v>
      </c>
      <c r="AX1479" s="13" t="s">
        <v>74</v>
      </c>
      <c r="AY1479" s="202" t="s">
        <v>170</v>
      </c>
    </row>
    <row r="1480" spans="1:65" s="2" customFormat="1" ht="16.5" customHeight="1" x14ac:dyDescent="0.2">
      <c r="A1480" s="35"/>
      <c r="B1480" s="36"/>
      <c r="C1480" s="174" t="s">
        <v>2725</v>
      </c>
      <c r="D1480" s="174" t="s">
        <v>172</v>
      </c>
      <c r="E1480" s="175" t="s">
        <v>2933</v>
      </c>
      <c r="F1480" s="176" t="s">
        <v>2934</v>
      </c>
      <c r="G1480" s="177" t="s">
        <v>272</v>
      </c>
      <c r="H1480" s="178">
        <v>158.1</v>
      </c>
      <c r="I1480" s="179"/>
      <c r="J1480" s="180">
        <f>ROUND(I1480*H1480,2)</f>
        <v>0</v>
      </c>
      <c r="K1480" s="176" t="s">
        <v>176</v>
      </c>
      <c r="L1480" s="40"/>
      <c r="M1480" s="181" t="s">
        <v>19</v>
      </c>
      <c r="N1480" s="182" t="s">
        <v>45</v>
      </c>
      <c r="O1480" s="65"/>
      <c r="P1480" s="183">
        <f>O1480*H1480</f>
        <v>0</v>
      </c>
      <c r="Q1480" s="183">
        <v>5.5000000000000003E-4</v>
      </c>
      <c r="R1480" s="183">
        <f>Q1480*H1480</f>
        <v>8.6955000000000005E-2</v>
      </c>
      <c r="S1480" s="183">
        <v>0</v>
      </c>
      <c r="T1480" s="184">
        <f>S1480*H1480</f>
        <v>0</v>
      </c>
      <c r="U1480" s="35"/>
      <c r="V1480" s="35"/>
      <c r="W1480" s="35"/>
      <c r="X1480" s="35"/>
      <c r="Y1480" s="35"/>
      <c r="Z1480" s="35"/>
      <c r="AA1480" s="35"/>
      <c r="AB1480" s="35"/>
      <c r="AC1480" s="35"/>
      <c r="AD1480" s="35"/>
      <c r="AE1480" s="35"/>
      <c r="AR1480" s="185" t="s">
        <v>276</v>
      </c>
      <c r="AT1480" s="185" t="s">
        <v>172</v>
      </c>
      <c r="AU1480" s="185" t="s">
        <v>84</v>
      </c>
      <c r="AY1480" s="18" t="s">
        <v>170</v>
      </c>
      <c r="BE1480" s="186">
        <f>IF(N1480="základní",J1480,0)</f>
        <v>0</v>
      </c>
      <c r="BF1480" s="186">
        <f>IF(N1480="snížená",J1480,0)</f>
        <v>0</v>
      </c>
      <c r="BG1480" s="186">
        <f>IF(N1480="zákl. přenesená",J1480,0)</f>
        <v>0</v>
      </c>
      <c r="BH1480" s="186">
        <f>IF(N1480="sníž. přenesená",J1480,0)</f>
        <v>0</v>
      </c>
      <c r="BI1480" s="186">
        <f>IF(N1480="nulová",J1480,0)</f>
        <v>0</v>
      </c>
      <c r="BJ1480" s="18" t="s">
        <v>82</v>
      </c>
      <c r="BK1480" s="186">
        <f>ROUND(I1480*H1480,2)</f>
        <v>0</v>
      </c>
      <c r="BL1480" s="18" t="s">
        <v>276</v>
      </c>
      <c r="BM1480" s="185" t="s">
        <v>4371</v>
      </c>
    </row>
    <row r="1481" spans="1:65" s="2" customFormat="1" ht="39" x14ac:dyDescent="0.2">
      <c r="A1481" s="35"/>
      <c r="B1481" s="36"/>
      <c r="C1481" s="37"/>
      <c r="D1481" s="187" t="s">
        <v>179</v>
      </c>
      <c r="E1481" s="37"/>
      <c r="F1481" s="188" t="s">
        <v>2936</v>
      </c>
      <c r="G1481" s="37"/>
      <c r="H1481" s="37"/>
      <c r="I1481" s="189"/>
      <c r="J1481" s="37"/>
      <c r="K1481" s="37"/>
      <c r="L1481" s="40"/>
      <c r="M1481" s="190"/>
      <c r="N1481" s="191"/>
      <c r="O1481" s="65"/>
      <c r="P1481" s="65"/>
      <c r="Q1481" s="65"/>
      <c r="R1481" s="65"/>
      <c r="S1481" s="65"/>
      <c r="T1481" s="66"/>
      <c r="U1481" s="35"/>
      <c r="V1481" s="35"/>
      <c r="W1481" s="35"/>
      <c r="X1481" s="35"/>
      <c r="Y1481" s="35"/>
      <c r="Z1481" s="35"/>
      <c r="AA1481" s="35"/>
      <c r="AB1481" s="35"/>
      <c r="AC1481" s="35"/>
      <c r="AD1481" s="35"/>
      <c r="AE1481" s="35"/>
      <c r="AT1481" s="18" t="s">
        <v>179</v>
      </c>
      <c r="AU1481" s="18" t="s">
        <v>84</v>
      </c>
    </row>
    <row r="1482" spans="1:65" s="13" customFormat="1" x14ac:dyDescent="0.2">
      <c r="B1482" s="192"/>
      <c r="C1482" s="193"/>
      <c r="D1482" s="187" t="s">
        <v>181</v>
      </c>
      <c r="E1482" s="194" t="s">
        <v>19</v>
      </c>
      <c r="F1482" s="195" t="s">
        <v>4372</v>
      </c>
      <c r="G1482" s="193"/>
      <c r="H1482" s="196">
        <v>10.8</v>
      </c>
      <c r="I1482" s="197"/>
      <c r="J1482" s="193"/>
      <c r="K1482" s="193"/>
      <c r="L1482" s="198"/>
      <c r="M1482" s="199"/>
      <c r="N1482" s="200"/>
      <c r="O1482" s="200"/>
      <c r="P1482" s="200"/>
      <c r="Q1482" s="200"/>
      <c r="R1482" s="200"/>
      <c r="S1482" s="200"/>
      <c r="T1482" s="201"/>
      <c r="AT1482" s="202" t="s">
        <v>181</v>
      </c>
      <c r="AU1482" s="202" t="s">
        <v>84</v>
      </c>
      <c r="AV1482" s="13" t="s">
        <v>84</v>
      </c>
      <c r="AW1482" s="13" t="s">
        <v>35</v>
      </c>
      <c r="AX1482" s="13" t="s">
        <v>74</v>
      </c>
      <c r="AY1482" s="202" t="s">
        <v>170</v>
      </c>
    </row>
    <row r="1483" spans="1:65" s="13" customFormat="1" x14ac:dyDescent="0.2">
      <c r="B1483" s="192"/>
      <c r="C1483" s="193"/>
      <c r="D1483" s="187" t="s">
        <v>181</v>
      </c>
      <c r="E1483" s="194" t="s">
        <v>19</v>
      </c>
      <c r="F1483" s="195" t="s">
        <v>4373</v>
      </c>
      <c r="G1483" s="193"/>
      <c r="H1483" s="196">
        <v>10.8</v>
      </c>
      <c r="I1483" s="197"/>
      <c r="J1483" s="193"/>
      <c r="K1483" s="193"/>
      <c r="L1483" s="198"/>
      <c r="M1483" s="199"/>
      <c r="N1483" s="200"/>
      <c r="O1483" s="200"/>
      <c r="P1483" s="200"/>
      <c r="Q1483" s="200"/>
      <c r="R1483" s="200"/>
      <c r="S1483" s="200"/>
      <c r="T1483" s="201"/>
      <c r="AT1483" s="202" t="s">
        <v>181</v>
      </c>
      <c r="AU1483" s="202" t="s">
        <v>84</v>
      </c>
      <c r="AV1483" s="13" t="s">
        <v>84</v>
      </c>
      <c r="AW1483" s="13" t="s">
        <v>35</v>
      </c>
      <c r="AX1483" s="13" t="s">
        <v>74</v>
      </c>
      <c r="AY1483" s="202" t="s">
        <v>170</v>
      </c>
    </row>
    <row r="1484" spans="1:65" s="13" customFormat="1" x14ac:dyDescent="0.2">
      <c r="B1484" s="192"/>
      <c r="C1484" s="193"/>
      <c r="D1484" s="187" t="s">
        <v>181</v>
      </c>
      <c r="E1484" s="194" t="s">
        <v>19</v>
      </c>
      <c r="F1484" s="195" t="s">
        <v>4374</v>
      </c>
      <c r="G1484" s="193"/>
      <c r="H1484" s="196">
        <v>16.2</v>
      </c>
      <c r="I1484" s="197"/>
      <c r="J1484" s="193"/>
      <c r="K1484" s="193"/>
      <c r="L1484" s="198"/>
      <c r="M1484" s="199"/>
      <c r="N1484" s="200"/>
      <c r="O1484" s="200"/>
      <c r="P1484" s="200"/>
      <c r="Q1484" s="200"/>
      <c r="R1484" s="200"/>
      <c r="S1484" s="200"/>
      <c r="T1484" s="201"/>
      <c r="AT1484" s="202" t="s">
        <v>181</v>
      </c>
      <c r="AU1484" s="202" t="s">
        <v>84</v>
      </c>
      <c r="AV1484" s="13" t="s">
        <v>84</v>
      </c>
      <c r="AW1484" s="13" t="s">
        <v>35</v>
      </c>
      <c r="AX1484" s="13" t="s">
        <v>74</v>
      </c>
      <c r="AY1484" s="202" t="s">
        <v>170</v>
      </c>
    </row>
    <row r="1485" spans="1:65" s="13" customFormat="1" x14ac:dyDescent="0.2">
      <c r="B1485" s="192"/>
      <c r="C1485" s="193"/>
      <c r="D1485" s="187" t="s">
        <v>181</v>
      </c>
      <c r="E1485" s="194" t="s">
        <v>19</v>
      </c>
      <c r="F1485" s="195" t="s">
        <v>4375</v>
      </c>
      <c r="G1485" s="193"/>
      <c r="H1485" s="196">
        <v>21.6</v>
      </c>
      <c r="I1485" s="197"/>
      <c r="J1485" s="193"/>
      <c r="K1485" s="193"/>
      <c r="L1485" s="198"/>
      <c r="M1485" s="199"/>
      <c r="N1485" s="200"/>
      <c r="O1485" s="200"/>
      <c r="P1485" s="200"/>
      <c r="Q1485" s="200"/>
      <c r="R1485" s="200"/>
      <c r="S1485" s="200"/>
      <c r="T1485" s="201"/>
      <c r="AT1485" s="202" t="s">
        <v>181</v>
      </c>
      <c r="AU1485" s="202" t="s">
        <v>84</v>
      </c>
      <c r="AV1485" s="13" t="s">
        <v>84</v>
      </c>
      <c r="AW1485" s="13" t="s">
        <v>35</v>
      </c>
      <c r="AX1485" s="13" t="s">
        <v>74</v>
      </c>
      <c r="AY1485" s="202" t="s">
        <v>170</v>
      </c>
    </row>
    <row r="1486" spans="1:65" s="13" customFormat="1" x14ac:dyDescent="0.2">
      <c r="B1486" s="192"/>
      <c r="C1486" s="193"/>
      <c r="D1486" s="187" t="s">
        <v>181</v>
      </c>
      <c r="E1486" s="194" t="s">
        <v>19</v>
      </c>
      <c r="F1486" s="195" t="s">
        <v>4376</v>
      </c>
      <c r="G1486" s="193"/>
      <c r="H1486" s="196">
        <v>21.6</v>
      </c>
      <c r="I1486" s="197"/>
      <c r="J1486" s="193"/>
      <c r="K1486" s="193"/>
      <c r="L1486" s="198"/>
      <c r="M1486" s="199"/>
      <c r="N1486" s="200"/>
      <c r="O1486" s="200"/>
      <c r="P1486" s="200"/>
      <c r="Q1486" s="200"/>
      <c r="R1486" s="200"/>
      <c r="S1486" s="200"/>
      <c r="T1486" s="201"/>
      <c r="AT1486" s="202" t="s">
        <v>181</v>
      </c>
      <c r="AU1486" s="202" t="s">
        <v>84</v>
      </c>
      <c r="AV1486" s="13" t="s">
        <v>84</v>
      </c>
      <c r="AW1486" s="13" t="s">
        <v>35</v>
      </c>
      <c r="AX1486" s="13" t="s">
        <v>74</v>
      </c>
      <c r="AY1486" s="202" t="s">
        <v>170</v>
      </c>
    </row>
    <row r="1487" spans="1:65" s="13" customFormat="1" x14ac:dyDescent="0.2">
      <c r="B1487" s="192"/>
      <c r="C1487" s="193"/>
      <c r="D1487" s="187" t="s">
        <v>181</v>
      </c>
      <c r="E1487" s="194" t="s">
        <v>19</v>
      </c>
      <c r="F1487" s="195" t="s">
        <v>4377</v>
      </c>
      <c r="G1487" s="193"/>
      <c r="H1487" s="196">
        <v>16.2</v>
      </c>
      <c r="I1487" s="197"/>
      <c r="J1487" s="193"/>
      <c r="K1487" s="193"/>
      <c r="L1487" s="198"/>
      <c r="M1487" s="199"/>
      <c r="N1487" s="200"/>
      <c r="O1487" s="200"/>
      <c r="P1487" s="200"/>
      <c r="Q1487" s="200"/>
      <c r="R1487" s="200"/>
      <c r="S1487" s="200"/>
      <c r="T1487" s="201"/>
      <c r="AT1487" s="202" t="s">
        <v>181</v>
      </c>
      <c r="AU1487" s="202" t="s">
        <v>84</v>
      </c>
      <c r="AV1487" s="13" t="s">
        <v>84</v>
      </c>
      <c r="AW1487" s="13" t="s">
        <v>35</v>
      </c>
      <c r="AX1487" s="13" t="s">
        <v>74</v>
      </c>
      <c r="AY1487" s="202" t="s">
        <v>170</v>
      </c>
    </row>
    <row r="1488" spans="1:65" s="13" customFormat="1" x14ac:dyDescent="0.2">
      <c r="B1488" s="192"/>
      <c r="C1488" s="193"/>
      <c r="D1488" s="187" t="s">
        <v>181</v>
      </c>
      <c r="E1488" s="194" t="s">
        <v>19</v>
      </c>
      <c r="F1488" s="195" t="s">
        <v>4378</v>
      </c>
      <c r="G1488" s="193"/>
      <c r="H1488" s="196">
        <v>13.5</v>
      </c>
      <c r="I1488" s="197"/>
      <c r="J1488" s="193"/>
      <c r="K1488" s="193"/>
      <c r="L1488" s="198"/>
      <c r="M1488" s="199"/>
      <c r="N1488" s="200"/>
      <c r="O1488" s="200"/>
      <c r="P1488" s="200"/>
      <c r="Q1488" s="200"/>
      <c r="R1488" s="200"/>
      <c r="S1488" s="200"/>
      <c r="T1488" s="201"/>
      <c r="AT1488" s="202" t="s">
        <v>181</v>
      </c>
      <c r="AU1488" s="202" t="s">
        <v>84</v>
      </c>
      <c r="AV1488" s="13" t="s">
        <v>84</v>
      </c>
      <c r="AW1488" s="13" t="s">
        <v>35</v>
      </c>
      <c r="AX1488" s="13" t="s">
        <v>74</v>
      </c>
      <c r="AY1488" s="202" t="s">
        <v>170</v>
      </c>
    </row>
    <row r="1489" spans="1:65" s="13" customFormat="1" x14ac:dyDescent="0.2">
      <c r="B1489" s="192"/>
      <c r="C1489" s="193"/>
      <c r="D1489" s="187" t="s">
        <v>181</v>
      </c>
      <c r="E1489" s="194" t="s">
        <v>19</v>
      </c>
      <c r="F1489" s="195" t="s">
        <v>4379</v>
      </c>
      <c r="G1489" s="193"/>
      <c r="H1489" s="196">
        <v>16.2</v>
      </c>
      <c r="I1489" s="197"/>
      <c r="J1489" s="193"/>
      <c r="K1489" s="193"/>
      <c r="L1489" s="198"/>
      <c r="M1489" s="199"/>
      <c r="N1489" s="200"/>
      <c r="O1489" s="200"/>
      <c r="P1489" s="200"/>
      <c r="Q1489" s="200"/>
      <c r="R1489" s="200"/>
      <c r="S1489" s="200"/>
      <c r="T1489" s="201"/>
      <c r="AT1489" s="202" t="s">
        <v>181</v>
      </c>
      <c r="AU1489" s="202" t="s">
        <v>84</v>
      </c>
      <c r="AV1489" s="13" t="s">
        <v>84</v>
      </c>
      <c r="AW1489" s="13" t="s">
        <v>35</v>
      </c>
      <c r="AX1489" s="13" t="s">
        <v>74</v>
      </c>
      <c r="AY1489" s="202" t="s">
        <v>170</v>
      </c>
    </row>
    <row r="1490" spans="1:65" s="13" customFormat="1" x14ac:dyDescent="0.2">
      <c r="B1490" s="192"/>
      <c r="C1490" s="193"/>
      <c r="D1490" s="187" t="s">
        <v>181</v>
      </c>
      <c r="E1490" s="194" t="s">
        <v>19</v>
      </c>
      <c r="F1490" s="195" t="s">
        <v>4380</v>
      </c>
      <c r="G1490" s="193"/>
      <c r="H1490" s="196">
        <v>10.4</v>
      </c>
      <c r="I1490" s="197"/>
      <c r="J1490" s="193"/>
      <c r="K1490" s="193"/>
      <c r="L1490" s="198"/>
      <c r="M1490" s="199"/>
      <c r="N1490" s="200"/>
      <c r="O1490" s="200"/>
      <c r="P1490" s="200"/>
      <c r="Q1490" s="200"/>
      <c r="R1490" s="200"/>
      <c r="S1490" s="200"/>
      <c r="T1490" s="201"/>
      <c r="AT1490" s="202" t="s">
        <v>181</v>
      </c>
      <c r="AU1490" s="202" t="s">
        <v>84</v>
      </c>
      <c r="AV1490" s="13" t="s">
        <v>84</v>
      </c>
      <c r="AW1490" s="13" t="s">
        <v>35</v>
      </c>
      <c r="AX1490" s="13" t="s">
        <v>74</v>
      </c>
      <c r="AY1490" s="202" t="s">
        <v>170</v>
      </c>
    </row>
    <row r="1491" spans="1:65" s="13" customFormat="1" x14ac:dyDescent="0.2">
      <c r="B1491" s="192"/>
      <c r="C1491" s="193"/>
      <c r="D1491" s="187" t="s">
        <v>181</v>
      </c>
      <c r="E1491" s="194" t="s">
        <v>19</v>
      </c>
      <c r="F1491" s="195" t="s">
        <v>4381</v>
      </c>
      <c r="G1491" s="193"/>
      <c r="H1491" s="196">
        <v>10.4</v>
      </c>
      <c r="I1491" s="197"/>
      <c r="J1491" s="193"/>
      <c r="K1491" s="193"/>
      <c r="L1491" s="198"/>
      <c r="M1491" s="199"/>
      <c r="N1491" s="200"/>
      <c r="O1491" s="200"/>
      <c r="P1491" s="200"/>
      <c r="Q1491" s="200"/>
      <c r="R1491" s="200"/>
      <c r="S1491" s="200"/>
      <c r="T1491" s="201"/>
      <c r="AT1491" s="202" t="s">
        <v>181</v>
      </c>
      <c r="AU1491" s="202" t="s">
        <v>84</v>
      </c>
      <c r="AV1491" s="13" t="s">
        <v>84</v>
      </c>
      <c r="AW1491" s="13" t="s">
        <v>35</v>
      </c>
      <c r="AX1491" s="13" t="s">
        <v>74</v>
      </c>
      <c r="AY1491" s="202" t="s">
        <v>170</v>
      </c>
    </row>
    <row r="1492" spans="1:65" s="13" customFormat="1" x14ac:dyDescent="0.2">
      <c r="B1492" s="192"/>
      <c r="C1492" s="193"/>
      <c r="D1492" s="187" t="s">
        <v>181</v>
      </c>
      <c r="E1492" s="194" t="s">
        <v>19</v>
      </c>
      <c r="F1492" s="195" t="s">
        <v>4382</v>
      </c>
      <c r="G1492" s="193"/>
      <c r="H1492" s="196">
        <v>10.4</v>
      </c>
      <c r="I1492" s="197"/>
      <c r="J1492" s="193"/>
      <c r="K1492" s="193"/>
      <c r="L1492" s="198"/>
      <c r="M1492" s="199"/>
      <c r="N1492" s="200"/>
      <c r="O1492" s="200"/>
      <c r="P1492" s="200"/>
      <c r="Q1492" s="200"/>
      <c r="R1492" s="200"/>
      <c r="S1492" s="200"/>
      <c r="T1492" s="201"/>
      <c r="AT1492" s="202" t="s">
        <v>181</v>
      </c>
      <c r="AU1492" s="202" t="s">
        <v>84</v>
      </c>
      <c r="AV1492" s="13" t="s">
        <v>84</v>
      </c>
      <c r="AW1492" s="13" t="s">
        <v>35</v>
      </c>
      <c r="AX1492" s="13" t="s">
        <v>74</v>
      </c>
      <c r="AY1492" s="202" t="s">
        <v>170</v>
      </c>
    </row>
    <row r="1493" spans="1:65" s="2" customFormat="1" ht="16.5" customHeight="1" x14ac:dyDescent="0.2">
      <c r="A1493" s="35"/>
      <c r="B1493" s="36"/>
      <c r="C1493" s="174" t="s">
        <v>2729</v>
      </c>
      <c r="D1493" s="174" t="s">
        <v>172</v>
      </c>
      <c r="E1493" s="175" t="s">
        <v>2951</v>
      </c>
      <c r="F1493" s="176" t="s">
        <v>2952</v>
      </c>
      <c r="G1493" s="177" t="s">
        <v>272</v>
      </c>
      <c r="H1493" s="178">
        <v>116.53100000000001</v>
      </c>
      <c r="I1493" s="179"/>
      <c r="J1493" s="180">
        <f>ROUND(I1493*H1493,2)</f>
        <v>0</v>
      </c>
      <c r="K1493" s="176" t="s">
        <v>176</v>
      </c>
      <c r="L1493" s="40"/>
      <c r="M1493" s="181" t="s">
        <v>19</v>
      </c>
      <c r="N1493" s="182" t="s">
        <v>45</v>
      </c>
      <c r="O1493" s="65"/>
      <c r="P1493" s="183">
        <f>O1493*H1493</f>
        <v>0</v>
      </c>
      <c r="Q1493" s="183">
        <v>5.0000000000000001E-4</v>
      </c>
      <c r="R1493" s="183">
        <f>Q1493*H1493</f>
        <v>5.8265500000000005E-2</v>
      </c>
      <c r="S1493" s="183">
        <v>0</v>
      </c>
      <c r="T1493" s="184">
        <f>S1493*H1493</f>
        <v>0</v>
      </c>
      <c r="U1493" s="35"/>
      <c r="V1493" s="35"/>
      <c r="W1493" s="35"/>
      <c r="X1493" s="35"/>
      <c r="Y1493" s="35"/>
      <c r="Z1493" s="35"/>
      <c r="AA1493" s="35"/>
      <c r="AB1493" s="35"/>
      <c r="AC1493" s="35"/>
      <c r="AD1493" s="35"/>
      <c r="AE1493" s="35"/>
      <c r="AR1493" s="185" t="s">
        <v>276</v>
      </c>
      <c r="AT1493" s="185" t="s">
        <v>172</v>
      </c>
      <c r="AU1493" s="185" t="s">
        <v>84</v>
      </c>
      <c r="AY1493" s="18" t="s">
        <v>170</v>
      </c>
      <c r="BE1493" s="186">
        <f>IF(N1493="základní",J1493,0)</f>
        <v>0</v>
      </c>
      <c r="BF1493" s="186">
        <f>IF(N1493="snížená",J1493,0)</f>
        <v>0</v>
      </c>
      <c r="BG1493" s="186">
        <f>IF(N1493="zákl. přenesená",J1493,0)</f>
        <v>0</v>
      </c>
      <c r="BH1493" s="186">
        <f>IF(N1493="sníž. přenesená",J1493,0)</f>
        <v>0</v>
      </c>
      <c r="BI1493" s="186">
        <f>IF(N1493="nulová",J1493,0)</f>
        <v>0</v>
      </c>
      <c r="BJ1493" s="18" t="s">
        <v>82</v>
      </c>
      <c r="BK1493" s="186">
        <f>ROUND(I1493*H1493,2)</f>
        <v>0</v>
      </c>
      <c r="BL1493" s="18" t="s">
        <v>276</v>
      </c>
      <c r="BM1493" s="185" t="s">
        <v>4383</v>
      </c>
    </row>
    <row r="1494" spans="1:65" s="2" customFormat="1" ht="39" x14ac:dyDescent="0.2">
      <c r="A1494" s="35"/>
      <c r="B1494" s="36"/>
      <c r="C1494" s="37"/>
      <c r="D1494" s="187" t="s">
        <v>179</v>
      </c>
      <c r="E1494" s="37"/>
      <c r="F1494" s="188" t="s">
        <v>2936</v>
      </c>
      <c r="G1494" s="37"/>
      <c r="H1494" s="37"/>
      <c r="I1494" s="189"/>
      <c r="J1494" s="37"/>
      <c r="K1494" s="37"/>
      <c r="L1494" s="40"/>
      <c r="M1494" s="190"/>
      <c r="N1494" s="191"/>
      <c r="O1494" s="65"/>
      <c r="P1494" s="65"/>
      <c r="Q1494" s="65"/>
      <c r="R1494" s="65"/>
      <c r="S1494" s="65"/>
      <c r="T1494" s="66"/>
      <c r="U1494" s="35"/>
      <c r="V1494" s="35"/>
      <c r="W1494" s="35"/>
      <c r="X1494" s="35"/>
      <c r="Y1494" s="35"/>
      <c r="Z1494" s="35"/>
      <c r="AA1494" s="35"/>
      <c r="AB1494" s="35"/>
      <c r="AC1494" s="35"/>
      <c r="AD1494" s="35"/>
      <c r="AE1494" s="35"/>
      <c r="AT1494" s="18" t="s">
        <v>179</v>
      </c>
      <c r="AU1494" s="18" t="s">
        <v>84</v>
      </c>
    </row>
    <row r="1495" spans="1:65" s="13" customFormat="1" x14ac:dyDescent="0.2">
      <c r="B1495" s="192"/>
      <c r="C1495" s="193"/>
      <c r="D1495" s="187" t="s">
        <v>181</v>
      </c>
      <c r="E1495" s="194" t="s">
        <v>19</v>
      </c>
      <c r="F1495" s="195" t="s">
        <v>4384</v>
      </c>
      <c r="G1495" s="193"/>
      <c r="H1495" s="196">
        <v>4.7</v>
      </c>
      <c r="I1495" s="197"/>
      <c r="J1495" s="193"/>
      <c r="K1495" s="193"/>
      <c r="L1495" s="198"/>
      <c r="M1495" s="199"/>
      <c r="N1495" s="200"/>
      <c r="O1495" s="200"/>
      <c r="P1495" s="200"/>
      <c r="Q1495" s="200"/>
      <c r="R1495" s="200"/>
      <c r="S1495" s="200"/>
      <c r="T1495" s="201"/>
      <c r="AT1495" s="202" t="s">
        <v>181</v>
      </c>
      <c r="AU1495" s="202" t="s">
        <v>84</v>
      </c>
      <c r="AV1495" s="13" t="s">
        <v>84</v>
      </c>
      <c r="AW1495" s="13" t="s">
        <v>35</v>
      </c>
      <c r="AX1495" s="13" t="s">
        <v>74</v>
      </c>
      <c r="AY1495" s="202" t="s">
        <v>170</v>
      </c>
    </row>
    <row r="1496" spans="1:65" s="13" customFormat="1" x14ac:dyDescent="0.2">
      <c r="B1496" s="192"/>
      <c r="C1496" s="193"/>
      <c r="D1496" s="187" t="s">
        <v>181</v>
      </c>
      <c r="E1496" s="194" t="s">
        <v>19</v>
      </c>
      <c r="F1496" s="195" t="s">
        <v>4385</v>
      </c>
      <c r="G1496" s="193"/>
      <c r="H1496" s="196">
        <v>4.5</v>
      </c>
      <c r="I1496" s="197"/>
      <c r="J1496" s="193"/>
      <c r="K1496" s="193"/>
      <c r="L1496" s="198"/>
      <c r="M1496" s="199"/>
      <c r="N1496" s="200"/>
      <c r="O1496" s="200"/>
      <c r="P1496" s="200"/>
      <c r="Q1496" s="200"/>
      <c r="R1496" s="200"/>
      <c r="S1496" s="200"/>
      <c r="T1496" s="201"/>
      <c r="AT1496" s="202" t="s">
        <v>181</v>
      </c>
      <c r="AU1496" s="202" t="s">
        <v>84</v>
      </c>
      <c r="AV1496" s="13" t="s">
        <v>84</v>
      </c>
      <c r="AW1496" s="13" t="s">
        <v>35</v>
      </c>
      <c r="AX1496" s="13" t="s">
        <v>74</v>
      </c>
      <c r="AY1496" s="202" t="s">
        <v>170</v>
      </c>
    </row>
    <row r="1497" spans="1:65" s="13" customFormat="1" x14ac:dyDescent="0.2">
      <c r="B1497" s="192"/>
      <c r="C1497" s="193"/>
      <c r="D1497" s="187" t="s">
        <v>181</v>
      </c>
      <c r="E1497" s="194" t="s">
        <v>19</v>
      </c>
      <c r="F1497" s="195" t="s">
        <v>4386</v>
      </c>
      <c r="G1497" s="193"/>
      <c r="H1497" s="196">
        <v>19.898</v>
      </c>
      <c r="I1497" s="197"/>
      <c r="J1497" s="193"/>
      <c r="K1497" s="193"/>
      <c r="L1497" s="198"/>
      <c r="M1497" s="199"/>
      <c r="N1497" s="200"/>
      <c r="O1497" s="200"/>
      <c r="P1497" s="200"/>
      <c r="Q1497" s="200"/>
      <c r="R1497" s="200"/>
      <c r="S1497" s="200"/>
      <c r="T1497" s="201"/>
      <c r="AT1497" s="202" t="s">
        <v>181</v>
      </c>
      <c r="AU1497" s="202" t="s">
        <v>84</v>
      </c>
      <c r="AV1497" s="13" t="s">
        <v>84</v>
      </c>
      <c r="AW1497" s="13" t="s">
        <v>35</v>
      </c>
      <c r="AX1497" s="13" t="s">
        <v>74</v>
      </c>
      <c r="AY1497" s="202" t="s">
        <v>170</v>
      </c>
    </row>
    <row r="1498" spans="1:65" s="13" customFormat="1" x14ac:dyDescent="0.2">
      <c r="B1498" s="192"/>
      <c r="C1498" s="193"/>
      <c r="D1498" s="187" t="s">
        <v>181</v>
      </c>
      <c r="E1498" s="194" t="s">
        <v>19</v>
      </c>
      <c r="F1498" s="195" t="s">
        <v>4387</v>
      </c>
      <c r="G1498" s="193"/>
      <c r="H1498" s="196">
        <v>9.4</v>
      </c>
      <c r="I1498" s="197"/>
      <c r="J1498" s="193"/>
      <c r="K1498" s="193"/>
      <c r="L1498" s="198"/>
      <c r="M1498" s="199"/>
      <c r="N1498" s="200"/>
      <c r="O1498" s="200"/>
      <c r="P1498" s="200"/>
      <c r="Q1498" s="200"/>
      <c r="R1498" s="200"/>
      <c r="S1498" s="200"/>
      <c r="T1498" s="201"/>
      <c r="AT1498" s="202" t="s">
        <v>181</v>
      </c>
      <c r="AU1498" s="202" t="s">
        <v>84</v>
      </c>
      <c r="AV1498" s="13" t="s">
        <v>84</v>
      </c>
      <c r="AW1498" s="13" t="s">
        <v>35</v>
      </c>
      <c r="AX1498" s="13" t="s">
        <v>74</v>
      </c>
      <c r="AY1498" s="202" t="s">
        <v>170</v>
      </c>
    </row>
    <row r="1499" spans="1:65" s="13" customFormat="1" x14ac:dyDescent="0.2">
      <c r="B1499" s="192"/>
      <c r="C1499" s="193"/>
      <c r="D1499" s="187" t="s">
        <v>181</v>
      </c>
      <c r="E1499" s="194" t="s">
        <v>19</v>
      </c>
      <c r="F1499" s="195" t="s">
        <v>4388</v>
      </c>
      <c r="G1499" s="193"/>
      <c r="H1499" s="196">
        <v>9.4</v>
      </c>
      <c r="I1499" s="197"/>
      <c r="J1499" s="193"/>
      <c r="K1499" s="193"/>
      <c r="L1499" s="198"/>
      <c r="M1499" s="199"/>
      <c r="N1499" s="200"/>
      <c r="O1499" s="200"/>
      <c r="P1499" s="200"/>
      <c r="Q1499" s="200"/>
      <c r="R1499" s="200"/>
      <c r="S1499" s="200"/>
      <c r="T1499" s="201"/>
      <c r="AT1499" s="202" t="s">
        <v>181</v>
      </c>
      <c r="AU1499" s="202" t="s">
        <v>84</v>
      </c>
      <c r="AV1499" s="13" t="s">
        <v>84</v>
      </c>
      <c r="AW1499" s="13" t="s">
        <v>35</v>
      </c>
      <c r="AX1499" s="13" t="s">
        <v>74</v>
      </c>
      <c r="AY1499" s="202" t="s">
        <v>170</v>
      </c>
    </row>
    <row r="1500" spans="1:65" s="13" customFormat="1" x14ac:dyDescent="0.2">
      <c r="B1500" s="192"/>
      <c r="C1500" s="193"/>
      <c r="D1500" s="187" t="s">
        <v>181</v>
      </c>
      <c r="E1500" s="194" t="s">
        <v>19</v>
      </c>
      <c r="F1500" s="195" t="s">
        <v>4389</v>
      </c>
      <c r="G1500" s="193"/>
      <c r="H1500" s="196">
        <v>15.997999999999999</v>
      </c>
      <c r="I1500" s="197"/>
      <c r="J1500" s="193"/>
      <c r="K1500" s="193"/>
      <c r="L1500" s="198"/>
      <c r="M1500" s="199"/>
      <c r="N1500" s="200"/>
      <c r="O1500" s="200"/>
      <c r="P1500" s="200"/>
      <c r="Q1500" s="200"/>
      <c r="R1500" s="200"/>
      <c r="S1500" s="200"/>
      <c r="T1500" s="201"/>
      <c r="AT1500" s="202" t="s">
        <v>181</v>
      </c>
      <c r="AU1500" s="202" t="s">
        <v>84</v>
      </c>
      <c r="AV1500" s="13" t="s">
        <v>84</v>
      </c>
      <c r="AW1500" s="13" t="s">
        <v>35</v>
      </c>
      <c r="AX1500" s="13" t="s">
        <v>74</v>
      </c>
      <c r="AY1500" s="202" t="s">
        <v>170</v>
      </c>
    </row>
    <row r="1501" spans="1:65" s="13" customFormat="1" x14ac:dyDescent="0.2">
      <c r="B1501" s="192"/>
      <c r="C1501" s="193"/>
      <c r="D1501" s="187" t="s">
        <v>181</v>
      </c>
      <c r="E1501" s="194" t="s">
        <v>19</v>
      </c>
      <c r="F1501" s="195" t="s">
        <v>4390</v>
      </c>
      <c r="G1501" s="193"/>
      <c r="H1501" s="196">
        <v>7.1870000000000003</v>
      </c>
      <c r="I1501" s="197"/>
      <c r="J1501" s="193"/>
      <c r="K1501" s="193"/>
      <c r="L1501" s="198"/>
      <c r="M1501" s="199"/>
      <c r="N1501" s="200"/>
      <c r="O1501" s="200"/>
      <c r="P1501" s="200"/>
      <c r="Q1501" s="200"/>
      <c r="R1501" s="200"/>
      <c r="S1501" s="200"/>
      <c r="T1501" s="201"/>
      <c r="AT1501" s="202" t="s">
        <v>181</v>
      </c>
      <c r="AU1501" s="202" t="s">
        <v>84</v>
      </c>
      <c r="AV1501" s="13" t="s">
        <v>84</v>
      </c>
      <c r="AW1501" s="13" t="s">
        <v>35</v>
      </c>
      <c r="AX1501" s="13" t="s">
        <v>74</v>
      </c>
      <c r="AY1501" s="202" t="s">
        <v>170</v>
      </c>
    </row>
    <row r="1502" spans="1:65" s="13" customFormat="1" x14ac:dyDescent="0.2">
      <c r="B1502" s="192"/>
      <c r="C1502" s="193"/>
      <c r="D1502" s="187" t="s">
        <v>181</v>
      </c>
      <c r="E1502" s="194" t="s">
        <v>19</v>
      </c>
      <c r="F1502" s="195" t="s">
        <v>4391</v>
      </c>
      <c r="G1502" s="193"/>
      <c r="H1502" s="196">
        <v>15.148</v>
      </c>
      <c r="I1502" s="197"/>
      <c r="J1502" s="193"/>
      <c r="K1502" s="193"/>
      <c r="L1502" s="198"/>
      <c r="M1502" s="199"/>
      <c r="N1502" s="200"/>
      <c r="O1502" s="200"/>
      <c r="P1502" s="200"/>
      <c r="Q1502" s="200"/>
      <c r="R1502" s="200"/>
      <c r="S1502" s="200"/>
      <c r="T1502" s="201"/>
      <c r="AT1502" s="202" t="s">
        <v>181</v>
      </c>
      <c r="AU1502" s="202" t="s">
        <v>84</v>
      </c>
      <c r="AV1502" s="13" t="s">
        <v>84</v>
      </c>
      <c r="AW1502" s="13" t="s">
        <v>35</v>
      </c>
      <c r="AX1502" s="13" t="s">
        <v>74</v>
      </c>
      <c r="AY1502" s="202" t="s">
        <v>170</v>
      </c>
    </row>
    <row r="1503" spans="1:65" s="13" customFormat="1" x14ac:dyDescent="0.2">
      <c r="B1503" s="192"/>
      <c r="C1503" s="193"/>
      <c r="D1503" s="187" t="s">
        <v>181</v>
      </c>
      <c r="E1503" s="194" t="s">
        <v>19</v>
      </c>
      <c r="F1503" s="195" t="s">
        <v>4392</v>
      </c>
      <c r="G1503" s="193"/>
      <c r="H1503" s="196">
        <v>7.2</v>
      </c>
      <c r="I1503" s="197"/>
      <c r="J1503" s="193"/>
      <c r="K1503" s="193"/>
      <c r="L1503" s="198"/>
      <c r="M1503" s="199"/>
      <c r="N1503" s="200"/>
      <c r="O1503" s="200"/>
      <c r="P1503" s="200"/>
      <c r="Q1503" s="200"/>
      <c r="R1503" s="200"/>
      <c r="S1503" s="200"/>
      <c r="T1503" s="201"/>
      <c r="AT1503" s="202" t="s">
        <v>181</v>
      </c>
      <c r="AU1503" s="202" t="s">
        <v>84</v>
      </c>
      <c r="AV1503" s="13" t="s">
        <v>84</v>
      </c>
      <c r="AW1503" s="13" t="s">
        <v>35</v>
      </c>
      <c r="AX1503" s="13" t="s">
        <v>74</v>
      </c>
      <c r="AY1503" s="202" t="s">
        <v>170</v>
      </c>
    </row>
    <row r="1504" spans="1:65" s="13" customFormat="1" x14ac:dyDescent="0.2">
      <c r="B1504" s="192"/>
      <c r="C1504" s="193"/>
      <c r="D1504" s="187" t="s">
        <v>181</v>
      </c>
      <c r="E1504" s="194" t="s">
        <v>19</v>
      </c>
      <c r="F1504" s="195" t="s">
        <v>4393</v>
      </c>
      <c r="G1504" s="193"/>
      <c r="H1504" s="196">
        <v>7.2</v>
      </c>
      <c r="I1504" s="197"/>
      <c r="J1504" s="193"/>
      <c r="K1504" s="193"/>
      <c r="L1504" s="198"/>
      <c r="M1504" s="199"/>
      <c r="N1504" s="200"/>
      <c r="O1504" s="200"/>
      <c r="P1504" s="200"/>
      <c r="Q1504" s="200"/>
      <c r="R1504" s="200"/>
      <c r="S1504" s="200"/>
      <c r="T1504" s="201"/>
      <c r="AT1504" s="202" t="s">
        <v>181</v>
      </c>
      <c r="AU1504" s="202" t="s">
        <v>84</v>
      </c>
      <c r="AV1504" s="13" t="s">
        <v>84</v>
      </c>
      <c r="AW1504" s="13" t="s">
        <v>35</v>
      </c>
      <c r="AX1504" s="13" t="s">
        <v>74</v>
      </c>
      <c r="AY1504" s="202" t="s">
        <v>170</v>
      </c>
    </row>
    <row r="1505" spans="1:65" s="13" customFormat="1" x14ac:dyDescent="0.2">
      <c r="B1505" s="192"/>
      <c r="C1505" s="193"/>
      <c r="D1505" s="187" t="s">
        <v>181</v>
      </c>
      <c r="E1505" s="194" t="s">
        <v>19</v>
      </c>
      <c r="F1505" s="195" t="s">
        <v>4394</v>
      </c>
      <c r="G1505" s="193"/>
      <c r="H1505" s="196">
        <v>6.9</v>
      </c>
      <c r="I1505" s="197"/>
      <c r="J1505" s="193"/>
      <c r="K1505" s="193"/>
      <c r="L1505" s="198"/>
      <c r="M1505" s="199"/>
      <c r="N1505" s="200"/>
      <c r="O1505" s="200"/>
      <c r="P1505" s="200"/>
      <c r="Q1505" s="200"/>
      <c r="R1505" s="200"/>
      <c r="S1505" s="200"/>
      <c r="T1505" s="201"/>
      <c r="AT1505" s="202" t="s">
        <v>181</v>
      </c>
      <c r="AU1505" s="202" t="s">
        <v>84</v>
      </c>
      <c r="AV1505" s="13" t="s">
        <v>84</v>
      </c>
      <c r="AW1505" s="13" t="s">
        <v>35</v>
      </c>
      <c r="AX1505" s="13" t="s">
        <v>74</v>
      </c>
      <c r="AY1505" s="202" t="s">
        <v>170</v>
      </c>
    </row>
    <row r="1506" spans="1:65" s="13" customFormat="1" x14ac:dyDescent="0.2">
      <c r="B1506" s="192"/>
      <c r="C1506" s="193"/>
      <c r="D1506" s="187" t="s">
        <v>181</v>
      </c>
      <c r="E1506" s="194" t="s">
        <v>19</v>
      </c>
      <c r="F1506" s="195" t="s">
        <v>4395</v>
      </c>
      <c r="G1506" s="193"/>
      <c r="H1506" s="196">
        <v>9</v>
      </c>
      <c r="I1506" s="197"/>
      <c r="J1506" s="193"/>
      <c r="K1506" s="193"/>
      <c r="L1506" s="198"/>
      <c r="M1506" s="199"/>
      <c r="N1506" s="200"/>
      <c r="O1506" s="200"/>
      <c r="P1506" s="200"/>
      <c r="Q1506" s="200"/>
      <c r="R1506" s="200"/>
      <c r="S1506" s="200"/>
      <c r="T1506" s="201"/>
      <c r="AT1506" s="202" t="s">
        <v>181</v>
      </c>
      <c r="AU1506" s="202" t="s">
        <v>84</v>
      </c>
      <c r="AV1506" s="13" t="s">
        <v>84</v>
      </c>
      <c r="AW1506" s="13" t="s">
        <v>35</v>
      </c>
      <c r="AX1506" s="13" t="s">
        <v>74</v>
      </c>
      <c r="AY1506" s="202" t="s">
        <v>170</v>
      </c>
    </row>
    <row r="1507" spans="1:65" s="2" customFormat="1" ht="16.5" customHeight="1" x14ac:dyDescent="0.2">
      <c r="A1507" s="35"/>
      <c r="B1507" s="36"/>
      <c r="C1507" s="174" t="s">
        <v>2733</v>
      </c>
      <c r="D1507" s="174" t="s">
        <v>172</v>
      </c>
      <c r="E1507" s="175" t="s">
        <v>2957</v>
      </c>
      <c r="F1507" s="176" t="s">
        <v>2958</v>
      </c>
      <c r="G1507" s="177" t="s">
        <v>248</v>
      </c>
      <c r="H1507" s="178">
        <v>290.19400000000002</v>
      </c>
      <c r="I1507" s="179"/>
      <c r="J1507" s="180">
        <f>ROUND(I1507*H1507,2)</f>
        <v>0</v>
      </c>
      <c r="K1507" s="176" t="s">
        <v>176</v>
      </c>
      <c r="L1507" s="40"/>
      <c r="M1507" s="181" t="s">
        <v>19</v>
      </c>
      <c r="N1507" s="182" t="s">
        <v>45</v>
      </c>
      <c r="O1507" s="65"/>
      <c r="P1507" s="183">
        <f>O1507*H1507</f>
        <v>0</v>
      </c>
      <c r="Q1507" s="183">
        <v>5.0000000000000002E-5</v>
      </c>
      <c r="R1507" s="183">
        <f>Q1507*H1507</f>
        <v>1.4509700000000002E-2</v>
      </c>
      <c r="S1507" s="183">
        <v>0</v>
      </c>
      <c r="T1507" s="184">
        <f>S1507*H1507</f>
        <v>0</v>
      </c>
      <c r="U1507" s="35"/>
      <c r="V1507" s="35"/>
      <c r="W1507" s="35"/>
      <c r="X1507" s="35"/>
      <c r="Y1507" s="35"/>
      <c r="Z1507" s="35"/>
      <c r="AA1507" s="35"/>
      <c r="AB1507" s="35"/>
      <c r="AC1507" s="35"/>
      <c r="AD1507" s="35"/>
      <c r="AE1507" s="35"/>
      <c r="AR1507" s="185" t="s">
        <v>276</v>
      </c>
      <c r="AT1507" s="185" t="s">
        <v>172</v>
      </c>
      <c r="AU1507" s="185" t="s">
        <v>84</v>
      </c>
      <c r="AY1507" s="18" t="s">
        <v>170</v>
      </c>
      <c r="BE1507" s="186">
        <f>IF(N1507="základní",J1507,0)</f>
        <v>0</v>
      </c>
      <c r="BF1507" s="186">
        <f>IF(N1507="snížená",J1507,0)</f>
        <v>0</v>
      </c>
      <c r="BG1507" s="186">
        <f>IF(N1507="zákl. přenesená",J1507,0)</f>
        <v>0</v>
      </c>
      <c r="BH1507" s="186">
        <f>IF(N1507="sníž. přenesená",J1507,0)</f>
        <v>0</v>
      </c>
      <c r="BI1507" s="186">
        <f>IF(N1507="nulová",J1507,0)</f>
        <v>0</v>
      </c>
      <c r="BJ1507" s="18" t="s">
        <v>82</v>
      </c>
      <c r="BK1507" s="186">
        <f>ROUND(I1507*H1507,2)</f>
        <v>0</v>
      </c>
      <c r="BL1507" s="18" t="s">
        <v>276</v>
      </c>
      <c r="BM1507" s="185" t="s">
        <v>4396</v>
      </c>
    </row>
    <row r="1508" spans="1:65" s="13" customFormat="1" x14ac:dyDescent="0.2">
      <c r="B1508" s="192"/>
      <c r="C1508" s="193"/>
      <c r="D1508" s="187" t="s">
        <v>181</v>
      </c>
      <c r="E1508" s="194" t="s">
        <v>19</v>
      </c>
      <c r="F1508" s="195" t="s">
        <v>4353</v>
      </c>
      <c r="G1508" s="193"/>
      <c r="H1508" s="196">
        <v>290.19400000000002</v>
      </c>
      <c r="I1508" s="197"/>
      <c r="J1508" s="193"/>
      <c r="K1508" s="193"/>
      <c r="L1508" s="198"/>
      <c r="M1508" s="199"/>
      <c r="N1508" s="200"/>
      <c r="O1508" s="200"/>
      <c r="P1508" s="200"/>
      <c r="Q1508" s="200"/>
      <c r="R1508" s="200"/>
      <c r="S1508" s="200"/>
      <c r="T1508" s="201"/>
      <c r="AT1508" s="202" t="s">
        <v>181</v>
      </c>
      <c r="AU1508" s="202" t="s">
        <v>84</v>
      </c>
      <c r="AV1508" s="13" t="s">
        <v>84</v>
      </c>
      <c r="AW1508" s="13" t="s">
        <v>35</v>
      </c>
      <c r="AX1508" s="13" t="s">
        <v>74</v>
      </c>
      <c r="AY1508" s="202" t="s">
        <v>170</v>
      </c>
    </row>
    <row r="1509" spans="1:65" s="2" customFormat="1" ht="24" x14ac:dyDescent="0.2">
      <c r="A1509" s="35"/>
      <c r="B1509" s="36"/>
      <c r="C1509" s="174" t="s">
        <v>2738</v>
      </c>
      <c r="D1509" s="174" t="s">
        <v>172</v>
      </c>
      <c r="E1509" s="175" t="s">
        <v>2961</v>
      </c>
      <c r="F1509" s="176" t="s">
        <v>2962</v>
      </c>
      <c r="G1509" s="177" t="s">
        <v>1153</v>
      </c>
      <c r="H1509" s="224"/>
      <c r="I1509" s="179"/>
      <c r="J1509" s="180">
        <f>ROUND(I1509*H1509,2)</f>
        <v>0</v>
      </c>
      <c r="K1509" s="176" t="s">
        <v>176</v>
      </c>
      <c r="L1509" s="40"/>
      <c r="M1509" s="181" t="s">
        <v>19</v>
      </c>
      <c r="N1509" s="182" t="s">
        <v>45</v>
      </c>
      <c r="O1509" s="65"/>
      <c r="P1509" s="183">
        <f>O1509*H1509</f>
        <v>0</v>
      </c>
      <c r="Q1509" s="183">
        <v>0</v>
      </c>
      <c r="R1509" s="183">
        <f>Q1509*H1509</f>
        <v>0</v>
      </c>
      <c r="S1509" s="183">
        <v>0</v>
      </c>
      <c r="T1509" s="184">
        <f>S1509*H1509</f>
        <v>0</v>
      </c>
      <c r="U1509" s="35"/>
      <c r="V1509" s="35"/>
      <c r="W1509" s="35"/>
      <c r="X1509" s="35"/>
      <c r="Y1509" s="35"/>
      <c r="Z1509" s="35"/>
      <c r="AA1509" s="35"/>
      <c r="AB1509" s="35"/>
      <c r="AC1509" s="35"/>
      <c r="AD1509" s="35"/>
      <c r="AE1509" s="35"/>
      <c r="AR1509" s="185" t="s">
        <v>276</v>
      </c>
      <c r="AT1509" s="185" t="s">
        <v>172</v>
      </c>
      <c r="AU1509" s="185" t="s">
        <v>84</v>
      </c>
      <c r="AY1509" s="18" t="s">
        <v>170</v>
      </c>
      <c r="BE1509" s="186">
        <f>IF(N1509="základní",J1509,0)</f>
        <v>0</v>
      </c>
      <c r="BF1509" s="186">
        <f>IF(N1509="snížená",J1509,0)</f>
        <v>0</v>
      </c>
      <c r="BG1509" s="186">
        <f>IF(N1509="zákl. přenesená",J1509,0)</f>
        <v>0</v>
      </c>
      <c r="BH1509" s="186">
        <f>IF(N1509="sníž. přenesená",J1509,0)</f>
        <v>0</v>
      </c>
      <c r="BI1509" s="186">
        <f>IF(N1509="nulová",J1509,0)</f>
        <v>0</v>
      </c>
      <c r="BJ1509" s="18" t="s">
        <v>82</v>
      </c>
      <c r="BK1509" s="186">
        <f>ROUND(I1509*H1509,2)</f>
        <v>0</v>
      </c>
      <c r="BL1509" s="18" t="s">
        <v>276</v>
      </c>
      <c r="BM1509" s="185" t="s">
        <v>4397</v>
      </c>
    </row>
    <row r="1510" spans="1:65" s="2" customFormat="1" ht="78" x14ac:dyDescent="0.2">
      <c r="A1510" s="35"/>
      <c r="B1510" s="36"/>
      <c r="C1510" s="37"/>
      <c r="D1510" s="187" t="s">
        <v>179</v>
      </c>
      <c r="E1510" s="37"/>
      <c r="F1510" s="188" t="s">
        <v>1155</v>
      </c>
      <c r="G1510" s="37"/>
      <c r="H1510" s="37"/>
      <c r="I1510" s="189"/>
      <c r="J1510" s="37"/>
      <c r="K1510" s="37"/>
      <c r="L1510" s="40"/>
      <c r="M1510" s="190"/>
      <c r="N1510" s="191"/>
      <c r="O1510" s="65"/>
      <c r="P1510" s="65"/>
      <c r="Q1510" s="65"/>
      <c r="R1510" s="65"/>
      <c r="S1510" s="65"/>
      <c r="T1510" s="66"/>
      <c r="U1510" s="35"/>
      <c r="V1510" s="35"/>
      <c r="W1510" s="35"/>
      <c r="X1510" s="35"/>
      <c r="Y1510" s="35"/>
      <c r="Z1510" s="35"/>
      <c r="AA1510" s="35"/>
      <c r="AB1510" s="35"/>
      <c r="AC1510" s="35"/>
      <c r="AD1510" s="35"/>
      <c r="AE1510" s="35"/>
      <c r="AT1510" s="18" t="s">
        <v>179</v>
      </c>
      <c r="AU1510" s="18" t="s">
        <v>84</v>
      </c>
    </row>
    <row r="1511" spans="1:65" s="12" customFormat="1" ht="22.9" customHeight="1" x14ac:dyDescent="0.2">
      <c r="B1511" s="158"/>
      <c r="C1511" s="159"/>
      <c r="D1511" s="160" t="s">
        <v>73</v>
      </c>
      <c r="E1511" s="172" t="s">
        <v>2964</v>
      </c>
      <c r="F1511" s="172" t="s">
        <v>2965</v>
      </c>
      <c r="G1511" s="159"/>
      <c r="H1511" s="159"/>
      <c r="I1511" s="162"/>
      <c r="J1511" s="173">
        <f>BK1511</f>
        <v>0</v>
      </c>
      <c r="K1511" s="159"/>
      <c r="L1511" s="164"/>
      <c r="M1511" s="165"/>
      <c r="N1511" s="166"/>
      <c r="O1511" s="166"/>
      <c r="P1511" s="167">
        <f>SUM(P1512:P1534)</f>
        <v>0</v>
      </c>
      <c r="Q1511" s="166"/>
      <c r="R1511" s="167">
        <f>SUM(R1512:R1534)</f>
        <v>0.29075218000000003</v>
      </c>
      <c r="S1511" s="166"/>
      <c r="T1511" s="168">
        <f>SUM(T1512:T1534)</f>
        <v>0</v>
      </c>
      <c r="AR1511" s="169" t="s">
        <v>84</v>
      </c>
      <c r="AT1511" s="170" t="s">
        <v>73</v>
      </c>
      <c r="AU1511" s="170" t="s">
        <v>82</v>
      </c>
      <c r="AY1511" s="169" t="s">
        <v>170</v>
      </c>
      <c r="BK1511" s="171">
        <f>SUM(BK1512:BK1534)</f>
        <v>0</v>
      </c>
    </row>
    <row r="1512" spans="1:65" s="2" customFormat="1" ht="24" x14ac:dyDescent="0.2">
      <c r="A1512" s="35"/>
      <c r="B1512" s="36"/>
      <c r="C1512" s="174" t="s">
        <v>2744</v>
      </c>
      <c r="D1512" s="174" t="s">
        <v>172</v>
      </c>
      <c r="E1512" s="175" t="s">
        <v>2967</v>
      </c>
      <c r="F1512" s="176" t="s">
        <v>2968</v>
      </c>
      <c r="G1512" s="177" t="s">
        <v>248</v>
      </c>
      <c r="H1512" s="178">
        <v>94.206000000000003</v>
      </c>
      <c r="I1512" s="179"/>
      <c r="J1512" s="180">
        <f>ROUND(I1512*H1512,2)</f>
        <v>0</v>
      </c>
      <c r="K1512" s="176" t="s">
        <v>176</v>
      </c>
      <c r="L1512" s="40"/>
      <c r="M1512" s="181" t="s">
        <v>19</v>
      </c>
      <c r="N1512" s="182" t="s">
        <v>45</v>
      </c>
      <c r="O1512" s="65"/>
      <c r="P1512" s="183">
        <f>O1512*H1512</f>
        <v>0</v>
      </c>
      <c r="Q1512" s="183">
        <v>2.0000000000000002E-5</v>
      </c>
      <c r="R1512" s="183">
        <f>Q1512*H1512</f>
        <v>1.8841200000000002E-3</v>
      </c>
      <c r="S1512" s="183">
        <v>0</v>
      </c>
      <c r="T1512" s="184">
        <f>S1512*H1512</f>
        <v>0</v>
      </c>
      <c r="U1512" s="35"/>
      <c r="V1512" s="35"/>
      <c r="W1512" s="35"/>
      <c r="X1512" s="35"/>
      <c r="Y1512" s="35"/>
      <c r="Z1512" s="35"/>
      <c r="AA1512" s="35"/>
      <c r="AB1512" s="35"/>
      <c r="AC1512" s="35"/>
      <c r="AD1512" s="35"/>
      <c r="AE1512" s="35"/>
      <c r="AR1512" s="185" t="s">
        <v>276</v>
      </c>
      <c r="AT1512" s="185" t="s">
        <v>172</v>
      </c>
      <c r="AU1512" s="185" t="s">
        <v>84</v>
      </c>
      <c r="AY1512" s="18" t="s">
        <v>170</v>
      </c>
      <c r="BE1512" s="186">
        <f>IF(N1512="základní",J1512,0)</f>
        <v>0</v>
      </c>
      <c r="BF1512" s="186">
        <f>IF(N1512="snížená",J1512,0)</f>
        <v>0</v>
      </c>
      <c r="BG1512" s="186">
        <f>IF(N1512="zákl. přenesená",J1512,0)</f>
        <v>0</v>
      </c>
      <c r="BH1512" s="186">
        <f>IF(N1512="sníž. přenesená",J1512,0)</f>
        <v>0</v>
      </c>
      <c r="BI1512" s="186">
        <f>IF(N1512="nulová",J1512,0)</f>
        <v>0</v>
      </c>
      <c r="BJ1512" s="18" t="s">
        <v>82</v>
      </c>
      <c r="BK1512" s="186">
        <f>ROUND(I1512*H1512,2)</f>
        <v>0</v>
      </c>
      <c r="BL1512" s="18" t="s">
        <v>276</v>
      </c>
      <c r="BM1512" s="185" t="s">
        <v>4398</v>
      </c>
    </row>
    <row r="1513" spans="1:65" s="13" customFormat="1" x14ac:dyDescent="0.2">
      <c r="B1513" s="192"/>
      <c r="C1513" s="193"/>
      <c r="D1513" s="187" t="s">
        <v>181</v>
      </c>
      <c r="E1513" s="194" t="s">
        <v>19</v>
      </c>
      <c r="F1513" s="195" t="s">
        <v>4399</v>
      </c>
      <c r="G1513" s="193"/>
      <c r="H1513" s="196">
        <v>94.206000000000003</v>
      </c>
      <c r="I1513" s="197"/>
      <c r="J1513" s="193"/>
      <c r="K1513" s="193"/>
      <c r="L1513" s="198"/>
      <c r="M1513" s="199"/>
      <c r="N1513" s="200"/>
      <c r="O1513" s="200"/>
      <c r="P1513" s="200"/>
      <c r="Q1513" s="200"/>
      <c r="R1513" s="200"/>
      <c r="S1513" s="200"/>
      <c r="T1513" s="201"/>
      <c r="AT1513" s="202" t="s">
        <v>181</v>
      </c>
      <c r="AU1513" s="202" t="s">
        <v>84</v>
      </c>
      <c r="AV1513" s="13" t="s">
        <v>84</v>
      </c>
      <c r="AW1513" s="13" t="s">
        <v>35</v>
      </c>
      <c r="AX1513" s="13" t="s">
        <v>74</v>
      </c>
      <c r="AY1513" s="202" t="s">
        <v>170</v>
      </c>
    </row>
    <row r="1514" spans="1:65" s="2" customFormat="1" ht="16.5" customHeight="1" x14ac:dyDescent="0.2">
      <c r="A1514" s="35"/>
      <c r="B1514" s="36"/>
      <c r="C1514" s="174" t="s">
        <v>2748</v>
      </c>
      <c r="D1514" s="174" t="s">
        <v>172</v>
      </c>
      <c r="E1514" s="175" t="s">
        <v>2971</v>
      </c>
      <c r="F1514" s="176" t="s">
        <v>2972</v>
      </c>
      <c r="G1514" s="177" t="s">
        <v>248</v>
      </c>
      <c r="H1514" s="178">
        <v>94.206000000000003</v>
      </c>
      <c r="I1514" s="179"/>
      <c r="J1514" s="180">
        <f>ROUND(I1514*H1514,2)</f>
        <v>0</v>
      </c>
      <c r="K1514" s="176" t="s">
        <v>176</v>
      </c>
      <c r="L1514" s="40"/>
      <c r="M1514" s="181" t="s">
        <v>19</v>
      </c>
      <c r="N1514" s="182" t="s">
        <v>45</v>
      </c>
      <c r="O1514" s="65"/>
      <c r="P1514" s="183">
        <f>O1514*H1514</f>
        <v>0</v>
      </c>
      <c r="Q1514" s="183">
        <v>0</v>
      </c>
      <c r="R1514" s="183">
        <f>Q1514*H1514</f>
        <v>0</v>
      </c>
      <c r="S1514" s="183">
        <v>0</v>
      </c>
      <c r="T1514" s="184">
        <f>S1514*H1514</f>
        <v>0</v>
      </c>
      <c r="U1514" s="35"/>
      <c r="V1514" s="35"/>
      <c r="W1514" s="35"/>
      <c r="X1514" s="35"/>
      <c r="Y1514" s="35"/>
      <c r="Z1514" s="35"/>
      <c r="AA1514" s="35"/>
      <c r="AB1514" s="35"/>
      <c r="AC1514" s="35"/>
      <c r="AD1514" s="35"/>
      <c r="AE1514" s="35"/>
      <c r="AR1514" s="185" t="s">
        <v>276</v>
      </c>
      <c r="AT1514" s="185" t="s">
        <v>172</v>
      </c>
      <c r="AU1514" s="185" t="s">
        <v>84</v>
      </c>
      <c r="AY1514" s="18" t="s">
        <v>170</v>
      </c>
      <c r="BE1514" s="186">
        <f>IF(N1514="základní",J1514,0)</f>
        <v>0</v>
      </c>
      <c r="BF1514" s="186">
        <f>IF(N1514="snížená",J1514,0)</f>
        <v>0</v>
      </c>
      <c r="BG1514" s="186">
        <f>IF(N1514="zákl. přenesená",J1514,0)</f>
        <v>0</v>
      </c>
      <c r="BH1514" s="186">
        <f>IF(N1514="sníž. přenesená",J1514,0)</f>
        <v>0</v>
      </c>
      <c r="BI1514" s="186">
        <f>IF(N1514="nulová",J1514,0)</f>
        <v>0</v>
      </c>
      <c r="BJ1514" s="18" t="s">
        <v>82</v>
      </c>
      <c r="BK1514" s="186">
        <f>ROUND(I1514*H1514,2)</f>
        <v>0</v>
      </c>
      <c r="BL1514" s="18" t="s">
        <v>276</v>
      </c>
      <c r="BM1514" s="185" t="s">
        <v>4400</v>
      </c>
    </row>
    <row r="1515" spans="1:65" s="13" customFormat="1" x14ac:dyDescent="0.2">
      <c r="B1515" s="192"/>
      <c r="C1515" s="193"/>
      <c r="D1515" s="187" t="s">
        <v>181</v>
      </c>
      <c r="E1515" s="194" t="s">
        <v>19</v>
      </c>
      <c r="F1515" s="195" t="s">
        <v>4399</v>
      </c>
      <c r="G1515" s="193"/>
      <c r="H1515" s="196">
        <v>94.206000000000003</v>
      </c>
      <c r="I1515" s="197"/>
      <c r="J1515" s="193"/>
      <c r="K1515" s="193"/>
      <c r="L1515" s="198"/>
      <c r="M1515" s="199"/>
      <c r="N1515" s="200"/>
      <c r="O1515" s="200"/>
      <c r="P1515" s="200"/>
      <c r="Q1515" s="200"/>
      <c r="R1515" s="200"/>
      <c r="S1515" s="200"/>
      <c r="T1515" s="201"/>
      <c r="AT1515" s="202" t="s">
        <v>181</v>
      </c>
      <c r="AU1515" s="202" t="s">
        <v>84</v>
      </c>
      <c r="AV1515" s="13" t="s">
        <v>84</v>
      </c>
      <c r="AW1515" s="13" t="s">
        <v>35</v>
      </c>
      <c r="AX1515" s="13" t="s">
        <v>74</v>
      </c>
      <c r="AY1515" s="202" t="s">
        <v>170</v>
      </c>
    </row>
    <row r="1516" spans="1:65" s="2" customFormat="1" ht="16.5" customHeight="1" x14ac:dyDescent="0.2">
      <c r="A1516" s="35"/>
      <c r="B1516" s="36"/>
      <c r="C1516" s="174" t="s">
        <v>2755</v>
      </c>
      <c r="D1516" s="174" t="s">
        <v>172</v>
      </c>
      <c r="E1516" s="175" t="s">
        <v>2975</v>
      </c>
      <c r="F1516" s="176" t="s">
        <v>2976</v>
      </c>
      <c r="G1516" s="177" t="s">
        <v>248</v>
      </c>
      <c r="H1516" s="178">
        <v>94.206000000000003</v>
      </c>
      <c r="I1516" s="179"/>
      <c r="J1516" s="180">
        <f>ROUND(I1516*H1516,2)</f>
        <v>0</v>
      </c>
      <c r="K1516" s="176" t="s">
        <v>176</v>
      </c>
      <c r="L1516" s="40"/>
      <c r="M1516" s="181" t="s">
        <v>19</v>
      </c>
      <c r="N1516" s="182" t="s">
        <v>45</v>
      </c>
      <c r="O1516" s="65"/>
      <c r="P1516" s="183">
        <f>O1516*H1516</f>
        <v>0</v>
      </c>
      <c r="Q1516" s="183">
        <v>1.3999999999999999E-4</v>
      </c>
      <c r="R1516" s="183">
        <f>Q1516*H1516</f>
        <v>1.3188839999999999E-2</v>
      </c>
      <c r="S1516" s="183">
        <v>0</v>
      </c>
      <c r="T1516" s="184">
        <f>S1516*H1516</f>
        <v>0</v>
      </c>
      <c r="U1516" s="35"/>
      <c r="V1516" s="35"/>
      <c r="W1516" s="35"/>
      <c r="X1516" s="35"/>
      <c r="Y1516" s="35"/>
      <c r="Z1516" s="35"/>
      <c r="AA1516" s="35"/>
      <c r="AB1516" s="35"/>
      <c r="AC1516" s="35"/>
      <c r="AD1516" s="35"/>
      <c r="AE1516" s="35"/>
      <c r="AR1516" s="185" t="s">
        <v>276</v>
      </c>
      <c r="AT1516" s="185" t="s">
        <v>172</v>
      </c>
      <c r="AU1516" s="185" t="s">
        <v>84</v>
      </c>
      <c r="AY1516" s="18" t="s">
        <v>170</v>
      </c>
      <c r="BE1516" s="186">
        <f>IF(N1516="základní",J1516,0)</f>
        <v>0</v>
      </c>
      <c r="BF1516" s="186">
        <f>IF(N1516="snížená",J1516,0)</f>
        <v>0</v>
      </c>
      <c r="BG1516" s="186">
        <f>IF(N1516="zákl. přenesená",J1516,0)</f>
        <v>0</v>
      </c>
      <c r="BH1516" s="186">
        <f>IF(N1516="sníž. přenesená",J1516,0)</f>
        <v>0</v>
      </c>
      <c r="BI1516" s="186">
        <f>IF(N1516="nulová",J1516,0)</f>
        <v>0</v>
      </c>
      <c r="BJ1516" s="18" t="s">
        <v>82</v>
      </c>
      <c r="BK1516" s="186">
        <f>ROUND(I1516*H1516,2)</f>
        <v>0</v>
      </c>
      <c r="BL1516" s="18" t="s">
        <v>276</v>
      </c>
      <c r="BM1516" s="185" t="s">
        <v>4401</v>
      </c>
    </row>
    <row r="1517" spans="1:65" s="13" customFormat="1" x14ac:dyDescent="0.2">
      <c r="B1517" s="192"/>
      <c r="C1517" s="193"/>
      <c r="D1517" s="187" t="s">
        <v>181</v>
      </c>
      <c r="E1517" s="194" t="s">
        <v>19</v>
      </c>
      <c r="F1517" s="195" t="s">
        <v>4399</v>
      </c>
      <c r="G1517" s="193"/>
      <c r="H1517" s="196">
        <v>94.206000000000003</v>
      </c>
      <c r="I1517" s="197"/>
      <c r="J1517" s="193"/>
      <c r="K1517" s="193"/>
      <c r="L1517" s="198"/>
      <c r="M1517" s="199"/>
      <c r="N1517" s="200"/>
      <c r="O1517" s="200"/>
      <c r="P1517" s="200"/>
      <c r="Q1517" s="200"/>
      <c r="R1517" s="200"/>
      <c r="S1517" s="200"/>
      <c r="T1517" s="201"/>
      <c r="AT1517" s="202" t="s">
        <v>181</v>
      </c>
      <c r="AU1517" s="202" t="s">
        <v>84</v>
      </c>
      <c r="AV1517" s="13" t="s">
        <v>84</v>
      </c>
      <c r="AW1517" s="13" t="s">
        <v>35</v>
      </c>
      <c r="AX1517" s="13" t="s">
        <v>74</v>
      </c>
      <c r="AY1517" s="202" t="s">
        <v>170</v>
      </c>
    </row>
    <row r="1518" spans="1:65" s="2" customFormat="1" ht="16.5" customHeight="1" x14ac:dyDescent="0.2">
      <c r="A1518" s="35"/>
      <c r="B1518" s="36"/>
      <c r="C1518" s="174" t="s">
        <v>2771</v>
      </c>
      <c r="D1518" s="174" t="s">
        <v>172</v>
      </c>
      <c r="E1518" s="175" t="s">
        <v>2979</v>
      </c>
      <c r="F1518" s="176" t="s">
        <v>2980</v>
      </c>
      <c r="G1518" s="177" t="s">
        <v>248</v>
      </c>
      <c r="H1518" s="178">
        <v>94.206000000000003</v>
      </c>
      <c r="I1518" s="179"/>
      <c r="J1518" s="180">
        <f>ROUND(I1518*H1518,2)</f>
        <v>0</v>
      </c>
      <c r="K1518" s="176" t="s">
        <v>176</v>
      </c>
      <c r="L1518" s="40"/>
      <c r="M1518" s="181" t="s">
        <v>19</v>
      </c>
      <c r="N1518" s="182" t="s">
        <v>45</v>
      </c>
      <c r="O1518" s="65"/>
      <c r="P1518" s="183">
        <f>O1518*H1518</f>
        <v>0</v>
      </c>
      <c r="Q1518" s="183">
        <v>3.6999999999999999E-4</v>
      </c>
      <c r="R1518" s="183">
        <f>Q1518*H1518</f>
        <v>3.485622E-2</v>
      </c>
      <c r="S1518" s="183">
        <v>0</v>
      </c>
      <c r="T1518" s="184">
        <f>S1518*H1518</f>
        <v>0</v>
      </c>
      <c r="U1518" s="35"/>
      <c r="V1518" s="35"/>
      <c r="W1518" s="35"/>
      <c r="X1518" s="35"/>
      <c r="Y1518" s="35"/>
      <c r="Z1518" s="35"/>
      <c r="AA1518" s="35"/>
      <c r="AB1518" s="35"/>
      <c r="AC1518" s="35"/>
      <c r="AD1518" s="35"/>
      <c r="AE1518" s="35"/>
      <c r="AR1518" s="185" t="s">
        <v>276</v>
      </c>
      <c r="AT1518" s="185" t="s">
        <v>172</v>
      </c>
      <c r="AU1518" s="185" t="s">
        <v>84</v>
      </c>
      <c r="AY1518" s="18" t="s">
        <v>170</v>
      </c>
      <c r="BE1518" s="186">
        <f>IF(N1518="základní",J1518,0)</f>
        <v>0</v>
      </c>
      <c r="BF1518" s="186">
        <f>IF(N1518="snížená",J1518,0)</f>
        <v>0</v>
      </c>
      <c r="BG1518" s="186">
        <f>IF(N1518="zákl. přenesená",J1518,0)</f>
        <v>0</v>
      </c>
      <c r="BH1518" s="186">
        <f>IF(N1518="sníž. přenesená",J1518,0)</f>
        <v>0</v>
      </c>
      <c r="BI1518" s="186">
        <f>IF(N1518="nulová",J1518,0)</f>
        <v>0</v>
      </c>
      <c r="BJ1518" s="18" t="s">
        <v>82</v>
      </c>
      <c r="BK1518" s="186">
        <f>ROUND(I1518*H1518,2)</f>
        <v>0</v>
      </c>
      <c r="BL1518" s="18" t="s">
        <v>276</v>
      </c>
      <c r="BM1518" s="185" t="s">
        <v>4402</v>
      </c>
    </row>
    <row r="1519" spans="1:65" s="13" customFormat="1" x14ac:dyDescent="0.2">
      <c r="B1519" s="192"/>
      <c r="C1519" s="193"/>
      <c r="D1519" s="187" t="s">
        <v>181</v>
      </c>
      <c r="E1519" s="194" t="s">
        <v>19</v>
      </c>
      <c r="F1519" s="195" t="s">
        <v>4399</v>
      </c>
      <c r="G1519" s="193"/>
      <c r="H1519" s="196">
        <v>94.206000000000003</v>
      </c>
      <c r="I1519" s="197"/>
      <c r="J1519" s="193"/>
      <c r="K1519" s="193"/>
      <c r="L1519" s="198"/>
      <c r="M1519" s="199"/>
      <c r="N1519" s="200"/>
      <c r="O1519" s="200"/>
      <c r="P1519" s="200"/>
      <c r="Q1519" s="200"/>
      <c r="R1519" s="200"/>
      <c r="S1519" s="200"/>
      <c r="T1519" s="201"/>
      <c r="AT1519" s="202" t="s">
        <v>181</v>
      </c>
      <c r="AU1519" s="202" t="s">
        <v>84</v>
      </c>
      <c r="AV1519" s="13" t="s">
        <v>84</v>
      </c>
      <c r="AW1519" s="13" t="s">
        <v>35</v>
      </c>
      <c r="AX1519" s="13" t="s">
        <v>74</v>
      </c>
      <c r="AY1519" s="202" t="s">
        <v>170</v>
      </c>
    </row>
    <row r="1520" spans="1:65" s="2" customFormat="1" ht="16.5" customHeight="1" x14ac:dyDescent="0.2">
      <c r="A1520" s="35"/>
      <c r="B1520" s="36"/>
      <c r="C1520" s="174" t="s">
        <v>2775</v>
      </c>
      <c r="D1520" s="174" t="s">
        <v>172</v>
      </c>
      <c r="E1520" s="175" t="s">
        <v>2984</v>
      </c>
      <c r="F1520" s="176" t="s">
        <v>2985</v>
      </c>
      <c r="G1520" s="177" t="s">
        <v>248</v>
      </c>
      <c r="H1520" s="178">
        <v>1094.6500000000001</v>
      </c>
      <c r="I1520" s="179"/>
      <c r="J1520" s="180">
        <f>ROUND(I1520*H1520,2)</f>
        <v>0</v>
      </c>
      <c r="K1520" s="176" t="s">
        <v>176</v>
      </c>
      <c r="L1520" s="40"/>
      <c r="M1520" s="181" t="s">
        <v>19</v>
      </c>
      <c r="N1520" s="182" t="s">
        <v>45</v>
      </c>
      <c r="O1520" s="65"/>
      <c r="P1520" s="183">
        <f>O1520*H1520</f>
        <v>0</v>
      </c>
      <c r="Q1520" s="183">
        <v>0</v>
      </c>
      <c r="R1520" s="183">
        <f>Q1520*H1520</f>
        <v>0</v>
      </c>
      <c r="S1520" s="183">
        <v>0</v>
      </c>
      <c r="T1520" s="184">
        <f>S1520*H1520</f>
        <v>0</v>
      </c>
      <c r="U1520" s="35"/>
      <c r="V1520" s="35"/>
      <c r="W1520" s="35"/>
      <c r="X1520" s="35"/>
      <c r="Y1520" s="35"/>
      <c r="Z1520" s="35"/>
      <c r="AA1520" s="35"/>
      <c r="AB1520" s="35"/>
      <c r="AC1520" s="35"/>
      <c r="AD1520" s="35"/>
      <c r="AE1520" s="35"/>
      <c r="AR1520" s="185" t="s">
        <v>276</v>
      </c>
      <c r="AT1520" s="185" t="s">
        <v>172</v>
      </c>
      <c r="AU1520" s="185" t="s">
        <v>84</v>
      </c>
      <c r="AY1520" s="18" t="s">
        <v>170</v>
      </c>
      <c r="BE1520" s="186">
        <f>IF(N1520="základní",J1520,0)</f>
        <v>0</v>
      </c>
      <c r="BF1520" s="186">
        <f>IF(N1520="snížená",J1520,0)</f>
        <v>0</v>
      </c>
      <c r="BG1520" s="186">
        <f>IF(N1520="zákl. přenesená",J1520,0)</f>
        <v>0</v>
      </c>
      <c r="BH1520" s="186">
        <f>IF(N1520="sníž. přenesená",J1520,0)</f>
        <v>0</v>
      </c>
      <c r="BI1520" s="186">
        <f>IF(N1520="nulová",J1520,0)</f>
        <v>0</v>
      </c>
      <c r="BJ1520" s="18" t="s">
        <v>82</v>
      </c>
      <c r="BK1520" s="186">
        <f>ROUND(I1520*H1520,2)</f>
        <v>0</v>
      </c>
      <c r="BL1520" s="18" t="s">
        <v>276</v>
      </c>
      <c r="BM1520" s="185" t="s">
        <v>4403</v>
      </c>
    </row>
    <row r="1521" spans="1:65" s="2" customFormat="1" ht="24" x14ac:dyDescent="0.2">
      <c r="A1521" s="35"/>
      <c r="B1521" s="36"/>
      <c r="C1521" s="174" t="s">
        <v>2798</v>
      </c>
      <c r="D1521" s="174" t="s">
        <v>172</v>
      </c>
      <c r="E1521" s="175" t="s">
        <v>4404</v>
      </c>
      <c r="F1521" s="176" t="s">
        <v>4405</v>
      </c>
      <c r="G1521" s="177" t="s">
        <v>248</v>
      </c>
      <c r="H1521" s="178">
        <v>1094.6500000000001</v>
      </c>
      <c r="I1521" s="179"/>
      <c r="J1521" s="180">
        <f>ROUND(I1521*H1521,2)</f>
        <v>0</v>
      </c>
      <c r="K1521" s="176" t="s">
        <v>176</v>
      </c>
      <c r="L1521" s="40"/>
      <c r="M1521" s="181" t="s">
        <v>19</v>
      </c>
      <c r="N1521" s="182" t="s">
        <v>45</v>
      </c>
      <c r="O1521" s="65"/>
      <c r="P1521" s="183">
        <f>O1521*H1521</f>
        <v>0</v>
      </c>
      <c r="Q1521" s="183">
        <v>2.2000000000000001E-4</v>
      </c>
      <c r="R1521" s="183">
        <f>Q1521*H1521</f>
        <v>0.24082300000000004</v>
      </c>
      <c r="S1521" s="183">
        <v>0</v>
      </c>
      <c r="T1521" s="184">
        <f>S1521*H1521</f>
        <v>0</v>
      </c>
      <c r="U1521" s="35"/>
      <c r="V1521" s="35"/>
      <c r="W1521" s="35"/>
      <c r="X1521" s="35"/>
      <c r="Y1521" s="35"/>
      <c r="Z1521" s="35"/>
      <c r="AA1521" s="35"/>
      <c r="AB1521" s="35"/>
      <c r="AC1521" s="35"/>
      <c r="AD1521" s="35"/>
      <c r="AE1521" s="35"/>
      <c r="AR1521" s="185" t="s">
        <v>276</v>
      </c>
      <c r="AT1521" s="185" t="s">
        <v>172</v>
      </c>
      <c r="AU1521" s="185" t="s">
        <v>84</v>
      </c>
      <c r="AY1521" s="18" t="s">
        <v>170</v>
      </c>
      <c r="BE1521" s="186">
        <f>IF(N1521="základní",J1521,0)</f>
        <v>0</v>
      </c>
      <c r="BF1521" s="186">
        <f>IF(N1521="snížená",J1521,0)</f>
        <v>0</v>
      </c>
      <c r="BG1521" s="186">
        <f>IF(N1521="zákl. přenesená",J1521,0)</f>
        <v>0</v>
      </c>
      <c r="BH1521" s="186">
        <f>IF(N1521="sníž. přenesená",J1521,0)</f>
        <v>0</v>
      </c>
      <c r="BI1521" s="186">
        <f>IF(N1521="nulová",J1521,0)</f>
        <v>0</v>
      </c>
      <c r="BJ1521" s="18" t="s">
        <v>82</v>
      </c>
      <c r="BK1521" s="186">
        <f>ROUND(I1521*H1521,2)</f>
        <v>0</v>
      </c>
      <c r="BL1521" s="18" t="s">
        <v>276</v>
      </c>
      <c r="BM1521" s="185" t="s">
        <v>4406</v>
      </c>
    </row>
    <row r="1522" spans="1:65" s="2" customFormat="1" ht="68.25" x14ac:dyDescent="0.2">
      <c r="A1522" s="35"/>
      <c r="B1522" s="36"/>
      <c r="C1522" s="37"/>
      <c r="D1522" s="187" t="s">
        <v>179</v>
      </c>
      <c r="E1522" s="37"/>
      <c r="F1522" s="188" t="s">
        <v>2991</v>
      </c>
      <c r="G1522" s="37"/>
      <c r="H1522" s="37"/>
      <c r="I1522" s="189"/>
      <c r="J1522" s="37"/>
      <c r="K1522" s="37"/>
      <c r="L1522" s="40"/>
      <c r="M1522" s="190"/>
      <c r="N1522" s="191"/>
      <c r="O1522" s="65"/>
      <c r="P1522" s="65"/>
      <c r="Q1522" s="65"/>
      <c r="R1522" s="65"/>
      <c r="S1522" s="65"/>
      <c r="T1522" s="66"/>
      <c r="U1522" s="35"/>
      <c r="V1522" s="35"/>
      <c r="W1522" s="35"/>
      <c r="X1522" s="35"/>
      <c r="Y1522" s="35"/>
      <c r="Z1522" s="35"/>
      <c r="AA1522" s="35"/>
      <c r="AB1522" s="35"/>
      <c r="AC1522" s="35"/>
      <c r="AD1522" s="35"/>
      <c r="AE1522" s="35"/>
      <c r="AT1522" s="18" t="s">
        <v>179</v>
      </c>
      <c r="AU1522" s="18" t="s">
        <v>84</v>
      </c>
    </row>
    <row r="1523" spans="1:65" s="13" customFormat="1" x14ac:dyDescent="0.2">
      <c r="B1523" s="192"/>
      <c r="C1523" s="193"/>
      <c r="D1523" s="187" t="s">
        <v>181</v>
      </c>
      <c r="E1523" s="194" t="s">
        <v>19</v>
      </c>
      <c r="F1523" s="195" t="s">
        <v>4407</v>
      </c>
      <c r="G1523" s="193"/>
      <c r="H1523" s="196">
        <v>11.704000000000001</v>
      </c>
      <c r="I1523" s="197"/>
      <c r="J1523" s="193"/>
      <c r="K1523" s="193"/>
      <c r="L1523" s="198"/>
      <c r="M1523" s="199"/>
      <c r="N1523" s="200"/>
      <c r="O1523" s="200"/>
      <c r="P1523" s="200"/>
      <c r="Q1523" s="200"/>
      <c r="R1523" s="200"/>
      <c r="S1523" s="200"/>
      <c r="T1523" s="201"/>
      <c r="AT1523" s="202" t="s">
        <v>181</v>
      </c>
      <c r="AU1523" s="202" t="s">
        <v>84</v>
      </c>
      <c r="AV1523" s="13" t="s">
        <v>84</v>
      </c>
      <c r="AW1523" s="13" t="s">
        <v>35</v>
      </c>
      <c r="AX1523" s="13" t="s">
        <v>74</v>
      </c>
      <c r="AY1523" s="202" t="s">
        <v>170</v>
      </c>
    </row>
    <row r="1524" spans="1:65" s="13" customFormat="1" x14ac:dyDescent="0.2">
      <c r="B1524" s="192"/>
      <c r="C1524" s="193"/>
      <c r="D1524" s="187" t="s">
        <v>181</v>
      </c>
      <c r="E1524" s="194" t="s">
        <v>19</v>
      </c>
      <c r="F1524" s="195" t="s">
        <v>4408</v>
      </c>
      <c r="G1524" s="193"/>
      <c r="H1524" s="196">
        <v>28.288</v>
      </c>
      <c r="I1524" s="197"/>
      <c r="J1524" s="193"/>
      <c r="K1524" s="193"/>
      <c r="L1524" s="198"/>
      <c r="M1524" s="199"/>
      <c r="N1524" s="200"/>
      <c r="O1524" s="200"/>
      <c r="P1524" s="200"/>
      <c r="Q1524" s="200"/>
      <c r="R1524" s="200"/>
      <c r="S1524" s="200"/>
      <c r="T1524" s="201"/>
      <c r="AT1524" s="202" t="s">
        <v>181</v>
      </c>
      <c r="AU1524" s="202" t="s">
        <v>84</v>
      </c>
      <c r="AV1524" s="13" t="s">
        <v>84</v>
      </c>
      <c r="AW1524" s="13" t="s">
        <v>35</v>
      </c>
      <c r="AX1524" s="13" t="s">
        <v>74</v>
      </c>
      <c r="AY1524" s="202" t="s">
        <v>170</v>
      </c>
    </row>
    <row r="1525" spans="1:65" s="13" customFormat="1" x14ac:dyDescent="0.2">
      <c r="B1525" s="192"/>
      <c r="C1525" s="193"/>
      <c r="D1525" s="187" t="s">
        <v>181</v>
      </c>
      <c r="E1525" s="194" t="s">
        <v>19</v>
      </c>
      <c r="F1525" s="195" t="s">
        <v>4409</v>
      </c>
      <c r="G1525" s="193"/>
      <c r="H1525" s="196">
        <v>103.04</v>
      </c>
      <c r="I1525" s="197"/>
      <c r="J1525" s="193"/>
      <c r="K1525" s="193"/>
      <c r="L1525" s="198"/>
      <c r="M1525" s="199"/>
      <c r="N1525" s="200"/>
      <c r="O1525" s="200"/>
      <c r="P1525" s="200"/>
      <c r="Q1525" s="200"/>
      <c r="R1525" s="200"/>
      <c r="S1525" s="200"/>
      <c r="T1525" s="201"/>
      <c r="AT1525" s="202" t="s">
        <v>181</v>
      </c>
      <c r="AU1525" s="202" t="s">
        <v>84</v>
      </c>
      <c r="AV1525" s="13" t="s">
        <v>84</v>
      </c>
      <c r="AW1525" s="13" t="s">
        <v>35</v>
      </c>
      <c r="AX1525" s="13" t="s">
        <v>74</v>
      </c>
      <c r="AY1525" s="202" t="s">
        <v>170</v>
      </c>
    </row>
    <row r="1526" spans="1:65" s="13" customFormat="1" x14ac:dyDescent="0.2">
      <c r="B1526" s="192"/>
      <c r="C1526" s="193"/>
      <c r="D1526" s="187" t="s">
        <v>181</v>
      </c>
      <c r="E1526" s="194" t="s">
        <v>19</v>
      </c>
      <c r="F1526" s="195" t="s">
        <v>4410</v>
      </c>
      <c r="G1526" s="193"/>
      <c r="H1526" s="196">
        <v>10.56</v>
      </c>
      <c r="I1526" s="197"/>
      <c r="J1526" s="193"/>
      <c r="K1526" s="193"/>
      <c r="L1526" s="198"/>
      <c r="M1526" s="199"/>
      <c r="N1526" s="200"/>
      <c r="O1526" s="200"/>
      <c r="P1526" s="200"/>
      <c r="Q1526" s="200"/>
      <c r="R1526" s="200"/>
      <c r="S1526" s="200"/>
      <c r="T1526" s="201"/>
      <c r="AT1526" s="202" t="s">
        <v>181</v>
      </c>
      <c r="AU1526" s="202" t="s">
        <v>84</v>
      </c>
      <c r="AV1526" s="13" t="s">
        <v>84</v>
      </c>
      <c r="AW1526" s="13" t="s">
        <v>35</v>
      </c>
      <c r="AX1526" s="13" t="s">
        <v>74</v>
      </c>
      <c r="AY1526" s="202" t="s">
        <v>170</v>
      </c>
    </row>
    <row r="1527" spans="1:65" s="13" customFormat="1" x14ac:dyDescent="0.2">
      <c r="B1527" s="192"/>
      <c r="C1527" s="193"/>
      <c r="D1527" s="187" t="s">
        <v>181</v>
      </c>
      <c r="E1527" s="194" t="s">
        <v>19</v>
      </c>
      <c r="F1527" s="195" t="s">
        <v>4411</v>
      </c>
      <c r="G1527" s="193"/>
      <c r="H1527" s="196">
        <v>134.63999999999999</v>
      </c>
      <c r="I1527" s="197"/>
      <c r="J1527" s="193"/>
      <c r="K1527" s="193"/>
      <c r="L1527" s="198"/>
      <c r="M1527" s="199"/>
      <c r="N1527" s="200"/>
      <c r="O1527" s="200"/>
      <c r="P1527" s="200"/>
      <c r="Q1527" s="200"/>
      <c r="R1527" s="200"/>
      <c r="S1527" s="200"/>
      <c r="T1527" s="201"/>
      <c r="AT1527" s="202" t="s">
        <v>181</v>
      </c>
      <c r="AU1527" s="202" t="s">
        <v>84</v>
      </c>
      <c r="AV1527" s="13" t="s">
        <v>84</v>
      </c>
      <c r="AW1527" s="13" t="s">
        <v>35</v>
      </c>
      <c r="AX1527" s="13" t="s">
        <v>74</v>
      </c>
      <c r="AY1527" s="202" t="s">
        <v>170</v>
      </c>
    </row>
    <row r="1528" spans="1:65" s="13" customFormat="1" x14ac:dyDescent="0.2">
      <c r="B1528" s="192"/>
      <c r="C1528" s="193"/>
      <c r="D1528" s="187" t="s">
        <v>181</v>
      </c>
      <c r="E1528" s="194" t="s">
        <v>19</v>
      </c>
      <c r="F1528" s="195" t="s">
        <v>4412</v>
      </c>
      <c r="G1528" s="193"/>
      <c r="H1528" s="196">
        <v>23.36</v>
      </c>
      <c r="I1528" s="197"/>
      <c r="J1528" s="193"/>
      <c r="K1528" s="193"/>
      <c r="L1528" s="198"/>
      <c r="M1528" s="199"/>
      <c r="N1528" s="200"/>
      <c r="O1528" s="200"/>
      <c r="P1528" s="200"/>
      <c r="Q1528" s="200"/>
      <c r="R1528" s="200"/>
      <c r="S1528" s="200"/>
      <c r="T1528" s="201"/>
      <c r="AT1528" s="202" t="s">
        <v>181</v>
      </c>
      <c r="AU1528" s="202" t="s">
        <v>84</v>
      </c>
      <c r="AV1528" s="13" t="s">
        <v>84</v>
      </c>
      <c r="AW1528" s="13" t="s">
        <v>35</v>
      </c>
      <c r="AX1528" s="13" t="s">
        <v>74</v>
      </c>
      <c r="AY1528" s="202" t="s">
        <v>170</v>
      </c>
    </row>
    <row r="1529" spans="1:65" s="13" customFormat="1" x14ac:dyDescent="0.2">
      <c r="B1529" s="192"/>
      <c r="C1529" s="193"/>
      <c r="D1529" s="187" t="s">
        <v>181</v>
      </c>
      <c r="E1529" s="194" t="s">
        <v>19</v>
      </c>
      <c r="F1529" s="195" t="s">
        <v>4413</v>
      </c>
      <c r="G1529" s="193"/>
      <c r="H1529" s="196">
        <v>251.328</v>
      </c>
      <c r="I1529" s="197"/>
      <c r="J1529" s="193"/>
      <c r="K1529" s="193"/>
      <c r="L1529" s="198"/>
      <c r="M1529" s="199"/>
      <c r="N1529" s="200"/>
      <c r="O1529" s="200"/>
      <c r="P1529" s="200"/>
      <c r="Q1529" s="200"/>
      <c r="R1529" s="200"/>
      <c r="S1529" s="200"/>
      <c r="T1529" s="201"/>
      <c r="AT1529" s="202" t="s">
        <v>181</v>
      </c>
      <c r="AU1529" s="202" t="s">
        <v>84</v>
      </c>
      <c r="AV1529" s="13" t="s">
        <v>84</v>
      </c>
      <c r="AW1529" s="13" t="s">
        <v>35</v>
      </c>
      <c r="AX1529" s="13" t="s">
        <v>74</v>
      </c>
      <c r="AY1529" s="202" t="s">
        <v>170</v>
      </c>
    </row>
    <row r="1530" spans="1:65" s="13" customFormat="1" x14ac:dyDescent="0.2">
      <c r="B1530" s="192"/>
      <c r="C1530" s="193"/>
      <c r="D1530" s="187" t="s">
        <v>181</v>
      </c>
      <c r="E1530" s="194" t="s">
        <v>19</v>
      </c>
      <c r="F1530" s="195" t="s">
        <v>4414</v>
      </c>
      <c r="G1530" s="193"/>
      <c r="H1530" s="196">
        <v>24.776</v>
      </c>
      <c r="I1530" s="197"/>
      <c r="J1530" s="193"/>
      <c r="K1530" s="193"/>
      <c r="L1530" s="198"/>
      <c r="M1530" s="199"/>
      <c r="N1530" s="200"/>
      <c r="O1530" s="200"/>
      <c r="P1530" s="200"/>
      <c r="Q1530" s="200"/>
      <c r="R1530" s="200"/>
      <c r="S1530" s="200"/>
      <c r="T1530" s="201"/>
      <c r="AT1530" s="202" t="s">
        <v>181</v>
      </c>
      <c r="AU1530" s="202" t="s">
        <v>84</v>
      </c>
      <c r="AV1530" s="13" t="s">
        <v>84</v>
      </c>
      <c r="AW1530" s="13" t="s">
        <v>35</v>
      </c>
      <c r="AX1530" s="13" t="s">
        <v>74</v>
      </c>
      <c r="AY1530" s="202" t="s">
        <v>170</v>
      </c>
    </row>
    <row r="1531" spans="1:65" s="13" customFormat="1" x14ac:dyDescent="0.2">
      <c r="B1531" s="192"/>
      <c r="C1531" s="193"/>
      <c r="D1531" s="187" t="s">
        <v>181</v>
      </c>
      <c r="E1531" s="194" t="s">
        <v>19</v>
      </c>
      <c r="F1531" s="195" t="s">
        <v>4415</v>
      </c>
      <c r="G1531" s="193"/>
      <c r="H1531" s="196">
        <v>48.944000000000003</v>
      </c>
      <c r="I1531" s="197"/>
      <c r="J1531" s="193"/>
      <c r="K1531" s="193"/>
      <c r="L1531" s="198"/>
      <c r="M1531" s="199"/>
      <c r="N1531" s="200"/>
      <c r="O1531" s="200"/>
      <c r="P1531" s="200"/>
      <c r="Q1531" s="200"/>
      <c r="R1531" s="200"/>
      <c r="S1531" s="200"/>
      <c r="T1531" s="201"/>
      <c r="AT1531" s="202" t="s">
        <v>181</v>
      </c>
      <c r="AU1531" s="202" t="s">
        <v>84</v>
      </c>
      <c r="AV1531" s="13" t="s">
        <v>84</v>
      </c>
      <c r="AW1531" s="13" t="s">
        <v>35</v>
      </c>
      <c r="AX1531" s="13" t="s">
        <v>74</v>
      </c>
      <c r="AY1531" s="202" t="s">
        <v>170</v>
      </c>
    </row>
    <row r="1532" spans="1:65" s="13" customFormat="1" x14ac:dyDescent="0.2">
      <c r="B1532" s="192"/>
      <c r="C1532" s="193"/>
      <c r="D1532" s="187" t="s">
        <v>181</v>
      </c>
      <c r="E1532" s="194" t="s">
        <v>19</v>
      </c>
      <c r="F1532" s="195" t="s">
        <v>4416</v>
      </c>
      <c r="G1532" s="193"/>
      <c r="H1532" s="196">
        <v>355.21</v>
      </c>
      <c r="I1532" s="197"/>
      <c r="J1532" s="193"/>
      <c r="K1532" s="193"/>
      <c r="L1532" s="198"/>
      <c r="M1532" s="199"/>
      <c r="N1532" s="200"/>
      <c r="O1532" s="200"/>
      <c r="P1532" s="200"/>
      <c r="Q1532" s="200"/>
      <c r="R1532" s="200"/>
      <c r="S1532" s="200"/>
      <c r="T1532" s="201"/>
      <c r="AT1532" s="202" t="s">
        <v>181</v>
      </c>
      <c r="AU1532" s="202" t="s">
        <v>84</v>
      </c>
      <c r="AV1532" s="13" t="s">
        <v>84</v>
      </c>
      <c r="AW1532" s="13" t="s">
        <v>35</v>
      </c>
      <c r="AX1532" s="13" t="s">
        <v>74</v>
      </c>
      <c r="AY1532" s="202" t="s">
        <v>170</v>
      </c>
    </row>
    <row r="1533" spans="1:65" s="13" customFormat="1" x14ac:dyDescent="0.2">
      <c r="B1533" s="192"/>
      <c r="C1533" s="193"/>
      <c r="D1533" s="187" t="s">
        <v>181</v>
      </c>
      <c r="E1533" s="194" t="s">
        <v>19</v>
      </c>
      <c r="F1533" s="195" t="s">
        <v>4417</v>
      </c>
      <c r="G1533" s="193"/>
      <c r="H1533" s="196">
        <v>13.04</v>
      </c>
      <c r="I1533" s="197"/>
      <c r="J1533" s="193"/>
      <c r="K1533" s="193"/>
      <c r="L1533" s="198"/>
      <c r="M1533" s="199"/>
      <c r="N1533" s="200"/>
      <c r="O1533" s="200"/>
      <c r="P1533" s="200"/>
      <c r="Q1533" s="200"/>
      <c r="R1533" s="200"/>
      <c r="S1533" s="200"/>
      <c r="T1533" s="201"/>
      <c r="AT1533" s="202" t="s">
        <v>181</v>
      </c>
      <c r="AU1533" s="202" t="s">
        <v>84</v>
      </c>
      <c r="AV1533" s="13" t="s">
        <v>84</v>
      </c>
      <c r="AW1533" s="13" t="s">
        <v>35</v>
      </c>
      <c r="AX1533" s="13" t="s">
        <v>74</v>
      </c>
      <c r="AY1533" s="202" t="s">
        <v>170</v>
      </c>
    </row>
    <row r="1534" spans="1:65" s="13" customFormat="1" x14ac:dyDescent="0.2">
      <c r="B1534" s="192"/>
      <c r="C1534" s="193"/>
      <c r="D1534" s="187" t="s">
        <v>181</v>
      </c>
      <c r="E1534" s="194" t="s">
        <v>19</v>
      </c>
      <c r="F1534" s="195" t="s">
        <v>4418</v>
      </c>
      <c r="G1534" s="193"/>
      <c r="H1534" s="196">
        <v>89.76</v>
      </c>
      <c r="I1534" s="197"/>
      <c r="J1534" s="193"/>
      <c r="K1534" s="193"/>
      <c r="L1534" s="198"/>
      <c r="M1534" s="199"/>
      <c r="N1534" s="200"/>
      <c r="O1534" s="200"/>
      <c r="P1534" s="200"/>
      <c r="Q1534" s="200"/>
      <c r="R1534" s="200"/>
      <c r="S1534" s="200"/>
      <c r="T1534" s="201"/>
      <c r="AT1534" s="202" t="s">
        <v>181</v>
      </c>
      <c r="AU1534" s="202" t="s">
        <v>84</v>
      </c>
      <c r="AV1534" s="13" t="s">
        <v>84</v>
      </c>
      <c r="AW1534" s="13" t="s">
        <v>35</v>
      </c>
      <c r="AX1534" s="13" t="s">
        <v>74</v>
      </c>
      <c r="AY1534" s="202" t="s">
        <v>170</v>
      </c>
    </row>
    <row r="1535" spans="1:65" s="12" customFormat="1" ht="22.9" customHeight="1" x14ac:dyDescent="0.2">
      <c r="B1535" s="158"/>
      <c r="C1535" s="159"/>
      <c r="D1535" s="160" t="s">
        <v>73</v>
      </c>
      <c r="E1535" s="172" t="s">
        <v>3007</v>
      </c>
      <c r="F1535" s="172" t="s">
        <v>3008</v>
      </c>
      <c r="G1535" s="159"/>
      <c r="H1535" s="159"/>
      <c r="I1535" s="162"/>
      <c r="J1535" s="173">
        <f>BK1535</f>
        <v>0</v>
      </c>
      <c r="K1535" s="159"/>
      <c r="L1535" s="164"/>
      <c r="M1535" s="165"/>
      <c r="N1535" s="166"/>
      <c r="O1535" s="166"/>
      <c r="P1535" s="167">
        <f>SUM(P1536:P1539)</f>
        <v>0</v>
      </c>
      <c r="Q1535" s="166"/>
      <c r="R1535" s="167">
        <f>SUM(R1536:R1539)</f>
        <v>0.74004753999999995</v>
      </c>
      <c r="S1535" s="166"/>
      <c r="T1535" s="168">
        <f>SUM(T1536:T1539)</f>
        <v>0</v>
      </c>
      <c r="AR1535" s="169" t="s">
        <v>84</v>
      </c>
      <c r="AT1535" s="170" t="s">
        <v>73</v>
      </c>
      <c r="AU1535" s="170" t="s">
        <v>82</v>
      </c>
      <c r="AY1535" s="169" t="s">
        <v>170</v>
      </c>
      <c r="BK1535" s="171">
        <f>SUM(BK1536:BK1539)</f>
        <v>0</v>
      </c>
    </row>
    <row r="1536" spans="1:65" s="2" customFormat="1" ht="16.5" customHeight="1" x14ac:dyDescent="0.2">
      <c r="A1536" s="35"/>
      <c r="B1536" s="36"/>
      <c r="C1536" s="174" t="s">
        <v>2801</v>
      </c>
      <c r="D1536" s="174" t="s">
        <v>172</v>
      </c>
      <c r="E1536" s="175" t="s">
        <v>3010</v>
      </c>
      <c r="F1536" s="176" t="s">
        <v>3011</v>
      </c>
      <c r="G1536" s="177" t="s">
        <v>248</v>
      </c>
      <c r="H1536" s="178">
        <v>1608.799</v>
      </c>
      <c r="I1536" s="179"/>
      <c r="J1536" s="180">
        <f>ROUND(I1536*H1536,2)</f>
        <v>0</v>
      </c>
      <c r="K1536" s="176" t="s">
        <v>176</v>
      </c>
      <c r="L1536" s="40"/>
      <c r="M1536" s="181" t="s">
        <v>19</v>
      </c>
      <c r="N1536" s="182" t="s">
        <v>45</v>
      </c>
      <c r="O1536" s="65"/>
      <c r="P1536" s="183">
        <f>O1536*H1536</f>
        <v>0</v>
      </c>
      <c r="Q1536" s="183">
        <v>2.0000000000000001E-4</v>
      </c>
      <c r="R1536" s="183">
        <f>Q1536*H1536</f>
        <v>0.32175979999999998</v>
      </c>
      <c r="S1536" s="183">
        <v>0</v>
      </c>
      <c r="T1536" s="184">
        <f>S1536*H1536</f>
        <v>0</v>
      </c>
      <c r="U1536" s="35"/>
      <c r="V1536" s="35"/>
      <c r="W1536" s="35"/>
      <c r="X1536" s="35"/>
      <c r="Y1536" s="35"/>
      <c r="Z1536" s="35"/>
      <c r="AA1536" s="35"/>
      <c r="AB1536" s="35"/>
      <c r="AC1536" s="35"/>
      <c r="AD1536" s="35"/>
      <c r="AE1536" s="35"/>
      <c r="AR1536" s="185" t="s">
        <v>276</v>
      </c>
      <c r="AT1536" s="185" t="s">
        <v>172</v>
      </c>
      <c r="AU1536" s="185" t="s">
        <v>84</v>
      </c>
      <c r="AY1536" s="18" t="s">
        <v>170</v>
      </c>
      <c r="BE1536" s="186">
        <f>IF(N1536="základní",J1536,0)</f>
        <v>0</v>
      </c>
      <c r="BF1536" s="186">
        <f>IF(N1536="snížená",J1536,0)</f>
        <v>0</v>
      </c>
      <c r="BG1536" s="186">
        <f>IF(N1536="zákl. přenesená",J1536,0)</f>
        <v>0</v>
      </c>
      <c r="BH1536" s="186">
        <f>IF(N1536="sníž. přenesená",J1536,0)</f>
        <v>0</v>
      </c>
      <c r="BI1536" s="186">
        <f>IF(N1536="nulová",J1536,0)</f>
        <v>0</v>
      </c>
      <c r="BJ1536" s="18" t="s">
        <v>82</v>
      </c>
      <c r="BK1536" s="186">
        <f>ROUND(I1536*H1536,2)</f>
        <v>0</v>
      </c>
      <c r="BL1536" s="18" t="s">
        <v>276</v>
      </c>
      <c r="BM1536" s="185" t="s">
        <v>4419</v>
      </c>
    </row>
    <row r="1537" spans="1:65" s="2" customFormat="1" ht="24" x14ac:dyDescent="0.2">
      <c r="A1537" s="35"/>
      <c r="B1537" s="36"/>
      <c r="C1537" s="174" t="s">
        <v>2819</v>
      </c>
      <c r="D1537" s="174" t="s">
        <v>172</v>
      </c>
      <c r="E1537" s="175" t="s">
        <v>4420</v>
      </c>
      <c r="F1537" s="176" t="s">
        <v>4421</v>
      </c>
      <c r="G1537" s="177" t="s">
        <v>248</v>
      </c>
      <c r="H1537" s="178">
        <v>1608.799</v>
      </c>
      <c r="I1537" s="179"/>
      <c r="J1537" s="180">
        <f>ROUND(I1537*H1537,2)</f>
        <v>0</v>
      </c>
      <c r="K1537" s="176" t="s">
        <v>176</v>
      </c>
      <c r="L1537" s="40"/>
      <c r="M1537" s="181" t="s">
        <v>19</v>
      </c>
      <c r="N1537" s="182" t="s">
        <v>45</v>
      </c>
      <c r="O1537" s="65"/>
      <c r="P1537" s="183">
        <f>O1537*H1537</f>
        <v>0</v>
      </c>
      <c r="Q1537" s="183">
        <v>2.5999999999999998E-4</v>
      </c>
      <c r="R1537" s="183">
        <f>Q1537*H1537</f>
        <v>0.41828773999999996</v>
      </c>
      <c r="S1537" s="183">
        <v>0</v>
      </c>
      <c r="T1537" s="184">
        <f>S1537*H1537</f>
        <v>0</v>
      </c>
      <c r="U1537" s="35"/>
      <c r="V1537" s="35"/>
      <c r="W1537" s="35"/>
      <c r="X1537" s="35"/>
      <c r="Y1537" s="35"/>
      <c r="Z1537" s="35"/>
      <c r="AA1537" s="35"/>
      <c r="AB1537" s="35"/>
      <c r="AC1537" s="35"/>
      <c r="AD1537" s="35"/>
      <c r="AE1537" s="35"/>
      <c r="AR1537" s="185" t="s">
        <v>276</v>
      </c>
      <c r="AT1537" s="185" t="s">
        <v>172</v>
      </c>
      <c r="AU1537" s="185" t="s">
        <v>84</v>
      </c>
      <c r="AY1537" s="18" t="s">
        <v>170</v>
      </c>
      <c r="BE1537" s="186">
        <f>IF(N1537="základní",J1537,0)</f>
        <v>0</v>
      </c>
      <c r="BF1537" s="186">
        <f>IF(N1537="snížená",J1537,0)</f>
        <v>0</v>
      </c>
      <c r="BG1537" s="186">
        <f>IF(N1537="zákl. přenesená",J1537,0)</f>
        <v>0</v>
      </c>
      <c r="BH1537" s="186">
        <f>IF(N1537="sníž. přenesená",J1537,0)</f>
        <v>0</v>
      </c>
      <c r="BI1537" s="186">
        <f>IF(N1537="nulová",J1537,0)</f>
        <v>0</v>
      </c>
      <c r="BJ1537" s="18" t="s">
        <v>82</v>
      </c>
      <c r="BK1537" s="186">
        <f>ROUND(I1537*H1537,2)</f>
        <v>0</v>
      </c>
      <c r="BL1537" s="18" t="s">
        <v>276</v>
      </c>
      <c r="BM1537" s="185" t="s">
        <v>4422</v>
      </c>
    </row>
    <row r="1538" spans="1:65" s="13" customFormat="1" x14ac:dyDescent="0.2">
      <c r="B1538" s="192"/>
      <c r="C1538" s="193"/>
      <c r="D1538" s="187" t="s">
        <v>181</v>
      </c>
      <c r="E1538" s="194" t="s">
        <v>19</v>
      </c>
      <c r="F1538" s="195" t="s">
        <v>4423</v>
      </c>
      <c r="G1538" s="193"/>
      <c r="H1538" s="196">
        <v>1037.2570000000001</v>
      </c>
      <c r="I1538" s="197"/>
      <c r="J1538" s="193"/>
      <c r="K1538" s="193"/>
      <c r="L1538" s="198"/>
      <c r="M1538" s="199"/>
      <c r="N1538" s="200"/>
      <c r="O1538" s="200"/>
      <c r="P1538" s="200"/>
      <c r="Q1538" s="200"/>
      <c r="R1538" s="200"/>
      <c r="S1538" s="200"/>
      <c r="T1538" s="201"/>
      <c r="AT1538" s="202" t="s">
        <v>181</v>
      </c>
      <c r="AU1538" s="202" t="s">
        <v>84</v>
      </c>
      <c r="AV1538" s="13" t="s">
        <v>84</v>
      </c>
      <c r="AW1538" s="13" t="s">
        <v>35</v>
      </c>
      <c r="AX1538" s="13" t="s">
        <v>74</v>
      </c>
      <c r="AY1538" s="202" t="s">
        <v>170</v>
      </c>
    </row>
    <row r="1539" spans="1:65" s="13" customFormat="1" x14ac:dyDescent="0.2">
      <c r="B1539" s="192"/>
      <c r="C1539" s="193"/>
      <c r="D1539" s="187" t="s">
        <v>181</v>
      </c>
      <c r="E1539" s="194" t="s">
        <v>19</v>
      </c>
      <c r="F1539" s="195" t="s">
        <v>4424</v>
      </c>
      <c r="G1539" s="193"/>
      <c r="H1539" s="196">
        <v>571.54200000000003</v>
      </c>
      <c r="I1539" s="197"/>
      <c r="J1539" s="193"/>
      <c r="K1539" s="193"/>
      <c r="L1539" s="198"/>
      <c r="M1539" s="199"/>
      <c r="N1539" s="200"/>
      <c r="O1539" s="200"/>
      <c r="P1539" s="200"/>
      <c r="Q1539" s="200"/>
      <c r="R1539" s="200"/>
      <c r="S1539" s="200"/>
      <c r="T1539" s="201"/>
      <c r="AT1539" s="202" t="s">
        <v>181</v>
      </c>
      <c r="AU1539" s="202" t="s">
        <v>84</v>
      </c>
      <c r="AV1539" s="13" t="s">
        <v>84</v>
      </c>
      <c r="AW1539" s="13" t="s">
        <v>35</v>
      </c>
      <c r="AX1539" s="13" t="s">
        <v>74</v>
      </c>
      <c r="AY1539" s="202" t="s">
        <v>170</v>
      </c>
    </row>
    <row r="1540" spans="1:65" s="12" customFormat="1" ht="22.9" customHeight="1" x14ac:dyDescent="0.2">
      <c r="B1540" s="158"/>
      <c r="C1540" s="159"/>
      <c r="D1540" s="160" t="s">
        <v>73</v>
      </c>
      <c r="E1540" s="172" t="s">
        <v>4425</v>
      </c>
      <c r="F1540" s="172" t="s">
        <v>4426</v>
      </c>
      <c r="G1540" s="159"/>
      <c r="H1540" s="159"/>
      <c r="I1540" s="162"/>
      <c r="J1540" s="173">
        <f>BK1540</f>
        <v>0</v>
      </c>
      <c r="K1540" s="159"/>
      <c r="L1540" s="164"/>
      <c r="M1540" s="165"/>
      <c r="N1540" s="166"/>
      <c r="O1540" s="166"/>
      <c r="P1540" s="167">
        <f>SUM(P1541:P1544)</f>
        <v>0</v>
      </c>
      <c r="Q1540" s="166"/>
      <c r="R1540" s="167">
        <f>SUM(R1541:R1544)</f>
        <v>0.17181050000000003</v>
      </c>
      <c r="S1540" s="166"/>
      <c r="T1540" s="168">
        <f>SUM(T1541:T1544)</f>
        <v>0</v>
      </c>
      <c r="AR1540" s="169" t="s">
        <v>84</v>
      </c>
      <c r="AT1540" s="170" t="s">
        <v>73</v>
      </c>
      <c r="AU1540" s="170" t="s">
        <v>82</v>
      </c>
      <c r="AY1540" s="169" t="s">
        <v>170</v>
      </c>
      <c r="BK1540" s="171">
        <f>SUM(BK1541:BK1544)</f>
        <v>0</v>
      </c>
    </row>
    <row r="1541" spans="1:65" s="2" customFormat="1" ht="33" customHeight="1" x14ac:dyDescent="0.2">
      <c r="A1541" s="35"/>
      <c r="B1541" s="36"/>
      <c r="C1541" s="174" t="s">
        <v>2825</v>
      </c>
      <c r="D1541" s="174" t="s">
        <v>172</v>
      </c>
      <c r="E1541" s="175" t="s">
        <v>4427</v>
      </c>
      <c r="F1541" s="176" t="s">
        <v>4428</v>
      </c>
      <c r="G1541" s="177" t="s">
        <v>248</v>
      </c>
      <c r="H1541" s="178">
        <v>34.85</v>
      </c>
      <c r="I1541" s="179"/>
      <c r="J1541" s="180">
        <f>ROUND(I1541*H1541,2)</f>
        <v>0</v>
      </c>
      <c r="K1541" s="176" t="s">
        <v>176</v>
      </c>
      <c r="L1541" s="40"/>
      <c r="M1541" s="181" t="s">
        <v>19</v>
      </c>
      <c r="N1541" s="182" t="s">
        <v>45</v>
      </c>
      <c r="O1541" s="65"/>
      <c r="P1541" s="183">
        <f>O1541*H1541</f>
        <v>0</v>
      </c>
      <c r="Q1541" s="183">
        <v>4.9300000000000004E-3</v>
      </c>
      <c r="R1541" s="183">
        <f>Q1541*H1541</f>
        <v>0.17181050000000003</v>
      </c>
      <c r="S1541" s="183">
        <v>0</v>
      </c>
      <c r="T1541" s="184">
        <f>S1541*H1541</f>
        <v>0</v>
      </c>
      <c r="U1541" s="35"/>
      <c r="V1541" s="35"/>
      <c r="W1541" s="35"/>
      <c r="X1541" s="35"/>
      <c r="Y1541" s="35"/>
      <c r="Z1541" s="35"/>
      <c r="AA1541" s="35"/>
      <c r="AB1541" s="35"/>
      <c r="AC1541" s="35"/>
      <c r="AD1541" s="35"/>
      <c r="AE1541" s="35"/>
      <c r="AR1541" s="185" t="s">
        <v>276</v>
      </c>
      <c r="AT1541" s="185" t="s">
        <v>172</v>
      </c>
      <c r="AU1541" s="185" t="s">
        <v>84</v>
      </c>
      <c r="AY1541" s="18" t="s">
        <v>170</v>
      </c>
      <c r="BE1541" s="186">
        <f>IF(N1541="základní",J1541,0)</f>
        <v>0</v>
      </c>
      <c r="BF1541" s="186">
        <f>IF(N1541="snížená",J1541,0)</f>
        <v>0</v>
      </c>
      <c r="BG1541" s="186">
        <f>IF(N1541="zákl. přenesená",J1541,0)</f>
        <v>0</v>
      </c>
      <c r="BH1541" s="186">
        <f>IF(N1541="sníž. přenesená",J1541,0)</f>
        <v>0</v>
      </c>
      <c r="BI1541" s="186">
        <f>IF(N1541="nulová",J1541,0)</f>
        <v>0</v>
      </c>
      <c r="BJ1541" s="18" t="s">
        <v>82</v>
      </c>
      <c r="BK1541" s="186">
        <f>ROUND(I1541*H1541,2)</f>
        <v>0</v>
      </c>
      <c r="BL1541" s="18" t="s">
        <v>276</v>
      </c>
      <c r="BM1541" s="185" t="s">
        <v>4429</v>
      </c>
    </row>
    <row r="1542" spans="1:65" s="13" customFormat="1" x14ac:dyDescent="0.2">
      <c r="B1542" s="192"/>
      <c r="C1542" s="193"/>
      <c r="D1542" s="187" t="s">
        <v>181</v>
      </c>
      <c r="E1542" s="194" t="s">
        <v>19</v>
      </c>
      <c r="F1542" s="195" t="s">
        <v>4430</v>
      </c>
      <c r="G1542" s="193"/>
      <c r="H1542" s="196">
        <v>34.85</v>
      </c>
      <c r="I1542" s="197"/>
      <c r="J1542" s="193"/>
      <c r="K1542" s="193"/>
      <c r="L1542" s="198"/>
      <c r="M1542" s="199"/>
      <c r="N1542" s="200"/>
      <c r="O1542" s="200"/>
      <c r="P1542" s="200"/>
      <c r="Q1542" s="200"/>
      <c r="R1542" s="200"/>
      <c r="S1542" s="200"/>
      <c r="T1542" s="201"/>
      <c r="AT1542" s="202" t="s">
        <v>181</v>
      </c>
      <c r="AU1542" s="202" t="s">
        <v>84</v>
      </c>
      <c r="AV1542" s="13" t="s">
        <v>84</v>
      </c>
      <c r="AW1542" s="13" t="s">
        <v>35</v>
      </c>
      <c r="AX1542" s="13" t="s">
        <v>74</v>
      </c>
      <c r="AY1542" s="202" t="s">
        <v>170</v>
      </c>
    </row>
    <row r="1543" spans="1:65" s="2" customFormat="1" ht="24" x14ac:dyDescent="0.2">
      <c r="A1543" s="35"/>
      <c r="B1543" s="36"/>
      <c r="C1543" s="174" t="s">
        <v>2838</v>
      </c>
      <c r="D1543" s="174" t="s">
        <v>172</v>
      </c>
      <c r="E1543" s="175" t="s">
        <v>4431</v>
      </c>
      <c r="F1543" s="176" t="s">
        <v>4432</v>
      </c>
      <c r="G1543" s="177" t="s">
        <v>1153</v>
      </c>
      <c r="H1543" s="224"/>
      <c r="I1543" s="179"/>
      <c r="J1543" s="180">
        <f>ROUND(I1543*H1543,2)</f>
        <v>0</v>
      </c>
      <c r="K1543" s="176" t="s">
        <v>176</v>
      </c>
      <c r="L1543" s="40"/>
      <c r="M1543" s="181" t="s">
        <v>19</v>
      </c>
      <c r="N1543" s="182" t="s">
        <v>45</v>
      </c>
      <c r="O1543" s="65"/>
      <c r="P1543" s="183">
        <f>O1543*H1543</f>
        <v>0</v>
      </c>
      <c r="Q1543" s="183">
        <v>0</v>
      </c>
      <c r="R1543" s="183">
        <f>Q1543*H1543</f>
        <v>0</v>
      </c>
      <c r="S1543" s="183">
        <v>0</v>
      </c>
      <c r="T1543" s="184">
        <f>S1543*H1543</f>
        <v>0</v>
      </c>
      <c r="U1543" s="35"/>
      <c r="V1543" s="35"/>
      <c r="W1543" s="35"/>
      <c r="X1543" s="35"/>
      <c r="Y1543" s="35"/>
      <c r="Z1543" s="35"/>
      <c r="AA1543" s="35"/>
      <c r="AB1543" s="35"/>
      <c r="AC1543" s="35"/>
      <c r="AD1543" s="35"/>
      <c r="AE1543" s="35"/>
      <c r="AR1543" s="185" t="s">
        <v>276</v>
      </c>
      <c r="AT1543" s="185" t="s">
        <v>172</v>
      </c>
      <c r="AU1543" s="185" t="s">
        <v>84</v>
      </c>
      <c r="AY1543" s="18" t="s">
        <v>170</v>
      </c>
      <c r="BE1543" s="186">
        <f>IF(N1543="základní",J1543,0)</f>
        <v>0</v>
      </c>
      <c r="BF1543" s="186">
        <f>IF(N1543="snížená",J1543,0)</f>
        <v>0</v>
      </c>
      <c r="BG1543" s="186">
        <f>IF(N1543="zákl. přenesená",J1543,0)</f>
        <v>0</v>
      </c>
      <c r="BH1543" s="186">
        <f>IF(N1543="sníž. přenesená",J1543,0)</f>
        <v>0</v>
      </c>
      <c r="BI1543" s="186">
        <f>IF(N1543="nulová",J1543,0)</f>
        <v>0</v>
      </c>
      <c r="BJ1543" s="18" t="s">
        <v>82</v>
      </c>
      <c r="BK1543" s="186">
        <f>ROUND(I1543*H1543,2)</f>
        <v>0</v>
      </c>
      <c r="BL1543" s="18" t="s">
        <v>276</v>
      </c>
      <c r="BM1543" s="185" t="s">
        <v>4433</v>
      </c>
    </row>
    <row r="1544" spans="1:65" s="2" customFormat="1" ht="78" x14ac:dyDescent="0.2">
      <c r="A1544" s="35"/>
      <c r="B1544" s="36"/>
      <c r="C1544" s="37"/>
      <c r="D1544" s="187" t="s">
        <v>179</v>
      </c>
      <c r="E1544" s="37"/>
      <c r="F1544" s="188" t="s">
        <v>2701</v>
      </c>
      <c r="G1544" s="37"/>
      <c r="H1544" s="37"/>
      <c r="I1544" s="189"/>
      <c r="J1544" s="37"/>
      <c r="K1544" s="37"/>
      <c r="L1544" s="40"/>
      <c r="M1544" s="190"/>
      <c r="N1544" s="191"/>
      <c r="O1544" s="65"/>
      <c r="P1544" s="65"/>
      <c r="Q1544" s="65"/>
      <c r="R1544" s="65"/>
      <c r="S1544" s="65"/>
      <c r="T1544" s="66"/>
      <c r="U1544" s="35"/>
      <c r="V1544" s="35"/>
      <c r="W1544" s="35"/>
      <c r="X1544" s="35"/>
      <c r="Y1544" s="35"/>
      <c r="Z1544" s="35"/>
      <c r="AA1544" s="35"/>
      <c r="AB1544" s="35"/>
      <c r="AC1544" s="35"/>
      <c r="AD1544" s="35"/>
      <c r="AE1544" s="35"/>
      <c r="AT1544" s="18" t="s">
        <v>179</v>
      </c>
      <c r="AU1544" s="18" t="s">
        <v>84</v>
      </c>
    </row>
    <row r="1545" spans="1:65" s="12" customFormat="1" ht="22.9" customHeight="1" x14ac:dyDescent="0.2">
      <c r="B1545" s="158"/>
      <c r="C1545" s="159"/>
      <c r="D1545" s="160" t="s">
        <v>73</v>
      </c>
      <c r="E1545" s="172" t="s">
        <v>4434</v>
      </c>
      <c r="F1545" s="172" t="s">
        <v>4435</v>
      </c>
      <c r="G1545" s="159"/>
      <c r="H1545" s="159"/>
      <c r="I1545" s="162"/>
      <c r="J1545" s="173">
        <f>BK1545</f>
        <v>0</v>
      </c>
      <c r="K1545" s="159"/>
      <c r="L1545" s="164"/>
      <c r="M1545" s="165"/>
      <c r="N1545" s="166"/>
      <c r="O1545" s="166"/>
      <c r="P1545" s="167">
        <f>SUM(P1546:P1560)</f>
        <v>0</v>
      </c>
      <c r="Q1545" s="166"/>
      <c r="R1545" s="167">
        <f>SUM(R1546:R1560)</f>
        <v>8.6541839999999995E-2</v>
      </c>
      <c r="S1545" s="166"/>
      <c r="T1545" s="168">
        <f>SUM(T1546:T1560)</f>
        <v>0</v>
      </c>
      <c r="AR1545" s="169" t="s">
        <v>84</v>
      </c>
      <c r="AT1545" s="170" t="s">
        <v>73</v>
      </c>
      <c r="AU1545" s="170" t="s">
        <v>82</v>
      </c>
      <c r="AY1545" s="169" t="s">
        <v>170</v>
      </c>
      <c r="BK1545" s="171">
        <f>SUM(BK1546:BK1560)</f>
        <v>0</v>
      </c>
    </row>
    <row r="1546" spans="1:65" s="2" customFormat="1" ht="21.75" customHeight="1" x14ac:dyDescent="0.2">
      <c r="A1546" s="35"/>
      <c r="B1546" s="36"/>
      <c r="C1546" s="174" t="s">
        <v>2843</v>
      </c>
      <c r="D1546" s="174" t="s">
        <v>172</v>
      </c>
      <c r="E1546" s="175" t="s">
        <v>4436</v>
      </c>
      <c r="F1546" s="176" t="s">
        <v>4437</v>
      </c>
      <c r="G1546" s="177" t="s">
        <v>248</v>
      </c>
      <c r="H1546" s="178">
        <v>68.683999999999997</v>
      </c>
      <c r="I1546" s="179"/>
      <c r="J1546" s="180">
        <f>ROUND(I1546*H1546,2)</f>
        <v>0</v>
      </c>
      <c r="K1546" s="176" t="s">
        <v>176</v>
      </c>
      <c r="L1546" s="40"/>
      <c r="M1546" s="181" t="s">
        <v>19</v>
      </c>
      <c r="N1546" s="182" t="s">
        <v>45</v>
      </c>
      <c r="O1546" s="65"/>
      <c r="P1546" s="183">
        <f>O1546*H1546</f>
        <v>0</v>
      </c>
      <c r="Q1546" s="183">
        <v>1.2600000000000001E-3</v>
      </c>
      <c r="R1546" s="183">
        <f>Q1546*H1546</f>
        <v>8.6541839999999995E-2</v>
      </c>
      <c r="S1546" s="183">
        <v>0</v>
      </c>
      <c r="T1546" s="184">
        <f>S1546*H1546</f>
        <v>0</v>
      </c>
      <c r="U1546" s="35"/>
      <c r="V1546" s="35"/>
      <c r="W1546" s="35"/>
      <c r="X1546" s="35"/>
      <c r="Y1546" s="35"/>
      <c r="Z1546" s="35"/>
      <c r="AA1546" s="35"/>
      <c r="AB1546" s="35"/>
      <c r="AC1546" s="35"/>
      <c r="AD1546" s="35"/>
      <c r="AE1546" s="35"/>
      <c r="AR1546" s="185" t="s">
        <v>276</v>
      </c>
      <c r="AT1546" s="185" t="s">
        <v>172</v>
      </c>
      <c r="AU1546" s="185" t="s">
        <v>84</v>
      </c>
      <c r="AY1546" s="18" t="s">
        <v>170</v>
      </c>
      <c r="BE1546" s="186">
        <f>IF(N1546="základní",J1546,0)</f>
        <v>0</v>
      </c>
      <c r="BF1546" s="186">
        <f>IF(N1546="snížená",J1546,0)</f>
        <v>0</v>
      </c>
      <c r="BG1546" s="186">
        <f>IF(N1546="zákl. přenesená",J1546,0)</f>
        <v>0</v>
      </c>
      <c r="BH1546" s="186">
        <f>IF(N1546="sníž. přenesená",J1546,0)</f>
        <v>0</v>
      </c>
      <c r="BI1546" s="186">
        <f>IF(N1546="nulová",J1546,0)</f>
        <v>0</v>
      </c>
      <c r="BJ1546" s="18" t="s">
        <v>82</v>
      </c>
      <c r="BK1546" s="186">
        <f>ROUND(I1546*H1546,2)</f>
        <v>0</v>
      </c>
      <c r="BL1546" s="18" t="s">
        <v>276</v>
      </c>
      <c r="BM1546" s="185" t="s">
        <v>4438</v>
      </c>
    </row>
    <row r="1547" spans="1:65" s="13" customFormat="1" x14ac:dyDescent="0.2">
      <c r="B1547" s="192"/>
      <c r="C1547" s="193"/>
      <c r="D1547" s="187" t="s">
        <v>181</v>
      </c>
      <c r="E1547" s="194" t="s">
        <v>19</v>
      </c>
      <c r="F1547" s="195" t="s">
        <v>4439</v>
      </c>
      <c r="G1547" s="193"/>
      <c r="H1547" s="196">
        <v>1.44</v>
      </c>
      <c r="I1547" s="197"/>
      <c r="J1547" s="193"/>
      <c r="K1547" s="193"/>
      <c r="L1547" s="198"/>
      <c r="M1547" s="199"/>
      <c r="N1547" s="200"/>
      <c r="O1547" s="200"/>
      <c r="P1547" s="200"/>
      <c r="Q1547" s="200"/>
      <c r="R1547" s="200"/>
      <c r="S1547" s="200"/>
      <c r="T1547" s="201"/>
      <c r="AT1547" s="202" t="s">
        <v>181</v>
      </c>
      <c r="AU1547" s="202" t="s">
        <v>84</v>
      </c>
      <c r="AV1547" s="13" t="s">
        <v>84</v>
      </c>
      <c r="AW1547" s="13" t="s">
        <v>35</v>
      </c>
      <c r="AX1547" s="13" t="s">
        <v>74</v>
      </c>
      <c r="AY1547" s="202" t="s">
        <v>170</v>
      </c>
    </row>
    <row r="1548" spans="1:65" s="13" customFormat="1" x14ac:dyDescent="0.2">
      <c r="B1548" s="192"/>
      <c r="C1548" s="193"/>
      <c r="D1548" s="187" t="s">
        <v>181</v>
      </c>
      <c r="E1548" s="194" t="s">
        <v>19</v>
      </c>
      <c r="F1548" s="195" t="s">
        <v>4440</v>
      </c>
      <c r="G1548" s="193"/>
      <c r="H1548" s="196">
        <v>2.04</v>
      </c>
      <c r="I1548" s="197"/>
      <c r="J1548" s="193"/>
      <c r="K1548" s="193"/>
      <c r="L1548" s="198"/>
      <c r="M1548" s="199"/>
      <c r="N1548" s="200"/>
      <c r="O1548" s="200"/>
      <c r="P1548" s="200"/>
      <c r="Q1548" s="200"/>
      <c r="R1548" s="200"/>
      <c r="S1548" s="200"/>
      <c r="T1548" s="201"/>
      <c r="AT1548" s="202" t="s">
        <v>181</v>
      </c>
      <c r="AU1548" s="202" t="s">
        <v>84</v>
      </c>
      <c r="AV1548" s="13" t="s">
        <v>84</v>
      </c>
      <c r="AW1548" s="13" t="s">
        <v>35</v>
      </c>
      <c r="AX1548" s="13" t="s">
        <v>74</v>
      </c>
      <c r="AY1548" s="202" t="s">
        <v>170</v>
      </c>
    </row>
    <row r="1549" spans="1:65" s="13" customFormat="1" x14ac:dyDescent="0.2">
      <c r="B1549" s="192"/>
      <c r="C1549" s="193"/>
      <c r="D1549" s="187" t="s">
        <v>181</v>
      </c>
      <c r="E1549" s="194" t="s">
        <v>19</v>
      </c>
      <c r="F1549" s="195" t="s">
        <v>4441</v>
      </c>
      <c r="G1549" s="193"/>
      <c r="H1549" s="196">
        <v>4.5449999999999999</v>
      </c>
      <c r="I1549" s="197"/>
      <c r="J1549" s="193"/>
      <c r="K1549" s="193"/>
      <c r="L1549" s="198"/>
      <c r="M1549" s="199"/>
      <c r="N1549" s="200"/>
      <c r="O1549" s="200"/>
      <c r="P1549" s="200"/>
      <c r="Q1549" s="200"/>
      <c r="R1549" s="200"/>
      <c r="S1549" s="200"/>
      <c r="T1549" s="201"/>
      <c r="AT1549" s="202" t="s">
        <v>181</v>
      </c>
      <c r="AU1549" s="202" t="s">
        <v>84</v>
      </c>
      <c r="AV1549" s="13" t="s">
        <v>84</v>
      </c>
      <c r="AW1549" s="13" t="s">
        <v>35</v>
      </c>
      <c r="AX1549" s="13" t="s">
        <v>74</v>
      </c>
      <c r="AY1549" s="202" t="s">
        <v>170</v>
      </c>
    </row>
    <row r="1550" spans="1:65" s="13" customFormat="1" x14ac:dyDescent="0.2">
      <c r="B1550" s="192"/>
      <c r="C1550" s="193"/>
      <c r="D1550" s="187" t="s">
        <v>181</v>
      </c>
      <c r="E1550" s="194" t="s">
        <v>19</v>
      </c>
      <c r="F1550" s="195" t="s">
        <v>4442</v>
      </c>
      <c r="G1550" s="193"/>
      <c r="H1550" s="196">
        <v>2.2429999999999999</v>
      </c>
      <c r="I1550" s="197"/>
      <c r="J1550" s="193"/>
      <c r="K1550" s="193"/>
      <c r="L1550" s="198"/>
      <c r="M1550" s="199"/>
      <c r="N1550" s="200"/>
      <c r="O1550" s="200"/>
      <c r="P1550" s="200"/>
      <c r="Q1550" s="200"/>
      <c r="R1550" s="200"/>
      <c r="S1550" s="200"/>
      <c r="T1550" s="201"/>
      <c r="AT1550" s="202" t="s">
        <v>181</v>
      </c>
      <c r="AU1550" s="202" t="s">
        <v>84</v>
      </c>
      <c r="AV1550" s="13" t="s">
        <v>84</v>
      </c>
      <c r="AW1550" s="13" t="s">
        <v>35</v>
      </c>
      <c r="AX1550" s="13" t="s">
        <v>74</v>
      </c>
      <c r="AY1550" s="202" t="s">
        <v>170</v>
      </c>
    </row>
    <row r="1551" spans="1:65" s="13" customFormat="1" x14ac:dyDescent="0.2">
      <c r="B1551" s="192"/>
      <c r="C1551" s="193"/>
      <c r="D1551" s="187" t="s">
        <v>181</v>
      </c>
      <c r="E1551" s="194" t="s">
        <v>19</v>
      </c>
      <c r="F1551" s="195" t="s">
        <v>4443</v>
      </c>
      <c r="G1551" s="193"/>
      <c r="H1551" s="196">
        <v>3.2709999999999999</v>
      </c>
      <c r="I1551" s="197"/>
      <c r="J1551" s="193"/>
      <c r="K1551" s="193"/>
      <c r="L1551" s="198"/>
      <c r="M1551" s="199"/>
      <c r="N1551" s="200"/>
      <c r="O1551" s="200"/>
      <c r="P1551" s="200"/>
      <c r="Q1551" s="200"/>
      <c r="R1551" s="200"/>
      <c r="S1551" s="200"/>
      <c r="T1551" s="201"/>
      <c r="AT1551" s="202" t="s">
        <v>181</v>
      </c>
      <c r="AU1551" s="202" t="s">
        <v>84</v>
      </c>
      <c r="AV1551" s="13" t="s">
        <v>84</v>
      </c>
      <c r="AW1551" s="13" t="s">
        <v>35</v>
      </c>
      <c r="AX1551" s="13" t="s">
        <v>74</v>
      </c>
      <c r="AY1551" s="202" t="s">
        <v>170</v>
      </c>
    </row>
    <row r="1552" spans="1:65" s="13" customFormat="1" x14ac:dyDescent="0.2">
      <c r="B1552" s="192"/>
      <c r="C1552" s="193"/>
      <c r="D1552" s="187" t="s">
        <v>181</v>
      </c>
      <c r="E1552" s="194" t="s">
        <v>19</v>
      </c>
      <c r="F1552" s="195" t="s">
        <v>4444</v>
      </c>
      <c r="G1552" s="193"/>
      <c r="H1552" s="196">
        <v>3.7730000000000001</v>
      </c>
      <c r="I1552" s="197"/>
      <c r="J1552" s="193"/>
      <c r="K1552" s="193"/>
      <c r="L1552" s="198"/>
      <c r="M1552" s="199"/>
      <c r="N1552" s="200"/>
      <c r="O1552" s="200"/>
      <c r="P1552" s="200"/>
      <c r="Q1552" s="200"/>
      <c r="R1552" s="200"/>
      <c r="S1552" s="200"/>
      <c r="T1552" s="201"/>
      <c r="AT1552" s="202" t="s">
        <v>181</v>
      </c>
      <c r="AU1552" s="202" t="s">
        <v>84</v>
      </c>
      <c r="AV1552" s="13" t="s">
        <v>84</v>
      </c>
      <c r="AW1552" s="13" t="s">
        <v>35</v>
      </c>
      <c r="AX1552" s="13" t="s">
        <v>74</v>
      </c>
      <c r="AY1552" s="202" t="s">
        <v>170</v>
      </c>
    </row>
    <row r="1553" spans="1:65" s="13" customFormat="1" x14ac:dyDescent="0.2">
      <c r="B1553" s="192"/>
      <c r="C1553" s="193"/>
      <c r="D1553" s="187" t="s">
        <v>181</v>
      </c>
      <c r="E1553" s="194" t="s">
        <v>19</v>
      </c>
      <c r="F1553" s="195" t="s">
        <v>4445</v>
      </c>
      <c r="G1553" s="193"/>
      <c r="H1553" s="196">
        <v>3.18</v>
      </c>
      <c r="I1553" s="197"/>
      <c r="J1553" s="193"/>
      <c r="K1553" s="193"/>
      <c r="L1553" s="198"/>
      <c r="M1553" s="199"/>
      <c r="N1553" s="200"/>
      <c r="O1553" s="200"/>
      <c r="P1553" s="200"/>
      <c r="Q1553" s="200"/>
      <c r="R1553" s="200"/>
      <c r="S1553" s="200"/>
      <c r="T1553" s="201"/>
      <c r="AT1553" s="202" t="s">
        <v>181</v>
      </c>
      <c r="AU1553" s="202" t="s">
        <v>84</v>
      </c>
      <c r="AV1553" s="13" t="s">
        <v>84</v>
      </c>
      <c r="AW1553" s="13" t="s">
        <v>35</v>
      </c>
      <c r="AX1553" s="13" t="s">
        <v>74</v>
      </c>
      <c r="AY1553" s="202" t="s">
        <v>170</v>
      </c>
    </row>
    <row r="1554" spans="1:65" s="13" customFormat="1" x14ac:dyDescent="0.2">
      <c r="B1554" s="192"/>
      <c r="C1554" s="193"/>
      <c r="D1554" s="187" t="s">
        <v>181</v>
      </c>
      <c r="E1554" s="194" t="s">
        <v>19</v>
      </c>
      <c r="F1554" s="195" t="s">
        <v>4446</v>
      </c>
      <c r="G1554" s="193"/>
      <c r="H1554" s="196">
        <v>13.224</v>
      </c>
      <c r="I1554" s="197"/>
      <c r="J1554" s="193"/>
      <c r="K1554" s="193"/>
      <c r="L1554" s="198"/>
      <c r="M1554" s="199"/>
      <c r="N1554" s="200"/>
      <c r="O1554" s="200"/>
      <c r="P1554" s="200"/>
      <c r="Q1554" s="200"/>
      <c r="R1554" s="200"/>
      <c r="S1554" s="200"/>
      <c r="T1554" s="201"/>
      <c r="AT1554" s="202" t="s">
        <v>181</v>
      </c>
      <c r="AU1554" s="202" t="s">
        <v>84</v>
      </c>
      <c r="AV1554" s="13" t="s">
        <v>84</v>
      </c>
      <c r="AW1554" s="13" t="s">
        <v>35</v>
      </c>
      <c r="AX1554" s="13" t="s">
        <v>74</v>
      </c>
      <c r="AY1554" s="202" t="s">
        <v>170</v>
      </c>
    </row>
    <row r="1555" spans="1:65" s="13" customFormat="1" x14ac:dyDescent="0.2">
      <c r="B1555" s="192"/>
      <c r="C1555" s="193"/>
      <c r="D1555" s="187" t="s">
        <v>181</v>
      </c>
      <c r="E1555" s="194" t="s">
        <v>19</v>
      </c>
      <c r="F1555" s="195" t="s">
        <v>4447</v>
      </c>
      <c r="G1555" s="193"/>
      <c r="H1555" s="196">
        <v>2.722</v>
      </c>
      <c r="I1555" s="197"/>
      <c r="J1555" s="193"/>
      <c r="K1555" s="193"/>
      <c r="L1555" s="198"/>
      <c r="M1555" s="199"/>
      <c r="N1555" s="200"/>
      <c r="O1555" s="200"/>
      <c r="P1555" s="200"/>
      <c r="Q1555" s="200"/>
      <c r="R1555" s="200"/>
      <c r="S1555" s="200"/>
      <c r="T1555" s="201"/>
      <c r="AT1555" s="202" t="s">
        <v>181</v>
      </c>
      <c r="AU1555" s="202" t="s">
        <v>84</v>
      </c>
      <c r="AV1555" s="13" t="s">
        <v>84</v>
      </c>
      <c r="AW1555" s="13" t="s">
        <v>35</v>
      </c>
      <c r="AX1555" s="13" t="s">
        <v>74</v>
      </c>
      <c r="AY1555" s="202" t="s">
        <v>170</v>
      </c>
    </row>
    <row r="1556" spans="1:65" s="13" customFormat="1" x14ac:dyDescent="0.2">
      <c r="B1556" s="192"/>
      <c r="C1556" s="193"/>
      <c r="D1556" s="187" t="s">
        <v>181</v>
      </c>
      <c r="E1556" s="194" t="s">
        <v>19</v>
      </c>
      <c r="F1556" s="195" t="s">
        <v>4448</v>
      </c>
      <c r="G1556" s="193"/>
      <c r="H1556" s="196">
        <v>1.1519999999999999</v>
      </c>
      <c r="I1556" s="197"/>
      <c r="J1556" s="193"/>
      <c r="K1556" s="193"/>
      <c r="L1556" s="198"/>
      <c r="M1556" s="199"/>
      <c r="N1556" s="200"/>
      <c r="O1556" s="200"/>
      <c r="P1556" s="200"/>
      <c r="Q1556" s="200"/>
      <c r="R1556" s="200"/>
      <c r="S1556" s="200"/>
      <c r="T1556" s="201"/>
      <c r="AT1556" s="202" t="s">
        <v>181</v>
      </c>
      <c r="AU1556" s="202" t="s">
        <v>84</v>
      </c>
      <c r="AV1556" s="13" t="s">
        <v>84</v>
      </c>
      <c r="AW1556" s="13" t="s">
        <v>35</v>
      </c>
      <c r="AX1556" s="13" t="s">
        <v>74</v>
      </c>
      <c r="AY1556" s="202" t="s">
        <v>170</v>
      </c>
    </row>
    <row r="1557" spans="1:65" s="13" customFormat="1" x14ac:dyDescent="0.2">
      <c r="B1557" s="192"/>
      <c r="C1557" s="193"/>
      <c r="D1557" s="187" t="s">
        <v>181</v>
      </c>
      <c r="E1557" s="194" t="s">
        <v>19</v>
      </c>
      <c r="F1557" s="195" t="s">
        <v>4449</v>
      </c>
      <c r="G1557" s="193"/>
      <c r="H1557" s="196">
        <v>1.4319999999999999</v>
      </c>
      <c r="I1557" s="197"/>
      <c r="J1557" s="193"/>
      <c r="K1557" s="193"/>
      <c r="L1557" s="198"/>
      <c r="M1557" s="199"/>
      <c r="N1557" s="200"/>
      <c r="O1557" s="200"/>
      <c r="P1557" s="200"/>
      <c r="Q1557" s="200"/>
      <c r="R1557" s="200"/>
      <c r="S1557" s="200"/>
      <c r="T1557" s="201"/>
      <c r="AT1557" s="202" t="s">
        <v>181</v>
      </c>
      <c r="AU1557" s="202" t="s">
        <v>84</v>
      </c>
      <c r="AV1557" s="13" t="s">
        <v>84</v>
      </c>
      <c r="AW1557" s="13" t="s">
        <v>35</v>
      </c>
      <c r="AX1557" s="13" t="s">
        <v>74</v>
      </c>
      <c r="AY1557" s="202" t="s">
        <v>170</v>
      </c>
    </row>
    <row r="1558" spans="1:65" s="13" customFormat="1" x14ac:dyDescent="0.2">
      <c r="B1558" s="192"/>
      <c r="C1558" s="193"/>
      <c r="D1558" s="187" t="s">
        <v>181</v>
      </c>
      <c r="E1558" s="194" t="s">
        <v>19</v>
      </c>
      <c r="F1558" s="195" t="s">
        <v>4450</v>
      </c>
      <c r="G1558" s="193"/>
      <c r="H1558" s="196">
        <v>8.1</v>
      </c>
      <c r="I1558" s="197"/>
      <c r="J1558" s="193"/>
      <c r="K1558" s="193"/>
      <c r="L1558" s="198"/>
      <c r="M1558" s="199"/>
      <c r="N1558" s="200"/>
      <c r="O1558" s="200"/>
      <c r="P1558" s="200"/>
      <c r="Q1558" s="200"/>
      <c r="R1558" s="200"/>
      <c r="S1558" s="200"/>
      <c r="T1558" s="201"/>
      <c r="AT1558" s="202" t="s">
        <v>181</v>
      </c>
      <c r="AU1558" s="202" t="s">
        <v>84</v>
      </c>
      <c r="AV1558" s="13" t="s">
        <v>84</v>
      </c>
      <c r="AW1558" s="13" t="s">
        <v>35</v>
      </c>
      <c r="AX1558" s="13" t="s">
        <v>74</v>
      </c>
      <c r="AY1558" s="202" t="s">
        <v>170</v>
      </c>
    </row>
    <row r="1559" spans="1:65" s="13" customFormat="1" x14ac:dyDescent="0.2">
      <c r="B1559" s="192"/>
      <c r="C1559" s="193"/>
      <c r="D1559" s="187" t="s">
        <v>181</v>
      </c>
      <c r="E1559" s="194" t="s">
        <v>19</v>
      </c>
      <c r="F1559" s="195" t="s">
        <v>4451</v>
      </c>
      <c r="G1559" s="193"/>
      <c r="H1559" s="196">
        <v>4.0220000000000002</v>
      </c>
      <c r="I1559" s="197"/>
      <c r="J1559" s="193"/>
      <c r="K1559" s="193"/>
      <c r="L1559" s="198"/>
      <c r="M1559" s="199"/>
      <c r="N1559" s="200"/>
      <c r="O1559" s="200"/>
      <c r="P1559" s="200"/>
      <c r="Q1559" s="200"/>
      <c r="R1559" s="200"/>
      <c r="S1559" s="200"/>
      <c r="T1559" s="201"/>
      <c r="AT1559" s="202" t="s">
        <v>181</v>
      </c>
      <c r="AU1559" s="202" t="s">
        <v>84</v>
      </c>
      <c r="AV1559" s="13" t="s">
        <v>84</v>
      </c>
      <c r="AW1559" s="13" t="s">
        <v>35</v>
      </c>
      <c r="AX1559" s="13" t="s">
        <v>74</v>
      </c>
      <c r="AY1559" s="202" t="s">
        <v>170</v>
      </c>
    </row>
    <row r="1560" spans="1:65" s="13" customFormat="1" x14ac:dyDescent="0.2">
      <c r="B1560" s="192"/>
      <c r="C1560" s="193"/>
      <c r="D1560" s="187" t="s">
        <v>181</v>
      </c>
      <c r="E1560" s="194" t="s">
        <v>19</v>
      </c>
      <c r="F1560" s="195" t="s">
        <v>4452</v>
      </c>
      <c r="G1560" s="193"/>
      <c r="H1560" s="196">
        <v>17.54</v>
      </c>
      <c r="I1560" s="197"/>
      <c r="J1560" s="193"/>
      <c r="K1560" s="193"/>
      <c r="L1560" s="198"/>
      <c r="M1560" s="199"/>
      <c r="N1560" s="200"/>
      <c r="O1560" s="200"/>
      <c r="P1560" s="200"/>
      <c r="Q1560" s="200"/>
      <c r="R1560" s="200"/>
      <c r="S1560" s="200"/>
      <c r="T1560" s="201"/>
      <c r="AT1560" s="202" t="s">
        <v>181</v>
      </c>
      <c r="AU1560" s="202" t="s">
        <v>84</v>
      </c>
      <c r="AV1560" s="13" t="s">
        <v>84</v>
      </c>
      <c r="AW1560" s="13" t="s">
        <v>35</v>
      </c>
      <c r="AX1560" s="13" t="s">
        <v>74</v>
      </c>
      <c r="AY1560" s="202" t="s">
        <v>170</v>
      </c>
    </row>
    <row r="1561" spans="1:65" s="12" customFormat="1" ht="25.9" customHeight="1" x14ac:dyDescent="0.2">
      <c r="B1561" s="158"/>
      <c r="C1561" s="159"/>
      <c r="D1561" s="160" t="s">
        <v>73</v>
      </c>
      <c r="E1561" s="161" t="s">
        <v>3019</v>
      </c>
      <c r="F1561" s="161" t="s">
        <v>3019</v>
      </c>
      <c r="G1561" s="159"/>
      <c r="H1561" s="159"/>
      <c r="I1561" s="162"/>
      <c r="J1561" s="163">
        <f>BK1561</f>
        <v>0</v>
      </c>
      <c r="K1561" s="159"/>
      <c r="L1561" s="164"/>
      <c r="M1561" s="165"/>
      <c r="N1561" s="166"/>
      <c r="O1561" s="166"/>
      <c r="P1561" s="167">
        <f>P1562</f>
        <v>0</v>
      </c>
      <c r="Q1561" s="166"/>
      <c r="R1561" s="167">
        <f>R1562</f>
        <v>0</v>
      </c>
      <c r="S1561" s="166"/>
      <c r="T1561" s="168">
        <f>T1562</f>
        <v>0</v>
      </c>
      <c r="AR1561" s="169" t="s">
        <v>177</v>
      </c>
      <c r="AT1561" s="170" t="s">
        <v>73</v>
      </c>
      <c r="AU1561" s="170" t="s">
        <v>74</v>
      </c>
      <c r="AY1561" s="169" t="s">
        <v>170</v>
      </c>
      <c r="BK1561" s="171">
        <f>BK1562</f>
        <v>0</v>
      </c>
    </row>
    <row r="1562" spans="1:65" s="12" customFormat="1" ht="22.9" customHeight="1" x14ac:dyDescent="0.2">
      <c r="B1562" s="158"/>
      <c r="C1562" s="159"/>
      <c r="D1562" s="160" t="s">
        <v>73</v>
      </c>
      <c r="E1562" s="172" t="s">
        <v>4453</v>
      </c>
      <c r="F1562" s="172" t="s">
        <v>4454</v>
      </c>
      <c r="G1562" s="159"/>
      <c r="H1562" s="159"/>
      <c r="I1562" s="162"/>
      <c r="J1562" s="173">
        <f>BK1562</f>
        <v>0</v>
      </c>
      <c r="K1562" s="159"/>
      <c r="L1562" s="164"/>
      <c r="M1562" s="165"/>
      <c r="N1562" s="166"/>
      <c r="O1562" s="166"/>
      <c r="P1562" s="167">
        <f>SUM(P1563:P1593)</f>
        <v>0</v>
      </c>
      <c r="Q1562" s="166"/>
      <c r="R1562" s="167">
        <f>SUM(R1563:R1593)</f>
        <v>0</v>
      </c>
      <c r="S1562" s="166"/>
      <c r="T1562" s="168">
        <f>SUM(T1563:T1593)</f>
        <v>0</v>
      </c>
      <c r="AR1562" s="169" t="s">
        <v>177</v>
      </c>
      <c r="AT1562" s="170" t="s">
        <v>73</v>
      </c>
      <c r="AU1562" s="170" t="s">
        <v>82</v>
      </c>
      <c r="AY1562" s="169" t="s">
        <v>170</v>
      </c>
      <c r="BK1562" s="171">
        <f>SUM(BK1563:BK1593)</f>
        <v>0</v>
      </c>
    </row>
    <row r="1563" spans="1:65" s="2" customFormat="1" ht="24.2" customHeight="1" x14ac:dyDescent="0.2">
      <c r="A1563" s="35"/>
      <c r="B1563" s="36"/>
      <c r="C1563" s="174" t="s">
        <v>2847</v>
      </c>
      <c r="D1563" s="174" t="s">
        <v>172</v>
      </c>
      <c r="E1563" s="175" t="s">
        <v>4455</v>
      </c>
      <c r="F1563" s="176" t="s">
        <v>4456</v>
      </c>
      <c r="G1563" s="177" t="s">
        <v>439</v>
      </c>
      <c r="H1563" s="178">
        <v>2</v>
      </c>
      <c r="I1563" s="179"/>
      <c r="J1563" s="180">
        <f>ROUND(I1563*H1563,2)</f>
        <v>0</v>
      </c>
      <c r="K1563" s="176" t="s">
        <v>19</v>
      </c>
      <c r="L1563" s="40"/>
      <c r="M1563" s="181" t="s">
        <v>19</v>
      </c>
      <c r="N1563" s="182" t="s">
        <v>45</v>
      </c>
      <c r="O1563" s="65"/>
      <c r="P1563" s="183">
        <f>O1563*H1563</f>
        <v>0</v>
      </c>
      <c r="Q1563" s="183">
        <v>0</v>
      </c>
      <c r="R1563" s="183">
        <f>Q1563*H1563</f>
        <v>0</v>
      </c>
      <c r="S1563" s="183">
        <v>0</v>
      </c>
      <c r="T1563" s="184">
        <f>S1563*H1563</f>
        <v>0</v>
      </c>
      <c r="U1563" s="35"/>
      <c r="V1563" s="35"/>
      <c r="W1563" s="35"/>
      <c r="X1563" s="35"/>
      <c r="Y1563" s="35"/>
      <c r="Z1563" s="35"/>
      <c r="AA1563" s="35"/>
      <c r="AB1563" s="35"/>
      <c r="AC1563" s="35"/>
      <c r="AD1563" s="35"/>
      <c r="AE1563" s="35"/>
      <c r="AR1563" s="185" t="s">
        <v>3075</v>
      </c>
      <c r="AT1563" s="185" t="s">
        <v>172</v>
      </c>
      <c r="AU1563" s="185" t="s">
        <v>84</v>
      </c>
      <c r="AY1563" s="18" t="s">
        <v>170</v>
      </c>
      <c r="BE1563" s="186">
        <f>IF(N1563="základní",J1563,0)</f>
        <v>0</v>
      </c>
      <c r="BF1563" s="186">
        <f>IF(N1563="snížená",J1563,0)</f>
        <v>0</v>
      </c>
      <c r="BG1563" s="186">
        <f>IF(N1563="zákl. přenesená",J1563,0)</f>
        <v>0</v>
      </c>
      <c r="BH1563" s="186">
        <f>IF(N1563="sníž. přenesená",J1563,0)</f>
        <v>0</v>
      </c>
      <c r="BI1563" s="186">
        <f>IF(N1563="nulová",J1563,0)</f>
        <v>0</v>
      </c>
      <c r="BJ1563" s="18" t="s">
        <v>82</v>
      </c>
      <c r="BK1563" s="186">
        <f>ROUND(I1563*H1563,2)</f>
        <v>0</v>
      </c>
      <c r="BL1563" s="18" t="s">
        <v>3075</v>
      </c>
      <c r="BM1563" s="185" t="s">
        <v>4457</v>
      </c>
    </row>
    <row r="1564" spans="1:65" s="13" customFormat="1" x14ac:dyDescent="0.2">
      <c r="B1564" s="192"/>
      <c r="C1564" s="193"/>
      <c r="D1564" s="187" t="s">
        <v>181</v>
      </c>
      <c r="E1564" s="194" t="s">
        <v>19</v>
      </c>
      <c r="F1564" s="195" t="s">
        <v>4458</v>
      </c>
      <c r="G1564" s="193"/>
      <c r="H1564" s="196">
        <v>2</v>
      </c>
      <c r="I1564" s="197"/>
      <c r="J1564" s="193"/>
      <c r="K1564" s="193"/>
      <c r="L1564" s="198"/>
      <c r="M1564" s="199"/>
      <c r="N1564" s="200"/>
      <c r="O1564" s="200"/>
      <c r="P1564" s="200"/>
      <c r="Q1564" s="200"/>
      <c r="R1564" s="200"/>
      <c r="S1564" s="200"/>
      <c r="T1564" s="201"/>
      <c r="AT1564" s="202" t="s">
        <v>181</v>
      </c>
      <c r="AU1564" s="202" t="s">
        <v>84</v>
      </c>
      <c r="AV1564" s="13" t="s">
        <v>84</v>
      </c>
      <c r="AW1564" s="13" t="s">
        <v>35</v>
      </c>
      <c r="AX1564" s="13" t="s">
        <v>74</v>
      </c>
      <c r="AY1564" s="202" t="s">
        <v>170</v>
      </c>
    </row>
    <row r="1565" spans="1:65" s="2" customFormat="1" ht="24.2" customHeight="1" x14ac:dyDescent="0.2">
      <c r="A1565" s="35"/>
      <c r="B1565" s="36"/>
      <c r="C1565" s="174" t="s">
        <v>2852</v>
      </c>
      <c r="D1565" s="174" t="s">
        <v>172</v>
      </c>
      <c r="E1565" s="175" t="s">
        <v>4459</v>
      </c>
      <c r="F1565" s="176" t="s">
        <v>4460</v>
      </c>
      <c r="G1565" s="177" t="s">
        <v>439</v>
      </c>
      <c r="H1565" s="178">
        <v>16</v>
      </c>
      <c r="I1565" s="179"/>
      <c r="J1565" s="180">
        <f>ROUND(I1565*H1565,2)</f>
        <v>0</v>
      </c>
      <c r="K1565" s="176" t="s">
        <v>19</v>
      </c>
      <c r="L1565" s="40"/>
      <c r="M1565" s="181" t="s">
        <v>19</v>
      </c>
      <c r="N1565" s="182" t="s">
        <v>45</v>
      </c>
      <c r="O1565" s="65"/>
      <c r="P1565" s="183">
        <f>O1565*H1565</f>
        <v>0</v>
      </c>
      <c r="Q1565" s="183">
        <v>0</v>
      </c>
      <c r="R1565" s="183">
        <f>Q1565*H1565</f>
        <v>0</v>
      </c>
      <c r="S1565" s="183">
        <v>0</v>
      </c>
      <c r="T1565" s="184">
        <f>S1565*H1565</f>
        <v>0</v>
      </c>
      <c r="U1565" s="35"/>
      <c r="V1565" s="35"/>
      <c r="W1565" s="35"/>
      <c r="X1565" s="35"/>
      <c r="Y1565" s="35"/>
      <c r="Z1565" s="35"/>
      <c r="AA1565" s="35"/>
      <c r="AB1565" s="35"/>
      <c r="AC1565" s="35"/>
      <c r="AD1565" s="35"/>
      <c r="AE1565" s="35"/>
      <c r="AR1565" s="185" t="s">
        <v>3075</v>
      </c>
      <c r="AT1565" s="185" t="s">
        <v>172</v>
      </c>
      <c r="AU1565" s="185" t="s">
        <v>84</v>
      </c>
      <c r="AY1565" s="18" t="s">
        <v>170</v>
      </c>
      <c r="BE1565" s="186">
        <f>IF(N1565="základní",J1565,0)</f>
        <v>0</v>
      </c>
      <c r="BF1565" s="186">
        <f>IF(N1565="snížená",J1565,0)</f>
        <v>0</v>
      </c>
      <c r="BG1565" s="186">
        <f>IF(N1565="zákl. přenesená",J1565,0)</f>
        <v>0</v>
      </c>
      <c r="BH1565" s="186">
        <f>IF(N1565="sníž. přenesená",J1565,0)</f>
        <v>0</v>
      </c>
      <c r="BI1565" s="186">
        <f>IF(N1565="nulová",J1565,0)</f>
        <v>0</v>
      </c>
      <c r="BJ1565" s="18" t="s">
        <v>82</v>
      </c>
      <c r="BK1565" s="186">
        <f>ROUND(I1565*H1565,2)</f>
        <v>0</v>
      </c>
      <c r="BL1565" s="18" t="s">
        <v>3075</v>
      </c>
      <c r="BM1565" s="185" t="s">
        <v>4461</v>
      </c>
    </row>
    <row r="1566" spans="1:65" s="13" customFormat="1" x14ac:dyDescent="0.2">
      <c r="B1566" s="192"/>
      <c r="C1566" s="193"/>
      <c r="D1566" s="187" t="s">
        <v>181</v>
      </c>
      <c r="E1566" s="194" t="s">
        <v>19</v>
      </c>
      <c r="F1566" s="195" t="s">
        <v>4462</v>
      </c>
      <c r="G1566" s="193"/>
      <c r="H1566" s="196">
        <v>16</v>
      </c>
      <c r="I1566" s="197"/>
      <c r="J1566" s="193"/>
      <c r="K1566" s="193"/>
      <c r="L1566" s="198"/>
      <c r="M1566" s="199"/>
      <c r="N1566" s="200"/>
      <c r="O1566" s="200"/>
      <c r="P1566" s="200"/>
      <c r="Q1566" s="200"/>
      <c r="R1566" s="200"/>
      <c r="S1566" s="200"/>
      <c r="T1566" s="201"/>
      <c r="AT1566" s="202" t="s">
        <v>181</v>
      </c>
      <c r="AU1566" s="202" t="s">
        <v>84</v>
      </c>
      <c r="AV1566" s="13" t="s">
        <v>84</v>
      </c>
      <c r="AW1566" s="13" t="s">
        <v>35</v>
      </c>
      <c r="AX1566" s="13" t="s">
        <v>74</v>
      </c>
      <c r="AY1566" s="202" t="s">
        <v>170</v>
      </c>
    </row>
    <row r="1567" spans="1:65" s="2" customFormat="1" ht="24.2" customHeight="1" x14ac:dyDescent="0.2">
      <c r="A1567" s="35"/>
      <c r="B1567" s="36"/>
      <c r="C1567" s="174" t="s">
        <v>2865</v>
      </c>
      <c r="D1567" s="174" t="s">
        <v>172</v>
      </c>
      <c r="E1567" s="175" t="s">
        <v>4463</v>
      </c>
      <c r="F1567" s="176" t="s">
        <v>4464</v>
      </c>
      <c r="G1567" s="177" t="s">
        <v>439</v>
      </c>
      <c r="H1567" s="178">
        <v>1</v>
      </c>
      <c r="I1567" s="179"/>
      <c r="J1567" s="180">
        <f>ROUND(I1567*H1567,2)</f>
        <v>0</v>
      </c>
      <c r="K1567" s="176" t="s">
        <v>19</v>
      </c>
      <c r="L1567" s="40"/>
      <c r="M1567" s="181" t="s">
        <v>19</v>
      </c>
      <c r="N1567" s="182" t="s">
        <v>45</v>
      </c>
      <c r="O1567" s="65"/>
      <c r="P1567" s="183">
        <f>O1567*H1567</f>
        <v>0</v>
      </c>
      <c r="Q1567" s="183">
        <v>0</v>
      </c>
      <c r="R1567" s="183">
        <f>Q1567*H1567</f>
        <v>0</v>
      </c>
      <c r="S1567" s="183">
        <v>0</v>
      </c>
      <c r="T1567" s="184">
        <f>S1567*H1567</f>
        <v>0</v>
      </c>
      <c r="U1567" s="35"/>
      <c r="V1567" s="35"/>
      <c r="W1567" s="35"/>
      <c r="X1567" s="35"/>
      <c r="Y1567" s="35"/>
      <c r="Z1567" s="35"/>
      <c r="AA1567" s="35"/>
      <c r="AB1567" s="35"/>
      <c r="AC1567" s="35"/>
      <c r="AD1567" s="35"/>
      <c r="AE1567" s="35"/>
      <c r="AR1567" s="185" t="s">
        <v>3075</v>
      </c>
      <c r="AT1567" s="185" t="s">
        <v>172</v>
      </c>
      <c r="AU1567" s="185" t="s">
        <v>84</v>
      </c>
      <c r="AY1567" s="18" t="s">
        <v>170</v>
      </c>
      <c r="BE1567" s="186">
        <f>IF(N1567="základní",J1567,0)</f>
        <v>0</v>
      </c>
      <c r="BF1567" s="186">
        <f>IF(N1567="snížená",J1567,0)</f>
        <v>0</v>
      </c>
      <c r="BG1567" s="186">
        <f>IF(N1567="zákl. přenesená",J1567,0)</f>
        <v>0</v>
      </c>
      <c r="BH1567" s="186">
        <f>IF(N1567="sníž. přenesená",J1567,0)</f>
        <v>0</v>
      </c>
      <c r="BI1567" s="186">
        <f>IF(N1567="nulová",J1567,0)</f>
        <v>0</v>
      </c>
      <c r="BJ1567" s="18" t="s">
        <v>82</v>
      </c>
      <c r="BK1567" s="186">
        <f>ROUND(I1567*H1567,2)</f>
        <v>0</v>
      </c>
      <c r="BL1567" s="18" t="s">
        <v>3075</v>
      </c>
      <c r="BM1567" s="185" t="s">
        <v>4465</v>
      </c>
    </row>
    <row r="1568" spans="1:65" s="2" customFormat="1" ht="19.5" x14ac:dyDescent="0.2">
      <c r="A1568" s="35"/>
      <c r="B1568" s="36"/>
      <c r="C1568" s="37"/>
      <c r="D1568" s="187" t="s">
        <v>3584</v>
      </c>
      <c r="E1568" s="37"/>
      <c r="F1568" s="188" t="s">
        <v>4466</v>
      </c>
      <c r="G1568" s="37"/>
      <c r="H1568" s="37"/>
      <c r="I1568" s="189"/>
      <c r="J1568" s="37"/>
      <c r="K1568" s="37"/>
      <c r="L1568" s="40"/>
      <c r="M1568" s="190"/>
      <c r="N1568" s="191"/>
      <c r="O1568" s="65"/>
      <c r="P1568" s="65"/>
      <c r="Q1568" s="65"/>
      <c r="R1568" s="65"/>
      <c r="S1568" s="65"/>
      <c r="T1568" s="66"/>
      <c r="U1568" s="35"/>
      <c r="V1568" s="35"/>
      <c r="W1568" s="35"/>
      <c r="X1568" s="35"/>
      <c r="Y1568" s="35"/>
      <c r="Z1568" s="35"/>
      <c r="AA1568" s="35"/>
      <c r="AB1568" s="35"/>
      <c r="AC1568" s="35"/>
      <c r="AD1568" s="35"/>
      <c r="AE1568" s="35"/>
      <c r="AT1568" s="18" t="s">
        <v>3584</v>
      </c>
      <c r="AU1568" s="18" t="s">
        <v>84</v>
      </c>
    </row>
    <row r="1569" spans="1:65" s="13" customFormat="1" x14ac:dyDescent="0.2">
      <c r="B1569" s="192"/>
      <c r="C1569" s="193"/>
      <c r="D1569" s="187" t="s">
        <v>181</v>
      </c>
      <c r="E1569" s="194" t="s">
        <v>19</v>
      </c>
      <c r="F1569" s="195" t="s">
        <v>4467</v>
      </c>
      <c r="G1569" s="193"/>
      <c r="H1569" s="196">
        <v>1</v>
      </c>
      <c r="I1569" s="197"/>
      <c r="J1569" s="193"/>
      <c r="K1569" s="193"/>
      <c r="L1569" s="198"/>
      <c r="M1569" s="199"/>
      <c r="N1569" s="200"/>
      <c r="O1569" s="200"/>
      <c r="P1569" s="200"/>
      <c r="Q1569" s="200"/>
      <c r="R1569" s="200"/>
      <c r="S1569" s="200"/>
      <c r="T1569" s="201"/>
      <c r="AT1569" s="202" t="s">
        <v>181</v>
      </c>
      <c r="AU1569" s="202" t="s">
        <v>84</v>
      </c>
      <c r="AV1569" s="13" t="s">
        <v>84</v>
      </c>
      <c r="AW1569" s="13" t="s">
        <v>35</v>
      </c>
      <c r="AX1569" s="13" t="s">
        <v>74</v>
      </c>
      <c r="AY1569" s="202" t="s">
        <v>170</v>
      </c>
    </row>
    <row r="1570" spans="1:65" s="2" customFormat="1" ht="24.2" customHeight="1" x14ac:dyDescent="0.2">
      <c r="A1570" s="35"/>
      <c r="B1570" s="36"/>
      <c r="C1570" s="174" t="s">
        <v>2869</v>
      </c>
      <c r="D1570" s="174" t="s">
        <v>172</v>
      </c>
      <c r="E1570" s="175" t="s">
        <v>4468</v>
      </c>
      <c r="F1570" s="176" t="s">
        <v>4469</v>
      </c>
      <c r="G1570" s="177" t="s">
        <v>439</v>
      </c>
      <c r="H1570" s="178">
        <v>1</v>
      </c>
      <c r="I1570" s="179"/>
      <c r="J1570" s="180">
        <f>ROUND(I1570*H1570,2)</f>
        <v>0</v>
      </c>
      <c r="K1570" s="176" t="s">
        <v>19</v>
      </c>
      <c r="L1570" s="40"/>
      <c r="M1570" s="181" t="s">
        <v>19</v>
      </c>
      <c r="N1570" s="182" t="s">
        <v>45</v>
      </c>
      <c r="O1570" s="65"/>
      <c r="P1570" s="183">
        <f>O1570*H1570</f>
        <v>0</v>
      </c>
      <c r="Q1570" s="183">
        <v>0</v>
      </c>
      <c r="R1570" s="183">
        <f>Q1570*H1570</f>
        <v>0</v>
      </c>
      <c r="S1570" s="183">
        <v>0</v>
      </c>
      <c r="T1570" s="184">
        <f>S1570*H1570</f>
        <v>0</v>
      </c>
      <c r="U1570" s="35"/>
      <c r="V1570" s="35"/>
      <c r="W1570" s="35"/>
      <c r="X1570" s="35"/>
      <c r="Y1570" s="35"/>
      <c r="Z1570" s="35"/>
      <c r="AA1570" s="35"/>
      <c r="AB1570" s="35"/>
      <c r="AC1570" s="35"/>
      <c r="AD1570" s="35"/>
      <c r="AE1570" s="35"/>
      <c r="AR1570" s="185" t="s">
        <v>3075</v>
      </c>
      <c r="AT1570" s="185" t="s">
        <v>172</v>
      </c>
      <c r="AU1570" s="185" t="s">
        <v>84</v>
      </c>
      <c r="AY1570" s="18" t="s">
        <v>170</v>
      </c>
      <c r="BE1570" s="186">
        <f>IF(N1570="základní",J1570,0)</f>
        <v>0</v>
      </c>
      <c r="BF1570" s="186">
        <f>IF(N1570="snížená",J1570,0)</f>
        <v>0</v>
      </c>
      <c r="BG1570" s="186">
        <f>IF(N1570="zákl. přenesená",J1570,0)</f>
        <v>0</v>
      </c>
      <c r="BH1570" s="186">
        <f>IF(N1570="sníž. přenesená",J1570,0)</f>
        <v>0</v>
      </c>
      <c r="BI1570" s="186">
        <f>IF(N1570="nulová",J1570,0)</f>
        <v>0</v>
      </c>
      <c r="BJ1570" s="18" t="s">
        <v>82</v>
      </c>
      <c r="BK1570" s="186">
        <f>ROUND(I1570*H1570,2)</f>
        <v>0</v>
      </c>
      <c r="BL1570" s="18" t="s">
        <v>3075</v>
      </c>
      <c r="BM1570" s="185" t="s">
        <v>4470</v>
      </c>
    </row>
    <row r="1571" spans="1:65" s="2" customFormat="1" ht="19.5" x14ac:dyDescent="0.2">
      <c r="A1571" s="35"/>
      <c r="B1571" s="36"/>
      <c r="C1571" s="37"/>
      <c r="D1571" s="187" t="s">
        <v>3584</v>
      </c>
      <c r="E1571" s="37"/>
      <c r="F1571" s="188" t="s">
        <v>4466</v>
      </c>
      <c r="G1571" s="37"/>
      <c r="H1571" s="37"/>
      <c r="I1571" s="189"/>
      <c r="J1571" s="37"/>
      <c r="K1571" s="37"/>
      <c r="L1571" s="40"/>
      <c r="M1571" s="190"/>
      <c r="N1571" s="191"/>
      <c r="O1571" s="65"/>
      <c r="P1571" s="65"/>
      <c r="Q1571" s="65"/>
      <c r="R1571" s="65"/>
      <c r="S1571" s="65"/>
      <c r="T1571" s="66"/>
      <c r="U1571" s="35"/>
      <c r="V1571" s="35"/>
      <c r="W1571" s="35"/>
      <c r="X1571" s="35"/>
      <c r="Y1571" s="35"/>
      <c r="Z1571" s="35"/>
      <c r="AA1571" s="35"/>
      <c r="AB1571" s="35"/>
      <c r="AC1571" s="35"/>
      <c r="AD1571" s="35"/>
      <c r="AE1571" s="35"/>
      <c r="AT1571" s="18" t="s">
        <v>3584</v>
      </c>
      <c r="AU1571" s="18" t="s">
        <v>84</v>
      </c>
    </row>
    <row r="1572" spans="1:65" s="13" customFormat="1" x14ac:dyDescent="0.2">
      <c r="B1572" s="192"/>
      <c r="C1572" s="193"/>
      <c r="D1572" s="187" t="s">
        <v>181</v>
      </c>
      <c r="E1572" s="194" t="s">
        <v>19</v>
      </c>
      <c r="F1572" s="195" t="s">
        <v>4467</v>
      </c>
      <c r="G1572" s="193"/>
      <c r="H1572" s="196">
        <v>1</v>
      </c>
      <c r="I1572" s="197"/>
      <c r="J1572" s="193"/>
      <c r="K1572" s="193"/>
      <c r="L1572" s="198"/>
      <c r="M1572" s="199"/>
      <c r="N1572" s="200"/>
      <c r="O1572" s="200"/>
      <c r="P1572" s="200"/>
      <c r="Q1572" s="200"/>
      <c r="R1572" s="200"/>
      <c r="S1572" s="200"/>
      <c r="T1572" s="201"/>
      <c r="AT1572" s="202" t="s">
        <v>181</v>
      </c>
      <c r="AU1572" s="202" t="s">
        <v>84</v>
      </c>
      <c r="AV1572" s="13" t="s">
        <v>84</v>
      </c>
      <c r="AW1572" s="13" t="s">
        <v>35</v>
      </c>
      <c r="AX1572" s="13" t="s">
        <v>74</v>
      </c>
      <c r="AY1572" s="202" t="s">
        <v>170</v>
      </c>
    </row>
    <row r="1573" spans="1:65" s="2" customFormat="1" ht="24.2" customHeight="1" x14ac:dyDescent="0.2">
      <c r="A1573" s="35"/>
      <c r="B1573" s="36"/>
      <c r="C1573" s="174" t="s">
        <v>2874</v>
      </c>
      <c r="D1573" s="174" t="s">
        <v>172</v>
      </c>
      <c r="E1573" s="175" t="s">
        <v>4471</v>
      </c>
      <c r="F1573" s="176" t="s">
        <v>4472</v>
      </c>
      <c r="G1573" s="177" t="s">
        <v>439</v>
      </c>
      <c r="H1573" s="178">
        <v>1</v>
      </c>
      <c r="I1573" s="179"/>
      <c r="J1573" s="180">
        <f>ROUND(I1573*H1573,2)</f>
        <v>0</v>
      </c>
      <c r="K1573" s="176" t="s">
        <v>19</v>
      </c>
      <c r="L1573" s="40"/>
      <c r="M1573" s="181" t="s">
        <v>19</v>
      </c>
      <c r="N1573" s="182" t="s">
        <v>45</v>
      </c>
      <c r="O1573" s="65"/>
      <c r="P1573" s="183">
        <f>O1573*H1573</f>
        <v>0</v>
      </c>
      <c r="Q1573" s="183">
        <v>0</v>
      </c>
      <c r="R1573" s="183">
        <f>Q1573*H1573</f>
        <v>0</v>
      </c>
      <c r="S1573" s="183">
        <v>0</v>
      </c>
      <c r="T1573" s="184">
        <f>S1573*H1573</f>
        <v>0</v>
      </c>
      <c r="U1573" s="35"/>
      <c r="V1573" s="35"/>
      <c r="W1573" s="35"/>
      <c r="X1573" s="35"/>
      <c r="Y1573" s="35"/>
      <c r="Z1573" s="35"/>
      <c r="AA1573" s="35"/>
      <c r="AB1573" s="35"/>
      <c r="AC1573" s="35"/>
      <c r="AD1573" s="35"/>
      <c r="AE1573" s="35"/>
      <c r="AR1573" s="185" t="s">
        <v>3075</v>
      </c>
      <c r="AT1573" s="185" t="s">
        <v>172</v>
      </c>
      <c r="AU1573" s="185" t="s">
        <v>84</v>
      </c>
      <c r="AY1573" s="18" t="s">
        <v>170</v>
      </c>
      <c r="BE1573" s="186">
        <f>IF(N1573="základní",J1573,0)</f>
        <v>0</v>
      </c>
      <c r="BF1573" s="186">
        <f>IF(N1573="snížená",J1573,0)</f>
        <v>0</v>
      </c>
      <c r="BG1573" s="186">
        <f>IF(N1573="zákl. přenesená",J1573,0)</f>
        <v>0</v>
      </c>
      <c r="BH1573" s="186">
        <f>IF(N1573="sníž. přenesená",J1573,0)</f>
        <v>0</v>
      </c>
      <c r="BI1573" s="186">
        <f>IF(N1573="nulová",J1573,0)</f>
        <v>0</v>
      </c>
      <c r="BJ1573" s="18" t="s">
        <v>82</v>
      </c>
      <c r="BK1573" s="186">
        <f>ROUND(I1573*H1573,2)</f>
        <v>0</v>
      </c>
      <c r="BL1573" s="18" t="s">
        <v>3075</v>
      </c>
      <c r="BM1573" s="185" t="s">
        <v>4473</v>
      </c>
    </row>
    <row r="1574" spans="1:65" s="2" customFormat="1" ht="19.5" x14ac:dyDescent="0.2">
      <c r="A1574" s="35"/>
      <c r="B1574" s="36"/>
      <c r="C1574" s="37"/>
      <c r="D1574" s="187" t="s">
        <v>3584</v>
      </c>
      <c r="E1574" s="37"/>
      <c r="F1574" s="188" t="s">
        <v>4466</v>
      </c>
      <c r="G1574" s="37"/>
      <c r="H1574" s="37"/>
      <c r="I1574" s="189"/>
      <c r="J1574" s="37"/>
      <c r="K1574" s="37"/>
      <c r="L1574" s="40"/>
      <c r="M1574" s="190"/>
      <c r="N1574" s="191"/>
      <c r="O1574" s="65"/>
      <c r="P1574" s="65"/>
      <c r="Q1574" s="65"/>
      <c r="R1574" s="65"/>
      <c r="S1574" s="65"/>
      <c r="T1574" s="66"/>
      <c r="U1574" s="35"/>
      <c r="V1574" s="35"/>
      <c r="W1574" s="35"/>
      <c r="X1574" s="35"/>
      <c r="Y1574" s="35"/>
      <c r="Z1574" s="35"/>
      <c r="AA1574" s="35"/>
      <c r="AB1574" s="35"/>
      <c r="AC1574" s="35"/>
      <c r="AD1574" s="35"/>
      <c r="AE1574" s="35"/>
      <c r="AT1574" s="18" t="s">
        <v>3584</v>
      </c>
      <c r="AU1574" s="18" t="s">
        <v>84</v>
      </c>
    </row>
    <row r="1575" spans="1:65" s="13" customFormat="1" x14ac:dyDescent="0.2">
      <c r="B1575" s="192"/>
      <c r="C1575" s="193"/>
      <c r="D1575" s="187" t="s">
        <v>181</v>
      </c>
      <c r="E1575" s="194" t="s">
        <v>19</v>
      </c>
      <c r="F1575" s="195" t="s">
        <v>4467</v>
      </c>
      <c r="G1575" s="193"/>
      <c r="H1575" s="196">
        <v>1</v>
      </c>
      <c r="I1575" s="197"/>
      <c r="J1575" s="193"/>
      <c r="K1575" s="193"/>
      <c r="L1575" s="198"/>
      <c r="M1575" s="199"/>
      <c r="N1575" s="200"/>
      <c r="O1575" s="200"/>
      <c r="P1575" s="200"/>
      <c r="Q1575" s="200"/>
      <c r="R1575" s="200"/>
      <c r="S1575" s="200"/>
      <c r="T1575" s="201"/>
      <c r="AT1575" s="202" t="s">
        <v>181</v>
      </c>
      <c r="AU1575" s="202" t="s">
        <v>84</v>
      </c>
      <c r="AV1575" s="13" t="s">
        <v>84</v>
      </c>
      <c r="AW1575" s="13" t="s">
        <v>35</v>
      </c>
      <c r="AX1575" s="13" t="s">
        <v>74</v>
      </c>
      <c r="AY1575" s="202" t="s">
        <v>170</v>
      </c>
    </row>
    <row r="1576" spans="1:65" s="2" customFormat="1" ht="24.2" customHeight="1" x14ac:dyDescent="0.2">
      <c r="A1576" s="35"/>
      <c r="B1576" s="36"/>
      <c r="C1576" s="174" t="s">
        <v>2878</v>
      </c>
      <c r="D1576" s="174" t="s">
        <v>172</v>
      </c>
      <c r="E1576" s="175" t="s">
        <v>4474</v>
      </c>
      <c r="F1576" s="176" t="s">
        <v>4475</v>
      </c>
      <c r="G1576" s="177" t="s">
        <v>439</v>
      </c>
      <c r="H1576" s="178">
        <v>1</v>
      </c>
      <c r="I1576" s="179"/>
      <c r="J1576" s="180">
        <f>ROUND(I1576*H1576,2)</f>
        <v>0</v>
      </c>
      <c r="K1576" s="176" t="s">
        <v>19</v>
      </c>
      <c r="L1576" s="40"/>
      <c r="M1576" s="181" t="s">
        <v>19</v>
      </c>
      <c r="N1576" s="182" t="s">
        <v>45</v>
      </c>
      <c r="O1576" s="65"/>
      <c r="P1576" s="183">
        <f>O1576*H1576</f>
        <v>0</v>
      </c>
      <c r="Q1576" s="183">
        <v>0</v>
      </c>
      <c r="R1576" s="183">
        <f>Q1576*H1576</f>
        <v>0</v>
      </c>
      <c r="S1576" s="183">
        <v>0</v>
      </c>
      <c r="T1576" s="184">
        <f>S1576*H1576</f>
        <v>0</v>
      </c>
      <c r="U1576" s="35"/>
      <c r="V1576" s="35"/>
      <c r="W1576" s="35"/>
      <c r="X1576" s="35"/>
      <c r="Y1576" s="35"/>
      <c r="Z1576" s="35"/>
      <c r="AA1576" s="35"/>
      <c r="AB1576" s="35"/>
      <c r="AC1576" s="35"/>
      <c r="AD1576" s="35"/>
      <c r="AE1576" s="35"/>
      <c r="AR1576" s="185" t="s">
        <v>3075</v>
      </c>
      <c r="AT1576" s="185" t="s">
        <v>172</v>
      </c>
      <c r="AU1576" s="185" t="s">
        <v>84</v>
      </c>
      <c r="AY1576" s="18" t="s">
        <v>170</v>
      </c>
      <c r="BE1576" s="186">
        <f>IF(N1576="základní",J1576,0)</f>
        <v>0</v>
      </c>
      <c r="BF1576" s="186">
        <f>IF(N1576="snížená",J1576,0)</f>
        <v>0</v>
      </c>
      <c r="BG1576" s="186">
        <f>IF(N1576="zákl. přenesená",J1576,0)</f>
        <v>0</v>
      </c>
      <c r="BH1576" s="186">
        <f>IF(N1576="sníž. přenesená",J1576,0)</f>
        <v>0</v>
      </c>
      <c r="BI1576" s="186">
        <f>IF(N1576="nulová",J1576,0)</f>
        <v>0</v>
      </c>
      <c r="BJ1576" s="18" t="s">
        <v>82</v>
      </c>
      <c r="BK1576" s="186">
        <f>ROUND(I1576*H1576,2)</f>
        <v>0</v>
      </c>
      <c r="BL1576" s="18" t="s">
        <v>3075</v>
      </c>
      <c r="BM1576" s="185" t="s">
        <v>4476</v>
      </c>
    </row>
    <row r="1577" spans="1:65" s="2" customFormat="1" ht="19.5" x14ac:dyDescent="0.2">
      <c r="A1577" s="35"/>
      <c r="B1577" s="36"/>
      <c r="C1577" s="37"/>
      <c r="D1577" s="187" t="s">
        <v>3584</v>
      </c>
      <c r="E1577" s="37"/>
      <c r="F1577" s="188" t="s">
        <v>4466</v>
      </c>
      <c r="G1577" s="37"/>
      <c r="H1577" s="37"/>
      <c r="I1577" s="189"/>
      <c r="J1577" s="37"/>
      <c r="K1577" s="37"/>
      <c r="L1577" s="40"/>
      <c r="M1577" s="190"/>
      <c r="N1577" s="191"/>
      <c r="O1577" s="65"/>
      <c r="P1577" s="65"/>
      <c r="Q1577" s="65"/>
      <c r="R1577" s="65"/>
      <c r="S1577" s="65"/>
      <c r="T1577" s="66"/>
      <c r="U1577" s="35"/>
      <c r="V1577" s="35"/>
      <c r="W1577" s="35"/>
      <c r="X1577" s="35"/>
      <c r="Y1577" s="35"/>
      <c r="Z1577" s="35"/>
      <c r="AA1577" s="35"/>
      <c r="AB1577" s="35"/>
      <c r="AC1577" s="35"/>
      <c r="AD1577" s="35"/>
      <c r="AE1577" s="35"/>
      <c r="AT1577" s="18" t="s">
        <v>3584</v>
      </c>
      <c r="AU1577" s="18" t="s">
        <v>84</v>
      </c>
    </row>
    <row r="1578" spans="1:65" s="13" customFormat="1" x14ac:dyDescent="0.2">
      <c r="B1578" s="192"/>
      <c r="C1578" s="193"/>
      <c r="D1578" s="187" t="s">
        <v>181</v>
      </c>
      <c r="E1578" s="194" t="s">
        <v>19</v>
      </c>
      <c r="F1578" s="195" t="s">
        <v>4467</v>
      </c>
      <c r="G1578" s="193"/>
      <c r="H1578" s="196">
        <v>1</v>
      </c>
      <c r="I1578" s="197"/>
      <c r="J1578" s="193"/>
      <c r="K1578" s="193"/>
      <c r="L1578" s="198"/>
      <c r="M1578" s="199"/>
      <c r="N1578" s="200"/>
      <c r="O1578" s="200"/>
      <c r="P1578" s="200"/>
      <c r="Q1578" s="200"/>
      <c r="R1578" s="200"/>
      <c r="S1578" s="200"/>
      <c r="T1578" s="201"/>
      <c r="AT1578" s="202" t="s">
        <v>181</v>
      </c>
      <c r="AU1578" s="202" t="s">
        <v>84</v>
      </c>
      <c r="AV1578" s="13" t="s">
        <v>84</v>
      </c>
      <c r="AW1578" s="13" t="s">
        <v>35</v>
      </c>
      <c r="AX1578" s="13" t="s">
        <v>74</v>
      </c>
      <c r="AY1578" s="202" t="s">
        <v>170</v>
      </c>
    </row>
    <row r="1579" spans="1:65" s="2" customFormat="1" ht="24.2" customHeight="1" x14ac:dyDescent="0.2">
      <c r="A1579" s="35"/>
      <c r="B1579" s="36"/>
      <c r="C1579" s="174" t="s">
        <v>2884</v>
      </c>
      <c r="D1579" s="174" t="s">
        <v>172</v>
      </c>
      <c r="E1579" s="175" t="s">
        <v>4477</v>
      </c>
      <c r="F1579" s="176" t="s">
        <v>4478</v>
      </c>
      <c r="G1579" s="177" t="s">
        <v>439</v>
      </c>
      <c r="H1579" s="178">
        <v>1</v>
      </c>
      <c r="I1579" s="179"/>
      <c r="J1579" s="180">
        <f>ROUND(I1579*H1579,2)</f>
        <v>0</v>
      </c>
      <c r="K1579" s="176" t="s">
        <v>19</v>
      </c>
      <c r="L1579" s="40"/>
      <c r="M1579" s="181" t="s">
        <v>19</v>
      </c>
      <c r="N1579" s="182" t="s">
        <v>45</v>
      </c>
      <c r="O1579" s="65"/>
      <c r="P1579" s="183">
        <f>O1579*H1579</f>
        <v>0</v>
      </c>
      <c r="Q1579" s="183">
        <v>0</v>
      </c>
      <c r="R1579" s="183">
        <f>Q1579*H1579</f>
        <v>0</v>
      </c>
      <c r="S1579" s="183">
        <v>0</v>
      </c>
      <c r="T1579" s="184">
        <f>S1579*H1579</f>
        <v>0</v>
      </c>
      <c r="U1579" s="35"/>
      <c r="V1579" s="35"/>
      <c r="W1579" s="35"/>
      <c r="X1579" s="35"/>
      <c r="Y1579" s="35"/>
      <c r="Z1579" s="35"/>
      <c r="AA1579" s="35"/>
      <c r="AB1579" s="35"/>
      <c r="AC1579" s="35"/>
      <c r="AD1579" s="35"/>
      <c r="AE1579" s="35"/>
      <c r="AR1579" s="185" t="s">
        <v>3075</v>
      </c>
      <c r="AT1579" s="185" t="s">
        <v>172</v>
      </c>
      <c r="AU1579" s="185" t="s">
        <v>84</v>
      </c>
      <c r="AY1579" s="18" t="s">
        <v>170</v>
      </c>
      <c r="BE1579" s="186">
        <f>IF(N1579="základní",J1579,0)</f>
        <v>0</v>
      </c>
      <c r="BF1579" s="186">
        <f>IF(N1579="snížená",J1579,0)</f>
        <v>0</v>
      </c>
      <c r="BG1579" s="186">
        <f>IF(N1579="zákl. přenesená",J1579,0)</f>
        <v>0</v>
      </c>
      <c r="BH1579" s="186">
        <f>IF(N1579="sníž. přenesená",J1579,0)</f>
        <v>0</v>
      </c>
      <c r="BI1579" s="186">
        <f>IF(N1579="nulová",J1579,0)</f>
        <v>0</v>
      </c>
      <c r="BJ1579" s="18" t="s">
        <v>82</v>
      </c>
      <c r="BK1579" s="186">
        <f>ROUND(I1579*H1579,2)</f>
        <v>0</v>
      </c>
      <c r="BL1579" s="18" t="s">
        <v>3075</v>
      </c>
      <c r="BM1579" s="185" t="s">
        <v>4479</v>
      </c>
    </row>
    <row r="1580" spans="1:65" s="2" customFormat="1" ht="19.5" x14ac:dyDescent="0.2">
      <c r="A1580" s="35"/>
      <c r="B1580" s="36"/>
      <c r="C1580" s="37"/>
      <c r="D1580" s="187" t="s">
        <v>3584</v>
      </c>
      <c r="E1580" s="37"/>
      <c r="F1580" s="188" t="s">
        <v>4466</v>
      </c>
      <c r="G1580" s="37"/>
      <c r="H1580" s="37"/>
      <c r="I1580" s="189"/>
      <c r="J1580" s="37"/>
      <c r="K1580" s="37"/>
      <c r="L1580" s="40"/>
      <c r="M1580" s="190"/>
      <c r="N1580" s="191"/>
      <c r="O1580" s="65"/>
      <c r="P1580" s="65"/>
      <c r="Q1580" s="65"/>
      <c r="R1580" s="65"/>
      <c r="S1580" s="65"/>
      <c r="T1580" s="66"/>
      <c r="U1580" s="35"/>
      <c r="V1580" s="35"/>
      <c r="W1580" s="35"/>
      <c r="X1580" s="35"/>
      <c r="Y1580" s="35"/>
      <c r="Z1580" s="35"/>
      <c r="AA1580" s="35"/>
      <c r="AB1580" s="35"/>
      <c r="AC1580" s="35"/>
      <c r="AD1580" s="35"/>
      <c r="AE1580" s="35"/>
      <c r="AT1580" s="18" t="s">
        <v>3584</v>
      </c>
      <c r="AU1580" s="18" t="s">
        <v>84</v>
      </c>
    </row>
    <row r="1581" spans="1:65" s="13" customFormat="1" x14ac:dyDescent="0.2">
      <c r="B1581" s="192"/>
      <c r="C1581" s="193"/>
      <c r="D1581" s="187" t="s">
        <v>181</v>
      </c>
      <c r="E1581" s="194" t="s">
        <v>19</v>
      </c>
      <c r="F1581" s="195" t="s">
        <v>4467</v>
      </c>
      <c r="G1581" s="193"/>
      <c r="H1581" s="196">
        <v>1</v>
      </c>
      <c r="I1581" s="197"/>
      <c r="J1581" s="193"/>
      <c r="K1581" s="193"/>
      <c r="L1581" s="198"/>
      <c r="M1581" s="199"/>
      <c r="N1581" s="200"/>
      <c r="O1581" s="200"/>
      <c r="P1581" s="200"/>
      <c r="Q1581" s="200"/>
      <c r="R1581" s="200"/>
      <c r="S1581" s="200"/>
      <c r="T1581" s="201"/>
      <c r="AT1581" s="202" t="s">
        <v>181</v>
      </c>
      <c r="AU1581" s="202" t="s">
        <v>84</v>
      </c>
      <c r="AV1581" s="13" t="s">
        <v>84</v>
      </c>
      <c r="AW1581" s="13" t="s">
        <v>35</v>
      </c>
      <c r="AX1581" s="13" t="s">
        <v>74</v>
      </c>
      <c r="AY1581" s="202" t="s">
        <v>170</v>
      </c>
    </row>
    <row r="1582" spans="1:65" s="2" customFormat="1" ht="24.2" customHeight="1" x14ac:dyDescent="0.2">
      <c r="A1582" s="35"/>
      <c r="B1582" s="36"/>
      <c r="C1582" s="174" t="s">
        <v>2889</v>
      </c>
      <c r="D1582" s="174" t="s">
        <v>172</v>
      </c>
      <c r="E1582" s="175" t="s">
        <v>4480</v>
      </c>
      <c r="F1582" s="176" t="s">
        <v>4481</v>
      </c>
      <c r="G1582" s="177" t="s">
        <v>439</v>
      </c>
      <c r="H1582" s="178">
        <v>1</v>
      </c>
      <c r="I1582" s="179"/>
      <c r="J1582" s="180">
        <f>ROUND(I1582*H1582,2)</f>
        <v>0</v>
      </c>
      <c r="K1582" s="176" t="s">
        <v>19</v>
      </c>
      <c r="L1582" s="40"/>
      <c r="M1582" s="181" t="s">
        <v>19</v>
      </c>
      <c r="N1582" s="182" t="s">
        <v>45</v>
      </c>
      <c r="O1582" s="65"/>
      <c r="P1582" s="183">
        <f>O1582*H1582</f>
        <v>0</v>
      </c>
      <c r="Q1582" s="183">
        <v>0</v>
      </c>
      <c r="R1582" s="183">
        <f>Q1582*H1582</f>
        <v>0</v>
      </c>
      <c r="S1582" s="183">
        <v>0</v>
      </c>
      <c r="T1582" s="184">
        <f>S1582*H1582</f>
        <v>0</v>
      </c>
      <c r="U1582" s="35"/>
      <c r="V1582" s="35"/>
      <c r="W1582" s="35"/>
      <c r="X1582" s="35"/>
      <c r="Y1582" s="35"/>
      <c r="Z1582" s="35"/>
      <c r="AA1582" s="35"/>
      <c r="AB1582" s="35"/>
      <c r="AC1582" s="35"/>
      <c r="AD1582" s="35"/>
      <c r="AE1582" s="35"/>
      <c r="AR1582" s="185" t="s">
        <v>3075</v>
      </c>
      <c r="AT1582" s="185" t="s">
        <v>172</v>
      </c>
      <c r="AU1582" s="185" t="s">
        <v>84</v>
      </c>
      <c r="AY1582" s="18" t="s">
        <v>170</v>
      </c>
      <c r="BE1582" s="186">
        <f>IF(N1582="základní",J1582,0)</f>
        <v>0</v>
      </c>
      <c r="BF1582" s="186">
        <f>IF(N1582="snížená",J1582,0)</f>
        <v>0</v>
      </c>
      <c r="BG1582" s="186">
        <f>IF(N1582="zákl. přenesená",J1582,0)</f>
        <v>0</v>
      </c>
      <c r="BH1582" s="186">
        <f>IF(N1582="sníž. přenesená",J1582,0)</f>
        <v>0</v>
      </c>
      <c r="BI1582" s="186">
        <f>IF(N1582="nulová",J1582,0)</f>
        <v>0</v>
      </c>
      <c r="BJ1582" s="18" t="s">
        <v>82</v>
      </c>
      <c r="BK1582" s="186">
        <f>ROUND(I1582*H1582,2)</f>
        <v>0</v>
      </c>
      <c r="BL1582" s="18" t="s">
        <v>3075</v>
      </c>
      <c r="BM1582" s="185" t="s">
        <v>4482</v>
      </c>
    </row>
    <row r="1583" spans="1:65" s="2" customFormat="1" ht="19.5" x14ac:dyDescent="0.2">
      <c r="A1583" s="35"/>
      <c r="B1583" s="36"/>
      <c r="C1583" s="37"/>
      <c r="D1583" s="187" t="s">
        <v>3584</v>
      </c>
      <c r="E1583" s="37"/>
      <c r="F1583" s="188" t="s">
        <v>4466</v>
      </c>
      <c r="G1583" s="37"/>
      <c r="H1583" s="37"/>
      <c r="I1583" s="189"/>
      <c r="J1583" s="37"/>
      <c r="K1583" s="37"/>
      <c r="L1583" s="40"/>
      <c r="M1583" s="190"/>
      <c r="N1583" s="191"/>
      <c r="O1583" s="65"/>
      <c r="P1583" s="65"/>
      <c r="Q1583" s="65"/>
      <c r="R1583" s="65"/>
      <c r="S1583" s="65"/>
      <c r="T1583" s="66"/>
      <c r="U1583" s="35"/>
      <c r="V1583" s="35"/>
      <c r="W1583" s="35"/>
      <c r="X1583" s="35"/>
      <c r="Y1583" s="35"/>
      <c r="Z1583" s="35"/>
      <c r="AA1583" s="35"/>
      <c r="AB1583" s="35"/>
      <c r="AC1583" s="35"/>
      <c r="AD1583" s="35"/>
      <c r="AE1583" s="35"/>
      <c r="AT1583" s="18" t="s">
        <v>3584</v>
      </c>
      <c r="AU1583" s="18" t="s">
        <v>84</v>
      </c>
    </row>
    <row r="1584" spans="1:65" s="13" customFormat="1" x14ac:dyDescent="0.2">
      <c r="B1584" s="192"/>
      <c r="C1584" s="193"/>
      <c r="D1584" s="187" t="s">
        <v>181</v>
      </c>
      <c r="E1584" s="194" t="s">
        <v>19</v>
      </c>
      <c r="F1584" s="195" t="s">
        <v>4467</v>
      </c>
      <c r="G1584" s="193"/>
      <c r="H1584" s="196">
        <v>1</v>
      </c>
      <c r="I1584" s="197"/>
      <c r="J1584" s="193"/>
      <c r="K1584" s="193"/>
      <c r="L1584" s="198"/>
      <c r="M1584" s="199"/>
      <c r="N1584" s="200"/>
      <c r="O1584" s="200"/>
      <c r="P1584" s="200"/>
      <c r="Q1584" s="200"/>
      <c r="R1584" s="200"/>
      <c r="S1584" s="200"/>
      <c r="T1584" s="201"/>
      <c r="AT1584" s="202" t="s">
        <v>181</v>
      </c>
      <c r="AU1584" s="202" t="s">
        <v>84</v>
      </c>
      <c r="AV1584" s="13" t="s">
        <v>84</v>
      </c>
      <c r="AW1584" s="13" t="s">
        <v>35</v>
      </c>
      <c r="AX1584" s="13" t="s">
        <v>74</v>
      </c>
      <c r="AY1584" s="202" t="s">
        <v>170</v>
      </c>
    </row>
    <row r="1585" spans="1:65" s="2" customFormat="1" ht="24.2" customHeight="1" x14ac:dyDescent="0.2">
      <c r="A1585" s="35"/>
      <c r="B1585" s="36"/>
      <c r="C1585" s="174" t="s">
        <v>2894</v>
      </c>
      <c r="D1585" s="174" t="s">
        <v>172</v>
      </c>
      <c r="E1585" s="175" t="s">
        <v>4483</v>
      </c>
      <c r="F1585" s="176" t="s">
        <v>4484</v>
      </c>
      <c r="G1585" s="177" t="s">
        <v>439</v>
      </c>
      <c r="H1585" s="178">
        <v>1</v>
      </c>
      <c r="I1585" s="179"/>
      <c r="J1585" s="180">
        <f>ROUND(I1585*H1585,2)</f>
        <v>0</v>
      </c>
      <c r="K1585" s="176" t="s">
        <v>19</v>
      </c>
      <c r="L1585" s="40"/>
      <c r="M1585" s="181" t="s">
        <v>19</v>
      </c>
      <c r="N1585" s="182" t="s">
        <v>45</v>
      </c>
      <c r="O1585" s="65"/>
      <c r="P1585" s="183">
        <f>O1585*H1585</f>
        <v>0</v>
      </c>
      <c r="Q1585" s="183">
        <v>0</v>
      </c>
      <c r="R1585" s="183">
        <f>Q1585*H1585</f>
        <v>0</v>
      </c>
      <c r="S1585" s="183">
        <v>0</v>
      </c>
      <c r="T1585" s="184">
        <f>S1585*H1585</f>
        <v>0</v>
      </c>
      <c r="U1585" s="35"/>
      <c r="V1585" s="35"/>
      <c r="W1585" s="35"/>
      <c r="X1585" s="35"/>
      <c r="Y1585" s="35"/>
      <c r="Z1585" s="35"/>
      <c r="AA1585" s="35"/>
      <c r="AB1585" s="35"/>
      <c r="AC1585" s="35"/>
      <c r="AD1585" s="35"/>
      <c r="AE1585" s="35"/>
      <c r="AR1585" s="185" t="s">
        <v>3075</v>
      </c>
      <c r="AT1585" s="185" t="s">
        <v>172</v>
      </c>
      <c r="AU1585" s="185" t="s">
        <v>84</v>
      </c>
      <c r="AY1585" s="18" t="s">
        <v>170</v>
      </c>
      <c r="BE1585" s="186">
        <f>IF(N1585="základní",J1585,0)</f>
        <v>0</v>
      </c>
      <c r="BF1585" s="186">
        <f>IF(N1585="snížená",J1585,0)</f>
        <v>0</v>
      </c>
      <c r="BG1585" s="186">
        <f>IF(N1585="zákl. přenesená",J1585,0)</f>
        <v>0</v>
      </c>
      <c r="BH1585" s="186">
        <f>IF(N1585="sníž. přenesená",J1585,0)</f>
        <v>0</v>
      </c>
      <c r="BI1585" s="186">
        <f>IF(N1585="nulová",J1585,0)</f>
        <v>0</v>
      </c>
      <c r="BJ1585" s="18" t="s">
        <v>82</v>
      </c>
      <c r="BK1585" s="186">
        <f>ROUND(I1585*H1585,2)</f>
        <v>0</v>
      </c>
      <c r="BL1585" s="18" t="s">
        <v>3075</v>
      </c>
      <c r="BM1585" s="185" t="s">
        <v>4485</v>
      </c>
    </row>
    <row r="1586" spans="1:65" s="2" customFormat="1" ht="19.5" x14ac:dyDescent="0.2">
      <c r="A1586" s="35"/>
      <c r="B1586" s="36"/>
      <c r="C1586" s="37"/>
      <c r="D1586" s="187" t="s">
        <v>3584</v>
      </c>
      <c r="E1586" s="37"/>
      <c r="F1586" s="188" t="s">
        <v>4466</v>
      </c>
      <c r="G1586" s="37"/>
      <c r="H1586" s="37"/>
      <c r="I1586" s="189"/>
      <c r="J1586" s="37"/>
      <c r="K1586" s="37"/>
      <c r="L1586" s="40"/>
      <c r="M1586" s="190"/>
      <c r="N1586" s="191"/>
      <c r="O1586" s="65"/>
      <c r="P1586" s="65"/>
      <c r="Q1586" s="65"/>
      <c r="R1586" s="65"/>
      <c r="S1586" s="65"/>
      <c r="T1586" s="66"/>
      <c r="U1586" s="35"/>
      <c r="V1586" s="35"/>
      <c r="W1586" s="35"/>
      <c r="X1586" s="35"/>
      <c r="Y1586" s="35"/>
      <c r="Z1586" s="35"/>
      <c r="AA1586" s="35"/>
      <c r="AB1586" s="35"/>
      <c r="AC1586" s="35"/>
      <c r="AD1586" s="35"/>
      <c r="AE1586" s="35"/>
      <c r="AT1586" s="18" t="s">
        <v>3584</v>
      </c>
      <c r="AU1586" s="18" t="s">
        <v>84</v>
      </c>
    </row>
    <row r="1587" spans="1:65" s="13" customFormat="1" x14ac:dyDescent="0.2">
      <c r="B1587" s="192"/>
      <c r="C1587" s="193"/>
      <c r="D1587" s="187" t="s">
        <v>181</v>
      </c>
      <c r="E1587" s="194" t="s">
        <v>19</v>
      </c>
      <c r="F1587" s="195" t="s">
        <v>4467</v>
      </c>
      <c r="G1587" s="193"/>
      <c r="H1587" s="196">
        <v>1</v>
      </c>
      <c r="I1587" s="197"/>
      <c r="J1587" s="193"/>
      <c r="K1587" s="193"/>
      <c r="L1587" s="198"/>
      <c r="M1587" s="199"/>
      <c r="N1587" s="200"/>
      <c r="O1587" s="200"/>
      <c r="P1587" s="200"/>
      <c r="Q1587" s="200"/>
      <c r="R1587" s="200"/>
      <c r="S1587" s="200"/>
      <c r="T1587" s="201"/>
      <c r="AT1587" s="202" t="s">
        <v>181</v>
      </c>
      <c r="AU1587" s="202" t="s">
        <v>84</v>
      </c>
      <c r="AV1587" s="13" t="s">
        <v>84</v>
      </c>
      <c r="AW1587" s="13" t="s">
        <v>35</v>
      </c>
      <c r="AX1587" s="13" t="s">
        <v>74</v>
      </c>
      <c r="AY1587" s="202" t="s">
        <v>170</v>
      </c>
    </row>
    <row r="1588" spans="1:65" s="2" customFormat="1" ht="24.2" customHeight="1" x14ac:dyDescent="0.2">
      <c r="A1588" s="35"/>
      <c r="B1588" s="36"/>
      <c r="C1588" s="174" t="s">
        <v>2900</v>
      </c>
      <c r="D1588" s="174" t="s">
        <v>172</v>
      </c>
      <c r="E1588" s="175" t="s">
        <v>4486</v>
      </c>
      <c r="F1588" s="176" t="s">
        <v>4487</v>
      </c>
      <c r="G1588" s="177" t="s">
        <v>439</v>
      </c>
      <c r="H1588" s="178">
        <v>2</v>
      </c>
      <c r="I1588" s="179"/>
      <c r="J1588" s="180">
        <f>ROUND(I1588*H1588,2)</f>
        <v>0</v>
      </c>
      <c r="K1588" s="176" t="s">
        <v>19</v>
      </c>
      <c r="L1588" s="40"/>
      <c r="M1588" s="181" t="s">
        <v>19</v>
      </c>
      <c r="N1588" s="182" t="s">
        <v>45</v>
      </c>
      <c r="O1588" s="65"/>
      <c r="P1588" s="183">
        <f>O1588*H1588</f>
        <v>0</v>
      </c>
      <c r="Q1588" s="183">
        <v>0</v>
      </c>
      <c r="R1588" s="183">
        <f>Q1588*H1588</f>
        <v>0</v>
      </c>
      <c r="S1588" s="183">
        <v>0</v>
      </c>
      <c r="T1588" s="184">
        <f>S1588*H1588</f>
        <v>0</v>
      </c>
      <c r="U1588" s="35"/>
      <c r="V1588" s="35"/>
      <c r="W1588" s="35"/>
      <c r="X1588" s="35"/>
      <c r="Y1588" s="35"/>
      <c r="Z1588" s="35"/>
      <c r="AA1588" s="35"/>
      <c r="AB1588" s="35"/>
      <c r="AC1588" s="35"/>
      <c r="AD1588" s="35"/>
      <c r="AE1588" s="35"/>
      <c r="AR1588" s="185" t="s">
        <v>3075</v>
      </c>
      <c r="AT1588" s="185" t="s">
        <v>172</v>
      </c>
      <c r="AU1588" s="185" t="s">
        <v>84</v>
      </c>
      <c r="AY1588" s="18" t="s">
        <v>170</v>
      </c>
      <c r="BE1588" s="186">
        <f>IF(N1588="základní",J1588,0)</f>
        <v>0</v>
      </c>
      <c r="BF1588" s="186">
        <f>IF(N1588="snížená",J1588,0)</f>
        <v>0</v>
      </c>
      <c r="BG1588" s="186">
        <f>IF(N1588="zákl. přenesená",J1588,0)</f>
        <v>0</v>
      </c>
      <c r="BH1588" s="186">
        <f>IF(N1588="sníž. přenesená",J1588,0)</f>
        <v>0</v>
      </c>
      <c r="BI1588" s="186">
        <f>IF(N1588="nulová",J1588,0)</f>
        <v>0</v>
      </c>
      <c r="BJ1588" s="18" t="s">
        <v>82</v>
      </c>
      <c r="BK1588" s="186">
        <f>ROUND(I1588*H1588,2)</f>
        <v>0</v>
      </c>
      <c r="BL1588" s="18" t="s">
        <v>3075</v>
      </c>
      <c r="BM1588" s="185" t="s">
        <v>4488</v>
      </c>
    </row>
    <row r="1589" spans="1:65" s="2" customFormat="1" ht="19.5" x14ac:dyDescent="0.2">
      <c r="A1589" s="35"/>
      <c r="B1589" s="36"/>
      <c r="C1589" s="37"/>
      <c r="D1589" s="187" t="s">
        <v>3584</v>
      </c>
      <c r="E1589" s="37"/>
      <c r="F1589" s="188" t="s">
        <v>4466</v>
      </c>
      <c r="G1589" s="37"/>
      <c r="H1589" s="37"/>
      <c r="I1589" s="189"/>
      <c r="J1589" s="37"/>
      <c r="K1589" s="37"/>
      <c r="L1589" s="40"/>
      <c r="M1589" s="190"/>
      <c r="N1589" s="191"/>
      <c r="O1589" s="65"/>
      <c r="P1589" s="65"/>
      <c r="Q1589" s="65"/>
      <c r="R1589" s="65"/>
      <c r="S1589" s="65"/>
      <c r="T1589" s="66"/>
      <c r="U1589" s="35"/>
      <c r="V1589" s="35"/>
      <c r="W1589" s="35"/>
      <c r="X1589" s="35"/>
      <c r="Y1589" s="35"/>
      <c r="Z1589" s="35"/>
      <c r="AA1589" s="35"/>
      <c r="AB1589" s="35"/>
      <c r="AC1589" s="35"/>
      <c r="AD1589" s="35"/>
      <c r="AE1589" s="35"/>
      <c r="AT1589" s="18" t="s">
        <v>3584</v>
      </c>
      <c r="AU1589" s="18" t="s">
        <v>84</v>
      </c>
    </row>
    <row r="1590" spans="1:65" s="13" customFormat="1" x14ac:dyDescent="0.2">
      <c r="B1590" s="192"/>
      <c r="C1590" s="193"/>
      <c r="D1590" s="187" t="s">
        <v>181</v>
      </c>
      <c r="E1590" s="194" t="s">
        <v>19</v>
      </c>
      <c r="F1590" s="195" t="s">
        <v>4458</v>
      </c>
      <c r="G1590" s="193"/>
      <c r="H1590" s="196">
        <v>2</v>
      </c>
      <c r="I1590" s="197"/>
      <c r="J1590" s="193"/>
      <c r="K1590" s="193"/>
      <c r="L1590" s="198"/>
      <c r="M1590" s="199"/>
      <c r="N1590" s="200"/>
      <c r="O1590" s="200"/>
      <c r="P1590" s="200"/>
      <c r="Q1590" s="200"/>
      <c r="R1590" s="200"/>
      <c r="S1590" s="200"/>
      <c r="T1590" s="201"/>
      <c r="AT1590" s="202" t="s">
        <v>181</v>
      </c>
      <c r="AU1590" s="202" t="s">
        <v>84</v>
      </c>
      <c r="AV1590" s="13" t="s">
        <v>84</v>
      </c>
      <c r="AW1590" s="13" t="s">
        <v>35</v>
      </c>
      <c r="AX1590" s="13" t="s">
        <v>74</v>
      </c>
      <c r="AY1590" s="202" t="s">
        <v>170</v>
      </c>
    </row>
    <row r="1591" spans="1:65" s="2" customFormat="1" ht="24.2" customHeight="1" x14ac:dyDescent="0.2">
      <c r="A1591" s="35"/>
      <c r="B1591" s="36"/>
      <c r="C1591" s="174" t="s">
        <v>2905</v>
      </c>
      <c r="D1591" s="174" t="s">
        <v>172</v>
      </c>
      <c r="E1591" s="175" t="s">
        <v>4489</v>
      </c>
      <c r="F1591" s="176" t="s">
        <v>4490</v>
      </c>
      <c r="G1591" s="177" t="s">
        <v>439</v>
      </c>
      <c r="H1591" s="178">
        <v>1</v>
      </c>
      <c r="I1591" s="179"/>
      <c r="J1591" s="180">
        <f>ROUND(I1591*H1591,2)</f>
        <v>0</v>
      </c>
      <c r="K1591" s="176" t="s">
        <v>19</v>
      </c>
      <c r="L1591" s="40"/>
      <c r="M1591" s="181" t="s">
        <v>19</v>
      </c>
      <c r="N1591" s="182" t="s">
        <v>45</v>
      </c>
      <c r="O1591" s="65"/>
      <c r="P1591" s="183">
        <f>O1591*H1591</f>
        <v>0</v>
      </c>
      <c r="Q1591" s="183">
        <v>0</v>
      </c>
      <c r="R1591" s="183">
        <f>Q1591*H1591</f>
        <v>0</v>
      </c>
      <c r="S1591" s="183">
        <v>0</v>
      </c>
      <c r="T1591" s="184">
        <f>S1591*H1591</f>
        <v>0</v>
      </c>
      <c r="U1591" s="35"/>
      <c r="V1591" s="35"/>
      <c r="W1591" s="35"/>
      <c r="X1591" s="35"/>
      <c r="Y1591" s="35"/>
      <c r="Z1591" s="35"/>
      <c r="AA1591" s="35"/>
      <c r="AB1591" s="35"/>
      <c r="AC1591" s="35"/>
      <c r="AD1591" s="35"/>
      <c r="AE1591" s="35"/>
      <c r="AR1591" s="185" t="s">
        <v>3075</v>
      </c>
      <c r="AT1591" s="185" t="s">
        <v>172</v>
      </c>
      <c r="AU1591" s="185" t="s">
        <v>84</v>
      </c>
      <c r="AY1591" s="18" t="s">
        <v>170</v>
      </c>
      <c r="BE1591" s="186">
        <f>IF(N1591="základní",J1591,0)</f>
        <v>0</v>
      </c>
      <c r="BF1591" s="186">
        <f>IF(N1591="snížená",J1591,0)</f>
        <v>0</v>
      </c>
      <c r="BG1591" s="186">
        <f>IF(N1591="zákl. přenesená",J1591,0)</f>
        <v>0</v>
      </c>
      <c r="BH1591" s="186">
        <f>IF(N1591="sníž. přenesená",J1591,0)</f>
        <v>0</v>
      </c>
      <c r="BI1591" s="186">
        <f>IF(N1591="nulová",J1591,0)</f>
        <v>0</v>
      </c>
      <c r="BJ1591" s="18" t="s">
        <v>82</v>
      </c>
      <c r="BK1591" s="186">
        <f>ROUND(I1591*H1591,2)</f>
        <v>0</v>
      </c>
      <c r="BL1591" s="18" t="s">
        <v>3075</v>
      </c>
      <c r="BM1591" s="185" t="s">
        <v>4491</v>
      </c>
    </row>
    <row r="1592" spans="1:65" s="2" customFormat="1" ht="19.5" x14ac:dyDescent="0.2">
      <c r="A1592" s="35"/>
      <c r="B1592" s="36"/>
      <c r="C1592" s="37"/>
      <c r="D1592" s="187" t="s">
        <v>3584</v>
      </c>
      <c r="E1592" s="37"/>
      <c r="F1592" s="188" t="s">
        <v>4466</v>
      </c>
      <c r="G1592" s="37"/>
      <c r="H1592" s="37"/>
      <c r="I1592" s="189"/>
      <c r="J1592" s="37"/>
      <c r="K1592" s="37"/>
      <c r="L1592" s="40"/>
      <c r="M1592" s="190"/>
      <c r="N1592" s="191"/>
      <c r="O1592" s="65"/>
      <c r="P1592" s="65"/>
      <c r="Q1592" s="65"/>
      <c r="R1592" s="65"/>
      <c r="S1592" s="65"/>
      <c r="T1592" s="66"/>
      <c r="U1592" s="35"/>
      <c r="V1592" s="35"/>
      <c r="W1592" s="35"/>
      <c r="X1592" s="35"/>
      <c r="Y1592" s="35"/>
      <c r="Z1592" s="35"/>
      <c r="AA1592" s="35"/>
      <c r="AB1592" s="35"/>
      <c r="AC1592" s="35"/>
      <c r="AD1592" s="35"/>
      <c r="AE1592" s="35"/>
      <c r="AT1592" s="18" t="s">
        <v>3584</v>
      </c>
      <c r="AU1592" s="18" t="s">
        <v>84</v>
      </c>
    </row>
    <row r="1593" spans="1:65" s="13" customFormat="1" x14ac:dyDescent="0.2">
      <c r="B1593" s="192"/>
      <c r="C1593" s="193"/>
      <c r="D1593" s="187" t="s">
        <v>181</v>
      </c>
      <c r="E1593" s="194" t="s">
        <v>19</v>
      </c>
      <c r="F1593" s="195" t="s">
        <v>4467</v>
      </c>
      <c r="G1593" s="193"/>
      <c r="H1593" s="196">
        <v>1</v>
      </c>
      <c r="I1593" s="197"/>
      <c r="J1593" s="193"/>
      <c r="K1593" s="193"/>
      <c r="L1593" s="198"/>
      <c r="M1593" s="199"/>
      <c r="N1593" s="200"/>
      <c r="O1593" s="200"/>
      <c r="P1593" s="200"/>
      <c r="Q1593" s="200"/>
      <c r="R1593" s="200"/>
      <c r="S1593" s="200"/>
      <c r="T1593" s="201"/>
      <c r="AT1593" s="202" t="s">
        <v>181</v>
      </c>
      <c r="AU1593" s="202" t="s">
        <v>84</v>
      </c>
      <c r="AV1593" s="13" t="s">
        <v>84</v>
      </c>
      <c r="AW1593" s="13" t="s">
        <v>35</v>
      </c>
      <c r="AX1593" s="13" t="s">
        <v>74</v>
      </c>
      <c r="AY1593" s="202" t="s">
        <v>170</v>
      </c>
    </row>
    <row r="1594" spans="1:65" s="12" customFormat="1" ht="25.9" customHeight="1" x14ac:dyDescent="0.2">
      <c r="B1594" s="158"/>
      <c r="C1594" s="159"/>
      <c r="D1594" s="160" t="s">
        <v>73</v>
      </c>
      <c r="E1594" s="161" t="s">
        <v>3078</v>
      </c>
      <c r="F1594" s="161" t="s">
        <v>3079</v>
      </c>
      <c r="G1594" s="159"/>
      <c r="H1594" s="159"/>
      <c r="I1594" s="162"/>
      <c r="J1594" s="163">
        <f>BK1594</f>
        <v>0</v>
      </c>
      <c r="K1594" s="159"/>
      <c r="L1594" s="164"/>
      <c r="M1594" s="165"/>
      <c r="N1594" s="166"/>
      <c r="O1594" s="166"/>
      <c r="P1594" s="167">
        <f>P1595+P1599+P1603+P1607</f>
        <v>0</v>
      </c>
      <c r="Q1594" s="166"/>
      <c r="R1594" s="167">
        <f>R1595+R1599+R1603+R1607</f>
        <v>0</v>
      </c>
      <c r="S1594" s="166"/>
      <c r="T1594" s="168">
        <f>T1595+T1599+T1603+T1607</f>
        <v>0</v>
      </c>
      <c r="AR1594" s="169" t="s">
        <v>209</v>
      </c>
      <c r="AT1594" s="170" t="s">
        <v>73</v>
      </c>
      <c r="AU1594" s="170" t="s">
        <v>74</v>
      </c>
      <c r="AY1594" s="169" t="s">
        <v>170</v>
      </c>
      <c r="BK1594" s="171">
        <f>BK1595+BK1599+BK1603+BK1607</f>
        <v>0</v>
      </c>
    </row>
    <row r="1595" spans="1:65" s="12" customFormat="1" ht="22.9" customHeight="1" x14ac:dyDescent="0.2">
      <c r="B1595" s="158"/>
      <c r="C1595" s="159"/>
      <c r="D1595" s="160" t="s">
        <v>73</v>
      </c>
      <c r="E1595" s="172" t="s">
        <v>3080</v>
      </c>
      <c r="F1595" s="172" t="s">
        <v>3081</v>
      </c>
      <c r="G1595" s="159"/>
      <c r="H1595" s="159"/>
      <c r="I1595" s="162"/>
      <c r="J1595" s="173">
        <f>BK1595</f>
        <v>0</v>
      </c>
      <c r="K1595" s="159"/>
      <c r="L1595" s="164"/>
      <c r="M1595" s="165"/>
      <c r="N1595" s="166"/>
      <c r="O1595" s="166"/>
      <c r="P1595" s="167">
        <f>SUM(P1596:P1598)</f>
        <v>0</v>
      </c>
      <c r="Q1595" s="166"/>
      <c r="R1595" s="167">
        <f>SUM(R1596:R1598)</f>
        <v>0</v>
      </c>
      <c r="S1595" s="166"/>
      <c r="T1595" s="168">
        <f>SUM(T1596:T1598)</f>
        <v>0</v>
      </c>
      <c r="AR1595" s="169" t="s">
        <v>209</v>
      </c>
      <c r="AT1595" s="170" t="s">
        <v>73</v>
      </c>
      <c r="AU1595" s="170" t="s">
        <v>82</v>
      </c>
      <c r="AY1595" s="169" t="s">
        <v>170</v>
      </c>
      <c r="BK1595" s="171">
        <f>SUM(BK1596:BK1598)</f>
        <v>0</v>
      </c>
    </row>
    <row r="1596" spans="1:65" s="2" customFormat="1" ht="16.5" customHeight="1" x14ac:dyDescent="0.2">
      <c r="A1596" s="35"/>
      <c r="B1596" s="36"/>
      <c r="C1596" s="174" t="s">
        <v>2909</v>
      </c>
      <c r="D1596" s="174" t="s">
        <v>172</v>
      </c>
      <c r="E1596" s="175" t="s">
        <v>3083</v>
      </c>
      <c r="F1596" s="176" t="s">
        <v>3081</v>
      </c>
      <c r="G1596" s="177" t="s">
        <v>3084</v>
      </c>
      <c r="H1596" s="178">
        <v>1</v>
      </c>
      <c r="I1596" s="179"/>
      <c r="J1596" s="180">
        <f>ROUND(I1596*H1596,2)</f>
        <v>0</v>
      </c>
      <c r="K1596" s="176" t="s">
        <v>176</v>
      </c>
      <c r="L1596" s="40"/>
      <c r="M1596" s="181" t="s">
        <v>19</v>
      </c>
      <c r="N1596" s="182" t="s">
        <v>45</v>
      </c>
      <c r="O1596" s="65"/>
      <c r="P1596" s="183">
        <f>O1596*H1596</f>
        <v>0</v>
      </c>
      <c r="Q1596" s="183">
        <v>0</v>
      </c>
      <c r="R1596" s="183">
        <f>Q1596*H1596</f>
        <v>0</v>
      </c>
      <c r="S1596" s="183">
        <v>0</v>
      </c>
      <c r="T1596" s="184">
        <f>S1596*H1596</f>
        <v>0</v>
      </c>
      <c r="U1596" s="35"/>
      <c r="V1596" s="35"/>
      <c r="W1596" s="35"/>
      <c r="X1596" s="35"/>
      <c r="Y1596" s="35"/>
      <c r="Z1596" s="35"/>
      <c r="AA1596" s="35"/>
      <c r="AB1596" s="35"/>
      <c r="AC1596" s="35"/>
      <c r="AD1596" s="35"/>
      <c r="AE1596" s="35"/>
      <c r="AR1596" s="185" t="s">
        <v>3085</v>
      </c>
      <c r="AT1596" s="185" t="s">
        <v>172</v>
      </c>
      <c r="AU1596" s="185" t="s">
        <v>84</v>
      </c>
      <c r="AY1596" s="18" t="s">
        <v>170</v>
      </c>
      <c r="BE1596" s="186">
        <f>IF(N1596="základní",J1596,0)</f>
        <v>0</v>
      </c>
      <c r="BF1596" s="186">
        <f>IF(N1596="snížená",J1596,0)</f>
        <v>0</v>
      </c>
      <c r="BG1596" s="186">
        <f>IF(N1596="zákl. přenesená",J1596,0)</f>
        <v>0</v>
      </c>
      <c r="BH1596" s="186">
        <f>IF(N1596="sníž. přenesená",J1596,0)</f>
        <v>0</v>
      </c>
      <c r="BI1596" s="186">
        <f>IF(N1596="nulová",J1596,0)</f>
        <v>0</v>
      </c>
      <c r="BJ1596" s="18" t="s">
        <v>82</v>
      </c>
      <c r="BK1596" s="186">
        <f>ROUND(I1596*H1596,2)</f>
        <v>0</v>
      </c>
      <c r="BL1596" s="18" t="s">
        <v>3085</v>
      </c>
      <c r="BM1596" s="185" t="s">
        <v>4492</v>
      </c>
    </row>
    <row r="1597" spans="1:65" s="2" customFormat="1" ht="29.25" x14ac:dyDescent="0.2">
      <c r="A1597" s="35"/>
      <c r="B1597" s="36"/>
      <c r="C1597" s="37"/>
      <c r="D1597" s="187" t="s">
        <v>179</v>
      </c>
      <c r="E1597" s="37"/>
      <c r="F1597" s="188" t="s">
        <v>3087</v>
      </c>
      <c r="G1597" s="37"/>
      <c r="H1597" s="37"/>
      <c r="I1597" s="189"/>
      <c r="J1597" s="37"/>
      <c r="K1597" s="37"/>
      <c r="L1597" s="40"/>
      <c r="M1597" s="190"/>
      <c r="N1597" s="191"/>
      <c r="O1597" s="65"/>
      <c r="P1597" s="65"/>
      <c r="Q1597" s="65"/>
      <c r="R1597" s="65"/>
      <c r="S1597" s="65"/>
      <c r="T1597" s="66"/>
      <c r="U1597" s="35"/>
      <c r="V1597" s="35"/>
      <c r="W1597" s="35"/>
      <c r="X1597" s="35"/>
      <c r="Y1597" s="35"/>
      <c r="Z1597" s="35"/>
      <c r="AA1597" s="35"/>
      <c r="AB1597" s="35"/>
      <c r="AC1597" s="35"/>
      <c r="AD1597" s="35"/>
      <c r="AE1597" s="35"/>
      <c r="AT1597" s="18" t="s">
        <v>179</v>
      </c>
      <c r="AU1597" s="18" t="s">
        <v>84</v>
      </c>
    </row>
    <row r="1598" spans="1:65" s="13" customFormat="1" x14ac:dyDescent="0.2">
      <c r="B1598" s="192"/>
      <c r="C1598" s="193"/>
      <c r="D1598" s="187" t="s">
        <v>181</v>
      </c>
      <c r="E1598" s="194" t="s">
        <v>19</v>
      </c>
      <c r="F1598" s="195" t="s">
        <v>3088</v>
      </c>
      <c r="G1598" s="193"/>
      <c r="H1598" s="196">
        <v>1</v>
      </c>
      <c r="I1598" s="197"/>
      <c r="J1598" s="193"/>
      <c r="K1598" s="193"/>
      <c r="L1598" s="198"/>
      <c r="M1598" s="199"/>
      <c r="N1598" s="200"/>
      <c r="O1598" s="200"/>
      <c r="P1598" s="200"/>
      <c r="Q1598" s="200"/>
      <c r="R1598" s="200"/>
      <c r="S1598" s="200"/>
      <c r="T1598" s="201"/>
      <c r="AT1598" s="202" t="s">
        <v>181</v>
      </c>
      <c r="AU1598" s="202" t="s">
        <v>84</v>
      </c>
      <c r="AV1598" s="13" t="s">
        <v>84</v>
      </c>
      <c r="AW1598" s="13" t="s">
        <v>35</v>
      </c>
      <c r="AX1598" s="13" t="s">
        <v>82</v>
      </c>
      <c r="AY1598" s="202" t="s">
        <v>170</v>
      </c>
    </row>
    <row r="1599" spans="1:65" s="12" customFormat="1" ht="22.9" customHeight="1" x14ac:dyDescent="0.2">
      <c r="B1599" s="158"/>
      <c r="C1599" s="159"/>
      <c r="D1599" s="160" t="s">
        <v>73</v>
      </c>
      <c r="E1599" s="172" t="s">
        <v>3089</v>
      </c>
      <c r="F1599" s="172" t="s">
        <v>3090</v>
      </c>
      <c r="G1599" s="159"/>
      <c r="H1599" s="159"/>
      <c r="I1599" s="162"/>
      <c r="J1599" s="173">
        <f>BK1599</f>
        <v>0</v>
      </c>
      <c r="K1599" s="159"/>
      <c r="L1599" s="164"/>
      <c r="M1599" s="165"/>
      <c r="N1599" s="166"/>
      <c r="O1599" s="166"/>
      <c r="P1599" s="167">
        <f>SUM(P1600:P1602)</f>
        <v>0</v>
      </c>
      <c r="Q1599" s="166"/>
      <c r="R1599" s="167">
        <f>SUM(R1600:R1602)</f>
        <v>0</v>
      </c>
      <c r="S1599" s="166"/>
      <c r="T1599" s="168">
        <f>SUM(T1600:T1602)</f>
        <v>0</v>
      </c>
      <c r="AR1599" s="169" t="s">
        <v>209</v>
      </c>
      <c r="AT1599" s="170" t="s">
        <v>73</v>
      </c>
      <c r="AU1599" s="170" t="s">
        <v>82</v>
      </c>
      <c r="AY1599" s="169" t="s">
        <v>170</v>
      </c>
      <c r="BK1599" s="171">
        <f>SUM(BK1600:BK1602)</f>
        <v>0</v>
      </c>
    </row>
    <row r="1600" spans="1:65" s="2" customFormat="1" ht="16.5" customHeight="1" x14ac:dyDescent="0.2">
      <c r="A1600" s="35"/>
      <c r="B1600" s="36"/>
      <c r="C1600" s="174" t="s">
        <v>2914</v>
      </c>
      <c r="D1600" s="174" t="s">
        <v>172</v>
      </c>
      <c r="E1600" s="175" t="s">
        <v>3092</v>
      </c>
      <c r="F1600" s="176" t="s">
        <v>3090</v>
      </c>
      <c r="G1600" s="177" t="s">
        <v>3084</v>
      </c>
      <c r="H1600" s="178">
        <v>1</v>
      </c>
      <c r="I1600" s="179"/>
      <c r="J1600" s="180">
        <f>ROUND(I1600*H1600,2)</f>
        <v>0</v>
      </c>
      <c r="K1600" s="176" t="s">
        <v>176</v>
      </c>
      <c r="L1600" s="40"/>
      <c r="M1600" s="181" t="s">
        <v>19</v>
      </c>
      <c r="N1600" s="182" t="s">
        <v>45</v>
      </c>
      <c r="O1600" s="65"/>
      <c r="P1600" s="183">
        <f>O1600*H1600</f>
        <v>0</v>
      </c>
      <c r="Q1600" s="183">
        <v>0</v>
      </c>
      <c r="R1600" s="183">
        <f>Q1600*H1600</f>
        <v>0</v>
      </c>
      <c r="S1600" s="183">
        <v>0</v>
      </c>
      <c r="T1600" s="184">
        <f>S1600*H1600</f>
        <v>0</v>
      </c>
      <c r="U1600" s="35"/>
      <c r="V1600" s="35"/>
      <c r="W1600" s="35"/>
      <c r="X1600" s="35"/>
      <c r="Y1600" s="35"/>
      <c r="Z1600" s="35"/>
      <c r="AA1600" s="35"/>
      <c r="AB1600" s="35"/>
      <c r="AC1600" s="35"/>
      <c r="AD1600" s="35"/>
      <c r="AE1600" s="35"/>
      <c r="AR1600" s="185" t="s">
        <v>3085</v>
      </c>
      <c r="AT1600" s="185" t="s">
        <v>172</v>
      </c>
      <c r="AU1600" s="185" t="s">
        <v>84</v>
      </c>
      <c r="AY1600" s="18" t="s">
        <v>170</v>
      </c>
      <c r="BE1600" s="186">
        <f>IF(N1600="základní",J1600,0)</f>
        <v>0</v>
      </c>
      <c r="BF1600" s="186">
        <f>IF(N1600="snížená",J1600,0)</f>
        <v>0</v>
      </c>
      <c r="BG1600" s="186">
        <f>IF(N1600="zákl. přenesená",J1600,0)</f>
        <v>0</v>
      </c>
      <c r="BH1600" s="186">
        <f>IF(N1600="sníž. přenesená",J1600,0)</f>
        <v>0</v>
      </c>
      <c r="BI1600" s="186">
        <f>IF(N1600="nulová",J1600,0)</f>
        <v>0</v>
      </c>
      <c r="BJ1600" s="18" t="s">
        <v>82</v>
      </c>
      <c r="BK1600" s="186">
        <f>ROUND(I1600*H1600,2)</f>
        <v>0</v>
      </c>
      <c r="BL1600" s="18" t="s">
        <v>3085</v>
      </c>
      <c r="BM1600" s="185" t="s">
        <v>4493</v>
      </c>
    </row>
    <row r="1601" spans="1:65" s="2" customFormat="1" ht="29.25" x14ac:dyDescent="0.2">
      <c r="A1601" s="35"/>
      <c r="B1601" s="36"/>
      <c r="C1601" s="37"/>
      <c r="D1601" s="187" t="s">
        <v>179</v>
      </c>
      <c r="E1601" s="37"/>
      <c r="F1601" s="188" t="s">
        <v>3087</v>
      </c>
      <c r="G1601" s="37"/>
      <c r="H1601" s="37"/>
      <c r="I1601" s="189"/>
      <c r="J1601" s="37"/>
      <c r="K1601" s="37"/>
      <c r="L1601" s="40"/>
      <c r="M1601" s="190"/>
      <c r="N1601" s="191"/>
      <c r="O1601" s="65"/>
      <c r="P1601" s="65"/>
      <c r="Q1601" s="65"/>
      <c r="R1601" s="65"/>
      <c r="S1601" s="65"/>
      <c r="T1601" s="66"/>
      <c r="U1601" s="35"/>
      <c r="V1601" s="35"/>
      <c r="W1601" s="35"/>
      <c r="X1601" s="35"/>
      <c r="Y1601" s="35"/>
      <c r="Z1601" s="35"/>
      <c r="AA1601" s="35"/>
      <c r="AB1601" s="35"/>
      <c r="AC1601" s="35"/>
      <c r="AD1601" s="35"/>
      <c r="AE1601" s="35"/>
      <c r="AT1601" s="18" t="s">
        <v>179</v>
      </c>
      <c r="AU1601" s="18" t="s">
        <v>84</v>
      </c>
    </row>
    <row r="1602" spans="1:65" s="13" customFormat="1" x14ac:dyDescent="0.2">
      <c r="B1602" s="192"/>
      <c r="C1602" s="193"/>
      <c r="D1602" s="187" t="s">
        <v>181</v>
      </c>
      <c r="E1602" s="194" t="s">
        <v>19</v>
      </c>
      <c r="F1602" s="195" t="s">
        <v>3094</v>
      </c>
      <c r="G1602" s="193"/>
      <c r="H1602" s="196">
        <v>1</v>
      </c>
      <c r="I1602" s="197"/>
      <c r="J1602" s="193"/>
      <c r="K1602" s="193"/>
      <c r="L1602" s="198"/>
      <c r="M1602" s="199"/>
      <c r="N1602" s="200"/>
      <c r="O1602" s="200"/>
      <c r="P1602" s="200"/>
      <c r="Q1602" s="200"/>
      <c r="R1602" s="200"/>
      <c r="S1602" s="200"/>
      <c r="T1602" s="201"/>
      <c r="AT1602" s="202" t="s">
        <v>181</v>
      </c>
      <c r="AU1602" s="202" t="s">
        <v>84</v>
      </c>
      <c r="AV1602" s="13" t="s">
        <v>84</v>
      </c>
      <c r="AW1602" s="13" t="s">
        <v>35</v>
      </c>
      <c r="AX1602" s="13" t="s">
        <v>82</v>
      </c>
      <c r="AY1602" s="202" t="s">
        <v>170</v>
      </c>
    </row>
    <row r="1603" spans="1:65" s="12" customFormat="1" ht="22.9" customHeight="1" x14ac:dyDescent="0.2">
      <c r="B1603" s="158"/>
      <c r="C1603" s="159"/>
      <c r="D1603" s="160" t="s">
        <v>73</v>
      </c>
      <c r="E1603" s="172" t="s">
        <v>3095</v>
      </c>
      <c r="F1603" s="172" t="s">
        <v>3096</v>
      </c>
      <c r="G1603" s="159"/>
      <c r="H1603" s="159"/>
      <c r="I1603" s="162"/>
      <c r="J1603" s="173">
        <f>BK1603</f>
        <v>0</v>
      </c>
      <c r="K1603" s="159"/>
      <c r="L1603" s="164"/>
      <c r="M1603" s="165"/>
      <c r="N1603" s="166"/>
      <c r="O1603" s="166"/>
      <c r="P1603" s="167">
        <f>SUM(P1604:P1606)</f>
        <v>0</v>
      </c>
      <c r="Q1603" s="166"/>
      <c r="R1603" s="167">
        <f>SUM(R1604:R1606)</f>
        <v>0</v>
      </c>
      <c r="S1603" s="166"/>
      <c r="T1603" s="168">
        <f>SUM(T1604:T1606)</f>
        <v>0</v>
      </c>
      <c r="AR1603" s="169" t="s">
        <v>209</v>
      </c>
      <c r="AT1603" s="170" t="s">
        <v>73</v>
      </c>
      <c r="AU1603" s="170" t="s">
        <v>82</v>
      </c>
      <c r="AY1603" s="169" t="s">
        <v>170</v>
      </c>
      <c r="BK1603" s="171">
        <f>SUM(BK1604:BK1606)</f>
        <v>0</v>
      </c>
    </row>
    <row r="1604" spans="1:65" s="2" customFormat="1" ht="16.5" customHeight="1" x14ac:dyDescent="0.2">
      <c r="A1604" s="35"/>
      <c r="B1604" s="36"/>
      <c r="C1604" s="174" t="s">
        <v>2918</v>
      </c>
      <c r="D1604" s="174" t="s">
        <v>172</v>
      </c>
      <c r="E1604" s="175" t="s">
        <v>3098</v>
      </c>
      <c r="F1604" s="176" t="s">
        <v>3096</v>
      </c>
      <c r="G1604" s="177" t="s">
        <v>3084</v>
      </c>
      <c r="H1604" s="178">
        <v>1</v>
      </c>
      <c r="I1604" s="179"/>
      <c r="J1604" s="180">
        <f>ROUND(I1604*H1604,2)</f>
        <v>0</v>
      </c>
      <c r="K1604" s="176" t="s">
        <v>176</v>
      </c>
      <c r="L1604" s="40"/>
      <c r="M1604" s="181" t="s">
        <v>19</v>
      </c>
      <c r="N1604" s="182" t="s">
        <v>45</v>
      </c>
      <c r="O1604" s="65"/>
      <c r="P1604" s="183">
        <f>O1604*H1604</f>
        <v>0</v>
      </c>
      <c r="Q1604" s="183">
        <v>0</v>
      </c>
      <c r="R1604" s="183">
        <f>Q1604*H1604</f>
        <v>0</v>
      </c>
      <c r="S1604" s="183">
        <v>0</v>
      </c>
      <c r="T1604" s="184">
        <f>S1604*H1604</f>
        <v>0</v>
      </c>
      <c r="U1604" s="35"/>
      <c r="V1604" s="35"/>
      <c r="W1604" s="35"/>
      <c r="X1604" s="35"/>
      <c r="Y1604" s="35"/>
      <c r="Z1604" s="35"/>
      <c r="AA1604" s="35"/>
      <c r="AB1604" s="35"/>
      <c r="AC1604" s="35"/>
      <c r="AD1604" s="35"/>
      <c r="AE1604" s="35"/>
      <c r="AR1604" s="185" t="s">
        <v>3085</v>
      </c>
      <c r="AT1604" s="185" t="s">
        <v>172</v>
      </c>
      <c r="AU1604" s="185" t="s">
        <v>84</v>
      </c>
      <c r="AY1604" s="18" t="s">
        <v>170</v>
      </c>
      <c r="BE1604" s="186">
        <f>IF(N1604="základní",J1604,0)</f>
        <v>0</v>
      </c>
      <c r="BF1604" s="186">
        <f>IF(N1604="snížená",J1604,0)</f>
        <v>0</v>
      </c>
      <c r="BG1604" s="186">
        <f>IF(N1604="zákl. přenesená",J1604,0)</f>
        <v>0</v>
      </c>
      <c r="BH1604" s="186">
        <f>IF(N1604="sníž. přenesená",J1604,0)</f>
        <v>0</v>
      </c>
      <c r="BI1604" s="186">
        <f>IF(N1604="nulová",J1604,0)</f>
        <v>0</v>
      </c>
      <c r="BJ1604" s="18" t="s">
        <v>82</v>
      </c>
      <c r="BK1604" s="186">
        <f>ROUND(I1604*H1604,2)</f>
        <v>0</v>
      </c>
      <c r="BL1604" s="18" t="s">
        <v>3085</v>
      </c>
      <c r="BM1604" s="185" t="s">
        <v>4494</v>
      </c>
    </row>
    <row r="1605" spans="1:65" s="2" customFormat="1" ht="29.25" x14ac:dyDescent="0.2">
      <c r="A1605" s="35"/>
      <c r="B1605" s="36"/>
      <c r="C1605" s="37"/>
      <c r="D1605" s="187" t="s">
        <v>179</v>
      </c>
      <c r="E1605" s="37"/>
      <c r="F1605" s="188" t="s">
        <v>3087</v>
      </c>
      <c r="G1605" s="37"/>
      <c r="H1605" s="37"/>
      <c r="I1605" s="189"/>
      <c r="J1605" s="37"/>
      <c r="K1605" s="37"/>
      <c r="L1605" s="40"/>
      <c r="M1605" s="190"/>
      <c r="N1605" s="191"/>
      <c r="O1605" s="65"/>
      <c r="P1605" s="65"/>
      <c r="Q1605" s="65"/>
      <c r="R1605" s="65"/>
      <c r="S1605" s="65"/>
      <c r="T1605" s="66"/>
      <c r="U1605" s="35"/>
      <c r="V1605" s="35"/>
      <c r="W1605" s="35"/>
      <c r="X1605" s="35"/>
      <c r="Y1605" s="35"/>
      <c r="Z1605" s="35"/>
      <c r="AA1605" s="35"/>
      <c r="AB1605" s="35"/>
      <c r="AC1605" s="35"/>
      <c r="AD1605" s="35"/>
      <c r="AE1605" s="35"/>
      <c r="AT1605" s="18" t="s">
        <v>179</v>
      </c>
      <c r="AU1605" s="18" t="s">
        <v>84</v>
      </c>
    </row>
    <row r="1606" spans="1:65" s="13" customFormat="1" x14ac:dyDescent="0.2">
      <c r="B1606" s="192"/>
      <c r="C1606" s="193"/>
      <c r="D1606" s="187" t="s">
        <v>181</v>
      </c>
      <c r="E1606" s="194" t="s">
        <v>19</v>
      </c>
      <c r="F1606" s="195" t="s">
        <v>3100</v>
      </c>
      <c r="G1606" s="193"/>
      <c r="H1606" s="196">
        <v>1</v>
      </c>
      <c r="I1606" s="197"/>
      <c r="J1606" s="193"/>
      <c r="K1606" s="193"/>
      <c r="L1606" s="198"/>
      <c r="M1606" s="199"/>
      <c r="N1606" s="200"/>
      <c r="O1606" s="200"/>
      <c r="P1606" s="200"/>
      <c r="Q1606" s="200"/>
      <c r="R1606" s="200"/>
      <c r="S1606" s="200"/>
      <c r="T1606" s="201"/>
      <c r="AT1606" s="202" t="s">
        <v>181</v>
      </c>
      <c r="AU1606" s="202" t="s">
        <v>84</v>
      </c>
      <c r="AV1606" s="13" t="s">
        <v>84</v>
      </c>
      <c r="AW1606" s="13" t="s">
        <v>35</v>
      </c>
      <c r="AX1606" s="13" t="s">
        <v>82</v>
      </c>
      <c r="AY1606" s="202" t="s">
        <v>170</v>
      </c>
    </row>
    <row r="1607" spans="1:65" s="12" customFormat="1" ht="22.9" customHeight="1" x14ac:dyDescent="0.2">
      <c r="B1607" s="158"/>
      <c r="C1607" s="159"/>
      <c r="D1607" s="160" t="s">
        <v>73</v>
      </c>
      <c r="E1607" s="172" t="s">
        <v>3101</v>
      </c>
      <c r="F1607" s="172" t="s">
        <v>3102</v>
      </c>
      <c r="G1607" s="159"/>
      <c r="H1607" s="159"/>
      <c r="I1607" s="162"/>
      <c r="J1607" s="173">
        <f>BK1607</f>
        <v>0</v>
      </c>
      <c r="K1607" s="159"/>
      <c r="L1607" s="164"/>
      <c r="M1607" s="165"/>
      <c r="N1607" s="166"/>
      <c r="O1607" s="166"/>
      <c r="P1607" s="167">
        <f>SUM(P1608:P1610)</f>
        <v>0</v>
      </c>
      <c r="Q1607" s="166"/>
      <c r="R1607" s="167">
        <f>SUM(R1608:R1610)</f>
        <v>0</v>
      </c>
      <c r="S1607" s="166"/>
      <c r="T1607" s="168">
        <f>SUM(T1608:T1610)</f>
        <v>0</v>
      </c>
      <c r="AR1607" s="169" t="s">
        <v>209</v>
      </c>
      <c r="AT1607" s="170" t="s">
        <v>73</v>
      </c>
      <c r="AU1607" s="170" t="s">
        <v>82</v>
      </c>
      <c r="AY1607" s="169" t="s">
        <v>170</v>
      </c>
      <c r="BK1607" s="171">
        <f>SUM(BK1608:BK1610)</f>
        <v>0</v>
      </c>
    </row>
    <row r="1608" spans="1:65" s="2" customFormat="1" ht="16.5" customHeight="1" x14ac:dyDescent="0.2">
      <c r="A1608" s="35"/>
      <c r="B1608" s="36"/>
      <c r="C1608" s="174" t="s">
        <v>2923</v>
      </c>
      <c r="D1608" s="174" t="s">
        <v>172</v>
      </c>
      <c r="E1608" s="175" t="s">
        <v>3104</v>
      </c>
      <c r="F1608" s="176" t="s">
        <v>3102</v>
      </c>
      <c r="G1608" s="177" t="s">
        <v>3084</v>
      </c>
      <c r="H1608" s="178">
        <v>1</v>
      </c>
      <c r="I1608" s="179"/>
      <c r="J1608" s="180">
        <f>ROUND(I1608*H1608,2)</f>
        <v>0</v>
      </c>
      <c r="K1608" s="176" t="s">
        <v>176</v>
      </c>
      <c r="L1608" s="40"/>
      <c r="M1608" s="181" t="s">
        <v>19</v>
      </c>
      <c r="N1608" s="182" t="s">
        <v>45</v>
      </c>
      <c r="O1608" s="65"/>
      <c r="P1608" s="183">
        <f>O1608*H1608</f>
        <v>0</v>
      </c>
      <c r="Q1608" s="183">
        <v>0</v>
      </c>
      <c r="R1608" s="183">
        <f>Q1608*H1608</f>
        <v>0</v>
      </c>
      <c r="S1608" s="183">
        <v>0</v>
      </c>
      <c r="T1608" s="184">
        <f>S1608*H1608</f>
        <v>0</v>
      </c>
      <c r="U1608" s="35"/>
      <c r="V1608" s="35"/>
      <c r="W1608" s="35"/>
      <c r="X1608" s="35"/>
      <c r="Y1608" s="35"/>
      <c r="Z1608" s="35"/>
      <c r="AA1608" s="35"/>
      <c r="AB1608" s="35"/>
      <c r="AC1608" s="35"/>
      <c r="AD1608" s="35"/>
      <c r="AE1608" s="35"/>
      <c r="AR1608" s="185" t="s">
        <v>3085</v>
      </c>
      <c r="AT1608" s="185" t="s">
        <v>172</v>
      </c>
      <c r="AU1608" s="185" t="s">
        <v>84</v>
      </c>
      <c r="AY1608" s="18" t="s">
        <v>170</v>
      </c>
      <c r="BE1608" s="186">
        <f>IF(N1608="základní",J1608,0)</f>
        <v>0</v>
      </c>
      <c r="BF1608" s="186">
        <f>IF(N1608="snížená",J1608,0)</f>
        <v>0</v>
      </c>
      <c r="BG1608" s="186">
        <f>IF(N1608="zákl. přenesená",J1608,0)</f>
        <v>0</v>
      </c>
      <c r="BH1608" s="186">
        <f>IF(N1608="sníž. přenesená",J1608,0)</f>
        <v>0</v>
      </c>
      <c r="BI1608" s="186">
        <f>IF(N1608="nulová",J1608,0)</f>
        <v>0</v>
      </c>
      <c r="BJ1608" s="18" t="s">
        <v>82</v>
      </c>
      <c r="BK1608" s="186">
        <f>ROUND(I1608*H1608,2)</f>
        <v>0</v>
      </c>
      <c r="BL1608" s="18" t="s">
        <v>3085</v>
      </c>
      <c r="BM1608" s="185" t="s">
        <v>4495</v>
      </c>
    </row>
    <row r="1609" spans="1:65" s="2" customFormat="1" ht="29.25" x14ac:dyDescent="0.2">
      <c r="A1609" s="35"/>
      <c r="B1609" s="36"/>
      <c r="C1609" s="37"/>
      <c r="D1609" s="187" t="s">
        <v>179</v>
      </c>
      <c r="E1609" s="37"/>
      <c r="F1609" s="188" t="s">
        <v>3087</v>
      </c>
      <c r="G1609" s="37"/>
      <c r="H1609" s="37"/>
      <c r="I1609" s="189"/>
      <c r="J1609" s="37"/>
      <c r="K1609" s="37"/>
      <c r="L1609" s="40"/>
      <c r="M1609" s="190"/>
      <c r="N1609" s="191"/>
      <c r="O1609" s="65"/>
      <c r="P1609" s="65"/>
      <c r="Q1609" s="65"/>
      <c r="R1609" s="65"/>
      <c r="S1609" s="65"/>
      <c r="T1609" s="66"/>
      <c r="U1609" s="35"/>
      <c r="V1609" s="35"/>
      <c r="W1609" s="35"/>
      <c r="X1609" s="35"/>
      <c r="Y1609" s="35"/>
      <c r="Z1609" s="35"/>
      <c r="AA1609" s="35"/>
      <c r="AB1609" s="35"/>
      <c r="AC1609" s="35"/>
      <c r="AD1609" s="35"/>
      <c r="AE1609" s="35"/>
      <c r="AT1609" s="18" t="s">
        <v>179</v>
      </c>
      <c r="AU1609" s="18" t="s">
        <v>84</v>
      </c>
    </row>
    <row r="1610" spans="1:65" s="13" customFormat="1" x14ac:dyDescent="0.2">
      <c r="B1610" s="192"/>
      <c r="C1610" s="193"/>
      <c r="D1610" s="187" t="s">
        <v>181</v>
      </c>
      <c r="E1610" s="194" t="s">
        <v>19</v>
      </c>
      <c r="F1610" s="195" t="s">
        <v>3106</v>
      </c>
      <c r="G1610" s="193"/>
      <c r="H1610" s="196">
        <v>1</v>
      </c>
      <c r="I1610" s="197"/>
      <c r="J1610" s="193"/>
      <c r="K1610" s="193"/>
      <c r="L1610" s="198"/>
      <c r="M1610" s="225"/>
      <c r="N1610" s="226"/>
      <c r="O1610" s="226"/>
      <c r="P1610" s="226"/>
      <c r="Q1610" s="226"/>
      <c r="R1610" s="226"/>
      <c r="S1610" s="226"/>
      <c r="T1610" s="227"/>
      <c r="AT1610" s="202" t="s">
        <v>181</v>
      </c>
      <c r="AU1610" s="202" t="s">
        <v>84</v>
      </c>
      <c r="AV1610" s="13" t="s">
        <v>84</v>
      </c>
      <c r="AW1610" s="13" t="s">
        <v>35</v>
      </c>
      <c r="AX1610" s="13" t="s">
        <v>82</v>
      </c>
      <c r="AY1610" s="202" t="s">
        <v>170</v>
      </c>
    </row>
    <row r="1611" spans="1:65" s="2" customFormat="1" ht="6.95" customHeight="1" x14ac:dyDescent="0.2">
      <c r="A1611" s="35"/>
      <c r="B1611" s="48"/>
      <c r="C1611" s="49"/>
      <c r="D1611" s="49"/>
      <c r="E1611" s="49"/>
      <c r="F1611" s="49"/>
      <c r="G1611" s="49"/>
      <c r="H1611" s="49"/>
      <c r="I1611" s="49"/>
      <c r="J1611" s="49"/>
      <c r="K1611" s="49"/>
      <c r="L1611" s="40"/>
      <c r="M1611" s="35"/>
      <c r="O1611" s="35"/>
      <c r="P1611" s="35"/>
      <c r="Q1611" s="35"/>
      <c r="R1611" s="35"/>
      <c r="S1611" s="35"/>
      <c r="T1611" s="35"/>
      <c r="U1611" s="35"/>
      <c r="V1611" s="35"/>
      <c r="W1611" s="35"/>
      <c r="X1611" s="35"/>
      <c r="Y1611" s="35"/>
      <c r="Z1611" s="35"/>
      <c r="AA1611" s="35"/>
      <c r="AB1611" s="35"/>
      <c r="AC1611" s="35"/>
      <c r="AD1611" s="35"/>
      <c r="AE1611" s="35"/>
    </row>
  </sheetData>
  <sheetProtection password="FED1" sheet="1" objects="1" scenarios="1" formatColumns="0" formatRows="0" autoFilter="0"/>
  <autoFilter ref="C121:K1610"/>
  <mergeCells count="9">
    <mergeCell ref="E50:H50"/>
    <mergeCell ref="E112:H112"/>
    <mergeCell ref="E114:H114"/>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543"/>
  <sheetViews>
    <sheetView showGridLines="0" topLeftCell="A493" zoomScale="60" zoomScaleNormal="60" workbookViewId="0"/>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90</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4496</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4497</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ROUND(J94,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ROUND((SUM(BE94:BE542)),  2)</f>
        <v>0</v>
      </c>
      <c r="G33" s="35"/>
      <c r="H33" s="35"/>
      <c r="I33" s="119">
        <v>0.21</v>
      </c>
      <c r="J33" s="118">
        <f>ROUND(((SUM(BE94:BE542))*I33),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ROUND((SUM(BF94:BF542)),  2)</f>
        <v>0</v>
      </c>
      <c r="G34" s="35"/>
      <c r="H34" s="35"/>
      <c r="I34" s="119">
        <v>0.15</v>
      </c>
      <c r="J34" s="118">
        <f>ROUND(((SUM(BF94:BF542))*I34),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ROUND((SUM(BG94:BG542)),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ROUND((SUM(BH94:BH542)),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ROUND((SUM(BI94:BI542)),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SO-DI - Venkovní úpravy a IS - dešťová kanalizace</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arch.V.Volman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J94</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J95</f>
        <v>0</v>
      </c>
      <c r="K60" s="136"/>
      <c r="L60" s="140"/>
    </row>
    <row r="61" spans="1:47" s="10" customFormat="1" ht="19.899999999999999" customHeight="1" x14ac:dyDescent="0.2">
      <c r="B61" s="141"/>
      <c r="C61" s="142"/>
      <c r="D61" s="143" t="s">
        <v>116</v>
      </c>
      <c r="E61" s="144"/>
      <c r="F61" s="144"/>
      <c r="G61" s="144"/>
      <c r="H61" s="144"/>
      <c r="I61" s="144"/>
      <c r="J61" s="145">
        <f>J96</f>
        <v>0</v>
      </c>
      <c r="K61" s="142"/>
      <c r="L61" s="146"/>
    </row>
    <row r="62" spans="1:47" s="10" customFormat="1" ht="19.899999999999999" customHeight="1" x14ac:dyDescent="0.2">
      <c r="B62" s="141"/>
      <c r="C62" s="142"/>
      <c r="D62" s="143" t="s">
        <v>117</v>
      </c>
      <c r="E62" s="144"/>
      <c r="F62" s="144"/>
      <c r="G62" s="144"/>
      <c r="H62" s="144"/>
      <c r="I62" s="144"/>
      <c r="J62" s="145">
        <f>J324</f>
        <v>0</v>
      </c>
      <c r="K62" s="142"/>
      <c r="L62" s="146"/>
    </row>
    <row r="63" spans="1:47" s="10" customFormat="1" ht="19.899999999999999" customHeight="1" x14ac:dyDescent="0.2">
      <c r="B63" s="141"/>
      <c r="C63" s="142"/>
      <c r="D63" s="143" t="s">
        <v>118</v>
      </c>
      <c r="E63" s="144"/>
      <c r="F63" s="144"/>
      <c r="G63" s="144"/>
      <c r="H63" s="144"/>
      <c r="I63" s="144"/>
      <c r="J63" s="145">
        <f>J341</f>
        <v>0</v>
      </c>
      <c r="K63" s="142"/>
      <c r="L63" s="146"/>
    </row>
    <row r="64" spans="1:47" s="10" customFormat="1" ht="19.899999999999999" customHeight="1" x14ac:dyDescent="0.2">
      <c r="B64" s="141"/>
      <c r="C64" s="142"/>
      <c r="D64" s="143" t="s">
        <v>120</v>
      </c>
      <c r="E64" s="144"/>
      <c r="F64" s="144"/>
      <c r="G64" s="144"/>
      <c r="H64" s="144"/>
      <c r="I64" s="144"/>
      <c r="J64" s="145">
        <f>J368</f>
        <v>0</v>
      </c>
      <c r="K64" s="142"/>
      <c r="L64" s="146"/>
    </row>
    <row r="65" spans="1:31" s="10" customFormat="1" ht="19.899999999999999" customHeight="1" x14ac:dyDescent="0.2">
      <c r="B65" s="141"/>
      <c r="C65" s="142"/>
      <c r="D65" s="143" t="s">
        <v>124</v>
      </c>
      <c r="E65" s="144"/>
      <c r="F65" s="144"/>
      <c r="G65" s="144"/>
      <c r="H65" s="144"/>
      <c r="I65" s="144"/>
      <c r="J65" s="145">
        <f>J378</f>
        <v>0</v>
      </c>
      <c r="K65" s="142"/>
      <c r="L65" s="146"/>
    </row>
    <row r="66" spans="1:31" s="9" customFormat="1" ht="24.95" customHeight="1" x14ac:dyDescent="0.2">
      <c r="B66" s="135"/>
      <c r="C66" s="136"/>
      <c r="D66" s="137" t="s">
        <v>125</v>
      </c>
      <c r="E66" s="138"/>
      <c r="F66" s="138"/>
      <c r="G66" s="138"/>
      <c r="H66" s="138"/>
      <c r="I66" s="138"/>
      <c r="J66" s="139">
        <f>J381</f>
        <v>0</v>
      </c>
      <c r="K66" s="136"/>
      <c r="L66" s="140"/>
    </row>
    <row r="67" spans="1:31" s="10" customFormat="1" ht="19.899999999999999" customHeight="1" x14ac:dyDescent="0.2">
      <c r="B67" s="141"/>
      <c r="C67" s="142"/>
      <c r="D67" s="143" t="s">
        <v>126</v>
      </c>
      <c r="E67" s="144"/>
      <c r="F67" s="144"/>
      <c r="G67" s="144"/>
      <c r="H67" s="144"/>
      <c r="I67" s="144"/>
      <c r="J67" s="145">
        <f>J382</f>
        <v>0</v>
      </c>
      <c r="K67" s="142"/>
      <c r="L67" s="146"/>
    </row>
    <row r="68" spans="1:31" s="10" customFormat="1" ht="19.899999999999999" customHeight="1" x14ac:dyDescent="0.2">
      <c r="B68" s="141"/>
      <c r="C68" s="142"/>
      <c r="D68" s="143" t="s">
        <v>119</v>
      </c>
      <c r="E68" s="144"/>
      <c r="F68" s="144"/>
      <c r="G68" s="144"/>
      <c r="H68" s="144"/>
      <c r="I68" s="144"/>
      <c r="J68" s="145">
        <f>J413</f>
        <v>0</v>
      </c>
      <c r="K68" s="142"/>
      <c r="L68" s="146"/>
    </row>
    <row r="69" spans="1:31" s="10" customFormat="1" ht="19.899999999999999" customHeight="1" x14ac:dyDescent="0.2">
      <c r="B69" s="141"/>
      <c r="C69" s="142"/>
      <c r="D69" s="143" t="s">
        <v>121</v>
      </c>
      <c r="E69" s="144"/>
      <c r="F69" s="144"/>
      <c r="G69" s="144"/>
      <c r="H69" s="144"/>
      <c r="I69" s="144"/>
      <c r="J69" s="145">
        <f>J439</f>
        <v>0</v>
      </c>
      <c r="K69" s="142"/>
      <c r="L69" s="146"/>
    </row>
    <row r="70" spans="1:31" s="9" customFormat="1" ht="24.95" customHeight="1" x14ac:dyDescent="0.2">
      <c r="B70" s="135"/>
      <c r="C70" s="136"/>
      <c r="D70" s="137" t="s">
        <v>150</v>
      </c>
      <c r="E70" s="138"/>
      <c r="F70" s="138"/>
      <c r="G70" s="138"/>
      <c r="H70" s="138"/>
      <c r="I70" s="138"/>
      <c r="J70" s="139">
        <f>J526</f>
        <v>0</v>
      </c>
      <c r="K70" s="136"/>
      <c r="L70" s="140"/>
    </row>
    <row r="71" spans="1:31" s="10" customFormat="1" ht="19.899999999999999" customHeight="1" x14ac:dyDescent="0.2">
      <c r="B71" s="141"/>
      <c r="C71" s="142"/>
      <c r="D71" s="143" t="s">
        <v>151</v>
      </c>
      <c r="E71" s="144"/>
      <c r="F71" s="144"/>
      <c r="G71" s="144"/>
      <c r="H71" s="144"/>
      <c r="I71" s="144"/>
      <c r="J71" s="145">
        <f>J527</f>
        <v>0</v>
      </c>
      <c r="K71" s="142"/>
      <c r="L71" s="146"/>
    </row>
    <row r="72" spans="1:31" s="10" customFormat="1" ht="19.899999999999999" customHeight="1" x14ac:dyDescent="0.2">
      <c r="B72" s="141"/>
      <c r="C72" s="142"/>
      <c r="D72" s="143" t="s">
        <v>152</v>
      </c>
      <c r="E72" s="144"/>
      <c r="F72" s="144"/>
      <c r="G72" s="144"/>
      <c r="H72" s="144"/>
      <c r="I72" s="144"/>
      <c r="J72" s="145">
        <f>J531</f>
        <v>0</v>
      </c>
      <c r="K72" s="142"/>
      <c r="L72" s="146"/>
    </row>
    <row r="73" spans="1:31" s="10" customFormat="1" ht="19.899999999999999" customHeight="1" x14ac:dyDescent="0.2">
      <c r="B73" s="141"/>
      <c r="C73" s="142"/>
      <c r="D73" s="143" t="s">
        <v>153</v>
      </c>
      <c r="E73" s="144"/>
      <c r="F73" s="144"/>
      <c r="G73" s="144"/>
      <c r="H73" s="144"/>
      <c r="I73" s="144"/>
      <c r="J73" s="145">
        <f>J535</f>
        <v>0</v>
      </c>
      <c r="K73" s="142"/>
      <c r="L73" s="146"/>
    </row>
    <row r="74" spans="1:31" s="10" customFormat="1" ht="19.899999999999999" customHeight="1" x14ac:dyDescent="0.2">
      <c r="B74" s="141"/>
      <c r="C74" s="142"/>
      <c r="D74" s="143" t="s">
        <v>154</v>
      </c>
      <c r="E74" s="144"/>
      <c r="F74" s="144"/>
      <c r="G74" s="144"/>
      <c r="H74" s="144"/>
      <c r="I74" s="144"/>
      <c r="J74" s="145">
        <f>J539</f>
        <v>0</v>
      </c>
      <c r="K74" s="142"/>
      <c r="L74" s="146"/>
    </row>
    <row r="75" spans="1:31" s="2" customFormat="1" ht="21.75" customHeight="1" x14ac:dyDescent="0.2">
      <c r="A75" s="35"/>
      <c r="B75" s="36"/>
      <c r="C75" s="37"/>
      <c r="D75" s="37"/>
      <c r="E75" s="37"/>
      <c r="F75" s="37"/>
      <c r="G75" s="37"/>
      <c r="H75" s="37"/>
      <c r="I75" s="37"/>
      <c r="J75" s="37"/>
      <c r="K75" s="37"/>
      <c r="L75" s="107"/>
      <c r="S75" s="35"/>
      <c r="T75" s="35"/>
      <c r="U75" s="35"/>
      <c r="V75" s="35"/>
      <c r="W75" s="35"/>
      <c r="X75" s="35"/>
      <c r="Y75" s="35"/>
      <c r="Z75" s="35"/>
      <c r="AA75" s="35"/>
      <c r="AB75" s="35"/>
      <c r="AC75" s="35"/>
      <c r="AD75" s="35"/>
      <c r="AE75" s="35"/>
    </row>
    <row r="76" spans="1:31" s="2" customFormat="1" ht="6.95" customHeight="1" x14ac:dyDescent="0.2">
      <c r="A76" s="35"/>
      <c r="B76" s="48"/>
      <c r="C76" s="49"/>
      <c r="D76" s="49"/>
      <c r="E76" s="49"/>
      <c r="F76" s="49"/>
      <c r="G76" s="49"/>
      <c r="H76" s="49"/>
      <c r="I76" s="49"/>
      <c r="J76" s="49"/>
      <c r="K76" s="49"/>
      <c r="L76" s="107"/>
      <c r="S76" s="35"/>
      <c r="T76" s="35"/>
      <c r="U76" s="35"/>
      <c r="V76" s="35"/>
      <c r="W76" s="35"/>
      <c r="X76" s="35"/>
      <c r="Y76" s="35"/>
      <c r="Z76" s="35"/>
      <c r="AA76" s="35"/>
      <c r="AB76" s="35"/>
      <c r="AC76" s="35"/>
      <c r="AD76" s="35"/>
      <c r="AE76" s="35"/>
    </row>
    <row r="80" spans="1:31" s="2" customFormat="1" ht="6.95" customHeight="1" x14ac:dyDescent="0.2">
      <c r="A80" s="35"/>
      <c r="B80" s="50"/>
      <c r="C80" s="51"/>
      <c r="D80" s="51"/>
      <c r="E80" s="51"/>
      <c r="F80" s="51"/>
      <c r="G80" s="51"/>
      <c r="H80" s="51"/>
      <c r="I80" s="51"/>
      <c r="J80" s="51"/>
      <c r="K80" s="51"/>
      <c r="L80" s="107"/>
      <c r="S80" s="35"/>
      <c r="T80" s="35"/>
      <c r="U80" s="35"/>
      <c r="V80" s="35"/>
      <c r="W80" s="35"/>
      <c r="X80" s="35"/>
      <c r="Y80" s="35"/>
      <c r="Z80" s="35"/>
      <c r="AA80" s="35"/>
      <c r="AB80" s="35"/>
      <c r="AC80" s="35"/>
      <c r="AD80" s="35"/>
      <c r="AE80" s="35"/>
    </row>
    <row r="81" spans="1:63" s="2" customFormat="1" ht="24.95" customHeight="1" x14ac:dyDescent="0.2">
      <c r="A81" s="35"/>
      <c r="B81" s="36"/>
      <c r="C81" s="24" t="s">
        <v>155</v>
      </c>
      <c r="D81" s="37"/>
      <c r="E81" s="37"/>
      <c r="F81" s="37"/>
      <c r="G81" s="37"/>
      <c r="H81" s="37"/>
      <c r="I81" s="37"/>
      <c r="J81" s="37"/>
      <c r="K81" s="37"/>
      <c r="L81" s="107"/>
      <c r="S81" s="35"/>
      <c r="T81" s="35"/>
      <c r="U81" s="35"/>
      <c r="V81" s="35"/>
      <c r="W81" s="35"/>
      <c r="X81" s="35"/>
      <c r="Y81" s="35"/>
      <c r="Z81" s="35"/>
      <c r="AA81" s="35"/>
      <c r="AB81" s="35"/>
      <c r="AC81" s="35"/>
      <c r="AD81" s="35"/>
      <c r="AE81" s="35"/>
    </row>
    <row r="82" spans="1:63" s="2" customFormat="1" ht="6.95" customHeight="1" x14ac:dyDescent="0.2">
      <c r="A82" s="35"/>
      <c r="B82" s="36"/>
      <c r="C82" s="37"/>
      <c r="D82" s="37"/>
      <c r="E82" s="37"/>
      <c r="F82" s="37"/>
      <c r="G82" s="37"/>
      <c r="H82" s="37"/>
      <c r="I82" s="37"/>
      <c r="J82" s="37"/>
      <c r="K82" s="37"/>
      <c r="L82" s="107"/>
      <c r="S82" s="35"/>
      <c r="T82" s="35"/>
      <c r="U82" s="35"/>
      <c r="V82" s="35"/>
      <c r="W82" s="35"/>
      <c r="X82" s="35"/>
      <c r="Y82" s="35"/>
      <c r="Z82" s="35"/>
      <c r="AA82" s="35"/>
      <c r="AB82" s="35"/>
      <c r="AC82" s="35"/>
      <c r="AD82" s="35"/>
      <c r="AE82" s="35"/>
    </row>
    <row r="83" spans="1:63" s="2" customFormat="1" ht="12" customHeight="1" x14ac:dyDescent="0.2">
      <c r="A83" s="35"/>
      <c r="B83" s="36"/>
      <c r="C83" s="30" t="s">
        <v>16</v>
      </c>
      <c r="D83" s="37"/>
      <c r="E83" s="37"/>
      <c r="F83" s="37"/>
      <c r="G83" s="37"/>
      <c r="H83" s="37"/>
      <c r="I83" s="37"/>
      <c r="J83" s="37"/>
      <c r="K83" s="37"/>
      <c r="L83" s="107"/>
      <c r="S83" s="35"/>
      <c r="T83" s="35"/>
      <c r="U83" s="35"/>
      <c r="V83" s="35"/>
      <c r="W83" s="35"/>
      <c r="X83" s="35"/>
      <c r="Y83" s="35"/>
      <c r="Z83" s="35"/>
      <c r="AA83" s="35"/>
      <c r="AB83" s="35"/>
      <c r="AC83" s="35"/>
      <c r="AD83" s="35"/>
      <c r="AE83" s="35"/>
    </row>
    <row r="84" spans="1:63" s="2" customFormat="1" ht="16.5" customHeight="1" x14ac:dyDescent="0.2">
      <c r="A84" s="35"/>
      <c r="B84" s="36"/>
      <c r="C84" s="37"/>
      <c r="D84" s="37"/>
      <c r="E84" s="375" t="str">
        <f>E7</f>
        <v>Multifunkční objekt města Třebenice REVIZE ROZPOČTU Č. 2</v>
      </c>
      <c r="F84" s="376"/>
      <c r="G84" s="376"/>
      <c r="H84" s="376"/>
      <c r="I84" s="37"/>
      <c r="J84" s="37"/>
      <c r="K84" s="37"/>
      <c r="L84" s="107"/>
      <c r="S84" s="35"/>
      <c r="T84" s="35"/>
      <c r="U84" s="35"/>
      <c r="V84" s="35"/>
      <c r="W84" s="35"/>
      <c r="X84" s="35"/>
      <c r="Y84" s="35"/>
      <c r="Z84" s="35"/>
      <c r="AA84" s="35"/>
      <c r="AB84" s="35"/>
      <c r="AC84" s="35"/>
      <c r="AD84" s="35"/>
      <c r="AE84" s="35"/>
    </row>
    <row r="85" spans="1:63" s="2" customFormat="1" ht="12" customHeight="1" x14ac:dyDescent="0.2">
      <c r="A85" s="35"/>
      <c r="B85" s="36"/>
      <c r="C85" s="30" t="s">
        <v>107</v>
      </c>
      <c r="D85" s="37"/>
      <c r="E85" s="37"/>
      <c r="F85" s="37"/>
      <c r="G85" s="37"/>
      <c r="H85" s="37"/>
      <c r="I85" s="37"/>
      <c r="J85" s="37"/>
      <c r="K85" s="37"/>
      <c r="L85" s="107"/>
      <c r="S85" s="35"/>
      <c r="T85" s="35"/>
      <c r="U85" s="35"/>
      <c r="V85" s="35"/>
      <c r="W85" s="35"/>
      <c r="X85" s="35"/>
      <c r="Y85" s="35"/>
      <c r="Z85" s="35"/>
      <c r="AA85" s="35"/>
      <c r="AB85" s="35"/>
      <c r="AC85" s="35"/>
      <c r="AD85" s="35"/>
      <c r="AE85" s="35"/>
    </row>
    <row r="86" spans="1:63" s="2" customFormat="1" ht="16.5" customHeight="1" x14ac:dyDescent="0.2">
      <c r="A86" s="35"/>
      <c r="B86" s="36"/>
      <c r="C86" s="37"/>
      <c r="D86" s="37"/>
      <c r="E86" s="363" t="str">
        <f>E9</f>
        <v>SO-DI - Venkovní úpravy a IS - dešťová kanalizace</v>
      </c>
      <c r="F86" s="374"/>
      <c r="G86" s="374"/>
      <c r="H86" s="374"/>
      <c r="I86" s="37"/>
      <c r="J86" s="37"/>
      <c r="K86" s="37"/>
      <c r="L86" s="107"/>
      <c r="S86" s="35"/>
      <c r="T86" s="35"/>
      <c r="U86" s="35"/>
      <c r="V86" s="35"/>
      <c r="W86" s="35"/>
      <c r="X86" s="35"/>
      <c r="Y86" s="35"/>
      <c r="Z86" s="35"/>
      <c r="AA86" s="35"/>
      <c r="AB86" s="35"/>
      <c r="AC86" s="35"/>
      <c r="AD86" s="35"/>
      <c r="AE86" s="35"/>
    </row>
    <row r="87" spans="1:63" s="2" customFormat="1" ht="6.95" customHeight="1" x14ac:dyDescent="0.2">
      <c r="A87" s="35"/>
      <c r="B87" s="36"/>
      <c r="C87" s="37"/>
      <c r="D87" s="37"/>
      <c r="E87" s="37"/>
      <c r="F87" s="37"/>
      <c r="G87" s="37"/>
      <c r="H87" s="37"/>
      <c r="I87" s="37"/>
      <c r="J87" s="37"/>
      <c r="K87" s="37"/>
      <c r="L87" s="107"/>
      <c r="S87" s="35"/>
      <c r="T87" s="35"/>
      <c r="U87" s="35"/>
      <c r="V87" s="35"/>
      <c r="W87" s="35"/>
      <c r="X87" s="35"/>
      <c r="Y87" s="35"/>
      <c r="Z87" s="35"/>
      <c r="AA87" s="35"/>
      <c r="AB87" s="35"/>
      <c r="AC87" s="35"/>
      <c r="AD87" s="35"/>
      <c r="AE87" s="35"/>
    </row>
    <row r="88" spans="1:63" s="2" customFormat="1" ht="12" customHeight="1" x14ac:dyDescent="0.2">
      <c r="A88" s="35"/>
      <c r="B88" s="36"/>
      <c r="C88" s="30" t="s">
        <v>21</v>
      </c>
      <c r="D88" s="37"/>
      <c r="E88" s="37"/>
      <c r="F88" s="28" t="str">
        <f>F12</f>
        <v>Třebenice</v>
      </c>
      <c r="G88" s="37"/>
      <c r="H88" s="37"/>
      <c r="I88" s="30" t="s">
        <v>23</v>
      </c>
      <c r="J88" s="60" t="str">
        <f>IF(J12="","",J12)</f>
        <v>15. 1. 2021</v>
      </c>
      <c r="K88" s="37"/>
      <c r="L88" s="107"/>
      <c r="S88" s="35"/>
      <c r="T88" s="35"/>
      <c r="U88" s="35"/>
      <c r="V88" s="35"/>
      <c r="W88" s="35"/>
      <c r="X88" s="35"/>
      <c r="Y88" s="35"/>
      <c r="Z88" s="35"/>
      <c r="AA88" s="35"/>
      <c r="AB88" s="35"/>
      <c r="AC88" s="35"/>
      <c r="AD88" s="35"/>
      <c r="AE88" s="35"/>
    </row>
    <row r="89" spans="1:63" s="2" customFormat="1" ht="6.95" customHeight="1" x14ac:dyDescent="0.2">
      <c r="A89" s="35"/>
      <c r="B89" s="36"/>
      <c r="C89" s="37"/>
      <c r="D89" s="37"/>
      <c r="E89" s="37"/>
      <c r="F89" s="37"/>
      <c r="G89" s="37"/>
      <c r="H89" s="37"/>
      <c r="I89" s="37"/>
      <c r="J89" s="37"/>
      <c r="K89" s="37"/>
      <c r="L89" s="107"/>
      <c r="S89" s="35"/>
      <c r="T89" s="35"/>
      <c r="U89" s="35"/>
      <c r="V89" s="35"/>
      <c r="W89" s="35"/>
      <c r="X89" s="35"/>
      <c r="Y89" s="35"/>
      <c r="Z89" s="35"/>
      <c r="AA89" s="35"/>
      <c r="AB89" s="35"/>
      <c r="AC89" s="35"/>
      <c r="AD89" s="35"/>
      <c r="AE89" s="35"/>
    </row>
    <row r="90" spans="1:63" s="2" customFormat="1" ht="15.2" customHeight="1" x14ac:dyDescent="0.2">
      <c r="A90" s="35"/>
      <c r="B90" s="36"/>
      <c r="C90" s="30" t="s">
        <v>25</v>
      </c>
      <c r="D90" s="37"/>
      <c r="E90" s="37"/>
      <c r="F90" s="28" t="str">
        <f>E15</f>
        <v>Město Třebenice</v>
      </c>
      <c r="G90" s="37"/>
      <c r="H90" s="37"/>
      <c r="I90" s="30" t="s">
        <v>32</v>
      </c>
      <c r="J90" s="33" t="str">
        <f>E21</f>
        <v>Ing. arch.V.Volman</v>
      </c>
      <c r="K90" s="37"/>
      <c r="L90" s="107"/>
      <c r="S90" s="35"/>
      <c r="T90" s="35"/>
      <c r="U90" s="35"/>
      <c r="V90" s="35"/>
      <c r="W90" s="35"/>
      <c r="X90" s="35"/>
      <c r="Y90" s="35"/>
      <c r="Z90" s="35"/>
      <c r="AA90" s="35"/>
      <c r="AB90" s="35"/>
      <c r="AC90" s="35"/>
      <c r="AD90" s="35"/>
      <c r="AE90" s="35"/>
    </row>
    <row r="91" spans="1:63" s="2" customFormat="1" ht="15.2" customHeight="1" x14ac:dyDescent="0.2">
      <c r="A91" s="35"/>
      <c r="B91" s="36"/>
      <c r="C91" s="30" t="s">
        <v>30</v>
      </c>
      <c r="D91" s="37"/>
      <c r="E91" s="37"/>
      <c r="F91" s="28" t="str">
        <f>IF(E18="","",E18)</f>
        <v>Vyplň údaj</v>
      </c>
      <c r="G91" s="37"/>
      <c r="H91" s="37"/>
      <c r="I91" s="30" t="s">
        <v>36</v>
      </c>
      <c r="J91" s="33" t="str">
        <f>E24</f>
        <v>Ing. L. Hovorka</v>
      </c>
      <c r="K91" s="37"/>
      <c r="L91" s="107"/>
      <c r="S91" s="35"/>
      <c r="T91" s="35"/>
      <c r="U91" s="35"/>
      <c r="V91" s="35"/>
      <c r="W91" s="35"/>
      <c r="X91" s="35"/>
      <c r="Y91" s="35"/>
      <c r="Z91" s="35"/>
      <c r="AA91" s="35"/>
      <c r="AB91" s="35"/>
      <c r="AC91" s="35"/>
      <c r="AD91" s="35"/>
      <c r="AE91" s="35"/>
    </row>
    <row r="92" spans="1:63" s="2" customFormat="1" ht="10.35" customHeight="1" x14ac:dyDescent="0.2">
      <c r="A92" s="35"/>
      <c r="B92" s="36"/>
      <c r="C92" s="37"/>
      <c r="D92" s="37"/>
      <c r="E92" s="37"/>
      <c r="F92" s="37"/>
      <c r="G92" s="37"/>
      <c r="H92" s="37"/>
      <c r="I92" s="37"/>
      <c r="J92" s="37"/>
      <c r="K92" s="37"/>
      <c r="L92" s="107"/>
      <c r="S92" s="35"/>
      <c r="T92" s="35"/>
      <c r="U92" s="35"/>
      <c r="V92" s="35"/>
      <c r="W92" s="35"/>
      <c r="X92" s="35"/>
      <c r="Y92" s="35"/>
      <c r="Z92" s="35"/>
      <c r="AA92" s="35"/>
      <c r="AB92" s="35"/>
      <c r="AC92" s="35"/>
      <c r="AD92" s="35"/>
      <c r="AE92" s="35"/>
    </row>
    <row r="93" spans="1:63" s="11" customFormat="1" ht="29.25" customHeight="1" x14ac:dyDescent="0.2">
      <c r="A93" s="147"/>
      <c r="B93" s="148"/>
      <c r="C93" s="149" t="s">
        <v>156</v>
      </c>
      <c r="D93" s="150" t="s">
        <v>59</v>
      </c>
      <c r="E93" s="150" t="s">
        <v>55</v>
      </c>
      <c r="F93" s="150" t="s">
        <v>56</v>
      </c>
      <c r="G93" s="150" t="s">
        <v>157</v>
      </c>
      <c r="H93" s="150" t="s">
        <v>158</v>
      </c>
      <c r="I93" s="150" t="s">
        <v>159</v>
      </c>
      <c r="J93" s="150" t="s">
        <v>113</v>
      </c>
      <c r="K93" s="151" t="s">
        <v>160</v>
      </c>
      <c r="L93" s="152"/>
      <c r="M93" s="69" t="s">
        <v>19</v>
      </c>
      <c r="N93" s="70" t="s">
        <v>44</v>
      </c>
      <c r="O93" s="70" t="s">
        <v>161</v>
      </c>
      <c r="P93" s="70" t="s">
        <v>162</v>
      </c>
      <c r="Q93" s="70" t="s">
        <v>163</v>
      </c>
      <c r="R93" s="70" t="s">
        <v>164</v>
      </c>
      <c r="S93" s="70" t="s">
        <v>165</v>
      </c>
      <c r="T93" s="71" t="s">
        <v>166</v>
      </c>
      <c r="U93" s="147"/>
      <c r="V93" s="147"/>
      <c r="W93" s="147"/>
      <c r="X93" s="147"/>
      <c r="Y93" s="147"/>
      <c r="Z93" s="147"/>
      <c r="AA93" s="147"/>
      <c r="AB93" s="147"/>
      <c r="AC93" s="147"/>
      <c r="AD93" s="147"/>
      <c r="AE93" s="147"/>
    </row>
    <row r="94" spans="1:63" s="2" customFormat="1" ht="22.9" customHeight="1" x14ac:dyDescent="0.25">
      <c r="A94" s="35"/>
      <c r="B94" s="36"/>
      <c r="C94" s="76" t="s">
        <v>167</v>
      </c>
      <c r="D94" s="37"/>
      <c r="E94" s="37"/>
      <c r="F94" s="37"/>
      <c r="G94" s="37"/>
      <c r="H94" s="37"/>
      <c r="I94" s="37"/>
      <c r="J94" s="153">
        <f>BK94</f>
        <v>0</v>
      </c>
      <c r="K94" s="37"/>
      <c r="L94" s="40"/>
      <c r="M94" s="72"/>
      <c r="N94" s="154"/>
      <c r="O94" s="73"/>
      <c r="P94" s="155">
        <f>P95+P381+P526</f>
        <v>0</v>
      </c>
      <c r="Q94" s="73"/>
      <c r="R94" s="155">
        <f>R95+R381+R526</f>
        <v>957.25614177</v>
      </c>
      <c r="S94" s="73"/>
      <c r="T94" s="156">
        <f>T95+T381+T526</f>
        <v>0.96858</v>
      </c>
      <c r="U94" s="35"/>
      <c r="V94" s="35"/>
      <c r="W94" s="35"/>
      <c r="X94" s="35"/>
      <c r="Y94" s="35"/>
      <c r="Z94" s="35"/>
      <c r="AA94" s="35"/>
      <c r="AB94" s="35"/>
      <c r="AC94" s="35"/>
      <c r="AD94" s="35"/>
      <c r="AE94" s="35"/>
      <c r="AT94" s="18" t="s">
        <v>73</v>
      </c>
      <c r="AU94" s="18" t="s">
        <v>114</v>
      </c>
      <c r="BK94" s="157">
        <f>BK95+BK381+BK526</f>
        <v>0</v>
      </c>
    </row>
    <row r="95" spans="1:63" s="12" customFormat="1" ht="25.9" customHeight="1" x14ac:dyDescent="0.2">
      <c r="B95" s="158"/>
      <c r="C95" s="159"/>
      <c r="D95" s="160" t="s">
        <v>73</v>
      </c>
      <c r="E95" s="161" t="s">
        <v>168</v>
      </c>
      <c r="F95" s="161" t="s">
        <v>169</v>
      </c>
      <c r="G95" s="159"/>
      <c r="H95" s="159"/>
      <c r="I95" s="162"/>
      <c r="J95" s="163">
        <f>BK95</f>
        <v>0</v>
      </c>
      <c r="K95" s="159"/>
      <c r="L95" s="164"/>
      <c r="M95" s="165"/>
      <c r="N95" s="166"/>
      <c r="O95" s="166"/>
      <c r="P95" s="167">
        <f>P96+P324+P341+P368+P378</f>
        <v>0</v>
      </c>
      <c r="Q95" s="166"/>
      <c r="R95" s="167">
        <f>R96+R324+R341+R368+R378</f>
        <v>870.60503086999995</v>
      </c>
      <c r="S95" s="166"/>
      <c r="T95" s="168">
        <f>T96+T324+T341+T368+T378</f>
        <v>0</v>
      </c>
      <c r="AR95" s="169" t="s">
        <v>82</v>
      </c>
      <c r="AT95" s="170" t="s">
        <v>73</v>
      </c>
      <c r="AU95" s="170" t="s">
        <v>74</v>
      </c>
      <c r="AY95" s="169" t="s">
        <v>170</v>
      </c>
      <c r="BK95" s="171">
        <f>BK96+BK324+BK341+BK368+BK378</f>
        <v>0</v>
      </c>
    </row>
    <row r="96" spans="1:63" s="12" customFormat="1" ht="22.9" customHeight="1" x14ac:dyDescent="0.2">
      <c r="B96" s="158"/>
      <c r="C96" s="159"/>
      <c r="D96" s="160" t="s">
        <v>73</v>
      </c>
      <c r="E96" s="172" t="s">
        <v>82</v>
      </c>
      <c r="F96" s="172" t="s">
        <v>171</v>
      </c>
      <c r="G96" s="159"/>
      <c r="H96" s="159"/>
      <c r="I96" s="162"/>
      <c r="J96" s="173">
        <f>BK96</f>
        <v>0</v>
      </c>
      <c r="K96" s="159"/>
      <c r="L96" s="164"/>
      <c r="M96" s="165"/>
      <c r="N96" s="166"/>
      <c r="O96" s="166"/>
      <c r="P96" s="167">
        <f>SUM(P97:P323)</f>
        <v>0</v>
      </c>
      <c r="Q96" s="166"/>
      <c r="R96" s="167">
        <f>SUM(R97:R323)</f>
        <v>597.07864186999996</v>
      </c>
      <c r="S96" s="166"/>
      <c r="T96" s="168">
        <f>SUM(T97:T323)</f>
        <v>0</v>
      </c>
      <c r="AR96" s="169" t="s">
        <v>82</v>
      </c>
      <c r="AT96" s="170" t="s">
        <v>73</v>
      </c>
      <c r="AU96" s="170" t="s">
        <v>82</v>
      </c>
      <c r="AY96" s="169" t="s">
        <v>170</v>
      </c>
      <c r="BK96" s="171">
        <f>SUM(BK97:BK323)</f>
        <v>0</v>
      </c>
    </row>
    <row r="97" spans="1:65" s="2" customFormat="1" ht="24" x14ac:dyDescent="0.2">
      <c r="A97" s="35"/>
      <c r="B97" s="36"/>
      <c r="C97" s="174" t="s">
        <v>82</v>
      </c>
      <c r="D97" s="174" t="s">
        <v>172</v>
      </c>
      <c r="E97" s="175" t="s">
        <v>4498</v>
      </c>
      <c r="F97" s="176" t="s">
        <v>4499</v>
      </c>
      <c r="G97" s="177" t="s">
        <v>175</v>
      </c>
      <c r="H97" s="178">
        <v>31.498999999999999</v>
      </c>
      <c r="I97" s="179"/>
      <c r="J97" s="180">
        <f>ROUND(I97*H97,2)</f>
        <v>0</v>
      </c>
      <c r="K97" s="176" t="s">
        <v>176</v>
      </c>
      <c r="L97" s="40"/>
      <c r="M97" s="181" t="s">
        <v>19</v>
      </c>
      <c r="N97" s="182" t="s">
        <v>45</v>
      </c>
      <c r="O97" s="65"/>
      <c r="P97" s="183">
        <f>O97*H97</f>
        <v>0</v>
      </c>
      <c r="Q97" s="183">
        <v>0</v>
      </c>
      <c r="R97" s="183">
        <f>Q97*H97</f>
        <v>0</v>
      </c>
      <c r="S97" s="183">
        <v>0</v>
      </c>
      <c r="T97" s="184">
        <f>S97*H97</f>
        <v>0</v>
      </c>
      <c r="U97" s="35"/>
      <c r="V97" s="35"/>
      <c r="W97" s="35"/>
      <c r="X97" s="35"/>
      <c r="Y97" s="35"/>
      <c r="Z97" s="35"/>
      <c r="AA97" s="35"/>
      <c r="AB97" s="35"/>
      <c r="AC97" s="35"/>
      <c r="AD97" s="35"/>
      <c r="AE97" s="35"/>
      <c r="AR97" s="185" t="s">
        <v>177</v>
      </c>
      <c r="AT97" s="185" t="s">
        <v>172</v>
      </c>
      <c r="AU97" s="185" t="s">
        <v>84</v>
      </c>
      <c r="AY97" s="18" t="s">
        <v>170</v>
      </c>
      <c r="BE97" s="186">
        <f>IF(N97="základní",J97,0)</f>
        <v>0</v>
      </c>
      <c r="BF97" s="186">
        <f>IF(N97="snížená",J97,0)</f>
        <v>0</v>
      </c>
      <c r="BG97" s="186">
        <f>IF(N97="zákl. přenesená",J97,0)</f>
        <v>0</v>
      </c>
      <c r="BH97" s="186">
        <f>IF(N97="sníž. přenesená",J97,0)</f>
        <v>0</v>
      </c>
      <c r="BI97" s="186">
        <f>IF(N97="nulová",J97,0)</f>
        <v>0</v>
      </c>
      <c r="BJ97" s="18" t="s">
        <v>82</v>
      </c>
      <c r="BK97" s="186">
        <f>ROUND(I97*H97,2)</f>
        <v>0</v>
      </c>
      <c r="BL97" s="18" t="s">
        <v>177</v>
      </c>
      <c r="BM97" s="185" t="s">
        <v>4500</v>
      </c>
    </row>
    <row r="98" spans="1:65" s="2" customFormat="1" ht="58.5" x14ac:dyDescent="0.2">
      <c r="A98" s="35"/>
      <c r="B98" s="36"/>
      <c r="C98" s="37"/>
      <c r="D98" s="187" t="s">
        <v>179</v>
      </c>
      <c r="E98" s="37"/>
      <c r="F98" s="188" t="s">
        <v>4501</v>
      </c>
      <c r="G98" s="37"/>
      <c r="H98" s="37"/>
      <c r="I98" s="189"/>
      <c r="J98" s="37"/>
      <c r="K98" s="37"/>
      <c r="L98" s="40"/>
      <c r="M98" s="190"/>
      <c r="N98" s="191"/>
      <c r="O98" s="65"/>
      <c r="P98" s="65"/>
      <c r="Q98" s="65"/>
      <c r="R98" s="65"/>
      <c r="S98" s="65"/>
      <c r="T98" s="66"/>
      <c r="U98" s="35"/>
      <c r="V98" s="35"/>
      <c r="W98" s="35"/>
      <c r="X98" s="35"/>
      <c r="Y98" s="35"/>
      <c r="Z98" s="35"/>
      <c r="AA98" s="35"/>
      <c r="AB98" s="35"/>
      <c r="AC98" s="35"/>
      <c r="AD98" s="35"/>
      <c r="AE98" s="35"/>
      <c r="AT98" s="18" t="s">
        <v>179</v>
      </c>
      <c r="AU98" s="18" t="s">
        <v>84</v>
      </c>
    </row>
    <row r="99" spans="1:65" s="13" customFormat="1" x14ac:dyDescent="0.2">
      <c r="B99" s="192"/>
      <c r="C99" s="193"/>
      <c r="D99" s="187" t="s">
        <v>181</v>
      </c>
      <c r="E99" s="194" t="s">
        <v>19</v>
      </c>
      <c r="F99" s="195" t="s">
        <v>4502</v>
      </c>
      <c r="G99" s="193"/>
      <c r="H99" s="196">
        <v>62.997</v>
      </c>
      <c r="I99" s="197"/>
      <c r="J99" s="193"/>
      <c r="K99" s="193"/>
      <c r="L99" s="198"/>
      <c r="M99" s="199"/>
      <c r="N99" s="200"/>
      <c r="O99" s="200"/>
      <c r="P99" s="200"/>
      <c r="Q99" s="200"/>
      <c r="R99" s="200"/>
      <c r="S99" s="200"/>
      <c r="T99" s="201"/>
      <c r="AT99" s="202" t="s">
        <v>181</v>
      </c>
      <c r="AU99" s="202" t="s">
        <v>84</v>
      </c>
      <c r="AV99" s="13" t="s">
        <v>84</v>
      </c>
      <c r="AW99" s="13" t="s">
        <v>35</v>
      </c>
      <c r="AX99" s="13" t="s">
        <v>82</v>
      </c>
      <c r="AY99" s="202" t="s">
        <v>170</v>
      </c>
    </row>
    <row r="100" spans="1:65" s="13" customFormat="1" x14ac:dyDescent="0.2">
      <c r="B100" s="192"/>
      <c r="C100" s="193"/>
      <c r="D100" s="187" t="s">
        <v>181</v>
      </c>
      <c r="E100" s="193"/>
      <c r="F100" s="195" t="s">
        <v>4503</v>
      </c>
      <c r="G100" s="193"/>
      <c r="H100" s="196">
        <v>31.498999999999999</v>
      </c>
      <c r="I100" s="197"/>
      <c r="J100" s="193"/>
      <c r="K100" s="193"/>
      <c r="L100" s="198"/>
      <c r="M100" s="199"/>
      <c r="N100" s="200"/>
      <c r="O100" s="200"/>
      <c r="P100" s="200"/>
      <c r="Q100" s="200"/>
      <c r="R100" s="200"/>
      <c r="S100" s="200"/>
      <c r="T100" s="201"/>
      <c r="AT100" s="202" t="s">
        <v>181</v>
      </c>
      <c r="AU100" s="202" t="s">
        <v>84</v>
      </c>
      <c r="AV100" s="13" t="s">
        <v>84</v>
      </c>
      <c r="AW100" s="13" t="s">
        <v>4</v>
      </c>
      <c r="AX100" s="13" t="s">
        <v>82</v>
      </c>
      <c r="AY100" s="202" t="s">
        <v>170</v>
      </c>
    </row>
    <row r="101" spans="1:65" s="2" customFormat="1" ht="24" x14ac:dyDescent="0.2">
      <c r="A101" s="35"/>
      <c r="B101" s="36"/>
      <c r="C101" s="174" t="s">
        <v>84</v>
      </c>
      <c r="D101" s="174" t="s">
        <v>172</v>
      </c>
      <c r="E101" s="175" t="s">
        <v>4504</v>
      </c>
      <c r="F101" s="176" t="s">
        <v>4505</v>
      </c>
      <c r="G101" s="177" t="s">
        <v>175</v>
      </c>
      <c r="H101" s="178">
        <v>472.23399999999998</v>
      </c>
      <c r="I101" s="179"/>
      <c r="J101" s="180">
        <f>ROUND(I101*H101,2)</f>
        <v>0</v>
      </c>
      <c r="K101" s="176" t="s">
        <v>176</v>
      </c>
      <c r="L101" s="40"/>
      <c r="M101" s="181" t="s">
        <v>19</v>
      </c>
      <c r="N101" s="182" t="s">
        <v>45</v>
      </c>
      <c r="O101" s="65"/>
      <c r="P101" s="183">
        <f>O101*H101</f>
        <v>0</v>
      </c>
      <c r="Q101" s="183">
        <v>0</v>
      </c>
      <c r="R101" s="183">
        <f>Q101*H101</f>
        <v>0</v>
      </c>
      <c r="S101" s="183">
        <v>0</v>
      </c>
      <c r="T101" s="184">
        <f>S101*H101</f>
        <v>0</v>
      </c>
      <c r="U101" s="35"/>
      <c r="V101" s="35"/>
      <c r="W101" s="35"/>
      <c r="X101" s="35"/>
      <c r="Y101" s="35"/>
      <c r="Z101" s="35"/>
      <c r="AA101" s="35"/>
      <c r="AB101" s="35"/>
      <c r="AC101" s="35"/>
      <c r="AD101" s="35"/>
      <c r="AE101" s="35"/>
      <c r="AR101" s="185" t="s">
        <v>177</v>
      </c>
      <c r="AT101" s="185" t="s">
        <v>172</v>
      </c>
      <c r="AU101" s="185" t="s">
        <v>84</v>
      </c>
      <c r="AY101" s="18" t="s">
        <v>170</v>
      </c>
      <c r="BE101" s="186">
        <f>IF(N101="základní",J101,0)</f>
        <v>0</v>
      </c>
      <c r="BF101" s="186">
        <f>IF(N101="snížená",J101,0)</f>
        <v>0</v>
      </c>
      <c r="BG101" s="186">
        <f>IF(N101="zákl. přenesená",J101,0)</f>
        <v>0</v>
      </c>
      <c r="BH101" s="186">
        <f>IF(N101="sníž. přenesená",J101,0)</f>
        <v>0</v>
      </c>
      <c r="BI101" s="186">
        <f>IF(N101="nulová",J101,0)</f>
        <v>0</v>
      </c>
      <c r="BJ101" s="18" t="s">
        <v>82</v>
      </c>
      <c r="BK101" s="186">
        <f>ROUND(I101*H101,2)</f>
        <v>0</v>
      </c>
      <c r="BL101" s="18" t="s">
        <v>177</v>
      </c>
      <c r="BM101" s="185" t="s">
        <v>4506</v>
      </c>
    </row>
    <row r="102" spans="1:65" s="2" customFormat="1" ht="58.5" x14ac:dyDescent="0.2">
      <c r="A102" s="35"/>
      <c r="B102" s="36"/>
      <c r="C102" s="37"/>
      <c r="D102" s="187" t="s">
        <v>179</v>
      </c>
      <c r="E102" s="37"/>
      <c r="F102" s="188" t="s">
        <v>4501</v>
      </c>
      <c r="G102" s="37"/>
      <c r="H102" s="37"/>
      <c r="I102" s="189"/>
      <c r="J102" s="37"/>
      <c r="K102" s="37"/>
      <c r="L102" s="40"/>
      <c r="M102" s="190"/>
      <c r="N102" s="191"/>
      <c r="O102" s="65"/>
      <c r="P102" s="65"/>
      <c r="Q102" s="65"/>
      <c r="R102" s="65"/>
      <c r="S102" s="65"/>
      <c r="T102" s="66"/>
      <c r="U102" s="35"/>
      <c r="V102" s="35"/>
      <c r="W102" s="35"/>
      <c r="X102" s="35"/>
      <c r="Y102" s="35"/>
      <c r="Z102" s="35"/>
      <c r="AA102" s="35"/>
      <c r="AB102" s="35"/>
      <c r="AC102" s="35"/>
      <c r="AD102" s="35"/>
      <c r="AE102" s="35"/>
      <c r="AT102" s="18" t="s">
        <v>179</v>
      </c>
      <c r="AU102" s="18" t="s">
        <v>84</v>
      </c>
    </row>
    <row r="103" spans="1:65" s="13" customFormat="1" x14ac:dyDescent="0.2">
      <c r="B103" s="192"/>
      <c r="C103" s="193"/>
      <c r="D103" s="187" t="s">
        <v>181</v>
      </c>
      <c r="E103" s="194" t="s">
        <v>19</v>
      </c>
      <c r="F103" s="195" t="s">
        <v>4507</v>
      </c>
      <c r="G103" s="193"/>
      <c r="H103" s="196">
        <v>368.46800000000002</v>
      </c>
      <c r="I103" s="197"/>
      <c r="J103" s="193"/>
      <c r="K103" s="193"/>
      <c r="L103" s="198"/>
      <c r="M103" s="199"/>
      <c r="N103" s="200"/>
      <c r="O103" s="200"/>
      <c r="P103" s="200"/>
      <c r="Q103" s="200"/>
      <c r="R103" s="200"/>
      <c r="S103" s="200"/>
      <c r="T103" s="201"/>
      <c r="AT103" s="202" t="s">
        <v>181</v>
      </c>
      <c r="AU103" s="202" t="s">
        <v>84</v>
      </c>
      <c r="AV103" s="13" t="s">
        <v>84</v>
      </c>
      <c r="AW103" s="13" t="s">
        <v>35</v>
      </c>
      <c r="AX103" s="13" t="s">
        <v>74</v>
      </c>
      <c r="AY103" s="202" t="s">
        <v>170</v>
      </c>
    </row>
    <row r="104" spans="1:65" s="13" customFormat="1" x14ac:dyDescent="0.2">
      <c r="B104" s="192"/>
      <c r="C104" s="193"/>
      <c r="D104" s="187" t="s">
        <v>181</v>
      </c>
      <c r="E104" s="194" t="s">
        <v>19</v>
      </c>
      <c r="F104" s="195" t="s">
        <v>4508</v>
      </c>
      <c r="G104" s="193"/>
      <c r="H104" s="196">
        <v>576</v>
      </c>
      <c r="I104" s="197"/>
      <c r="J104" s="193"/>
      <c r="K104" s="193"/>
      <c r="L104" s="198"/>
      <c r="M104" s="199"/>
      <c r="N104" s="200"/>
      <c r="O104" s="200"/>
      <c r="P104" s="200"/>
      <c r="Q104" s="200"/>
      <c r="R104" s="200"/>
      <c r="S104" s="200"/>
      <c r="T104" s="201"/>
      <c r="AT104" s="202" t="s">
        <v>181</v>
      </c>
      <c r="AU104" s="202" t="s">
        <v>84</v>
      </c>
      <c r="AV104" s="13" t="s">
        <v>84</v>
      </c>
      <c r="AW104" s="13" t="s">
        <v>35</v>
      </c>
      <c r="AX104" s="13" t="s">
        <v>74</v>
      </c>
      <c r="AY104" s="202" t="s">
        <v>170</v>
      </c>
    </row>
    <row r="105" spans="1:65" s="14" customFormat="1" x14ac:dyDescent="0.2">
      <c r="B105" s="203"/>
      <c r="C105" s="204"/>
      <c r="D105" s="187" t="s">
        <v>181</v>
      </c>
      <c r="E105" s="205" t="s">
        <v>19</v>
      </c>
      <c r="F105" s="206" t="s">
        <v>185</v>
      </c>
      <c r="G105" s="204"/>
      <c r="H105" s="207">
        <v>944.46799999999996</v>
      </c>
      <c r="I105" s="208"/>
      <c r="J105" s="204"/>
      <c r="K105" s="204"/>
      <c r="L105" s="209"/>
      <c r="M105" s="210"/>
      <c r="N105" s="211"/>
      <c r="O105" s="211"/>
      <c r="P105" s="211"/>
      <c r="Q105" s="211"/>
      <c r="R105" s="211"/>
      <c r="S105" s="211"/>
      <c r="T105" s="212"/>
      <c r="AT105" s="213" t="s">
        <v>181</v>
      </c>
      <c r="AU105" s="213" t="s">
        <v>84</v>
      </c>
      <c r="AV105" s="14" t="s">
        <v>177</v>
      </c>
      <c r="AW105" s="14" t="s">
        <v>35</v>
      </c>
      <c r="AX105" s="14" t="s">
        <v>82</v>
      </c>
      <c r="AY105" s="213" t="s">
        <v>170</v>
      </c>
    </row>
    <row r="106" spans="1:65" s="13" customFormat="1" x14ac:dyDescent="0.2">
      <c r="B106" s="192"/>
      <c r="C106" s="193"/>
      <c r="D106" s="187" t="s">
        <v>181</v>
      </c>
      <c r="E106" s="193"/>
      <c r="F106" s="195" t="s">
        <v>4509</v>
      </c>
      <c r="G106" s="193"/>
      <c r="H106" s="196">
        <v>472.23399999999998</v>
      </c>
      <c r="I106" s="197"/>
      <c r="J106" s="193"/>
      <c r="K106" s="193"/>
      <c r="L106" s="198"/>
      <c r="M106" s="199"/>
      <c r="N106" s="200"/>
      <c r="O106" s="200"/>
      <c r="P106" s="200"/>
      <c r="Q106" s="200"/>
      <c r="R106" s="200"/>
      <c r="S106" s="200"/>
      <c r="T106" s="201"/>
      <c r="AT106" s="202" t="s">
        <v>181</v>
      </c>
      <c r="AU106" s="202" t="s">
        <v>84</v>
      </c>
      <c r="AV106" s="13" t="s">
        <v>84</v>
      </c>
      <c r="AW106" s="13" t="s">
        <v>4</v>
      </c>
      <c r="AX106" s="13" t="s">
        <v>82</v>
      </c>
      <c r="AY106" s="202" t="s">
        <v>170</v>
      </c>
    </row>
    <row r="107" spans="1:65" s="2" customFormat="1" ht="24" x14ac:dyDescent="0.2">
      <c r="A107" s="35"/>
      <c r="B107" s="36"/>
      <c r="C107" s="174" t="s">
        <v>195</v>
      </c>
      <c r="D107" s="174" t="s">
        <v>172</v>
      </c>
      <c r="E107" s="175" t="s">
        <v>4510</v>
      </c>
      <c r="F107" s="176" t="s">
        <v>4511</v>
      </c>
      <c r="G107" s="177" t="s">
        <v>175</v>
      </c>
      <c r="H107" s="178">
        <v>31.498999999999999</v>
      </c>
      <c r="I107" s="179"/>
      <c r="J107" s="180">
        <f>ROUND(I107*H107,2)</f>
        <v>0</v>
      </c>
      <c r="K107" s="176" t="s">
        <v>176</v>
      </c>
      <c r="L107" s="40"/>
      <c r="M107" s="181" t="s">
        <v>19</v>
      </c>
      <c r="N107" s="182" t="s">
        <v>45</v>
      </c>
      <c r="O107" s="65"/>
      <c r="P107" s="183">
        <f>O107*H107</f>
        <v>0</v>
      </c>
      <c r="Q107" s="183">
        <v>0</v>
      </c>
      <c r="R107" s="183">
        <f>Q107*H107</f>
        <v>0</v>
      </c>
      <c r="S107" s="183">
        <v>0</v>
      </c>
      <c r="T107" s="184">
        <f>S107*H107</f>
        <v>0</v>
      </c>
      <c r="U107" s="35"/>
      <c r="V107" s="35"/>
      <c r="W107" s="35"/>
      <c r="X107" s="35"/>
      <c r="Y107" s="35"/>
      <c r="Z107" s="35"/>
      <c r="AA107" s="35"/>
      <c r="AB107" s="35"/>
      <c r="AC107" s="35"/>
      <c r="AD107" s="35"/>
      <c r="AE107" s="35"/>
      <c r="AR107" s="185" t="s">
        <v>177</v>
      </c>
      <c r="AT107" s="185" t="s">
        <v>172</v>
      </c>
      <c r="AU107" s="185" t="s">
        <v>84</v>
      </c>
      <c r="AY107" s="18" t="s">
        <v>170</v>
      </c>
      <c r="BE107" s="186">
        <f>IF(N107="základní",J107,0)</f>
        <v>0</v>
      </c>
      <c r="BF107" s="186">
        <f>IF(N107="snížená",J107,0)</f>
        <v>0</v>
      </c>
      <c r="BG107" s="186">
        <f>IF(N107="zákl. přenesená",J107,0)</f>
        <v>0</v>
      </c>
      <c r="BH107" s="186">
        <f>IF(N107="sníž. přenesená",J107,0)</f>
        <v>0</v>
      </c>
      <c r="BI107" s="186">
        <f>IF(N107="nulová",J107,0)</f>
        <v>0</v>
      </c>
      <c r="BJ107" s="18" t="s">
        <v>82</v>
      </c>
      <c r="BK107" s="186">
        <f>ROUND(I107*H107,2)</f>
        <v>0</v>
      </c>
      <c r="BL107" s="18" t="s">
        <v>177</v>
      </c>
      <c r="BM107" s="185" t="s">
        <v>4512</v>
      </c>
    </row>
    <row r="108" spans="1:65" s="2" customFormat="1" ht="58.5" x14ac:dyDescent="0.2">
      <c r="A108" s="35"/>
      <c r="B108" s="36"/>
      <c r="C108" s="37"/>
      <c r="D108" s="187" t="s">
        <v>179</v>
      </c>
      <c r="E108" s="37"/>
      <c r="F108" s="188" t="s">
        <v>4501</v>
      </c>
      <c r="G108" s="37"/>
      <c r="H108" s="37"/>
      <c r="I108" s="189"/>
      <c r="J108" s="37"/>
      <c r="K108" s="37"/>
      <c r="L108" s="40"/>
      <c r="M108" s="190"/>
      <c r="N108" s="191"/>
      <c r="O108" s="65"/>
      <c r="P108" s="65"/>
      <c r="Q108" s="65"/>
      <c r="R108" s="65"/>
      <c r="S108" s="65"/>
      <c r="T108" s="66"/>
      <c r="U108" s="35"/>
      <c r="V108" s="35"/>
      <c r="W108" s="35"/>
      <c r="X108" s="35"/>
      <c r="Y108" s="35"/>
      <c r="Z108" s="35"/>
      <c r="AA108" s="35"/>
      <c r="AB108" s="35"/>
      <c r="AC108" s="35"/>
      <c r="AD108" s="35"/>
      <c r="AE108" s="35"/>
      <c r="AT108" s="18" t="s">
        <v>179</v>
      </c>
      <c r="AU108" s="18" t="s">
        <v>84</v>
      </c>
    </row>
    <row r="109" spans="1:65" s="13" customFormat="1" x14ac:dyDescent="0.2">
      <c r="B109" s="192"/>
      <c r="C109" s="193"/>
      <c r="D109" s="187" t="s">
        <v>181</v>
      </c>
      <c r="E109" s="193"/>
      <c r="F109" s="195" t="s">
        <v>4503</v>
      </c>
      <c r="G109" s="193"/>
      <c r="H109" s="196">
        <v>31.498999999999999</v>
      </c>
      <c r="I109" s="197"/>
      <c r="J109" s="193"/>
      <c r="K109" s="193"/>
      <c r="L109" s="198"/>
      <c r="M109" s="199"/>
      <c r="N109" s="200"/>
      <c r="O109" s="200"/>
      <c r="P109" s="200"/>
      <c r="Q109" s="200"/>
      <c r="R109" s="200"/>
      <c r="S109" s="200"/>
      <c r="T109" s="201"/>
      <c r="AT109" s="202" t="s">
        <v>181</v>
      </c>
      <c r="AU109" s="202" t="s">
        <v>84</v>
      </c>
      <c r="AV109" s="13" t="s">
        <v>84</v>
      </c>
      <c r="AW109" s="13" t="s">
        <v>4</v>
      </c>
      <c r="AX109" s="13" t="s">
        <v>82</v>
      </c>
      <c r="AY109" s="202" t="s">
        <v>170</v>
      </c>
    </row>
    <row r="110" spans="1:65" s="2" customFormat="1" ht="24" x14ac:dyDescent="0.2">
      <c r="A110" s="35"/>
      <c r="B110" s="36"/>
      <c r="C110" s="174" t="s">
        <v>177</v>
      </c>
      <c r="D110" s="174" t="s">
        <v>172</v>
      </c>
      <c r="E110" s="175" t="s">
        <v>4513</v>
      </c>
      <c r="F110" s="176" t="s">
        <v>4514</v>
      </c>
      <c r="G110" s="177" t="s">
        <v>175</v>
      </c>
      <c r="H110" s="178">
        <v>472.23399999999998</v>
      </c>
      <c r="I110" s="179"/>
      <c r="J110" s="180">
        <f>ROUND(I110*H110,2)</f>
        <v>0</v>
      </c>
      <c r="K110" s="176" t="s">
        <v>176</v>
      </c>
      <c r="L110" s="40"/>
      <c r="M110" s="181" t="s">
        <v>19</v>
      </c>
      <c r="N110" s="182" t="s">
        <v>45</v>
      </c>
      <c r="O110" s="65"/>
      <c r="P110" s="183">
        <f>O110*H110</f>
        <v>0</v>
      </c>
      <c r="Q110" s="183">
        <v>0</v>
      </c>
      <c r="R110" s="183">
        <f>Q110*H110</f>
        <v>0</v>
      </c>
      <c r="S110" s="183">
        <v>0</v>
      </c>
      <c r="T110" s="184">
        <f>S110*H110</f>
        <v>0</v>
      </c>
      <c r="U110" s="35"/>
      <c r="V110" s="35"/>
      <c r="W110" s="35"/>
      <c r="X110" s="35"/>
      <c r="Y110" s="35"/>
      <c r="Z110" s="35"/>
      <c r="AA110" s="35"/>
      <c r="AB110" s="35"/>
      <c r="AC110" s="35"/>
      <c r="AD110" s="35"/>
      <c r="AE110" s="35"/>
      <c r="AR110" s="185" t="s">
        <v>177</v>
      </c>
      <c r="AT110" s="185" t="s">
        <v>172</v>
      </c>
      <c r="AU110" s="185" t="s">
        <v>84</v>
      </c>
      <c r="AY110" s="18" t="s">
        <v>170</v>
      </c>
      <c r="BE110" s="186">
        <f>IF(N110="základní",J110,0)</f>
        <v>0</v>
      </c>
      <c r="BF110" s="186">
        <f>IF(N110="snížená",J110,0)</f>
        <v>0</v>
      </c>
      <c r="BG110" s="186">
        <f>IF(N110="zákl. přenesená",J110,0)</f>
        <v>0</v>
      </c>
      <c r="BH110" s="186">
        <f>IF(N110="sníž. přenesená",J110,0)</f>
        <v>0</v>
      </c>
      <c r="BI110" s="186">
        <f>IF(N110="nulová",J110,0)</f>
        <v>0</v>
      </c>
      <c r="BJ110" s="18" t="s">
        <v>82</v>
      </c>
      <c r="BK110" s="186">
        <f>ROUND(I110*H110,2)</f>
        <v>0</v>
      </c>
      <c r="BL110" s="18" t="s">
        <v>177</v>
      </c>
      <c r="BM110" s="185" t="s">
        <v>4515</v>
      </c>
    </row>
    <row r="111" spans="1:65" s="2" customFormat="1" ht="58.5" x14ac:dyDescent="0.2">
      <c r="A111" s="35"/>
      <c r="B111" s="36"/>
      <c r="C111" s="37"/>
      <c r="D111" s="187" t="s">
        <v>179</v>
      </c>
      <c r="E111" s="37"/>
      <c r="F111" s="188" t="s">
        <v>4501</v>
      </c>
      <c r="G111" s="37"/>
      <c r="H111" s="37"/>
      <c r="I111" s="189"/>
      <c r="J111" s="37"/>
      <c r="K111" s="37"/>
      <c r="L111" s="40"/>
      <c r="M111" s="190"/>
      <c r="N111" s="191"/>
      <c r="O111" s="65"/>
      <c r="P111" s="65"/>
      <c r="Q111" s="65"/>
      <c r="R111" s="65"/>
      <c r="S111" s="65"/>
      <c r="T111" s="66"/>
      <c r="U111" s="35"/>
      <c r="V111" s="35"/>
      <c r="W111" s="35"/>
      <c r="X111" s="35"/>
      <c r="Y111" s="35"/>
      <c r="Z111" s="35"/>
      <c r="AA111" s="35"/>
      <c r="AB111" s="35"/>
      <c r="AC111" s="35"/>
      <c r="AD111" s="35"/>
      <c r="AE111" s="35"/>
      <c r="AT111" s="18" t="s">
        <v>179</v>
      </c>
      <c r="AU111" s="18" t="s">
        <v>84</v>
      </c>
    </row>
    <row r="112" spans="1:65" s="13" customFormat="1" x14ac:dyDescent="0.2">
      <c r="B112" s="192"/>
      <c r="C112" s="193"/>
      <c r="D112" s="187" t="s">
        <v>181</v>
      </c>
      <c r="E112" s="193"/>
      <c r="F112" s="195" t="s">
        <v>4509</v>
      </c>
      <c r="G112" s="193"/>
      <c r="H112" s="196">
        <v>472.23399999999998</v>
      </c>
      <c r="I112" s="197"/>
      <c r="J112" s="193"/>
      <c r="K112" s="193"/>
      <c r="L112" s="198"/>
      <c r="M112" s="199"/>
      <c r="N112" s="200"/>
      <c r="O112" s="200"/>
      <c r="P112" s="200"/>
      <c r="Q112" s="200"/>
      <c r="R112" s="200"/>
      <c r="S112" s="200"/>
      <c r="T112" s="201"/>
      <c r="AT112" s="202" t="s">
        <v>181</v>
      </c>
      <c r="AU112" s="202" t="s">
        <v>84</v>
      </c>
      <c r="AV112" s="13" t="s">
        <v>84</v>
      </c>
      <c r="AW112" s="13" t="s">
        <v>4</v>
      </c>
      <c r="AX112" s="13" t="s">
        <v>82</v>
      </c>
      <c r="AY112" s="202" t="s">
        <v>170</v>
      </c>
    </row>
    <row r="113" spans="1:65" s="2" customFormat="1" ht="24" x14ac:dyDescent="0.2">
      <c r="A113" s="35"/>
      <c r="B113" s="36"/>
      <c r="C113" s="174" t="s">
        <v>209</v>
      </c>
      <c r="D113" s="174" t="s">
        <v>172</v>
      </c>
      <c r="E113" s="175" t="s">
        <v>4516</v>
      </c>
      <c r="F113" s="176" t="s">
        <v>4517</v>
      </c>
      <c r="G113" s="177" t="s">
        <v>175</v>
      </c>
      <c r="H113" s="178">
        <v>25.77</v>
      </c>
      <c r="I113" s="179"/>
      <c r="J113" s="180">
        <f>ROUND(I113*H113,2)</f>
        <v>0</v>
      </c>
      <c r="K113" s="176" t="s">
        <v>176</v>
      </c>
      <c r="L113" s="40"/>
      <c r="M113" s="181" t="s">
        <v>19</v>
      </c>
      <c r="N113" s="182" t="s">
        <v>45</v>
      </c>
      <c r="O113" s="65"/>
      <c r="P113" s="183">
        <f>O113*H113</f>
        <v>0</v>
      </c>
      <c r="Q113" s="183">
        <v>0</v>
      </c>
      <c r="R113" s="183">
        <f>Q113*H113</f>
        <v>0</v>
      </c>
      <c r="S113" s="183">
        <v>0</v>
      </c>
      <c r="T113" s="184">
        <f>S113*H113</f>
        <v>0</v>
      </c>
      <c r="U113" s="35"/>
      <c r="V113" s="35"/>
      <c r="W113" s="35"/>
      <c r="X113" s="35"/>
      <c r="Y113" s="35"/>
      <c r="Z113" s="35"/>
      <c r="AA113" s="35"/>
      <c r="AB113" s="35"/>
      <c r="AC113" s="35"/>
      <c r="AD113" s="35"/>
      <c r="AE113" s="35"/>
      <c r="AR113" s="185" t="s">
        <v>177</v>
      </c>
      <c r="AT113" s="185" t="s">
        <v>172</v>
      </c>
      <c r="AU113" s="185" t="s">
        <v>84</v>
      </c>
      <c r="AY113" s="18" t="s">
        <v>170</v>
      </c>
      <c r="BE113" s="186">
        <f>IF(N113="základní",J113,0)</f>
        <v>0</v>
      </c>
      <c r="BF113" s="186">
        <f>IF(N113="snížená",J113,0)</f>
        <v>0</v>
      </c>
      <c r="BG113" s="186">
        <f>IF(N113="zákl. přenesená",J113,0)</f>
        <v>0</v>
      </c>
      <c r="BH113" s="186">
        <f>IF(N113="sníž. přenesená",J113,0)</f>
        <v>0</v>
      </c>
      <c r="BI113" s="186">
        <f>IF(N113="nulová",J113,0)</f>
        <v>0</v>
      </c>
      <c r="BJ113" s="18" t="s">
        <v>82</v>
      </c>
      <c r="BK113" s="186">
        <f>ROUND(I113*H113,2)</f>
        <v>0</v>
      </c>
      <c r="BL113" s="18" t="s">
        <v>177</v>
      </c>
      <c r="BM113" s="185" t="s">
        <v>4518</v>
      </c>
    </row>
    <row r="114" spans="1:65" s="2" customFormat="1" ht="39" x14ac:dyDescent="0.2">
      <c r="A114" s="35"/>
      <c r="B114" s="36"/>
      <c r="C114" s="37"/>
      <c r="D114" s="187" t="s">
        <v>179</v>
      </c>
      <c r="E114" s="37"/>
      <c r="F114" s="188" t="s">
        <v>199</v>
      </c>
      <c r="G114" s="37"/>
      <c r="H114" s="37"/>
      <c r="I114" s="189"/>
      <c r="J114" s="37"/>
      <c r="K114" s="37"/>
      <c r="L114" s="40"/>
      <c r="M114" s="190"/>
      <c r="N114" s="191"/>
      <c r="O114" s="65"/>
      <c r="P114" s="65"/>
      <c r="Q114" s="65"/>
      <c r="R114" s="65"/>
      <c r="S114" s="65"/>
      <c r="T114" s="66"/>
      <c r="U114" s="35"/>
      <c r="V114" s="35"/>
      <c r="W114" s="35"/>
      <c r="X114" s="35"/>
      <c r="Y114" s="35"/>
      <c r="Z114" s="35"/>
      <c r="AA114" s="35"/>
      <c r="AB114" s="35"/>
      <c r="AC114" s="35"/>
      <c r="AD114" s="35"/>
      <c r="AE114" s="35"/>
      <c r="AT114" s="18" t="s">
        <v>179</v>
      </c>
      <c r="AU114" s="18" t="s">
        <v>84</v>
      </c>
    </row>
    <row r="115" spans="1:65" s="13" customFormat="1" x14ac:dyDescent="0.2">
      <c r="B115" s="192"/>
      <c r="C115" s="193"/>
      <c r="D115" s="187" t="s">
        <v>181</v>
      </c>
      <c r="E115" s="194" t="s">
        <v>19</v>
      </c>
      <c r="F115" s="195" t="s">
        <v>4519</v>
      </c>
      <c r="G115" s="193"/>
      <c r="H115" s="196">
        <v>1.6459999999999999</v>
      </c>
      <c r="I115" s="197"/>
      <c r="J115" s="193"/>
      <c r="K115" s="193"/>
      <c r="L115" s="198"/>
      <c r="M115" s="199"/>
      <c r="N115" s="200"/>
      <c r="O115" s="200"/>
      <c r="P115" s="200"/>
      <c r="Q115" s="200"/>
      <c r="R115" s="200"/>
      <c r="S115" s="200"/>
      <c r="T115" s="201"/>
      <c r="AT115" s="202" t="s">
        <v>181</v>
      </c>
      <c r="AU115" s="202" t="s">
        <v>84</v>
      </c>
      <c r="AV115" s="13" t="s">
        <v>84</v>
      </c>
      <c r="AW115" s="13" t="s">
        <v>35</v>
      </c>
      <c r="AX115" s="13" t="s">
        <v>74</v>
      </c>
      <c r="AY115" s="202" t="s">
        <v>170</v>
      </c>
    </row>
    <row r="116" spans="1:65" s="13" customFormat="1" x14ac:dyDescent="0.2">
      <c r="B116" s="192"/>
      <c r="C116" s="193"/>
      <c r="D116" s="187" t="s">
        <v>181</v>
      </c>
      <c r="E116" s="194" t="s">
        <v>19</v>
      </c>
      <c r="F116" s="195" t="s">
        <v>4520</v>
      </c>
      <c r="G116" s="193"/>
      <c r="H116" s="196">
        <v>1.502</v>
      </c>
      <c r="I116" s="197"/>
      <c r="J116" s="193"/>
      <c r="K116" s="193"/>
      <c r="L116" s="198"/>
      <c r="M116" s="199"/>
      <c r="N116" s="200"/>
      <c r="O116" s="200"/>
      <c r="P116" s="200"/>
      <c r="Q116" s="200"/>
      <c r="R116" s="200"/>
      <c r="S116" s="200"/>
      <c r="T116" s="201"/>
      <c r="AT116" s="202" t="s">
        <v>181</v>
      </c>
      <c r="AU116" s="202" t="s">
        <v>84</v>
      </c>
      <c r="AV116" s="13" t="s">
        <v>84</v>
      </c>
      <c r="AW116" s="13" t="s">
        <v>35</v>
      </c>
      <c r="AX116" s="13" t="s">
        <v>74</v>
      </c>
      <c r="AY116" s="202" t="s">
        <v>170</v>
      </c>
    </row>
    <row r="117" spans="1:65" s="13" customFormat="1" x14ac:dyDescent="0.2">
      <c r="B117" s="192"/>
      <c r="C117" s="193"/>
      <c r="D117" s="187" t="s">
        <v>181</v>
      </c>
      <c r="E117" s="194" t="s">
        <v>19</v>
      </c>
      <c r="F117" s="195" t="s">
        <v>4521</v>
      </c>
      <c r="G117" s="193"/>
      <c r="H117" s="196">
        <v>2.8210000000000002</v>
      </c>
      <c r="I117" s="197"/>
      <c r="J117" s="193"/>
      <c r="K117" s="193"/>
      <c r="L117" s="198"/>
      <c r="M117" s="199"/>
      <c r="N117" s="200"/>
      <c r="O117" s="200"/>
      <c r="P117" s="200"/>
      <c r="Q117" s="200"/>
      <c r="R117" s="200"/>
      <c r="S117" s="200"/>
      <c r="T117" s="201"/>
      <c r="AT117" s="202" t="s">
        <v>181</v>
      </c>
      <c r="AU117" s="202" t="s">
        <v>84</v>
      </c>
      <c r="AV117" s="13" t="s">
        <v>84</v>
      </c>
      <c r="AW117" s="13" t="s">
        <v>35</v>
      </c>
      <c r="AX117" s="13" t="s">
        <v>74</v>
      </c>
      <c r="AY117" s="202" t="s">
        <v>170</v>
      </c>
    </row>
    <row r="118" spans="1:65" s="13" customFormat="1" x14ac:dyDescent="0.2">
      <c r="B118" s="192"/>
      <c r="C118" s="193"/>
      <c r="D118" s="187" t="s">
        <v>181</v>
      </c>
      <c r="E118" s="194" t="s">
        <v>19</v>
      </c>
      <c r="F118" s="195" t="s">
        <v>4522</v>
      </c>
      <c r="G118" s="193"/>
      <c r="H118" s="196">
        <v>13.878</v>
      </c>
      <c r="I118" s="197"/>
      <c r="J118" s="193"/>
      <c r="K118" s="193"/>
      <c r="L118" s="198"/>
      <c r="M118" s="199"/>
      <c r="N118" s="200"/>
      <c r="O118" s="200"/>
      <c r="P118" s="200"/>
      <c r="Q118" s="200"/>
      <c r="R118" s="200"/>
      <c r="S118" s="200"/>
      <c r="T118" s="201"/>
      <c r="AT118" s="202" t="s">
        <v>181</v>
      </c>
      <c r="AU118" s="202" t="s">
        <v>84</v>
      </c>
      <c r="AV118" s="13" t="s">
        <v>84</v>
      </c>
      <c r="AW118" s="13" t="s">
        <v>35</v>
      </c>
      <c r="AX118" s="13" t="s">
        <v>74</v>
      </c>
      <c r="AY118" s="202" t="s">
        <v>170</v>
      </c>
    </row>
    <row r="119" spans="1:65" s="13" customFormat="1" x14ac:dyDescent="0.2">
      <c r="B119" s="192"/>
      <c r="C119" s="193"/>
      <c r="D119" s="187" t="s">
        <v>181</v>
      </c>
      <c r="E119" s="194" t="s">
        <v>19</v>
      </c>
      <c r="F119" s="195" t="s">
        <v>4523</v>
      </c>
      <c r="G119" s="193"/>
      <c r="H119" s="196">
        <v>3.5739999999999998</v>
      </c>
      <c r="I119" s="197"/>
      <c r="J119" s="193"/>
      <c r="K119" s="193"/>
      <c r="L119" s="198"/>
      <c r="M119" s="199"/>
      <c r="N119" s="200"/>
      <c r="O119" s="200"/>
      <c r="P119" s="200"/>
      <c r="Q119" s="200"/>
      <c r="R119" s="200"/>
      <c r="S119" s="200"/>
      <c r="T119" s="201"/>
      <c r="AT119" s="202" t="s">
        <v>181</v>
      </c>
      <c r="AU119" s="202" t="s">
        <v>84</v>
      </c>
      <c r="AV119" s="13" t="s">
        <v>84</v>
      </c>
      <c r="AW119" s="13" t="s">
        <v>35</v>
      </c>
      <c r="AX119" s="13" t="s">
        <v>74</v>
      </c>
      <c r="AY119" s="202" t="s">
        <v>170</v>
      </c>
    </row>
    <row r="120" spans="1:65" s="13" customFormat="1" x14ac:dyDescent="0.2">
      <c r="B120" s="192"/>
      <c r="C120" s="193"/>
      <c r="D120" s="187" t="s">
        <v>181</v>
      </c>
      <c r="E120" s="194" t="s">
        <v>19</v>
      </c>
      <c r="F120" s="195" t="s">
        <v>4524</v>
      </c>
      <c r="G120" s="193"/>
      <c r="H120" s="196">
        <v>1.407</v>
      </c>
      <c r="I120" s="197"/>
      <c r="J120" s="193"/>
      <c r="K120" s="193"/>
      <c r="L120" s="198"/>
      <c r="M120" s="199"/>
      <c r="N120" s="200"/>
      <c r="O120" s="200"/>
      <c r="P120" s="200"/>
      <c r="Q120" s="200"/>
      <c r="R120" s="200"/>
      <c r="S120" s="200"/>
      <c r="T120" s="201"/>
      <c r="AT120" s="202" t="s">
        <v>181</v>
      </c>
      <c r="AU120" s="202" t="s">
        <v>84</v>
      </c>
      <c r="AV120" s="13" t="s">
        <v>84</v>
      </c>
      <c r="AW120" s="13" t="s">
        <v>35</v>
      </c>
      <c r="AX120" s="13" t="s">
        <v>74</v>
      </c>
      <c r="AY120" s="202" t="s">
        <v>170</v>
      </c>
    </row>
    <row r="121" spans="1:65" s="13" customFormat="1" x14ac:dyDescent="0.2">
      <c r="B121" s="192"/>
      <c r="C121" s="193"/>
      <c r="D121" s="187" t="s">
        <v>181</v>
      </c>
      <c r="E121" s="194" t="s">
        <v>19</v>
      </c>
      <c r="F121" s="195" t="s">
        <v>4525</v>
      </c>
      <c r="G121" s="193"/>
      <c r="H121" s="196">
        <v>1.929</v>
      </c>
      <c r="I121" s="197"/>
      <c r="J121" s="193"/>
      <c r="K121" s="193"/>
      <c r="L121" s="198"/>
      <c r="M121" s="199"/>
      <c r="N121" s="200"/>
      <c r="O121" s="200"/>
      <c r="P121" s="200"/>
      <c r="Q121" s="200"/>
      <c r="R121" s="200"/>
      <c r="S121" s="200"/>
      <c r="T121" s="201"/>
      <c r="AT121" s="202" t="s">
        <v>181</v>
      </c>
      <c r="AU121" s="202" t="s">
        <v>84</v>
      </c>
      <c r="AV121" s="13" t="s">
        <v>84</v>
      </c>
      <c r="AW121" s="13" t="s">
        <v>35</v>
      </c>
      <c r="AX121" s="13" t="s">
        <v>74</v>
      </c>
      <c r="AY121" s="202" t="s">
        <v>170</v>
      </c>
    </row>
    <row r="122" spans="1:65" s="13" customFormat="1" x14ac:dyDescent="0.2">
      <c r="B122" s="192"/>
      <c r="C122" s="193"/>
      <c r="D122" s="187" t="s">
        <v>181</v>
      </c>
      <c r="E122" s="194" t="s">
        <v>19</v>
      </c>
      <c r="F122" s="195" t="s">
        <v>4526</v>
      </c>
      <c r="G122" s="193"/>
      <c r="H122" s="196">
        <v>1.589</v>
      </c>
      <c r="I122" s="197"/>
      <c r="J122" s="193"/>
      <c r="K122" s="193"/>
      <c r="L122" s="198"/>
      <c r="M122" s="199"/>
      <c r="N122" s="200"/>
      <c r="O122" s="200"/>
      <c r="P122" s="200"/>
      <c r="Q122" s="200"/>
      <c r="R122" s="200"/>
      <c r="S122" s="200"/>
      <c r="T122" s="201"/>
      <c r="AT122" s="202" t="s">
        <v>181</v>
      </c>
      <c r="AU122" s="202" t="s">
        <v>84</v>
      </c>
      <c r="AV122" s="13" t="s">
        <v>84</v>
      </c>
      <c r="AW122" s="13" t="s">
        <v>35</v>
      </c>
      <c r="AX122" s="13" t="s">
        <v>74</v>
      </c>
      <c r="AY122" s="202" t="s">
        <v>170</v>
      </c>
    </row>
    <row r="123" spans="1:65" s="13" customFormat="1" x14ac:dyDescent="0.2">
      <c r="B123" s="192"/>
      <c r="C123" s="193"/>
      <c r="D123" s="187" t="s">
        <v>181</v>
      </c>
      <c r="E123" s="194" t="s">
        <v>19</v>
      </c>
      <c r="F123" s="195" t="s">
        <v>4527</v>
      </c>
      <c r="G123" s="193"/>
      <c r="H123" s="196">
        <v>2.1880000000000002</v>
      </c>
      <c r="I123" s="197"/>
      <c r="J123" s="193"/>
      <c r="K123" s="193"/>
      <c r="L123" s="198"/>
      <c r="M123" s="199"/>
      <c r="N123" s="200"/>
      <c r="O123" s="200"/>
      <c r="P123" s="200"/>
      <c r="Q123" s="200"/>
      <c r="R123" s="200"/>
      <c r="S123" s="200"/>
      <c r="T123" s="201"/>
      <c r="AT123" s="202" t="s">
        <v>181</v>
      </c>
      <c r="AU123" s="202" t="s">
        <v>84</v>
      </c>
      <c r="AV123" s="13" t="s">
        <v>84</v>
      </c>
      <c r="AW123" s="13" t="s">
        <v>35</v>
      </c>
      <c r="AX123" s="13" t="s">
        <v>74</v>
      </c>
      <c r="AY123" s="202" t="s">
        <v>170</v>
      </c>
    </row>
    <row r="124" spans="1:65" s="13" customFormat="1" x14ac:dyDescent="0.2">
      <c r="B124" s="192"/>
      <c r="C124" s="193"/>
      <c r="D124" s="187" t="s">
        <v>181</v>
      </c>
      <c r="E124" s="194" t="s">
        <v>19</v>
      </c>
      <c r="F124" s="195" t="s">
        <v>4528</v>
      </c>
      <c r="G124" s="193"/>
      <c r="H124" s="196">
        <v>6.09</v>
      </c>
      <c r="I124" s="197"/>
      <c r="J124" s="193"/>
      <c r="K124" s="193"/>
      <c r="L124" s="198"/>
      <c r="M124" s="199"/>
      <c r="N124" s="200"/>
      <c r="O124" s="200"/>
      <c r="P124" s="200"/>
      <c r="Q124" s="200"/>
      <c r="R124" s="200"/>
      <c r="S124" s="200"/>
      <c r="T124" s="201"/>
      <c r="AT124" s="202" t="s">
        <v>181</v>
      </c>
      <c r="AU124" s="202" t="s">
        <v>84</v>
      </c>
      <c r="AV124" s="13" t="s">
        <v>84</v>
      </c>
      <c r="AW124" s="13" t="s">
        <v>35</v>
      </c>
      <c r="AX124" s="13" t="s">
        <v>74</v>
      </c>
      <c r="AY124" s="202" t="s">
        <v>170</v>
      </c>
    </row>
    <row r="125" spans="1:65" s="13" customFormat="1" x14ac:dyDescent="0.2">
      <c r="B125" s="192"/>
      <c r="C125" s="193"/>
      <c r="D125" s="187" t="s">
        <v>181</v>
      </c>
      <c r="E125" s="194" t="s">
        <v>19</v>
      </c>
      <c r="F125" s="195" t="s">
        <v>4529</v>
      </c>
      <c r="G125" s="193"/>
      <c r="H125" s="196">
        <v>1.1439999999999999</v>
      </c>
      <c r="I125" s="197"/>
      <c r="J125" s="193"/>
      <c r="K125" s="193"/>
      <c r="L125" s="198"/>
      <c r="M125" s="199"/>
      <c r="N125" s="200"/>
      <c r="O125" s="200"/>
      <c r="P125" s="200"/>
      <c r="Q125" s="200"/>
      <c r="R125" s="200"/>
      <c r="S125" s="200"/>
      <c r="T125" s="201"/>
      <c r="AT125" s="202" t="s">
        <v>181</v>
      </c>
      <c r="AU125" s="202" t="s">
        <v>84</v>
      </c>
      <c r="AV125" s="13" t="s">
        <v>84</v>
      </c>
      <c r="AW125" s="13" t="s">
        <v>35</v>
      </c>
      <c r="AX125" s="13" t="s">
        <v>74</v>
      </c>
      <c r="AY125" s="202" t="s">
        <v>170</v>
      </c>
    </row>
    <row r="126" spans="1:65" s="13" customFormat="1" x14ac:dyDescent="0.2">
      <c r="B126" s="192"/>
      <c r="C126" s="193"/>
      <c r="D126" s="187" t="s">
        <v>181</v>
      </c>
      <c r="E126" s="194" t="s">
        <v>19</v>
      </c>
      <c r="F126" s="195" t="s">
        <v>4530</v>
      </c>
      <c r="G126" s="193"/>
      <c r="H126" s="196">
        <v>5.1139999999999999</v>
      </c>
      <c r="I126" s="197"/>
      <c r="J126" s="193"/>
      <c r="K126" s="193"/>
      <c r="L126" s="198"/>
      <c r="M126" s="199"/>
      <c r="N126" s="200"/>
      <c r="O126" s="200"/>
      <c r="P126" s="200"/>
      <c r="Q126" s="200"/>
      <c r="R126" s="200"/>
      <c r="S126" s="200"/>
      <c r="T126" s="201"/>
      <c r="AT126" s="202" t="s">
        <v>181</v>
      </c>
      <c r="AU126" s="202" t="s">
        <v>84</v>
      </c>
      <c r="AV126" s="13" t="s">
        <v>84</v>
      </c>
      <c r="AW126" s="13" t="s">
        <v>35</v>
      </c>
      <c r="AX126" s="13" t="s">
        <v>74</v>
      </c>
      <c r="AY126" s="202" t="s">
        <v>170</v>
      </c>
    </row>
    <row r="127" spans="1:65" s="13" customFormat="1" x14ac:dyDescent="0.2">
      <c r="B127" s="192"/>
      <c r="C127" s="193"/>
      <c r="D127" s="187" t="s">
        <v>181</v>
      </c>
      <c r="E127" s="194" t="s">
        <v>19</v>
      </c>
      <c r="F127" s="195" t="s">
        <v>4531</v>
      </c>
      <c r="G127" s="193"/>
      <c r="H127" s="196">
        <v>3.1150000000000002</v>
      </c>
      <c r="I127" s="197"/>
      <c r="J127" s="193"/>
      <c r="K127" s="193"/>
      <c r="L127" s="198"/>
      <c r="M127" s="199"/>
      <c r="N127" s="200"/>
      <c r="O127" s="200"/>
      <c r="P127" s="200"/>
      <c r="Q127" s="200"/>
      <c r="R127" s="200"/>
      <c r="S127" s="200"/>
      <c r="T127" s="201"/>
      <c r="AT127" s="202" t="s">
        <v>181</v>
      </c>
      <c r="AU127" s="202" t="s">
        <v>84</v>
      </c>
      <c r="AV127" s="13" t="s">
        <v>84</v>
      </c>
      <c r="AW127" s="13" t="s">
        <v>35</v>
      </c>
      <c r="AX127" s="13" t="s">
        <v>74</v>
      </c>
      <c r="AY127" s="202" t="s">
        <v>170</v>
      </c>
    </row>
    <row r="128" spans="1:65" s="13" customFormat="1" x14ac:dyDescent="0.2">
      <c r="B128" s="192"/>
      <c r="C128" s="193"/>
      <c r="D128" s="187" t="s">
        <v>181</v>
      </c>
      <c r="E128" s="194" t="s">
        <v>19</v>
      </c>
      <c r="F128" s="195" t="s">
        <v>4532</v>
      </c>
      <c r="G128" s="193"/>
      <c r="H128" s="196">
        <v>3.3490000000000002</v>
      </c>
      <c r="I128" s="197"/>
      <c r="J128" s="193"/>
      <c r="K128" s="193"/>
      <c r="L128" s="198"/>
      <c r="M128" s="199"/>
      <c r="N128" s="200"/>
      <c r="O128" s="200"/>
      <c r="P128" s="200"/>
      <c r="Q128" s="200"/>
      <c r="R128" s="200"/>
      <c r="S128" s="200"/>
      <c r="T128" s="201"/>
      <c r="AT128" s="202" t="s">
        <v>181</v>
      </c>
      <c r="AU128" s="202" t="s">
        <v>84</v>
      </c>
      <c r="AV128" s="13" t="s">
        <v>84</v>
      </c>
      <c r="AW128" s="13" t="s">
        <v>35</v>
      </c>
      <c r="AX128" s="13" t="s">
        <v>74</v>
      </c>
      <c r="AY128" s="202" t="s">
        <v>170</v>
      </c>
    </row>
    <row r="129" spans="1:65" s="13" customFormat="1" x14ac:dyDescent="0.2">
      <c r="B129" s="192"/>
      <c r="C129" s="193"/>
      <c r="D129" s="187" t="s">
        <v>181</v>
      </c>
      <c r="E129" s="194" t="s">
        <v>19</v>
      </c>
      <c r="F129" s="195" t="s">
        <v>4533</v>
      </c>
      <c r="G129" s="193"/>
      <c r="H129" s="196">
        <v>2.194</v>
      </c>
      <c r="I129" s="197"/>
      <c r="J129" s="193"/>
      <c r="K129" s="193"/>
      <c r="L129" s="198"/>
      <c r="M129" s="199"/>
      <c r="N129" s="200"/>
      <c r="O129" s="200"/>
      <c r="P129" s="200"/>
      <c r="Q129" s="200"/>
      <c r="R129" s="200"/>
      <c r="S129" s="200"/>
      <c r="T129" s="201"/>
      <c r="AT129" s="202" t="s">
        <v>181</v>
      </c>
      <c r="AU129" s="202" t="s">
        <v>84</v>
      </c>
      <c r="AV129" s="13" t="s">
        <v>84</v>
      </c>
      <c r="AW129" s="13" t="s">
        <v>35</v>
      </c>
      <c r="AX129" s="13" t="s">
        <v>74</v>
      </c>
      <c r="AY129" s="202" t="s">
        <v>170</v>
      </c>
    </row>
    <row r="130" spans="1:65" s="14" customFormat="1" x14ac:dyDescent="0.2">
      <c r="B130" s="203"/>
      <c r="C130" s="204"/>
      <c r="D130" s="187" t="s">
        <v>181</v>
      </c>
      <c r="E130" s="205" t="s">
        <v>19</v>
      </c>
      <c r="F130" s="206" t="s">
        <v>185</v>
      </c>
      <c r="G130" s="204"/>
      <c r="H130" s="207">
        <v>51.54</v>
      </c>
      <c r="I130" s="208"/>
      <c r="J130" s="204"/>
      <c r="K130" s="204"/>
      <c r="L130" s="209"/>
      <c r="M130" s="210"/>
      <c r="N130" s="211"/>
      <c r="O130" s="211"/>
      <c r="P130" s="211"/>
      <c r="Q130" s="211"/>
      <c r="R130" s="211"/>
      <c r="S130" s="211"/>
      <c r="T130" s="212"/>
      <c r="AT130" s="213" t="s">
        <v>181</v>
      </c>
      <c r="AU130" s="213" t="s">
        <v>84</v>
      </c>
      <c r="AV130" s="14" t="s">
        <v>177</v>
      </c>
      <c r="AW130" s="14" t="s">
        <v>35</v>
      </c>
      <c r="AX130" s="14" t="s">
        <v>82</v>
      </c>
      <c r="AY130" s="213" t="s">
        <v>170</v>
      </c>
    </row>
    <row r="131" spans="1:65" s="13" customFormat="1" x14ac:dyDescent="0.2">
      <c r="B131" s="192"/>
      <c r="C131" s="193"/>
      <c r="D131" s="187" t="s">
        <v>181</v>
      </c>
      <c r="E131" s="193"/>
      <c r="F131" s="195" t="s">
        <v>4534</v>
      </c>
      <c r="G131" s="193"/>
      <c r="H131" s="196">
        <v>25.77</v>
      </c>
      <c r="I131" s="197"/>
      <c r="J131" s="193"/>
      <c r="K131" s="193"/>
      <c r="L131" s="198"/>
      <c r="M131" s="199"/>
      <c r="N131" s="200"/>
      <c r="O131" s="200"/>
      <c r="P131" s="200"/>
      <c r="Q131" s="200"/>
      <c r="R131" s="200"/>
      <c r="S131" s="200"/>
      <c r="T131" s="201"/>
      <c r="AT131" s="202" t="s">
        <v>181</v>
      </c>
      <c r="AU131" s="202" t="s">
        <v>84</v>
      </c>
      <c r="AV131" s="13" t="s">
        <v>84</v>
      </c>
      <c r="AW131" s="13" t="s">
        <v>4</v>
      </c>
      <c r="AX131" s="13" t="s">
        <v>82</v>
      </c>
      <c r="AY131" s="202" t="s">
        <v>170</v>
      </c>
    </row>
    <row r="132" spans="1:65" s="2" customFormat="1" ht="24" x14ac:dyDescent="0.2">
      <c r="A132" s="35"/>
      <c r="B132" s="36"/>
      <c r="C132" s="174" t="s">
        <v>214</v>
      </c>
      <c r="D132" s="174" t="s">
        <v>172</v>
      </c>
      <c r="E132" s="175" t="s">
        <v>4535</v>
      </c>
      <c r="F132" s="176" t="s">
        <v>4536</v>
      </c>
      <c r="G132" s="177" t="s">
        <v>175</v>
      </c>
      <c r="H132" s="178">
        <v>181.858</v>
      </c>
      <c r="I132" s="179"/>
      <c r="J132" s="180">
        <f>ROUND(I132*H132,2)</f>
        <v>0</v>
      </c>
      <c r="K132" s="176" t="s">
        <v>176</v>
      </c>
      <c r="L132" s="40"/>
      <c r="M132" s="181" t="s">
        <v>19</v>
      </c>
      <c r="N132" s="182" t="s">
        <v>45</v>
      </c>
      <c r="O132" s="65"/>
      <c r="P132" s="183">
        <f>O132*H132</f>
        <v>0</v>
      </c>
      <c r="Q132" s="183">
        <v>0</v>
      </c>
      <c r="R132" s="183">
        <f>Q132*H132</f>
        <v>0</v>
      </c>
      <c r="S132" s="183">
        <v>0</v>
      </c>
      <c r="T132" s="184">
        <f>S132*H132</f>
        <v>0</v>
      </c>
      <c r="U132" s="35"/>
      <c r="V132" s="35"/>
      <c r="W132" s="35"/>
      <c r="X132" s="35"/>
      <c r="Y132" s="35"/>
      <c r="Z132" s="35"/>
      <c r="AA132" s="35"/>
      <c r="AB132" s="35"/>
      <c r="AC132" s="35"/>
      <c r="AD132" s="35"/>
      <c r="AE132" s="35"/>
      <c r="AR132" s="185" t="s">
        <v>177</v>
      </c>
      <c r="AT132" s="185" t="s">
        <v>172</v>
      </c>
      <c r="AU132" s="185" t="s">
        <v>84</v>
      </c>
      <c r="AY132" s="18" t="s">
        <v>170</v>
      </c>
      <c r="BE132" s="186">
        <f>IF(N132="základní",J132,0)</f>
        <v>0</v>
      </c>
      <c r="BF132" s="186">
        <f>IF(N132="snížená",J132,0)</f>
        <v>0</v>
      </c>
      <c r="BG132" s="186">
        <f>IF(N132="zákl. přenesená",J132,0)</f>
        <v>0</v>
      </c>
      <c r="BH132" s="186">
        <f>IF(N132="sníž. přenesená",J132,0)</f>
        <v>0</v>
      </c>
      <c r="BI132" s="186">
        <f>IF(N132="nulová",J132,0)</f>
        <v>0</v>
      </c>
      <c r="BJ132" s="18" t="s">
        <v>82</v>
      </c>
      <c r="BK132" s="186">
        <f>ROUND(I132*H132,2)</f>
        <v>0</v>
      </c>
      <c r="BL132" s="18" t="s">
        <v>177</v>
      </c>
      <c r="BM132" s="185" t="s">
        <v>4537</v>
      </c>
    </row>
    <row r="133" spans="1:65" s="2" customFormat="1" ht="39" x14ac:dyDescent="0.2">
      <c r="A133" s="35"/>
      <c r="B133" s="36"/>
      <c r="C133" s="37"/>
      <c r="D133" s="187" t="s">
        <v>179</v>
      </c>
      <c r="E133" s="37"/>
      <c r="F133" s="188" t="s">
        <v>199</v>
      </c>
      <c r="G133" s="37"/>
      <c r="H133" s="37"/>
      <c r="I133" s="189"/>
      <c r="J133" s="37"/>
      <c r="K133" s="37"/>
      <c r="L133" s="40"/>
      <c r="M133" s="190"/>
      <c r="N133" s="191"/>
      <c r="O133" s="65"/>
      <c r="P133" s="65"/>
      <c r="Q133" s="65"/>
      <c r="R133" s="65"/>
      <c r="S133" s="65"/>
      <c r="T133" s="66"/>
      <c r="U133" s="35"/>
      <c r="V133" s="35"/>
      <c r="W133" s="35"/>
      <c r="X133" s="35"/>
      <c r="Y133" s="35"/>
      <c r="Z133" s="35"/>
      <c r="AA133" s="35"/>
      <c r="AB133" s="35"/>
      <c r="AC133" s="35"/>
      <c r="AD133" s="35"/>
      <c r="AE133" s="35"/>
      <c r="AT133" s="18" t="s">
        <v>179</v>
      </c>
      <c r="AU133" s="18" t="s">
        <v>84</v>
      </c>
    </row>
    <row r="134" spans="1:65" s="13" customFormat="1" x14ac:dyDescent="0.2">
      <c r="B134" s="192"/>
      <c r="C134" s="193"/>
      <c r="D134" s="187" t="s">
        <v>181</v>
      </c>
      <c r="E134" s="194" t="s">
        <v>19</v>
      </c>
      <c r="F134" s="195" t="s">
        <v>4538</v>
      </c>
      <c r="G134" s="193"/>
      <c r="H134" s="196">
        <v>3.9870000000000001</v>
      </c>
      <c r="I134" s="197"/>
      <c r="J134" s="193"/>
      <c r="K134" s="193"/>
      <c r="L134" s="198"/>
      <c r="M134" s="199"/>
      <c r="N134" s="200"/>
      <c r="O134" s="200"/>
      <c r="P134" s="200"/>
      <c r="Q134" s="200"/>
      <c r="R134" s="200"/>
      <c r="S134" s="200"/>
      <c r="T134" s="201"/>
      <c r="AT134" s="202" t="s">
        <v>181</v>
      </c>
      <c r="AU134" s="202" t="s">
        <v>84</v>
      </c>
      <c r="AV134" s="13" t="s">
        <v>84</v>
      </c>
      <c r="AW134" s="13" t="s">
        <v>35</v>
      </c>
      <c r="AX134" s="13" t="s">
        <v>74</v>
      </c>
      <c r="AY134" s="202" t="s">
        <v>170</v>
      </c>
    </row>
    <row r="135" spans="1:65" s="13" customFormat="1" ht="22.5" x14ac:dyDescent="0.2">
      <c r="B135" s="192"/>
      <c r="C135" s="193"/>
      <c r="D135" s="187" t="s">
        <v>181</v>
      </c>
      <c r="E135" s="194" t="s">
        <v>19</v>
      </c>
      <c r="F135" s="195" t="s">
        <v>4539</v>
      </c>
      <c r="G135" s="193"/>
      <c r="H135" s="196">
        <v>22.98</v>
      </c>
      <c r="I135" s="197"/>
      <c r="J135" s="193"/>
      <c r="K135" s="193"/>
      <c r="L135" s="198"/>
      <c r="M135" s="199"/>
      <c r="N135" s="200"/>
      <c r="O135" s="200"/>
      <c r="P135" s="200"/>
      <c r="Q135" s="200"/>
      <c r="R135" s="200"/>
      <c r="S135" s="200"/>
      <c r="T135" s="201"/>
      <c r="AT135" s="202" t="s">
        <v>181</v>
      </c>
      <c r="AU135" s="202" t="s">
        <v>84</v>
      </c>
      <c r="AV135" s="13" t="s">
        <v>84</v>
      </c>
      <c r="AW135" s="13" t="s">
        <v>35</v>
      </c>
      <c r="AX135" s="13" t="s">
        <v>74</v>
      </c>
      <c r="AY135" s="202" t="s">
        <v>170</v>
      </c>
    </row>
    <row r="136" spans="1:65" s="13" customFormat="1" x14ac:dyDescent="0.2">
      <c r="B136" s="192"/>
      <c r="C136" s="193"/>
      <c r="D136" s="187" t="s">
        <v>181</v>
      </c>
      <c r="E136" s="194" t="s">
        <v>19</v>
      </c>
      <c r="F136" s="195" t="s">
        <v>4540</v>
      </c>
      <c r="G136" s="193"/>
      <c r="H136" s="196">
        <v>7.3949999999999996</v>
      </c>
      <c r="I136" s="197"/>
      <c r="J136" s="193"/>
      <c r="K136" s="193"/>
      <c r="L136" s="198"/>
      <c r="M136" s="199"/>
      <c r="N136" s="200"/>
      <c r="O136" s="200"/>
      <c r="P136" s="200"/>
      <c r="Q136" s="200"/>
      <c r="R136" s="200"/>
      <c r="S136" s="200"/>
      <c r="T136" s="201"/>
      <c r="AT136" s="202" t="s">
        <v>181</v>
      </c>
      <c r="AU136" s="202" t="s">
        <v>84</v>
      </c>
      <c r="AV136" s="13" t="s">
        <v>84</v>
      </c>
      <c r="AW136" s="13" t="s">
        <v>35</v>
      </c>
      <c r="AX136" s="13" t="s">
        <v>74</v>
      </c>
      <c r="AY136" s="202" t="s">
        <v>170</v>
      </c>
    </row>
    <row r="137" spans="1:65" s="13" customFormat="1" x14ac:dyDescent="0.2">
      <c r="B137" s="192"/>
      <c r="C137" s="193"/>
      <c r="D137" s="187" t="s">
        <v>181</v>
      </c>
      <c r="E137" s="194" t="s">
        <v>19</v>
      </c>
      <c r="F137" s="195" t="s">
        <v>4541</v>
      </c>
      <c r="G137" s="193"/>
      <c r="H137" s="196">
        <v>13.502000000000001</v>
      </c>
      <c r="I137" s="197"/>
      <c r="J137" s="193"/>
      <c r="K137" s="193"/>
      <c r="L137" s="198"/>
      <c r="M137" s="199"/>
      <c r="N137" s="200"/>
      <c r="O137" s="200"/>
      <c r="P137" s="200"/>
      <c r="Q137" s="200"/>
      <c r="R137" s="200"/>
      <c r="S137" s="200"/>
      <c r="T137" s="201"/>
      <c r="AT137" s="202" t="s">
        <v>181</v>
      </c>
      <c r="AU137" s="202" t="s">
        <v>84</v>
      </c>
      <c r="AV137" s="13" t="s">
        <v>84</v>
      </c>
      <c r="AW137" s="13" t="s">
        <v>35</v>
      </c>
      <c r="AX137" s="13" t="s">
        <v>74</v>
      </c>
      <c r="AY137" s="202" t="s">
        <v>170</v>
      </c>
    </row>
    <row r="138" spans="1:65" s="13" customFormat="1" x14ac:dyDescent="0.2">
      <c r="B138" s="192"/>
      <c r="C138" s="193"/>
      <c r="D138" s="187" t="s">
        <v>181</v>
      </c>
      <c r="E138" s="194" t="s">
        <v>19</v>
      </c>
      <c r="F138" s="195" t="s">
        <v>4542</v>
      </c>
      <c r="G138" s="193"/>
      <c r="H138" s="196">
        <v>3.6</v>
      </c>
      <c r="I138" s="197"/>
      <c r="J138" s="193"/>
      <c r="K138" s="193"/>
      <c r="L138" s="198"/>
      <c r="M138" s="199"/>
      <c r="N138" s="200"/>
      <c r="O138" s="200"/>
      <c r="P138" s="200"/>
      <c r="Q138" s="200"/>
      <c r="R138" s="200"/>
      <c r="S138" s="200"/>
      <c r="T138" s="201"/>
      <c r="AT138" s="202" t="s">
        <v>181</v>
      </c>
      <c r="AU138" s="202" t="s">
        <v>84</v>
      </c>
      <c r="AV138" s="13" t="s">
        <v>84</v>
      </c>
      <c r="AW138" s="13" t="s">
        <v>35</v>
      </c>
      <c r="AX138" s="13" t="s">
        <v>74</v>
      </c>
      <c r="AY138" s="202" t="s">
        <v>170</v>
      </c>
    </row>
    <row r="139" spans="1:65" s="13" customFormat="1" x14ac:dyDescent="0.2">
      <c r="B139" s="192"/>
      <c r="C139" s="193"/>
      <c r="D139" s="187" t="s">
        <v>181</v>
      </c>
      <c r="E139" s="194" t="s">
        <v>19</v>
      </c>
      <c r="F139" s="195" t="s">
        <v>4543</v>
      </c>
      <c r="G139" s="193"/>
      <c r="H139" s="196">
        <v>3.968</v>
      </c>
      <c r="I139" s="197"/>
      <c r="J139" s="193"/>
      <c r="K139" s="193"/>
      <c r="L139" s="198"/>
      <c r="M139" s="199"/>
      <c r="N139" s="200"/>
      <c r="O139" s="200"/>
      <c r="P139" s="200"/>
      <c r="Q139" s="200"/>
      <c r="R139" s="200"/>
      <c r="S139" s="200"/>
      <c r="T139" s="201"/>
      <c r="AT139" s="202" t="s">
        <v>181</v>
      </c>
      <c r="AU139" s="202" t="s">
        <v>84</v>
      </c>
      <c r="AV139" s="13" t="s">
        <v>84</v>
      </c>
      <c r="AW139" s="13" t="s">
        <v>35</v>
      </c>
      <c r="AX139" s="13" t="s">
        <v>74</v>
      </c>
      <c r="AY139" s="202" t="s">
        <v>170</v>
      </c>
    </row>
    <row r="140" spans="1:65" s="13" customFormat="1" x14ac:dyDescent="0.2">
      <c r="B140" s="192"/>
      <c r="C140" s="193"/>
      <c r="D140" s="187" t="s">
        <v>181</v>
      </c>
      <c r="E140" s="194" t="s">
        <v>19</v>
      </c>
      <c r="F140" s="195" t="s">
        <v>4544</v>
      </c>
      <c r="G140" s="193"/>
      <c r="H140" s="196">
        <v>15.417</v>
      </c>
      <c r="I140" s="197"/>
      <c r="J140" s="193"/>
      <c r="K140" s="193"/>
      <c r="L140" s="198"/>
      <c r="M140" s="199"/>
      <c r="N140" s="200"/>
      <c r="O140" s="200"/>
      <c r="P140" s="200"/>
      <c r="Q140" s="200"/>
      <c r="R140" s="200"/>
      <c r="S140" s="200"/>
      <c r="T140" s="201"/>
      <c r="AT140" s="202" t="s">
        <v>181</v>
      </c>
      <c r="AU140" s="202" t="s">
        <v>84</v>
      </c>
      <c r="AV140" s="13" t="s">
        <v>84</v>
      </c>
      <c r="AW140" s="13" t="s">
        <v>35</v>
      </c>
      <c r="AX140" s="13" t="s">
        <v>74</v>
      </c>
      <c r="AY140" s="202" t="s">
        <v>170</v>
      </c>
    </row>
    <row r="141" spans="1:65" s="13" customFormat="1" x14ac:dyDescent="0.2">
      <c r="B141" s="192"/>
      <c r="C141" s="193"/>
      <c r="D141" s="187" t="s">
        <v>181</v>
      </c>
      <c r="E141" s="194" t="s">
        <v>19</v>
      </c>
      <c r="F141" s="195" t="s">
        <v>4545</v>
      </c>
      <c r="G141" s="193"/>
      <c r="H141" s="196">
        <v>23.256</v>
      </c>
      <c r="I141" s="197"/>
      <c r="J141" s="193"/>
      <c r="K141" s="193"/>
      <c r="L141" s="198"/>
      <c r="M141" s="199"/>
      <c r="N141" s="200"/>
      <c r="O141" s="200"/>
      <c r="P141" s="200"/>
      <c r="Q141" s="200"/>
      <c r="R141" s="200"/>
      <c r="S141" s="200"/>
      <c r="T141" s="201"/>
      <c r="AT141" s="202" t="s">
        <v>181</v>
      </c>
      <c r="AU141" s="202" t="s">
        <v>84</v>
      </c>
      <c r="AV141" s="13" t="s">
        <v>84</v>
      </c>
      <c r="AW141" s="13" t="s">
        <v>35</v>
      </c>
      <c r="AX141" s="13" t="s">
        <v>74</v>
      </c>
      <c r="AY141" s="202" t="s">
        <v>170</v>
      </c>
    </row>
    <row r="142" spans="1:65" s="13" customFormat="1" ht="22.5" x14ac:dyDescent="0.2">
      <c r="B142" s="192"/>
      <c r="C142" s="193"/>
      <c r="D142" s="187" t="s">
        <v>181</v>
      </c>
      <c r="E142" s="194" t="s">
        <v>19</v>
      </c>
      <c r="F142" s="195" t="s">
        <v>4546</v>
      </c>
      <c r="G142" s="193"/>
      <c r="H142" s="196">
        <v>29.643000000000001</v>
      </c>
      <c r="I142" s="197"/>
      <c r="J142" s="193"/>
      <c r="K142" s="193"/>
      <c r="L142" s="198"/>
      <c r="M142" s="199"/>
      <c r="N142" s="200"/>
      <c r="O142" s="200"/>
      <c r="P142" s="200"/>
      <c r="Q142" s="200"/>
      <c r="R142" s="200"/>
      <c r="S142" s="200"/>
      <c r="T142" s="201"/>
      <c r="AT142" s="202" t="s">
        <v>181</v>
      </c>
      <c r="AU142" s="202" t="s">
        <v>84</v>
      </c>
      <c r="AV142" s="13" t="s">
        <v>84</v>
      </c>
      <c r="AW142" s="13" t="s">
        <v>35</v>
      </c>
      <c r="AX142" s="13" t="s">
        <v>74</v>
      </c>
      <c r="AY142" s="202" t="s">
        <v>170</v>
      </c>
    </row>
    <row r="143" spans="1:65" s="13" customFormat="1" x14ac:dyDescent="0.2">
      <c r="B143" s="192"/>
      <c r="C143" s="193"/>
      <c r="D143" s="187" t="s">
        <v>181</v>
      </c>
      <c r="E143" s="194" t="s">
        <v>19</v>
      </c>
      <c r="F143" s="195" t="s">
        <v>4547</v>
      </c>
      <c r="G143" s="193"/>
      <c r="H143" s="196">
        <v>0.36599999999999999</v>
      </c>
      <c r="I143" s="197"/>
      <c r="J143" s="193"/>
      <c r="K143" s="193"/>
      <c r="L143" s="198"/>
      <c r="M143" s="199"/>
      <c r="N143" s="200"/>
      <c r="O143" s="200"/>
      <c r="P143" s="200"/>
      <c r="Q143" s="200"/>
      <c r="R143" s="200"/>
      <c r="S143" s="200"/>
      <c r="T143" s="201"/>
      <c r="AT143" s="202" t="s">
        <v>181</v>
      </c>
      <c r="AU143" s="202" t="s">
        <v>84</v>
      </c>
      <c r="AV143" s="13" t="s">
        <v>84</v>
      </c>
      <c r="AW143" s="13" t="s">
        <v>35</v>
      </c>
      <c r="AX143" s="13" t="s">
        <v>74</v>
      </c>
      <c r="AY143" s="202" t="s">
        <v>170</v>
      </c>
    </row>
    <row r="144" spans="1:65" s="13" customFormat="1" x14ac:dyDescent="0.2">
      <c r="B144" s="192"/>
      <c r="C144" s="193"/>
      <c r="D144" s="187" t="s">
        <v>181</v>
      </c>
      <c r="E144" s="194" t="s">
        <v>19</v>
      </c>
      <c r="F144" s="195" t="s">
        <v>4548</v>
      </c>
      <c r="G144" s="193"/>
      <c r="H144" s="196">
        <v>124.039</v>
      </c>
      <c r="I144" s="197"/>
      <c r="J144" s="193"/>
      <c r="K144" s="193"/>
      <c r="L144" s="198"/>
      <c r="M144" s="199"/>
      <c r="N144" s="200"/>
      <c r="O144" s="200"/>
      <c r="P144" s="200"/>
      <c r="Q144" s="200"/>
      <c r="R144" s="200"/>
      <c r="S144" s="200"/>
      <c r="T144" s="201"/>
      <c r="AT144" s="202" t="s">
        <v>181</v>
      </c>
      <c r="AU144" s="202" t="s">
        <v>84</v>
      </c>
      <c r="AV144" s="13" t="s">
        <v>84</v>
      </c>
      <c r="AW144" s="13" t="s">
        <v>35</v>
      </c>
      <c r="AX144" s="13" t="s">
        <v>74</v>
      </c>
      <c r="AY144" s="202" t="s">
        <v>170</v>
      </c>
    </row>
    <row r="145" spans="1:65" s="13" customFormat="1" x14ac:dyDescent="0.2">
      <c r="B145" s="192"/>
      <c r="C145" s="193"/>
      <c r="D145" s="187" t="s">
        <v>181</v>
      </c>
      <c r="E145" s="194" t="s">
        <v>19</v>
      </c>
      <c r="F145" s="195" t="s">
        <v>4549</v>
      </c>
      <c r="G145" s="193"/>
      <c r="H145" s="196">
        <v>55.61</v>
      </c>
      <c r="I145" s="197"/>
      <c r="J145" s="193"/>
      <c r="K145" s="193"/>
      <c r="L145" s="198"/>
      <c r="M145" s="199"/>
      <c r="N145" s="200"/>
      <c r="O145" s="200"/>
      <c r="P145" s="200"/>
      <c r="Q145" s="200"/>
      <c r="R145" s="200"/>
      <c r="S145" s="200"/>
      <c r="T145" s="201"/>
      <c r="AT145" s="202" t="s">
        <v>181</v>
      </c>
      <c r="AU145" s="202" t="s">
        <v>84</v>
      </c>
      <c r="AV145" s="13" t="s">
        <v>84</v>
      </c>
      <c r="AW145" s="13" t="s">
        <v>35</v>
      </c>
      <c r="AX145" s="13" t="s">
        <v>74</v>
      </c>
      <c r="AY145" s="202" t="s">
        <v>170</v>
      </c>
    </row>
    <row r="146" spans="1:65" s="13" customFormat="1" x14ac:dyDescent="0.2">
      <c r="B146" s="192"/>
      <c r="C146" s="193"/>
      <c r="D146" s="187" t="s">
        <v>181</v>
      </c>
      <c r="E146" s="194" t="s">
        <v>19</v>
      </c>
      <c r="F146" s="195" t="s">
        <v>4550</v>
      </c>
      <c r="G146" s="193"/>
      <c r="H146" s="196">
        <v>11.333</v>
      </c>
      <c r="I146" s="197"/>
      <c r="J146" s="193"/>
      <c r="K146" s="193"/>
      <c r="L146" s="198"/>
      <c r="M146" s="199"/>
      <c r="N146" s="200"/>
      <c r="O146" s="200"/>
      <c r="P146" s="200"/>
      <c r="Q146" s="200"/>
      <c r="R146" s="200"/>
      <c r="S146" s="200"/>
      <c r="T146" s="201"/>
      <c r="AT146" s="202" t="s">
        <v>181</v>
      </c>
      <c r="AU146" s="202" t="s">
        <v>84</v>
      </c>
      <c r="AV146" s="13" t="s">
        <v>84</v>
      </c>
      <c r="AW146" s="13" t="s">
        <v>35</v>
      </c>
      <c r="AX146" s="13" t="s">
        <v>74</v>
      </c>
      <c r="AY146" s="202" t="s">
        <v>170</v>
      </c>
    </row>
    <row r="147" spans="1:65" s="13" customFormat="1" x14ac:dyDescent="0.2">
      <c r="B147" s="192"/>
      <c r="C147" s="193"/>
      <c r="D147" s="187" t="s">
        <v>181</v>
      </c>
      <c r="E147" s="194" t="s">
        <v>19</v>
      </c>
      <c r="F147" s="195" t="s">
        <v>4551</v>
      </c>
      <c r="G147" s="193"/>
      <c r="H147" s="196">
        <v>13.449</v>
      </c>
      <c r="I147" s="197"/>
      <c r="J147" s="193"/>
      <c r="K147" s="193"/>
      <c r="L147" s="198"/>
      <c r="M147" s="199"/>
      <c r="N147" s="200"/>
      <c r="O147" s="200"/>
      <c r="P147" s="200"/>
      <c r="Q147" s="200"/>
      <c r="R147" s="200"/>
      <c r="S147" s="200"/>
      <c r="T147" s="201"/>
      <c r="AT147" s="202" t="s">
        <v>181</v>
      </c>
      <c r="AU147" s="202" t="s">
        <v>84</v>
      </c>
      <c r="AV147" s="13" t="s">
        <v>84</v>
      </c>
      <c r="AW147" s="13" t="s">
        <v>35</v>
      </c>
      <c r="AX147" s="13" t="s">
        <v>74</v>
      </c>
      <c r="AY147" s="202" t="s">
        <v>170</v>
      </c>
    </row>
    <row r="148" spans="1:65" s="13" customFormat="1" x14ac:dyDescent="0.2">
      <c r="B148" s="192"/>
      <c r="C148" s="193"/>
      <c r="D148" s="187" t="s">
        <v>181</v>
      </c>
      <c r="E148" s="194" t="s">
        <v>19</v>
      </c>
      <c r="F148" s="195" t="s">
        <v>4552</v>
      </c>
      <c r="G148" s="193"/>
      <c r="H148" s="196">
        <v>7.9</v>
      </c>
      <c r="I148" s="197"/>
      <c r="J148" s="193"/>
      <c r="K148" s="193"/>
      <c r="L148" s="198"/>
      <c r="M148" s="199"/>
      <c r="N148" s="200"/>
      <c r="O148" s="200"/>
      <c r="P148" s="200"/>
      <c r="Q148" s="200"/>
      <c r="R148" s="200"/>
      <c r="S148" s="200"/>
      <c r="T148" s="201"/>
      <c r="AT148" s="202" t="s">
        <v>181</v>
      </c>
      <c r="AU148" s="202" t="s">
        <v>84</v>
      </c>
      <c r="AV148" s="13" t="s">
        <v>84</v>
      </c>
      <c r="AW148" s="13" t="s">
        <v>35</v>
      </c>
      <c r="AX148" s="13" t="s">
        <v>74</v>
      </c>
      <c r="AY148" s="202" t="s">
        <v>170</v>
      </c>
    </row>
    <row r="149" spans="1:65" s="13" customFormat="1" x14ac:dyDescent="0.2">
      <c r="B149" s="192"/>
      <c r="C149" s="193"/>
      <c r="D149" s="187" t="s">
        <v>181</v>
      </c>
      <c r="E149" s="194" t="s">
        <v>19</v>
      </c>
      <c r="F149" s="195" t="s">
        <v>4553</v>
      </c>
      <c r="G149" s="193"/>
      <c r="H149" s="196">
        <v>27.27</v>
      </c>
      <c r="I149" s="197"/>
      <c r="J149" s="193"/>
      <c r="K149" s="193"/>
      <c r="L149" s="198"/>
      <c r="M149" s="199"/>
      <c r="N149" s="200"/>
      <c r="O149" s="200"/>
      <c r="P149" s="200"/>
      <c r="Q149" s="200"/>
      <c r="R149" s="200"/>
      <c r="S149" s="200"/>
      <c r="T149" s="201"/>
      <c r="AT149" s="202" t="s">
        <v>181</v>
      </c>
      <c r="AU149" s="202" t="s">
        <v>84</v>
      </c>
      <c r="AV149" s="13" t="s">
        <v>84</v>
      </c>
      <c r="AW149" s="13" t="s">
        <v>35</v>
      </c>
      <c r="AX149" s="13" t="s">
        <v>74</v>
      </c>
      <c r="AY149" s="202" t="s">
        <v>170</v>
      </c>
    </row>
    <row r="150" spans="1:65" s="14" customFormat="1" x14ac:dyDescent="0.2">
      <c r="B150" s="203"/>
      <c r="C150" s="204"/>
      <c r="D150" s="187" t="s">
        <v>181</v>
      </c>
      <c r="E150" s="205" t="s">
        <v>19</v>
      </c>
      <c r="F150" s="206" t="s">
        <v>185</v>
      </c>
      <c r="G150" s="204"/>
      <c r="H150" s="207">
        <v>363.71499999999997</v>
      </c>
      <c r="I150" s="208"/>
      <c r="J150" s="204"/>
      <c r="K150" s="204"/>
      <c r="L150" s="209"/>
      <c r="M150" s="210"/>
      <c r="N150" s="211"/>
      <c r="O150" s="211"/>
      <c r="P150" s="211"/>
      <c r="Q150" s="211"/>
      <c r="R150" s="211"/>
      <c r="S150" s="211"/>
      <c r="T150" s="212"/>
      <c r="AT150" s="213" t="s">
        <v>181</v>
      </c>
      <c r="AU150" s="213" t="s">
        <v>84</v>
      </c>
      <c r="AV150" s="14" t="s">
        <v>177</v>
      </c>
      <c r="AW150" s="14" t="s">
        <v>35</v>
      </c>
      <c r="AX150" s="14" t="s">
        <v>82</v>
      </c>
      <c r="AY150" s="213" t="s">
        <v>170</v>
      </c>
    </row>
    <row r="151" spans="1:65" s="13" customFormat="1" x14ac:dyDescent="0.2">
      <c r="B151" s="192"/>
      <c r="C151" s="193"/>
      <c r="D151" s="187" t="s">
        <v>181</v>
      </c>
      <c r="E151" s="193"/>
      <c r="F151" s="195" t="s">
        <v>4554</v>
      </c>
      <c r="G151" s="193"/>
      <c r="H151" s="196">
        <v>181.858</v>
      </c>
      <c r="I151" s="197"/>
      <c r="J151" s="193"/>
      <c r="K151" s="193"/>
      <c r="L151" s="198"/>
      <c r="M151" s="199"/>
      <c r="N151" s="200"/>
      <c r="O151" s="200"/>
      <c r="P151" s="200"/>
      <c r="Q151" s="200"/>
      <c r="R151" s="200"/>
      <c r="S151" s="200"/>
      <c r="T151" s="201"/>
      <c r="AT151" s="202" t="s">
        <v>181</v>
      </c>
      <c r="AU151" s="202" t="s">
        <v>84</v>
      </c>
      <c r="AV151" s="13" t="s">
        <v>84</v>
      </c>
      <c r="AW151" s="13" t="s">
        <v>4</v>
      </c>
      <c r="AX151" s="13" t="s">
        <v>82</v>
      </c>
      <c r="AY151" s="202" t="s">
        <v>170</v>
      </c>
    </row>
    <row r="152" spans="1:65" s="2" customFormat="1" ht="24" x14ac:dyDescent="0.2">
      <c r="A152" s="35"/>
      <c r="B152" s="36"/>
      <c r="C152" s="174" t="s">
        <v>222</v>
      </c>
      <c r="D152" s="174" t="s">
        <v>172</v>
      </c>
      <c r="E152" s="175" t="s">
        <v>4555</v>
      </c>
      <c r="F152" s="176" t="s">
        <v>4556</v>
      </c>
      <c r="G152" s="177" t="s">
        <v>175</v>
      </c>
      <c r="H152" s="178">
        <v>64.319999999999993</v>
      </c>
      <c r="I152" s="179"/>
      <c r="J152" s="180">
        <f>ROUND(I152*H152,2)</f>
        <v>0</v>
      </c>
      <c r="K152" s="176" t="s">
        <v>176</v>
      </c>
      <c r="L152" s="40"/>
      <c r="M152" s="181" t="s">
        <v>19</v>
      </c>
      <c r="N152" s="182" t="s">
        <v>45</v>
      </c>
      <c r="O152" s="65"/>
      <c r="P152" s="183">
        <f>O152*H152</f>
        <v>0</v>
      </c>
      <c r="Q152" s="183">
        <v>0</v>
      </c>
      <c r="R152" s="183">
        <f>Q152*H152</f>
        <v>0</v>
      </c>
      <c r="S152" s="183">
        <v>0</v>
      </c>
      <c r="T152" s="184">
        <f>S152*H152</f>
        <v>0</v>
      </c>
      <c r="U152" s="35"/>
      <c r="V152" s="35"/>
      <c r="W152" s="35"/>
      <c r="X152" s="35"/>
      <c r="Y152" s="35"/>
      <c r="Z152" s="35"/>
      <c r="AA152" s="35"/>
      <c r="AB152" s="35"/>
      <c r="AC152" s="35"/>
      <c r="AD152" s="35"/>
      <c r="AE152" s="35"/>
      <c r="AR152" s="185" t="s">
        <v>177</v>
      </c>
      <c r="AT152" s="185" t="s">
        <v>172</v>
      </c>
      <c r="AU152" s="185" t="s">
        <v>84</v>
      </c>
      <c r="AY152" s="18" t="s">
        <v>170</v>
      </c>
      <c r="BE152" s="186">
        <f>IF(N152="základní",J152,0)</f>
        <v>0</v>
      </c>
      <c r="BF152" s="186">
        <f>IF(N152="snížená",J152,0)</f>
        <v>0</v>
      </c>
      <c r="BG152" s="186">
        <f>IF(N152="zákl. přenesená",J152,0)</f>
        <v>0</v>
      </c>
      <c r="BH152" s="186">
        <f>IF(N152="sníž. přenesená",J152,0)</f>
        <v>0</v>
      </c>
      <c r="BI152" s="186">
        <f>IF(N152="nulová",J152,0)</f>
        <v>0</v>
      </c>
      <c r="BJ152" s="18" t="s">
        <v>82</v>
      </c>
      <c r="BK152" s="186">
        <f>ROUND(I152*H152,2)</f>
        <v>0</v>
      </c>
      <c r="BL152" s="18" t="s">
        <v>177</v>
      </c>
      <c r="BM152" s="185" t="s">
        <v>4557</v>
      </c>
    </row>
    <row r="153" spans="1:65" s="2" customFormat="1" ht="39" x14ac:dyDescent="0.2">
      <c r="A153" s="35"/>
      <c r="B153" s="36"/>
      <c r="C153" s="37"/>
      <c r="D153" s="187" t="s">
        <v>179</v>
      </c>
      <c r="E153" s="37"/>
      <c r="F153" s="188" t="s">
        <v>3129</v>
      </c>
      <c r="G153" s="37"/>
      <c r="H153" s="37"/>
      <c r="I153" s="189"/>
      <c r="J153" s="37"/>
      <c r="K153" s="37"/>
      <c r="L153" s="40"/>
      <c r="M153" s="190"/>
      <c r="N153" s="191"/>
      <c r="O153" s="65"/>
      <c r="P153" s="65"/>
      <c r="Q153" s="65"/>
      <c r="R153" s="65"/>
      <c r="S153" s="65"/>
      <c r="T153" s="66"/>
      <c r="U153" s="35"/>
      <c r="V153" s="35"/>
      <c r="W153" s="35"/>
      <c r="X153" s="35"/>
      <c r="Y153" s="35"/>
      <c r="Z153" s="35"/>
      <c r="AA153" s="35"/>
      <c r="AB153" s="35"/>
      <c r="AC153" s="35"/>
      <c r="AD153" s="35"/>
      <c r="AE153" s="35"/>
      <c r="AT153" s="18" t="s">
        <v>179</v>
      </c>
      <c r="AU153" s="18" t="s">
        <v>84</v>
      </c>
    </row>
    <row r="154" spans="1:65" s="13" customFormat="1" x14ac:dyDescent="0.2">
      <c r="B154" s="192"/>
      <c r="C154" s="193"/>
      <c r="D154" s="187" t="s">
        <v>181</v>
      </c>
      <c r="E154" s="194" t="s">
        <v>19</v>
      </c>
      <c r="F154" s="195" t="s">
        <v>4558</v>
      </c>
      <c r="G154" s="193"/>
      <c r="H154" s="196">
        <v>9.76</v>
      </c>
      <c r="I154" s="197"/>
      <c r="J154" s="193"/>
      <c r="K154" s="193"/>
      <c r="L154" s="198"/>
      <c r="M154" s="199"/>
      <c r="N154" s="200"/>
      <c r="O154" s="200"/>
      <c r="P154" s="200"/>
      <c r="Q154" s="200"/>
      <c r="R154" s="200"/>
      <c r="S154" s="200"/>
      <c r="T154" s="201"/>
      <c r="AT154" s="202" t="s">
        <v>181</v>
      </c>
      <c r="AU154" s="202" t="s">
        <v>84</v>
      </c>
      <c r="AV154" s="13" t="s">
        <v>84</v>
      </c>
      <c r="AW154" s="13" t="s">
        <v>35</v>
      </c>
      <c r="AX154" s="13" t="s">
        <v>74</v>
      </c>
      <c r="AY154" s="202" t="s">
        <v>170</v>
      </c>
    </row>
    <row r="155" spans="1:65" s="13" customFormat="1" x14ac:dyDescent="0.2">
      <c r="B155" s="192"/>
      <c r="C155" s="193"/>
      <c r="D155" s="187" t="s">
        <v>181</v>
      </c>
      <c r="E155" s="194" t="s">
        <v>19</v>
      </c>
      <c r="F155" s="195" t="s">
        <v>4559</v>
      </c>
      <c r="G155" s="193"/>
      <c r="H155" s="196">
        <v>5.6</v>
      </c>
      <c r="I155" s="197"/>
      <c r="J155" s="193"/>
      <c r="K155" s="193"/>
      <c r="L155" s="198"/>
      <c r="M155" s="199"/>
      <c r="N155" s="200"/>
      <c r="O155" s="200"/>
      <c r="P155" s="200"/>
      <c r="Q155" s="200"/>
      <c r="R155" s="200"/>
      <c r="S155" s="200"/>
      <c r="T155" s="201"/>
      <c r="AT155" s="202" t="s">
        <v>181</v>
      </c>
      <c r="AU155" s="202" t="s">
        <v>84</v>
      </c>
      <c r="AV155" s="13" t="s">
        <v>84</v>
      </c>
      <c r="AW155" s="13" t="s">
        <v>35</v>
      </c>
      <c r="AX155" s="13" t="s">
        <v>74</v>
      </c>
      <c r="AY155" s="202" t="s">
        <v>170</v>
      </c>
    </row>
    <row r="156" spans="1:65" s="13" customFormat="1" x14ac:dyDescent="0.2">
      <c r="B156" s="192"/>
      <c r="C156" s="193"/>
      <c r="D156" s="187" t="s">
        <v>181</v>
      </c>
      <c r="E156" s="194" t="s">
        <v>19</v>
      </c>
      <c r="F156" s="195" t="s">
        <v>4560</v>
      </c>
      <c r="G156" s="193"/>
      <c r="H156" s="196">
        <v>4.88</v>
      </c>
      <c r="I156" s="197"/>
      <c r="J156" s="193"/>
      <c r="K156" s="193"/>
      <c r="L156" s="198"/>
      <c r="M156" s="199"/>
      <c r="N156" s="200"/>
      <c r="O156" s="200"/>
      <c r="P156" s="200"/>
      <c r="Q156" s="200"/>
      <c r="R156" s="200"/>
      <c r="S156" s="200"/>
      <c r="T156" s="201"/>
      <c r="AT156" s="202" t="s">
        <v>181</v>
      </c>
      <c r="AU156" s="202" t="s">
        <v>84</v>
      </c>
      <c r="AV156" s="13" t="s">
        <v>84</v>
      </c>
      <c r="AW156" s="13" t="s">
        <v>35</v>
      </c>
      <c r="AX156" s="13" t="s">
        <v>74</v>
      </c>
      <c r="AY156" s="202" t="s">
        <v>170</v>
      </c>
    </row>
    <row r="157" spans="1:65" s="13" customFormat="1" x14ac:dyDescent="0.2">
      <c r="B157" s="192"/>
      <c r="C157" s="193"/>
      <c r="D157" s="187" t="s">
        <v>181</v>
      </c>
      <c r="E157" s="194" t="s">
        <v>19</v>
      </c>
      <c r="F157" s="195" t="s">
        <v>4561</v>
      </c>
      <c r="G157" s="193"/>
      <c r="H157" s="196">
        <v>7.8</v>
      </c>
      <c r="I157" s="197"/>
      <c r="J157" s="193"/>
      <c r="K157" s="193"/>
      <c r="L157" s="198"/>
      <c r="M157" s="199"/>
      <c r="N157" s="200"/>
      <c r="O157" s="200"/>
      <c r="P157" s="200"/>
      <c r="Q157" s="200"/>
      <c r="R157" s="200"/>
      <c r="S157" s="200"/>
      <c r="T157" s="201"/>
      <c r="AT157" s="202" t="s">
        <v>181</v>
      </c>
      <c r="AU157" s="202" t="s">
        <v>84</v>
      </c>
      <c r="AV157" s="13" t="s">
        <v>84</v>
      </c>
      <c r="AW157" s="13" t="s">
        <v>35</v>
      </c>
      <c r="AX157" s="13" t="s">
        <v>74</v>
      </c>
      <c r="AY157" s="202" t="s">
        <v>170</v>
      </c>
    </row>
    <row r="158" spans="1:65" s="13" customFormat="1" x14ac:dyDescent="0.2">
      <c r="B158" s="192"/>
      <c r="C158" s="193"/>
      <c r="D158" s="187" t="s">
        <v>181</v>
      </c>
      <c r="E158" s="194" t="s">
        <v>19</v>
      </c>
      <c r="F158" s="195" t="s">
        <v>4562</v>
      </c>
      <c r="G158" s="193"/>
      <c r="H158" s="196">
        <v>4.08</v>
      </c>
      <c r="I158" s="197"/>
      <c r="J158" s="193"/>
      <c r="K158" s="193"/>
      <c r="L158" s="198"/>
      <c r="M158" s="199"/>
      <c r="N158" s="200"/>
      <c r="O158" s="200"/>
      <c r="P158" s="200"/>
      <c r="Q158" s="200"/>
      <c r="R158" s="200"/>
      <c r="S158" s="200"/>
      <c r="T158" s="201"/>
      <c r="AT158" s="202" t="s">
        <v>181</v>
      </c>
      <c r="AU158" s="202" t="s">
        <v>84</v>
      </c>
      <c r="AV158" s="13" t="s">
        <v>84</v>
      </c>
      <c r="AW158" s="13" t="s">
        <v>35</v>
      </c>
      <c r="AX158" s="13" t="s">
        <v>74</v>
      </c>
      <c r="AY158" s="202" t="s">
        <v>170</v>
      </c>
    </row>
    <row r="159" spans="1:65" s="13" customFormat="1" x14ac:dyDescent="0.2">
      <c r="B159" s="192"/>
      <c r="C159" s="193"/>
      <c r="D159" s="187" t="s">
        <v>181</v>
      </c>
      <c r="E159" s="194" t="s">
        <v>19</v>
      </c>
      <c r="F159" s="195" t="s">
        <v>4563</v>
      </c>
      <c r="G159" s="193"/>
      <c r="H159" s="196">
        <v>2.3199999999999998</v>
      </c>
      <c r="I159" s="197"/>
      <c r="J159" s="193"/>
      <c r="K159" s="193"/>
      <c r="L159" s="198"/>
      <c r="M159" s="199"/>
      <c r="N159" s="200"/>
      <c r="O159" s="200"/>
      <c r="P159" s="200"/>
      <c r="Q159" s="200"/>
      <c r="R159" s="200"/>
      <c r="S159" s="200"/>
      <c r="T159" s="201"/>
      <c r="AT159" s="202" t="s">
        <v>181</v>
      </c>
      <c r="AU159" s="202" t="s">
        <v>84</v>
      </c>
      <c r="AV159" s="13" t="s">
        <v>84</v>
      </c>
      <c r="AW159" s="13" t="s">
        <v>35</v>
      </c>
      <c r="AX159" s="13" t="s">
        <v>74</v>
      </c>
      <c r="AY159" s="202" t="s">
        <v>170</v>
      </c>
    </row>
    <row r="160" spans="1:65" s="13" customFormat="1" x14ac:dyDescent="0.2">
      <c r="B160" s="192"/>
      <c r="C160" s="193"/>
      <c r="D160" s="187" t="s">
        <v>181</v>
      </c>
      <c r="E160" s="194" t="s">
        <v>19</v>
      </c>
      <c r="F160" s="195" t="s">
        <v>4564</v>
      </c>
      <c r="G160" s="193"/>
      <c r="H160" s="196">
        <v>10.92</v>
      </c>
      <c r="I160" s="197"/>
      <c r="J160" s="193"/>
      <c r="K160" s="193"/>
      <c r="L160" s="198"/>
      <c r="M160" s="199"/>
      <c r="N160" s="200"/>
      <c r="O160" s="200"/>
      <c r="P160" s="200"/>
      <c r="Q160" s="200"/>
      <c r="R160" s="200"/>
      <c r="S160" s="200"/>
      <c r="T160" s="201"/>
      <c r="AT160" s="202" t="s">
        <v>181</v>
      </c>
      <c r="AU160" s="202" t="s">
        <v>84</v>
      </c>
      <c r="AV160" s="13" t="s">
        <v>84</v>
      </c>
      <c r="AW160" s="13" t="s">
        <v>35</v>
      </c>
      <c r="AX160" s="13" t="s">
        <v>74</v>
      </c>
      <c r="AY160" s="202" t="s">
        <v>170</v>
      </c>
    </row>
    <row r="161" spans="1:65" s="13" customFormat="1" x14ac:dyDescent="0.2">
      <c r="B161" s="192"/>
      <c r="C161" s="193"/>
      <c r="D161" s="187" t="s">
        <v>181</v>
      </c>
      <c r="E161" s="194" t="s">
        <v>19</v>
      </c>
      <c r="F161" s="195" t="s">
        <v>4565</v>
      </c>
      <c r="G161" s="193"/>
      <c r="H161" s="196">
        <v>9.76</v>
      </c>
      <c r="I161" s="197"/>
      <c r="J161" s="193"/>
      <c r="K161" s="193"/>
      <c r="L161" s="198"/>
      <c r="M161" s="199"/>
      <c r="N161" s="200"/>
      <c r="O161" s="200"/>
      <c r="P161" s="200"/>
      <c r="Q161" s="200"/>
      <c r="R161" s="200"/>
      <c r="S161" s="200"/>
      <c r="T161" s="201"/>
      <c r="AT161" s="202" t="s">
        <v>181</v>
      </c>
      <c r="AU161" s="202" t="s">
        <v>84</v>
      </c>
      <c r="AV161" s="13" t="s">
        <v>84</v>
      </c>
      <c r="AW161" s="13" t="s">
        <v>35</v>
      </c>
      <c r="AX161" s="13" t="s">
        <v>74</v>
      </c>
      <c r="AY161" s="202" t="s">
        <v>170</v>
      </c>
    </row>
    <row r="162" spans="1:65" s="13" customFormat="1" x14ac:dyDescent="0.2">
      <c r="B162" s="192"/>
      <c r="C162" s="193"/>
      <c r="D162" s="187" t="s">
        <v>181</v>
      </c>
      <c r="E162" s="194" t="s">
        <v>19</v>
      </c>
      <c r="F162" s="195" t="s">
        <v>4566</v>
      </c>
      <c r="G162" s="193"/>
      <c r="H162" s="196">
        <v>10.24</v>
      </c>
      <c r="I162" s="197"/>
      <c r="J162" s="193"/>
      <c r="K162" s="193"/>
      <c r="L162" s="198"/>
      <c r="M162" s="199"/>
      <c r="N162" s="200"/>
      <c r="O162" s="200"/>
      <c r="P162" s="200"/>
      <c r="Q162" s="200"/>
      <c r="R162" s="200"/>
      <c r="S162" s="200"/>
      <c r="T162" s="201"/>
      <c r="AT162" s="202" t="s">
        <v>181</v>
      </c>
      <c r="AU162" s="202" t="s">
        <v>84</v>
      </c>
      <c r="AV162" s="13" t="s">
        <v>84</v>
      </c>
      <c r="AW162" s="13" t="s">
        <v>35</v>
      </c>
      <c r="AX162" s="13" t="s">
        <v>74</v>
      </c>
      <c r="AY162" s="202" t="s">
        <v>170</v>
      </c>
    </row>
    <row r="163" spans="1:65" s="13" customFormat="1" x14ac:dyDescent="0.2">
      <c r="B163" s="192"/>
      <c r="C163" s="193"/>
      <c r="D163" s="187" t="s">
        <v>181</v>
      </c>
      <c r="E163" s="194" t="s">
        <v>19</v>
      </c>
      <c r="F163" s="195" t="s">
        <v>4567</v>
      </c>
      <c r="G163" s="193"/>
      <c r="H163" s="196">
        <v>10.6</v>
      </c>
      <c r="I163" s="197"/>
      <c r="J163" s="193"/>
      <c r="K163" s="193"/>
      <c r="L163" s="198"/>
      <c r="M163" s="199"/>
      <c r="N163" s="200"/>
      <c r="O163" s="200"/>
      <c r="P163" s="200"/>
      <c r="Q163" s="200"/>
      <c r="R163" s="200"/>
      <c r="S163" s="200"/>
      <c r="T163" s="201"/>
      <c r="AT163" s="202" t="s">
        <v>181</v>
      </c>
      <c r="AU163" s="202" t="s">
        <v>84</v>
      </c>
      <c r="AV163" s="13" t="s">
        <v>84</v>
      </c>
      <c r="AW163" s="13" t="s">
        <v>35</v>
      </c>
      <c r="AX163" s="13" t="s">
        <v>74</v>
      </c>
      <c r="AY163" s="202" t="s">
        <v>170</v>
      </c>
    </row>
    <row r="164" spans="1:65" s="13" customFormat="1" x14ac:dyDescent="0.2">
      <c r="B164" s="192"/>
      <c r="C164" s="193"/>
      <c r="D164" s="187" t="s">
        <v>181</v>
      </c>
      <c r="E164" s="194" t="s">
        <v>19</v>
      </c>
      <c r="F164" s="195" t="s">
        <v>4568</v>
      </c>
      <c r="G164" s="193"/>
      <c r="H164" s="196">
        <v>10.24</v>
      </c>
      <c r="I164" s="197"/>
      <c r="J164" s="193"/>
      <c r="K164" s="193"/>
      <c r="L164" s="198"/>
      <c r="M164" s="199"/>
      <c r="N164" s="200"/>
      <c r="O164" s="200"/>
      <c r="P164" s="200"/>
      <c r="Q164" s="200"/>
      <c r="R164" s="200"/>
      <c r="S164" s="200"/>
      <c r="T164" s="201"/>
      <c r="AT164" s="202" t="s">
        <v>181</v>
      </c>
      <c r="AU164" s="202" t="s">
        <v>84</v>
      </c>
      <c r="AV164" s="13" t="s">
        <v>84</v>
      </c>
      <c r="AW164" s="13" t="s">
        <v>35</v>
      </c>
      <c r="AX164" s="13" t="s">
        <v>74</v>
      </c>
      <c r="AY164" s="202" t="s">
        <v>170</v>
      </c>
    </row>
    <row r="165" spans="1:65" s="13" customFormat="1" x14ac:dyDescent="0.2">
      <c r="B165" s="192"/>
      <c r="C165" s="193"/>
      <c r="D165" s="187" t="s">
        <v>181</v>
      </c>
      <c r="E165" s="194" t="s">
        <v>19</v>
      </c>
      <c r="F165" s="195" t="s">
        <v>4569</v>
      </c>
      <c r="G165" s="193"/>
      <c r="H165" s="196">
        <v>7.04</v>
      </c>
      <c r="I165" s="197"/>
      <c r="J165" s="193"/>
      <c r="K165" s="193"/>
      <c r="L165" s="198"/>
      <c r="M165" s="199"/>
      <c r="N165" s="200"/>
      <c r="O165" s="200"/>
      <c r="P165" s="200"/>
      <c r="Q165" s="200"/>
      <c r="R165" s="200"/>
      <c r="S165" s="200"/>
      <c r="T165" s="201"/>
      <c r="AT165" s="202" t="s">
        <v>181</v>
      </c>
      <c r="AU165" s="202" t="s">
        <v>84</v>
      </c>
      <c r="AV165" s="13" t="s">
        <v>84</v>
      </c>
      <c r="AW165" s="13" t="s">
        <v>35</v>
      </c>
      <c r="AX165" s="13" t="s">
        <v>74</v>
      </c>
      <c r="AY165" s="202" t="s">
        <v>170</v>
      </c>
    </row>
    <row r="166" spans="1:65" s="13" customFormat="1" x14ac:dyDescent="0.2">
      <c r="B166" s="192"/>
      <c r="C166" s="193"/>
      <c r="D166" s="187" t="s">
        <v>181</v>
      </c>
      <c r="E166" s="194" t="s">
        <v>19</v>
      </c>
      <c r="F166" s="195" t="s">
        <v>4570</v>
      </c>
      <c r="G166" s="193"/>
      <c r="H166" s="196">
        <v>9.4</v>
      </c>
      <c r="I166" s="197"/>
      <c r="J166" s="193"/>
      <c r="K166" s="193"/>
      <c r="L166" s="198"/>
      <c r="M166" s="199"/>
      <c r="N166" s="200"/>
      <c r="O166" s="200"/>
      <c r="P166" s="200"/>
      <c r="Q166" s="200"/>
      <c r="R166" s="200"/>
      <c r="S166" s="200"/>
      <c r="T166" s="201"/>
      <c r="AT166" s="202" t="s">
        <v>181</v>
      </c>
      <c r="AU166" s="202" t="s">
        <v>84</v>
      </c>
      <c r="AV166" s="13" t="s">
        <v>84</v>
      </c>
      <c r="AW166" s="13" t="s">
        <v>35</v>
      </c>
      <c r="AX166" s="13" t="s">
        <v>74</v>
      </c>
      <c r="AY166" s="202" t="s">
        <v>170</v>
      </c>
    </row>
    <row r="167" spans="1:65" s="13" customFormat="1" x14ac:dyDescent="0.2">
      <c r="B167" s="192"/>
      <c r="C167" s="193"/>
      <c r="D167" s="187" t="s">
        <v>181</v>
      </c>
      <c r="E167" s="194" t="s">
        <v>19</v>
      </c>
      <c r="F167" s="195" t="s">
        <v>4571</v>
      </c>
      <c r="G167" s="193"/>
      <c r="H167" s="196">
        <v>7.8</v>
      </c>
      <c r="I167" s="197"/>
      <c r="J167" s="193"/>
      <c r="K167" s="193"/>
      <c r="L167" s="198"/>
      <c r="M167" s="199"/>
      <c r="N167" s="200"/>
      <c r="O167" s="200"/>
      <c r="P167" s="200"/>
      <c r="Q167" s="200"/>
      <c r="R167" s="200"/>
      <c r="S167" s="200"/>
      <c r="T167" s="201"/>
      <c r="AT167" s="202" t="s">
        <v>181</v>
      </c>
      <c r="AU167" s="202" t="s">
        <v>84</v>
      </c>
      <c r="AV167" s="13" t="s">
        <v>84</v>
      </c>
      <c r="AW167" s="13" t="s">
        <v>35</v>
      </c>
      <c r="AX167" s="13" t="s">
        <v>74</v>
      </c>
      <c r="AY167" s="202" t="s">
        <v>170</v>
      </c>
    </row>
    <row r="168" spans="1:65" s="13" customFormat="1" x14ac:dyDescent="0.2">
      <c r="B168" s="192"/>
      <c r="C168" s="193"/>
      <c r="D168" s="187" t="s">
        <v>181</v>
      </c>
      <c r="E168" s="194" t="s">
        <v>19</v>
      </c>
      <c r="F168" s="195" t="s">
        <v>4572</v>
      </c>
      <c r="G168" s="193"/>
      <c r="H168" s="196">
        <v>9.48</v>
      </c>
      <c r="I168" s="197"/>
      <c r="J168" s="193"/>
      <c r="K168" s="193"/>
      <c r="L168" s="198"/>
      <c r="M168" s="199"/>
      <c r="N168" s="200"/>
      <c r="O168" s="200"/>
      <c r="P168" s="200"/>
      <c r="Q168" s="200"/>
      <c r="R168" s="200"/>
      <c r="S168" s="200"/>
      <c r="T168" s="201"/>
      <c r="AT168" s="202" t="s">
        <v>181</v>
      </c>
      <c r="AU168" s="202" t="s">
        <v>84</v>
      </c>
      <c r="AV168" s="13" t="s">
        <v>84</v>
      </c>
      <c r="AW168" s="13" t="s">
        <v>35</v>
      </c>
      <c r="AX168" s="13" t="s">
        <v>74</v>
      </c>
      <c r="AY168" s="202" t="s">
        <v>170</v>
      </c>
    </row>
    <row r="169" spans="1:65" s="13" customFormat="1" x14ac:dyDescent="0.2">
      <c r="B169" s="192"/>
      <c r="C169" s="193"/>
      <c r="D169" s="187" t="s">
        <v>181</v>
      </c>
      <c r="E169" s="194" t="s">
        <v>19</v>
      </c>
      <c r="F169" s="195" t="s">
        <v>4573</v>
      </c>
      <c r="G169" s="193"/>
      <c r="H169" s="196">
        <v>8.7200000000000006</v>
      </c>
      <c r="I169" s="197"/>
      <c r="J169" s="193"/>
      <c r="K169" s="193"/>
      <c r="L169" s="198"/>
      <c r="M169" s="199"/>
      <c r="N169" s="200"/>
      <c r="O169" s="200"/>
      <c r="P169" s="200"/>
      <c r="Q169" s="200"/>
      <c r="R169" s="200"/>
      <c r="S169" s="200"/>
      <c r="T169" s="201"/>
      <c r="AT169" s="202" t="s">
        <v>181</v>
      </c>
      <c r="AU169" s="202" t="s">
        <v>84</v>
      </c>
      <c r="AV169" s="13" t="s">
        <v>84</v>
      </c>
      <c r="AW169" s="13" t="s">
        <v>35</v>
      </c>
      <c r="AX169" s="13" t="s">
        <v>74</v>
      </c>
      <c r="AY169" s="202" t="s">
        <v>170</v>
      </c>
    </row>
    <row r="170" spans="1:65" s="14" customFormat="1" x14ac:dyDescent="0.2">
      <c r="B170" s="203"/>
      <c r="C170" s="204"/>
      <c r="D170" s="187" t="s">
        <v>181</v>
      </c>
      <c r="E170" s="205" t="s">
        <v>19</v>
      </c>
      <c r="F170" s="206" t="s">
        <v>185</v>
      </c>
      <c r="G170" s="204"/>
      <c r="H170" s="207">
        <v>128.63999999999999</v>
      </c>
      <c r="I170" s="208"/>
      <c r="J170" s="204"/>
      <c r="K170" s="204"/>
      <c r="L170" s="209"/>
      <c r="M170" s="210"/>
      <c r="N170" s="211"/>
      <c r="O170" s="211"/>
      <c r="P170" s="211"/>
      <c r="Q170" s="211"/>
      <c r="R170" s="211"/>
      <c r="S170" s="211"/>
      <c r="T170" s="212"/>
      <c r="AT170" s="213" t="s">
        <v>181</v>
      </c>
      <c r="AU170" s="213" t="s">
        <v>84</v>
      </c>
      <c r="AV170" s="14" t="s">
        <v>177</v>
      </c>
      <c r="AW170" s="14" t="s">
        <v>35</v>
      </c>
      <c r="AX170" s="14" t="s">
        <v>82</v>
      </c>
      <c r="AY170" s="213" t="s">
        <v>170</v>
      </c>
    </row>
    <row r="171" spans="1:65" s="13" customFormat="1" x14ac:dyDescent="0.2">
      <c r="B171" s="192"/>
      <c r="C171" s="193"/>
      <c r="D171" s="187" t="s">
        <v>181</v>
      </c>
      <c r="E171" s="193"/>
      <c r="F171" s="195" t="s">
        <v>4574</v>
      </c>
      <c r="G171" s="193"/>
      <c r="H171" s="196">
        <v>64.319999999999993</v>
      </c>
      <c r="I171" s="197"/>
      <c r="J171" s="193"/>
      <c r="K171" s="193"/>
      <c r="L171" s="198"/>
      <c r="M171" s="199"/>
      <c r="N171" s="200"/>
      <c r="O171" s="200"/>
      <c r="P171" s="200"/>
      <c r="Q171" s="200"/>
      <c r="R171" s="200"/>
      <c r="S171" s="200"/>
      <c r="T171" s="201"/>
      <c r="AT171" s="202" t="s">
        <v>181</v>
      </c>
      <c r="AU171" s="202" t="s">
        <v>84</v>
      </c>
      <c r="AV171" s="13" t="s">
        <v>84</v>
      </c>
      <c r="AW171" s="13" t="s">
        <v>4</v>
      </c>
      <c r="AX171" s="13" t="s">
        <v>82</v>
      </c>
      <c r="AY171" s="202" t="s">
        <v>170</v>
      </c>
    </row>
    <row r="172" spans="1:65" s="2" customFormat="1" ht="24" x14ac:dyDescent="0.2">
      <c r="A172" s="35"/>
      <c r="B172" s="36"/>
      <c r="C172" s="174" t="s">
        <v>227</v>
      </c>
      <c r="D172" s="174" t="s">
        <v>172</v>
      </c>
      <c r="E172" s="175" t="s">
        <v>4575</v>
      </c>
      <c r="F172" s="176" t="s">
        <v>4576</v>
      </c>
      <c r="G172" s="177" t="s">
        <v>175</v>
      </c>
      <c r="H172" s="178">
        <v>25.77</v>
      </c>
      <c r="I172" s="179"/>
      <c r="J172" s="180">
        <f>ROUND(I172*H172,2)</f>
        <v>0</v>
      </c>
      <c r="K172" s="176" t="s">
        <v>176</v>
      </c>
      <c r="L172" s="40"/>
      <c r="M172" s="181" t="s">
        <v>19</v>
      </c>
      <c r="N172" s="182" t="s">
        <v>45</v>
      </c>
      <c r="O172" s="65"/>
      <c r="P172" s="183">
        <f>O172*H172</f>
        <v>0</v>
      </c>
      <c r="Q172" s="183">
        <v>0</v>
      </c>
      <c r="R172" s="183">
        <f>Q172*H172</f>
        <v>0</v>
      </c>
      <c r="S172" s="183">
        <v>0</v>
      </c>
      <c r="T172" s="184">
        <f>S172*H172</f>
        <v>0</v>
      </c>
      <c r="U172" s="35"/>
      <c r="V172" s="35"/>
      <c r="W172" s="35"/>
      <c r="X172" s="35"/>
      <c r="Y172" s="35"/>
      <c r="Z172" s="35"/>
      <c r="AA172" s="35"/>
      <c r="AB172" s="35"/>
      <c r="AC172" s="35"/>
      <c r="AD172" s="35"/>
      <c r="AE172" s="35"/>
      <c r="AR172" s="185" t="s">
        <v>177</v>
      </c>
      <c r="AT172" s="185" t="s">
        <v>172</v>
      </c>
      <c r="AU172" s="185" t="s">
        <v>84</v>
      </c>
      <c r="AY172" s="18" t="s">
        <v>170</v>
      </c>
      <c r="BE172" s="186">
        <f>IF(N172="základní",J172,0)</f>
        <v>0</v>
      </c>
      <c r="BF172" s="186">
        <f>IF(N172="snížená",J172,0)</f>
        <v>0</v>
      </c>
      <c r="BG172" s="186">
        <f>IF(N172="zákl. přenesená",J172,0)</f>
        <v>0</v>
      </c>
      <c r="BH172" s="186">
        <f>IF(N172="sníž. přenesená",J172,0)</f>
        <v>0</v>
      </c>
      <c r="BI172" s="186">
        <f>IF(N172="nulová",J172,0)</f>
        <v>0</v>
      </c>
      <c r="BJ172" s="18" t="s">
        <v>82</v>
      </c>
      <c r="BK172" s="186">
        <f>ROUND(I172*H172,2)</f>
        <v>0</v>
      </c>
      <c r="BL172" s="18" t="s">
        <v>177</v>
      </c>
      <c r="BM172" s="185" t="s">
        <v>4577</v>
      </c>
    </row>
    <row r="173" spans="1:65" s="2" customFormat="1" ht="39" x14ac:dyDescent="0.2">
      <c r="A173" s="35"/>
      <c r="B173" s="36"/>
      <c r="C173" s="37"/>
      <c r="D173" s="187" t="s">
        <v>179</v>
      </c>
      <c r="E173" s="37"/>
      <c r="F173" s="188" t="s">
        <v>199</v>
      </c>
      <c r="G173" s="37"/>
      <c r="H173" s="37"/>
      <c r="I173" s="189"/>
      <c r="J173" s="37"/>
      <c r="K173" s="37"/>
      <c r="L173" s="40"/>
      <c r="M173" s="190"/>
      <c r="N173" s="191"/>
      <c r="O173" s="65"/>
      <c r="P173" s="65"/>
      <c r="Q173" s="65"/>
      <c r="R173" s="65"/>
      <c r="S173" s="65"/>
      <c r="T173" s="66"/>
      <c r="U173" s="35"/>
      <c r="V173" s="35"/>
      <c r="W173" s="35"/>
      <c r="X173" s="35"/>
      <c r="Y173" s="35"/>
      <c r="Z173" s="35"/>
      <c r="AA173" s="35"/>
      <c r="AB173" s="35"/>
      <c r="AC173" s="35"/>
      <c r="AD173" s="35"/>
      <c r="AE173" s="35"/>
      <c r="AT173" s="18" t="s">
        <v>179</v>
      </c>
      <c r="AU173" s="18" t="s">
        <v>84</v>
      </c>
    </row>
    <row r="174" spans="1:65" s="13" customFormat="1" x14ac:dyDescent="0.2">
      <c r="B174" s="192"/>
      <c r="C174" s="193"/>
      <c r="D174" s="187" t="s">
        <v>181</v>
      </c>
      <c r="E174" s="193"/>
      <c r="F174" s="195" t="s">
        <v>4534</v>
      </c>
      <c r="G174" s="193"/>
      <c r="H174" s="196">
        <v>25.77</v>
      </c>
      <c r="I174" s="197"/>
      <c r="J174" s="193"/>
      <c r="K174" s="193"/>
      <c r="L174" s="198"/>
      <c r="M174" s="199"/>
      <c r="N174" s="200"/>
      <c r="O174" s="200"/>
      <c r="P174" s="200"/>
      <c r="Q174" s="200"/>
      <c r="R174" s="200"/>
      <c r="S174" s="200"/>
      <c r="T174" s="201"/>
      <c r="AT174" s="202" t="s">
        <v>181</v>
      </c>
      <c r="AU174" s="202" t="s">
        <v>84</v>
      </c>
      <c r="AV174" s="13" t="s">
        <v>84</v>
      </c>
      <c r="AW174" s="13" t="s">
        <v>4</v>
      </c>
      <c r="AX174" s="13" t="s">
        <v>82</v>
      </c>
      <c r="AY174" s="202" t="s">
        <v>170</v>
      </c>
    </row>
    <row r="175" spans="1:65" s="2" customFormat="1" ht="24" x14ac:dyDescent="0.2">
      <c r="A175" s="35"/>
      <c r="B175" s="36"/>
      <c r="C175" s="174" t="s">
        <v>232</v>
      </c>
      <c r="D175" s="174" t="s">
        <v>172</v>
      </c>
      <c r="E175" s="175" t="s">
        <v>4578</v>
      </c>
      <c r="F175" s="176" t="s">
        <v>4579</v>
      </c>
      <c r="G175" s="177" t="s">
        <v>175</v>
      </c>
      <c r="H175" s="178">
        <v>181.858</v>
      </c>
      <c r="I175" s="179"/>
      <c r="J175" s="180">
        <f>ROUND(I175*H175,2)</f>
        <v>0</v>
      </c>
      <c r="K175" s="176" t="s">
        <v>176</v>
      </c>
      <c r="L175" s="40"/>
      <c r="M175" s="181" t="s">
        <v>19</v>
      </c>
      <c r="N175" s="182" t="s">
        <v>45</v>
      </c>
      <c r="O175" s="65"/>
      <c r="P175" s="183">
        <f>O175*H175</f>
        <v>0</v>
      </c>
      <c r="Q175" s="183">
        <v>0</v>
      </c>
      <c r="R175" s="183">
        <f>Q175*H175</f>
        <v>0</v>
      </c>
      <c r="S175" s="183">
        <v>0</v>
      </c>
      <c r="T175" s="184">
        <f>S175*H175</f>
        <v>0</v>
      </c>
      <c r="U175" s="35"/>
      <c r="V175" s="35"/>
      <c r="W175" s="35"/>
      <c r="X175" s="35"/>
      <c r="Y175" s="35"/>
      <c r="Z175" s="35"/>
      <c r="AA175" s="35"/>
      <c r="AB175" s="35"/>
      <c r="AC175" s="35"/>
      <c r="AD175" s="35"/>
      <c r="AE175" s="35"/>
      <c r="AR175" s="185" t="s">
        <v>177</v>
      </c>
      <c r="AT175" s="185" t="s">
        <v>172</v>
      </c>
      <c r="AU175" s="185" t="s">
        <v>84</v>
      </c>
      <c r="AY175" s="18" t="s">
        <v>170</v>
      </c>
      <c r="BE175" s="186">
        <f>IF(N175="základní",J175,0)</f>
        <v>0</v>
      </c>
      <c r="BF175" s="186">
        <f>IF(N175="snížená",J175,0)</f>
        <v>0</v>
      </c>
      <c r="BG175" s="186">
        <f>IF(N175="zákl. přenesená",J175,0)</f>
        <v>0</v>
      </c>
      <c r="BH175" s="186">
        <f>IF(N175="sníž. přenesená",J175,0)</f>
        <v>0</v>
      </c>
      <c r="BI175" s="186">
        <f>IF(N175="nulová",J175,0)</f>
        <v>0</v>
      </c>
      <c r="BJ175" s="18" t="s">
        <v>82</v>
      </c>
      <c r="BK175" s="186">
        <f>ROUND(I175*H175,2)</f>
        <v>0</v>
      </c>
      <c r="BL175" s="18" t="s">
        <v>177</v>
      </c>
      <c r="BM175" s="185" t="s">
        <v>4580</v>
      </c>
    </row>
    <row r="176" spans="1:65" s="2" customFormat="1" ht="39" x14ac:dyDescent="0.2">
      <c r="A176" s="35"/>
      <c r="B176" s="36"/>
      <c r="C176" s="37"/>
      <c r="D176" s="187" t="s">
        <v>179</v>
      </c>
      <c r="E176" s="37"/>
      <c r="F176" s="188" t="s">
        <v>199</v>
      </c>
      <c r="G176" s="37"/>
      <c r="H176" s="37"/>
      <c r="I176" s="189"/>
      <c r="J176" s="37"/>
      <c r="K176" s="37"/>
      <c r="L176" s="40"/>
      <c r="M176" s="190"/>
      <c r="N176" s="191"/>
      <c r="O176" s="65"/>
      <c r="P176" s="65"/>
      <c r="Q176" s="65"/>
      <c r="R176" s="65"/>
      <c r="S176" s="65"/>
      <c r="T176" s="66"/>
      <c r="U176" s="35"/>
      <c r="V176" s="35"/>
      <c r="W176" s="35"/>
      <c r="X176" s="35"/>
      <c r="Y176" s="35"/>
      <c r="Z176" s="35"/>
      <c r="AA176" s="35"/>
      <c r="AB176" s="35"/>
      <c r="AC176" s="35"/>
      <c r="AD176" s="35"/>
      <c r="AE176" s="35"/>
      <c r="AT176" s="18" t="s">
        <v>179</v>
      </c>
      <c r="AU176" s="18" t="s">
        <v>84</v>
      </c>
    </row>
    <row r="177" spans="1:65" s="13" customFormat="1" x14ac:dyDescent="0.2">
      <c r="B177" s="192"/>
      <c r="C177" s="193"/>
      <c r="D177" s="187" t="s">
        <v>181</v>
      </c>
      <c r="E177" s="193"/>
      <c r="F177" s="195" t="s">
        <v>4554</v>
      </c>
      <c r="G177" s="193"/>
      <c r="H177" s="196">
        <v>181.858</v>
      </c>
      <c r="I177" s="197"/>
      <c r="J177" s="193"/>
      <c r="K177" s="193"/>
      <c r="L177" s="198"/>
      <c r="M177" s="199"/>
      <c r="N177" s="200"/>
      <c r="O177" s="200"/>
      <c r="P177" s="200"/>
      <c r="Q177" s="200"/>
      <c r="R177" s="200"/>
      <c r="S177" s="200"/>
      <c r="T177" s="201"/>
      <c r="AT177" s="202" t="s">
        <v>181</v>
      </c>
      <c r="AU177" s="202" t="s">
        <v>84</v>
      </c>
      <c r="AV177" s="13" t="s">
        <v>84</v>
      </c>
      <c r="AW177" s="13" t="s">
        <v>4</v>
      </c>
      <c r="AX177" s="13" t="s">
        <v>82</v>
      </c>
      <c r="AY177" s="202" t="s">
        <v>170</v>
      </c>
    </row>
    <row r="178" spans="1:65" s="2" customFormat="1" ht="24" x14ac:dyDescent="0.2">
      <c r="A178" s="35"/>
      <c r="B178" s="36"/>
      <c r="C178" s="174" t="s">
        <v>238</v>
      </c>
      <c r="D178" s="174" t="s">
        <v>172</v>
      </c>
      <c r="E178" s="175" t="s">
        <v>4581</v>
      </c>
      <c r="F178" s="176" t="s">
        <v>4582</v>
      </c>
      <c r="G178" s="177" t="s">
        <v>175</v>
      </c>
      <c r="H178" s="178">
        <v>64.319999999999993</v>
      </c>
      <c r="I178" s="179"/>
      <c r="J178" s="180">
        <f>ROUND(I178*H178,2)</f>
        <v>0</v>
      </c>
      <c r="K178" s="176" t="s">
        <v>176</v>
      </c>
      <c r="L178" s="40"/>
      <c r="M178" s="181" t="s">
        <v>19</v>
      </c>
      <c r="N178" s="182" t="s">
        <v>45</v>
      </c>
      <c r="O178" s="65"/>
      <c r="P178" s="183">
        <f>O178*H178</f>
        <v>0</v>
      </c>
      <c r="Q178" s="183">
        <v>0</v>
      </c>
      <c r="R178" s="183">
        <f>Q178*H178</f>
        <v>0</v>
      </c>
      <c r="S178" s="183">
        <v>0</v>
      </c>
      <c r="T178" s="184">
        <f>S178*H178</f>
        <v>0</v>
      </c>
      <c r="U178" s="35"/>
      <c r="V178" s="35"/>
      <c r="W178" s="35"/>
      <c r="X178" s="35"/>
      <c r="Y178" s="35"/>
      <c r="Z178" s="35"/>
      <c r="AA178" s="35"/>
      <c r="AB178" s="35"/>
      <c r="AC178" s="35"/>
      <c r="AD178" s="35"/>
      <c r="AE178" s="35"/>
      <c r="AR178" s="185" t="s">
        <v>177</v>
      </c>
      <c r="AT178" s="185" t="s">
        <v>172</v>
      </c>
      <c r="AU178" s="185" t="s">
        <v>84</v>
      </c>
      <c r="AY178" s="18" t="s">
        <v>170</v>
      </c>
      <c r="BE178" s="186">
        <f>IF(N178="základní",J178,0)</f>
        <v>0</v>
      </c>
      <c r="BF178" s="186">
        <f>IF(N178="snížená",J178,0)</f>
        <v>0</v>
      </c>
      <c r="BG178" s="186">
        <f>IF(N178="zákl. přenesená",J178,0)</f>
        <v>0</v>
      </c>
      <c r="BH178" s="186">
        <f>IF(N178="sníž. přenesená",J178,0)</f>
        <v>0</v>
      </c>
      <c r="BI178" s="186">
        <f>IF(N178="nulová",J178,0)</f>
        <v>0</v>
      </c>
      <c r="BJ178" s="18" t="s">
        <v>82</v>
      </c>
      <c r="BK178" s="186">
        <f>ROUND(I178*H178,2)</f>
        <v>0</v>
      </c>
      <c r="BL178" s="18" t="s">
        <v>177</v>
      </c>
      <c r="BM178" s="185" t="s">
        <v>4583</v>
      </c>
    </row>
    <row r="179" spans="1:65" s="2" customFormat="1" ht="39" x14ac:dyDescent="0.2">
      <c r="A179" s="35"/>
      <c r="B179" s="36"/>
      <c r="C179" s="37"/>
      <c r="D179" s="187" t="s">
        <v>179</v>
      </c>
      <c r="E179" s="37"/>
      <c r="F179" s="188" t="s">
        <v>3129</v>
      </c>
      <c r="G179" s="37"/>
      <c r="H179" s="37"/>
      <c r="I179" s="189"/>
      <c r="J179" s="37"/>
      <c r="K179" s="37"/>
      <c r="L179" s="40"/>
      <c r="M179" s="190"/>
      <c r="N179" s="191"/>
      <c r="O179" s="65"/>
      <c r="P179" s="65"/>
      <c r="Q179" s="65"/>
      <c r="R179" s="65"/>
      <c r="S179" s="65"/>
      <c r="T179" s="66"/>
      <c r="U179" s="35"/>
      <c r="V179" s="35"/>
      <c r="W179" s="35"/>
      <c r="X179" s="35"/>
      <c r="Y179" s="35"/>
      <c r="Z179" s="35"/>
      <c r="AA179" s="35"/>
      <c r="AB179" s="35"/>
      <c r="AC179" s="35"/>
      <c r="AD179" s="35"/>
      <c r="AE179" s="35"/>
      <c r="AT179" s="18" t="s">
        <v>179</v>
      </c>
      <c r="AU179" s="18" t="s">
        <v>84</v>
      </c>
    </row>
    <row r="180" spans="1:65" s="13" customFormat="1" x14ac:dyDescent="0.2">
      <c r="B180" s="192"/>
      <c r="C180" s="193"/>
      <c r="D180" s="187" t="s">
        <v>181</v>
      </c>
      <c r="E180" s="193"/>
      <c r="F180" s="195" t="s">
        <v>4574</v>
      </c>
      <c r="G180" s="193"/>
      <c r="H180" s="196">
        <v>64.319999999999993</v>
      </c>
      <c r="I180" s="197"/>
      <c r="J180" s="193"/>
      <c r="K180" s="193"/>
      <c r="L180" s="198"/>
      <c r="M180" s="199"/>
      <c r="N180" s="200"/>
      <c r="O180" s="200"/>
      <c r="P180" s="200"/>
      <c r="Q180" s="200"/>
      <c r="R180" s="200"/>
      <c r="S180" s="200"/>
      <c r="T180" s="201"/>
      <c r="AT180" s="202" t="s">
        <v>181</v>
      </c>
      <c r="AU180" s="202" t="s">
        <v>84</v>
      </c>
      <c r="AV180" s="13" t="s">
        <v>84</v>
      </c>
      <c r="AW180" s="13" t="s">
        <v>4</v>
      </c>
      <c r="AX180" s="13" t="s">
        <v>82</v>
      </c>
      <c r="AY180" s="202" t="s">
        <v>170</v>
      </c>
    </row>
    <row r="181" spans="1:65" s="2" customFormat="1" ht="24" x14ac:dyDescent="0.2">
      <c r="A181" s="35"/>
      <c r="B181" s="36"/>
      <c r="C181" s="174" t="s">
        <v>245</v>
      </c>
      <c r="D181" s="174" t="s">
        <v>172</v>
      </c>
      <c r="E181" s="175" t="s">
        <v>4584</v>
      </c>
      <c r="F181" s="176" t="s">
        <v>4585</v>
      </c>
      <c r="G181" s="177" t="s">
        <v>175</v>
      </c>
      <c r="H181" s="178">
        <v>17.27</v>
      </c>
      <c r="I181" s="179"/>
      <c r="J181" s="180">
        <f>ROUND(I181*H181,2)</f>
        <v>0</v>
      </c>
      <c r="K181" s="176" t="s">
        <v>176</v>
      </c>
      <c r="L181" s="40"/>
      <c r="M181" s="181" t="s">
        <v>19</v>
      </c>
      <c r="N181" s="182" t="s">
        <v>45</v>
      </c>
      <c r="O181" s="65"/>
      <c r="P181" s="183">
        <f>O181*H181</f>
        <v>0</v>
      </c>
      <c r="Q181" s="183">
        <v>0</v>
      </c>
      <c r="R181" s="183">
        <f>Q181*H181</f>
        <v>0</v>
      </c>
      <c r="S181" s="183">
        <v>0</v>
      </c>
      <c r="T181" s="184">
        <f>S181*H181</f>
        <v>0</v>
      </c>
      <c r="U181" s="35"/>
      <c r="V181" s="35"/>
      <c r="W181" s="35"/>
      <c r="X181" s="35"/>
      <c r="Y181" s="35"/>
      <c r="Z181" s="35"/>
      <c r="AA181" s="35"/>
      <c r="AB181" s="35"/>
      <c r="AC181" s="35"/>
      <c r="AD181" s="35"/>
      <c r="AE181" s="35"/>
      <c r="AR181" s="185" t="s">
        <v>177</v>
      </c>
      <c r="AT181" s="185" t="s">
        <v>172</v>
      </c>
      <c r="AU181" s="185" t="s">
        <v>84</v>
      </c>
      <c r="AY181" s="18" t="s">
        <v>170</v>
      </c>
      <c r="BE181" s="186">
        <f>IF(N181="základní",J181,0)</f>
        <v>0</v>
      </c>
      <c r="BF181" s="186">
        <f>IF(N181="snížená",J181,0)</f>
        <v>0</v>
      </c>
      <c r="BG181" s="186">
        <f>IF(N181="zákl. přenesená",J181,0)</f>
        <v>0</v>
      </c>
      <c r="BH181" s="186">
        <f>IF(N181="sníž. přenesená",J181,0)</f>
        <v>0</v>
      </c>
      <c r="BI181" s="186">
        <f>IF(N181="nulová",J181,0)</f>
        <v>0</v>
      </c>
      <c r="BJ181" s="18" t="s">
        <v>82</v>
      </c>
      <c r="BK181" s="186">
        <f>ROUND(I181*H181,2)</f>
        <v>0</v>
      </c>
      <c r="BL181" s="18" t="s">
        <v>177</v>
      </c>
      <c r="BM181" s="185" t="s">
        <v>4586</v>
      </c>
    </row>
    <row r="182" spans="1:65" s="2" customFormat="1" ht="243.75" x14ac:dyDescent="0.2">
      <c r="A182" s="35"/>
      <c r="B182" s="36"/>
      <c r="C182" s="37"/>
      <c r="D182" s="187" t="s">
        <v>179</v>
      </c>
      <c r="E182" s="37"/>
      <c r="F182" s="188" t="s">
        <v>4587</v>
      </c>
      <c r="G182" s="37"/>
      <c r="H182" s="37"/>
      <c r="I182" s="189"/>
      <c r="J182" s="37"/>
      <c r="K182" s="37"/>
      <c r="L182" s="40"/>
      <c r="M182" s="190"/>
      <c r="N182" s="191"/>
      <c r="O182" s="65"/>
      <c r="P182" s="65"/>
      <c r="Q182" s="65"/>
      <c r="R182" s="65"/>
      <c r="S182" s="65"/>
      <c r="T182" s="66"/>
      <c r="U182" s="35"/>
      <c r="V182" s="35"/>
      <c r="W182" s="35"/>
      <c r="X182" s="35"/>
      <c r="Y182" s="35"/>
      <c r="Z182" s="35"/>
      <c r="AA182" s="35"/>
      <c r="AB182" s="35"/>
      <c r="AC182" s="35"/>
      <c r="AD182" s="35"/>
      <c r="AE182" s="35"/>
      <c r="AT182" s="18" t="s">
        <v>179</v>
      </c>
      <c r="AU182" s="18" t="s">
        <v>84</v>
      </c>
    </row>
    <row r="183" spans="1:65" s="13" customFormat="1" x14ac:dyDescent="0.2">
      <c r="B183" s="192"/>
      <c r="C183" s="193"/>
      <c r="D183" s="187" t="s">
        <v>181</v>
      </c>
      <c r="E183" s="194" t="s">
        <v>19</v>
      </c>
      <c r="F183" s="195" t="s">
        <v>4588</v>
      </c>
      <c r="G183" s="193"/>
      <c r="H183" s="196">
        <v>17.27</v>
      </c>
      <c r="I183" s="197"/>
      <c r="J183" s="193"/>
      <c r="K183" s="193"/>
      <c r="L183" s="198"/>
      <c r="M183" s="199"/>
      <c r="N183" s="200"/>
      <c r="O183" s="200"/>
      <c r="P183" s="200"/>
      <c r="Q183" s="200"/>
      <c r="R183" s="200"/>
      <c r="S183" s="200"/>
      <c r="T183" s="201"/>
      <c r="AT183" s="202" t="s">
        <v>181</v>
      </c>
      <c r="AU183" s="202" t="s">
        <v>84</v>
      </c>
      <c r="AV183" s="13" t="s">
        <v>84</v>
      </c>
      <c r="AW183" s="13" t="s">
        <v>35</v>
      </c>
      <c r="AX183" s="13" t="s">
        <v>82</v>
      </c>
      <c r="AY183" s="202" t="s">
        <v>170</v>
      </c>
    </row>
    <row r="184" spans="1:65" s="2" customFormat="1" ht="21.75" customHeight="1" x14ac:dyDescent="0.2">
      <c r="A184" s="35"/>
      <c r="B184" s="36"/>
      <c r="C184" s="174" t="s">
        <v>253</v>
      </c>
      <c r="D184" s="174" t="s">
        <v>172</v>
      </c>
      <c r="E184" s="175" t="s">
        <v>4589</v>
      </c>
      <c r="F184" s="176" t="s">
        <v>4590</v>
      </c>
      <c r="G184" s="177" t="s">
        <v>248</v>
      </c>
      <c r="H184" s="178">
        <v>279.803</v>
      </c>
      <c r="I184" s="179"/>
      <c r="J184" s="180">
        <f>ROUND(I184*H184,2)</f>
        <v>0</v>
      </c>
      <c r="K184" s="176" t="s">
        <v>176</v>
      </c>
      <c r="L184" s="40"/>
      <c r="M184" s="181" t="s">
        <v>19</v>
      </c>
      <c r="N184" s="182" t="s">
        <v>45</v>
      </c>
      <c r="O184" s="65"/>
      <c r="P184" s="183">
        <f>O184*H184</f>
        <v>0</v>
      </c>
      <c r="Q184" s="183">
        <v>8.4000000000000003E-4</v>
      </c>
      <c r="R184" s="183">
        <f>Q184*H184</f>
        <v>0.23503452</v>
      </c>
      <c r="S184" s="183">
        <v>0</v>
      </c>
      <c r="T184" s="184">
        <f>S184*H184</f>
        <v>0</v>
      </c>
      <c r="U184" s="35"/>
      <c r="V184" s="35"/>
      <c r="W184" s="35"/>
      <c r="X184" s="35"/>
      <c r="Y184" s="35"/>
      <c r="Z184" s="35"/>
      <c r="AA184" s="35"/>
      <c r="AB184" s="35"/>
      <c r="AC184" s="35"/>
      <c r="AD184" s="35"/>
      <c r="AE184" s="35"/>
      <c r="AR184" s="185" t="s">
        <v>177</v>
      </c>
      <c r="AT184" s="185" t="s">
        <v>172</v>
      </c>
      <c r="AU184" s="185" t="s">
        <v>84</v>
      </c>
      <c r="AY184" s="18" t="s">
        <v>170</v>
      </c>
      <c r="BE184" s="186">
        <f>IF(N184="základní",J184,0)</f>
        <v>0</v>
      </c>
      <c r="BF184" s="186">
        <f>IF(N184="snížená",J184,0)</f>
        <v>0</v>
      </c>
      <c r="BG184" s="186">
        <f>IF(N184="zákl. přenesená",J184,0)</f>
        <v>0</v>
      </c>
      <c r="BH184" s="186">
        <f>IF(N184="sníž. přenesená",J184,0)</f>
        <v>0</v>
      </c>
      <c r="BI184" s="186">
        <f>IF(N184="nulová",J184,0)</f>
        <v>0</v>
      </c>
      <c r="BJ184" s="18" t="s">
        <v>82</v>
      </c>
      <c r="BK184" s="186">
        <f>ROUND(I184*H184,2)</f>
        <v>0</v>
      </c>
      <c r="BL184" s="18" t="s">
        <v>177</v>
      </c>
      <c r="BM184" s="185" t="s">
        <v>4591</v>
      </c>
    </row>
    <row r="185" spans="1:65" s="2" customFormat="1" ht="117" x14ac:dyDescent="0.2">
      <c r="A185" s="35"/>
      <c r="B185" s="36"/>
      <c r="C185" s="37"/>
      <c r="D185" s="187" t="s">
        <v>179</v>
      </c>
      <c r="E185" s="37"/>
      <c r="F185" s="188" t="s">
        <v>4592</v>
      </c>
      <c r="G185" s="37"/>
      <c r="H185" s="37"/>
      <c r="I185" s="189"/>
      <c r="J185" s="37"/>
      <c r="K185" s="37"/>
      <c r="L185" s="40"/>
      <c r="M185" s="190"/>
      <c r="N185" s="191"/>
      <c r="O185" s="65"/>
      <c r="P185" s="65"/>
      <c r="Q185" s="65"/>
      <c r="R185" s="65"/>
      <c r="S185" s="65"/>
      <c r="T185" s="66"/>
      <c r="U185" s="35"/>
      <c r="V185" s="35"/>
      <c r="W185" s="35"/>
      <c r="X185" s="35"/>
      <c r="Y185" s="35"/>
      <c r="Z185" s="35"/>
      <c r="AA185" s="35"/>
      <c r="AB185" s="35"/>
      <c r="AC185" s="35"/>
      <c r="AD185" s="35"/>
      <c r="AE185" s="35"/>
      <c r="AT185" s="18" t="s">
        <v>179</v>
      </c>
      <c r="AU185" s="18" t="s">
        <v>84</v>
      </c>
    </row>
    <row r="186" spans="1:65" s="13" customFormat="1" ht="22.5" x14ac:dyDescent="0.2">
      <c r="B186" s="192"/>
      <c r="C186" s="193"/>
      <c r="D186" s="187" t="s">
        <v>181</v>
      </c>
      <c r="E186" s="194" t="s">
        <v>19</v>
      </c>
      <c r="F186" s="195" t="s">
        <v>4593</v>
      </c>
      <c r="G186" s="193"/>
      <c r="H186" s="196">
        <v>57.451000000000001</v>
      </c>
      <c r="I186" s="197"/>
      <c r="J186" s="193"/>
      <c r="K186" s="193"/>
      <c r="L186" s="198"/>
      <c r="M186" s="199"/>
      <c r="N186" s="200"/>
      <c r="O186" s="200"/>
      <c r="P186" s="200"/>
      <c r="Q186" s="200"/>
      <c r="R186" s="200"/>
      <c r="S186" s="200"/>
      <c r="T186" s="201"/>
      <c r="AT186" s="202" t="s">
        <v>181</v>
      </c>
      <c r="AU186" s="202" t="s">
        <v>84</v>
      </c>
      <c r="AV186" s="13" t="s">
        <v>84</v>
      </c>
      <c r="AW186" s="13" t="s">
        <v>35</v>
      </c>
      <c r="AX186" s="13" t="s">
        <v>74</v>
      </c>
      <c r="AY186" s="202" t="s">
        <v>170</v>
      </c>
    </row>
    <row r="187" spans="1:65" s="13" customFormat="1" x14ac:dyDescent="0.2">
      <c r="B187" s="192"/>
      <c r="C187" s="193"/>
      <c r="D187" s="187" t="s">
        <v>181</v>
      </c>
      <c r="E187" s="194" t="s">
        <v>19</v>
      </c>
      <c r="F187" s="195" t="s">
        <v>4594</v>
      </c>
      <c r="G187" s="193"/>
      <c r="H187" s="196">
        <v>33.753999999999998</v>
      </c>
      <c r="I187" s="197"/>
      <c r="J187" s="193"/>
      <c r="K187" s="193"/>
      <c r="L187" s="198"/>
      <c r="M187" s="199"/>
      <c r="N187" s="200"/>
      <c r="O187" s="200"/>
      <c r="P187" s="200"/>
      <c r="Q187" s="200"/>
      <c r="R187" s="200"/>
      <c r="S187" s="200"/>
      <c r="T187" s="201"/>
      <c r="AT187" s="202" t="s">
        <v>181</v>
      </c>
      <c r="AU187" s="202" t="s">
        <v>84</v>
      </c>
      <c r="AV187" s="13" t="s">
        <v>84</v>
      </c>
      <c r="AW187" s="13" t="s">
        <v>35</v>
      </c>
      <c r="AX187" s="13" t="s">
        <v>74</v>
      </c>
      <c r="AY187" s="202" t="s">
        <v>170</v>
      </c>
    </row>
    <row r="188" spans="1:65" s="13" customFormat="1" x14ac:dyDescent="0.2">
      <c r="B188" s="192"/>
      <c r="C188" s="193"/>
      <c r="D188" s="187" t="s">
        <v>181</v>
      </c>
      <c r="E188" s="194" t="s">
        <v>19</v>
      </c>
      <c r="F188" s="195" t="s">
        <v>4595</v>
      </c>
      <c r="G188" s="193"/>
      <c r="H188" s="196">
        <v>38.542999999999999</v>
      </c>
      <c r="I188" s="197"/>
      <c r="J188" s="193"/>
      <c r="K188" s="193"/>
      <c r="L188" s="198"/>
      <c r="M188" s="199"/>
      <c r="N188" s="200"/>
      <c r="O188" s="200"/>
      <c r="P188" s="200"/>
      <c r="Q188" s="200"/>
      <c r="R188" s="200"/>
      <c r="S188" s="200"/>
      <c r="T188" s="201"/>
      <c r="AT188" s="202" t="s">
        <v>181</v>
      </c>
      <c r="AU188" s="202" t="s">
        <v>84</v>
      </c>
      <c r="AV188" s="13" t="s">
        <v>84</v>
      </c>
      <c r="AW188" s="13" t="s">
        <v>35</v>
      </c>
      <c r="AX188" s="13" t="s">
        <v>74</v>
      </c>
      <c r="AY188" s="202" t="s">
        <v>170</v>
      </c>
    </row>
    <row r="189" spans="1:65" s="13" customFormat="1" x14ac:dyDescent="0.2">
      <c r="B189" s="192"/>
      <c r="C189" s="193"/>
      <c r="D189" s="187" t="s">
        <v>181</v>
      </c>
      <c r="E189" s="194" t="s">
        <v>19</v>
      </c>
      <c r="F189" s="195" t="s">
        <v>4596</v>
      </c>
      <c r="G189" s="193"/>
      <c r="H189" s="196">
        <v>33.622999999999998</v>
      </c>
      <c r="I189" s="197"/>
      <c r="J189" s="193"/>
      <c r="K189" s="193"/>
      <c r="L189" s="198"/>
      <c r="M189" s="199"/>
      <c r="N189" s="200"/>
      <c r="O189" s="200"/>
      <c r="P189" s="200"/>
      <c r="Q189" s="200"/>
      <c r="R189" s="200"/>
      <c r="S189" s="200"/>
      <c r="T189" s="201"/>
      <c r="AT189" s="202" t="s">
        <v>181</v>
      </c>
      <c r="AU189" s="202" t="s">
        <v>84</v>
      </c>
      <c r="AV189" s="13" t="s">
        <v>84</v>
      </c>
      <c r="AW189" s="13" t="s">
        <v>35</v>
      </c>
      <c r="AX189" s="13" t="s">
        <v>74</v>
      </c>
      <c r="AY189" s="202" t="s">
        <v>170</v>
      </c>
    </row>
    <row r="190" spans="1:65" s="13" customFormat="1" x14ac:dyDescent="0.2">
      <c r="B190" s="192"/>
      <c r="C190" s="193"/>
      <c r="D190" s="187" t="s">
        <v>181</v>
      </c>
      <c r="E190" s="194" t="s">
        <v>19</v>
      </c>
      <c r="F190" s="195" t="s">
        <v>4597</v>
      </c>
      <c r="G190" s="193"/>
      <c r="H190" s="196">
        <v>68.176000000000002</v>
      </c>
      <c r="I190" s="197"/>
      <c r="J190" s="193"/>
      <c r="K190" s="193"/>
      <c r="L190" s="198"/>
      <c r="M190" s="199"/>
      <c r="N190" s="200"/>
      <c r="O190" s="200"/>
      <c r="P190" s="200"/>
      <c r="Q190" s="200"/>
      <c r="R190" s="200"/>
      <c r="S190" s="200"/>
      <c r="T190" s="201"/>
      <c r="AT190" s="202" t="s">
        <v>181</v>
      </c>
      <c r="AU190" s="202" t="s">
        <v>84</v>
      </c>
      <c r="AV190" s="13" t="s">
        <v>84</v>
      </c>
      <c r="AW190" s="13" t="s">
        <v>35</v>
      </c>
      <c r="AX190" s="13" t="s">
        <v>74</v>
      </c>
      <c r="AY190" s="202" t="s">
        <v>170</v>
      </c>
    </row>
    <row r="191" spans="1:65" s="13" customFormat="1" x14ac:dyDescent="0.2">
      <c r="B191" s="192"/>
      <c r="C191" s="193"/>
      <c r="D191" s="187" t="s">
        <v>181</v>
      </c>
      <c r="E191" s="194" t="s">
        <v>19</v>
      </c>
      <c r="F191" s="195" t="s">
        <v>4598</v>
      </c>
      <c r="G191" s="193"/>
      <c r="H191" s="196">
        <v>8.9600000000000009</v>
      </c>
      <c r="I191" s="197"/>
      <c r="J191" s="193"/>
      <c r="K191" s="193"/>
      <c r="L191" s="198"/>
      <c r="M191" s="199"/>
      <c r="N191" s="200"/>
      <c r="O191" s="200"/>
      <c r="P191" s="200"/>
      <c r="Q191" s="200"/>
      <c r="R191" s="200"/>
      <c r="S191" s="200"/>
      <c r="T191" s="201"/>
      <c r="AT191" s="202" t="s">
        <v>181</v>
      </c>
      <c r="AU191" s="202" t="s">
        <v>84</v>
      </c>
      <c r="AV191" s="13" t="s">
        <v>84</v>
      </c>
      <c r="AW191" s="13" t="s">
        <v>35</v>
      </c>
      <c r="AX191" s="13" t="s">
        <v>74</v>
      </c>
      <c r="AY191" s="202" t="s">
        <v>170</v>
      </c>
    </row>
    <row r="192" spans="1:65" s="13" customFormat="1" x14ac:dyDescent="0.2">
      <c r="B192" s="192"/>
      <c r="C192" s="193"/>
      <c r="D192" s="187" t="s">
        <v>181</v>
      </c>
      <c r="E192" s="194" t="s">
        <v>19</v>
      </c>
      <c r="F192" s="195" t="s">
        <v>4599</v>
      </c>
      <c r="G192" s="193"/>
      <c r="H192" s="196">
        <v>7.8079999999999998</v>
      </c>
      <c r="I192" s="197"/>
      <c r="J192" s="193"/>
      <c r="K192" s="193"/>
      <c r="L192" s="198"/>
      <c r="M192" s="199"/>
      <c r="N192" s="200"/>
      <c r="O192" s="200"/>
      <c r="P192" s="200"/>
      <c r="Q192" s="200"/>
      <c r="R192" s="200"/>
      <c r="S192" s="200"/>
      <c r="T192" s="201"/>
      <c r="AT192" s="202" t="s">
        <v>181</v>
      </c>
      <c r="AU192" s="202" t="s">
        <v>84</v>
      </c>
      <c r="AV192" s="13" t="s">
        <v>84</v>
      </c>
      <c r="AW192" s="13" t="s">
        <v>35</v>
      </c>
      <c r="AX192" s="13" t="s">
        <v>74</v>
      </c>
      <c r="AY192" s="202" t="s">
        <v>170</v>
      </c>
    </row>
    <row r="193" spans="1:65" s="13" customFormat="1" x14ac:dyDescent="0.2">
      <c r="B193" s="192"/>
      <c r="C193" s="193"/>
      <c r="D193" s="187" t="s">
        <v>181</v>
      </c>
      <c r="E193" s="194" t="s">
        <v>19</v>
      </c>
      <c r="F193" s="195" t="s">
        <v>4600</v>
      </c>
      <c r="G193" s="193"/>
      <c r="H193" s="196">
        <v>12.48</v>
      </c>
      <c r="I193" s="197"/>
      <c r="J193" s="193"/>
      <c r="K193" s="193"/>
      <c r="L193" s="198"/>
      <c r="M193" s="199"/>
      <c r="N193" s="200"/>
      <c r="O193" s="200"/>
      <c r="P193" s="200"/>
      <c r="Q193" s="200"/>
      <c r="R193" s="200"/>
      <c r="S193" s="200"/>
      <c r="T193" s="201"/>
      <c r="AT193" s="202" t="s">
        <v>181</v>
      </c>
      <c r="AU193" s="202" t="s">
        <v>84</v>
      </c>
      <c r="AV193" s="13" t="s">
        <v>84</v>
      </c>
      <c r="AW193" s="13" t="s">
        <v>35</v>
      </c>
      <c r="AX193" s="13" t="s">
        <v>74</v>
      </c>
      <c r="AY193" s="202" t="s">
        <v>170</v>
      </c>
    </row>
    <row r="194" spans="1:65" s="13" customFormat="1" x14ac:dyDescent="0.2">
      <c r="B194" s="192"/>
      <c r="C194" s="193"/>
      <c r="D194" s="187" t="s">
        <v>181</v>
      </c>
      <c r="E194" s="194" t="s">
        <v>19</v>
      </c>
      <c r="F194" s="195" t="s">
        <v>4601</v>
      </c>
      <c r="G194" s="193"/>
      <c r="H194" s="196">
        <v>6.5279999999999996</v>
      </c>
      <c r="I194" s="197"/>
      <c r="J194" s="193"/>
      <c r="K194" s="193"/>
      <c r="L194" s="198"/>
      <c r="M194" s="199"/>
      <c r="N194" s="200"/>
      <c r="O194" s="200"/>
      <c r="P194" s="200"/>
      <c r="Q194" s="200"/>
      <c r="R194" s="200"/>
      <c r="S194" s="200"/>
      <c r="T194" s="201"/>
      <c r="AT194" s="202" t="s">
        <v>181</v>
      </c>
      <c r="AU194" s="202" t="s">
        <v>84</v>
      </c>
      <c r="AV194" s="13" t="s">
        <v>84</v>
      </c>
      <c r="AW194" s="13" t="s">
        <v>35</v>
      </c>
      <c r="AX194" s="13" t="s">
        <v>74</v>
      </c>
      <c r="AY194" s="202" t="s">
        <v>170</v>
      </c>
    </row>
    <row r="195" spans="1:65" s="13" customFormat="1" x14ac:dyDescent="0.2">
      <c r="B195" s="192"/>
      <c r="C195" s="193"/>
      <c r="D195" s="187" t="s">
        <v>181</v>
      </c>
      <c r="E195" s="194" t="s">
        <v>19</v>
      </c>
      <c r="F195" s="195" t="s">
        <v>4602</v>
      </c>
      <c r="G195" s="193"/>
      <c r="H195" s="196">
        <v>12.48</v>
      </c>
      <c r="I195" s="197"/>
      <c r="J195" s="193"/>
      <c r="K195" s="193"/>
      <c r="L195" s="198"/>
      <c r="M195" s="199"/>
      <c r="N195" s="200"/>
      <c r="O195" s="200"/>
      <c r="P195" s="200"/>
      <c r="Q195" s="200"/>
      <c r="R195" s="200"/>
      <c r="S195" s="200"/>
      <c r="T195" s="201"/>
      <c r="AT195" s="202" t="s">
        <v>181</v>
      </c>
      <c r="AU195" s="202" t="s">
        <v>84</v>
      </c>
      <c r="AV195" s="13" t="s">
        <v>84</v>
      </c>
      <c r="AW195" s="13" t="s">
        <v>35</v>
      </c>
      <c r="AX195" s="13" t="s">
        <v>74</v>
      </c>
      <c r="AY195" s="202" t="s">
        <v>170</v>
      </c>
    </row>
    <row r="196" spans="1:65" s="2" customFormat="1" ht="21.75" customHeight="1" x14ac:dyDescent="0.2">
      <c r="A196" s="35"/>
      <c r="B196" s="36"/>
      <c r="C196" s="174" t="s">
        <v>259</v>
      </c>
      <c r="D196" s="174" t="s">
        <v>172</v>
      </c>
      <c r="E196" s="175" t="s">
        <v>4603</v>
      </c>
      <c r="F196" s="176" t="s">
        <v>4604</v>
      </c>
      <c r="G196" s="177" t="s">
        <v>248</v>
      </c>
      <c r="H196" s="178">
        <v>782.92700000000002</v>
      </c>
      <c r="I196" s="179"/>
      <c r="J196" s="180">
        <f>ROUND(I196*H196,2)</f>
        <v>0</v>
      </c>
      <c r="K196" s="176" t="s">
        <v>176</v>
      </c>
      <c r="L196" s="40"/>
      <c r="M196" s="181" t="s">
        <v>19</v>
      </c>
      <c r="N196" s="182" t="s">
        <v>45</v>
      </c>
      <c r="O196" s="65"/>
      <c r="P196" s="183">
        <f>O196*H196</f>
        <v>0</v>
      </c>
      <c r="Q196" s="183">
        <v>8.4999999999999995E-4</v>
      </c>
      <c r="R196" s="183">
        <f>Q196*H196</f>
        <v>0.66548794999999994</v>
      </c>
      <c r="S196" s="183">
        <v>0</v>
      </c>
      <c r="T196" s="184">
        <f>S196*H196</f>
        <v>0</v>
      </c>
      <c r="U196" s="35"/>
      <c r="V196" s="35"/>
      <c r="W196" s="35"/>
      <c r="X196" s="35"/>
      <c r="Y196" s="35"/>
      <c r="Z196" s="35"/>
      <c r="AA196" s="35"/>
      <c r="AB196" s="35"/>
      <c r="AC196" s="35"/>
      <c r="AD196" s="35"/>
      <c r="AE196" s="35"/>
      <c r="AR196" s="185" t="s">
        <v>177</v>
      </c>
      <c r="AT196" s="185" t="s">
        <v>172</v>
      </c>
      <c r="AU196" s="185" t="s">
        <v>84</v>
      </c>
      <c r="AY196" s="18" t="s">
        <v>170</v>
      </c>
      <c r="BE196" s="186">
        <f>IF(N196="základní",J196,0)</f>
        <v>0</v>
      </c>
      <c r="BF196" s="186">
        <f>IF(N196="snížená",J196,0)</f>
        <v>0</v>
      </c>
      <c r="BG196" s="186">
        <f>IF(N196="zákl. přenesená",J196,0)</f>
        <v>0</v>
      </c>
      <c r="BH196" s="186">
        <f>IF(N196="sníž. přenesená",J196,0)</f>
        <v>0</v>
      </c>
      <c r="BI196" s="186">
        <f>IF(N196="nulová",J196,0)</f>
        <v>0</v>
      </c>
      <c r="BJ196" s="18" t="s">
        <v>82</v>
      </c>
      <c r="BK196" s="186">
        <f>ROUND(I196*H196,2)</f>
        <v>0</v>
      </c>
      <c r="BL196" s="18" t="s">
        <v>177</v>
      </c>
      <c r="BM196" s="185" t="s">
        <v>4605</v>
      </c>
    </row>
    <row r="197" spans="1:65" s="2" customFormat="1" ht="117" x14ac:dyDescent="0.2">
      <c r="A197" s="35"/>
      <c r="B197" s="36"/>
      <c r="C197" s="37"/>
      <c r="D197" s="187" t="s">
        <v>179</v>
      </c>
      <c r="E197" s="37"/>
      <c r="F197" s="188" t="s">
        <v>4592</v>
      </c>
      <c r="G197" s="37"/>
      <c r="H197" s="37"/>
      <c r="I197" s="189"/>
      <c r="J197" s="37"/>
      <c r="K197" s="37"/>
      <c r="L197" s="40"/>
      <c r="M197" s="190"/>
      <c r="N197" s="191"/>
      <c r="O197" s="65"/>
      <c r="P197" s="65"/>
      <c r="Q197" s="65"/>
      <c r="R197" s="65"/>
      <c r="S197" s="65"/>
      <c r="T197" s="66"/>
      <c r="U197" s="35"/>
      <c r="V197" s="35"/>
      <c r="W197" s="35"/>
      <c r="X197" s="35"/>
      <c r="Y197" s="35"/>
      <c r="Z197" s="35"/>
      <c r="AA197" s="35"/>
      <c r="AB197" s="35"/>
      <c r="AC197" s="35"/>
      <c r="AD197" s="35"/>
      <c r="AE197" s="35"/>
      <c r="AT197" s="18" t="s">
        <v>179</v>
      </c>
      <c r="AU197" s="18" t="s">
        <v>84</v>
      </c>
    </row>
    <row r="198" spans="1:65" s="13" customFormat="1" x14ac:dyDescent="0.2">
      <c r="B198" s="192"/>
      <c r="C198" s="193"/>
      <c r="D198" s="187" t="s">
        <v>181</v>
      </c>
      <c r="E198" s="194" t="s">
        <v>19</v>
      </c>
      <c r="F198" s="195" t="s">
        <v>4606</v>
      </c>
      <c r="G198" s="193"/>
      <c r="H198" s="196">
        <v>9.968</v>
      </c>
      <c r="I198" s="197"/>
      <c r="J198" s="193"/>
      <c r="K198" s="193"/>
      <c r="L198" s="198"/>
      <c r="M198" s="199"/>
      <c r="N198" s="200"/>
      <c r="O198" s="200"/>
      <c r="P198" s="200"/>
      <c r="Q198" s="200"/>
      <c r="R198" s="200"/>
      <c r="S198" s="200"/>
      <c r="T198" s="201"/>
      <c r="AT198" s="202" t="s">
        <v>181</v>
      </c>
      <c r="AU198" s="202" t="s">
        <v>84</v>
      </c>
      <c r="AV198" s="13" t="s">
        <v>84</v>
      </c>
      <c r="AW198" s="13" t="s">
        <v>35</v>
      </c>
      <c r="AX198" s="13" t="s">
        <v>74</v>
      </c>
      <c r="AY198" s="202" t="s">
        <v>170</v>
      </c>
    </row>
    <row r="199" spans="1:65" s="13" customFormat="1" x14ac:dyDescent="0.2">
      <c r="B199" s="192"/>
      <c r="C199" s="193"/>
      <c r="D199" s="187" t="s">
        <v>181</v>
      </c>
      <c r="E199" s="194" t="s">
        <v>19</v>
      </c>
      <c r="F199" s="195" t="s">
        <v>4607</v>
      </c>
      <c r="G199" s="193"/>
      <c r="H199" s="196">
        <v>58.139000000000003</v>
      </c>
      <c r="I199" s="197"/>
      <c r="J199" s="193"/>
      <c r="K199" s="193"/>
      <c r="L199" s="198"/>
      <c r="M199" s="199"/>
      <c r="N199" s="200"/>
      <c r="O199" s="200"/>
      <c r="P199" s="200"/>
      <c r="Q199" s="200"/>
      <c r="R199" s="200"/>
      <c r="S199" s="200"/>
      <c r="T199" s="201"/>
      <c r="AT199" s="202" t="s">
        <v>181</v>
      </c>
      <c r="AU199" s="202" t="s">
        <v>84</v>
      </c>
      <c r="AV199" s="13" t="s">
        <v>84</v>
      </c>
      <c r="AW199" s="13" t="s">
        <v>35</v>
      </c>
      <c r="AX199" s="13" t="s">
        <v>74</v>
      </c>
      <c r="AY199" s="202" t="s">
        <v>170</v>
      </c>
    </row>
    <row r="200" spans="1:65" s="13" customFormat="1" ht="22.5" x14ac:dyDescent="0.2">
      <c r="B200" s="192"/>
      <c r="C200" s="193"/>
      <c r="D200" s="187" t="s">
        <v>181</v>
      </c>
      <c r="E200" s="194" t="s">
        <v>19</v>
      </c>
      <c r="F200" s="195" t="s">
        <v>4608</v>
      </c>
      <c r="G200" s="193"/>
      <c r="H200" s="196">
        <v>74.106999999999999</v>
      </c>
      <c r="I200" s="197"/>
      <c r="J200" s="193"/>
      <c r="K200" s="193"/>
      <c r="L200" s="198"/>
      <c r="M200" s="199"/>
      <c r="N200" s="200"/>
      <c r="O200" s="200"/>
      <c r="P200" s="200"/>
      <c r="Q200" s="200"/>
      <c r="R200" s="200"/>
      <c r="S200" s="200"/>
      <c r="T200" s="201"/>
      <c r="AT200" s="202" t="s">
        <v>181</v>
      </c>
      <c r="AU200" s="202" t="s">
        <v>84</v>
      </c>
      <c r="AV200" s="13" t="s">
        <v>84</v>
      </c>
      <c r="AW200" s="13" t="s">
        <v>35</v>
      </c>
      <c r="AX200" s="13" t="s">
        <v>74</v>
      </c>
      <c r="AY200" s="202" t="s">
        <v>170</v>
      </c>
    </row>
    <row r="201" spans="1:65" s="13" customFormat="1" x14ac:dyDescent="0.2">
      <c r="B201" s="192"/>
      <c r="C201" s="193"/>
      <c r="D201" s="187" t="s">
        <v>181</v>
      </c>
      <c r="E201" s="194" t="s">
        <v>19</v>
      </c>
      <c r="F201" s="195" t="s">
        <v>4609</v>
      </c>
      <c r="G201" s="193"/>
      <c r="H201" s="196">
        <v>0.91400000000000003</v>
      </c>
      <c r="I201" s="197"/>
      <c r="J201" s="193"/>
      <c r="K201" s="193"/>
      <c r="L201" s="198"/>
      <c r="M201" s="199"/>
      <c r="N201" s="200"/>
      <c r="O201" s="200"/>
      <c r="P201" s="200"/>
      <c r="Q201" s="200"/>
      <c r="R201" s="200"/>
      <c r="S201" s="200"/>
      <c r="T201" s="201"/>
      <c r="AT201" s="202" t="s">
        <v>181</v>
      </c>
      <c r="AU201" s="202" t="s">
        <v>84</v>
      </c>
      <c r="AV201" s="13" t="s">
        <v>84</v>
      </c>
      <c r="AW201" s="13" t="s">
        <v>35</v>
      </c>
      <c r="AX201" s="13" t="s">
        <v>74</v>
      </c>
      <c r="AY201" s="202" t="s">
        <v>170</v>
      </c>
    </row>
    <row r="202" spans="1:65" s="13" customFormat="1" x14ac:dyDescent="0.2">
      <c r="B202" s="192"/>
      <c r="C202" s="193"/>
      <c r="D202" s="187" t="s">
        <v>181</v>
      </c>
      <c r="E202" s="194" t="s">
        <v>19</v>
      </c>
      <c r="F202" s="195" t="s">
        <v>4610</v>
      </c>
      <c r="G202" s="193"/>
      <c r="H202" s="196">
        <v>310.09899999999999</v>
      </c>
      <c r="I202" s="197"/>
      <c r="J202" s="193"/>
      <c r="K202" s="193"/>
      <c r="L202" s="198"/>
      <c r="M202" s="199"/>
      <c r="N202" s="200"/>
      <c r="O202" s="200"/>
      <c r="P202" s="200"/>
      <c r="Q202" s="200"/>
      <c r="R202" s="200"/>
      <c r="S202" s="200"/>
      <c r="T202" s="201"/>
      <c r="AT202" s="202" t="s">
        <v>181</v>
      </c>
      <c r="AU202" s="202" t="s">
        <v>84</v>
      </c>
      <c r="AV202" s="13" t="s">
        <v>84</v>
      </c>
      <c r="AW202" s="13" t="s">
        <v>35</v>
      </c>
      <c r="AX202" s="13" t="s">
        <v>74</v>
      </c>
      <c r="AY202" s="202" t="s">
        <v>170</v>
      </c>
    </row>
    <row r="203" spans="1:65" s="13" customFormat="1" x14ac:dyDescent="0.2">
      <c r="B203" s="192"/>
      <c r="C203" s="193"/>
      <c r="D203" s="187" t="s">
        <v>181</v>
      </c>
      <c r="E203" s="194" t="s">
        <v>19</v>
      </c>
      <c r="F203" s="195" t="s">
        <v>4611</v>
      </c>
      <c r="G203" s="193"/>
      <c r="H203" s="196">
        <v>139.02600000000001</v>
      </c>
      <c r="I203" s="197"/>
      <c r="J203" s="193"/>
      <c r="K203" s="193"/>
      <c r="L203" s="198"/>
      <c r="M203" s="199"/>
      <c r="N203" s="200"/>
      <c r="O203" s="200"/>
      <c r="P203" s="200"/>
      <c r="Q203" s="200"/>
      <c r="R203" s="200"/>
      <c r="S203" s="200"/>
      <c r="T203" s="201"/>
      <c r="AT203" s="202" t="s">
        <v>181</v>
      </c>
      <c r="AU203" s="202" t="s">
        <v>84</v>
      </c>
      <c r="AV203" s="13" t="s">
        <v>84</v>
      </c>
      <c r="AW203" s="13" t="s">
        <v>35</v>
      </c>
      <c r="AX203" s="13" t="s">
        <v>74</v>
      </c>
      <c r="AY203" s="202" t="s">
        <v>170</v>
      </c>
    </row>
    <row r="204" spans="1:65" s="13" customFormat="1" x14ac:dyDescent="0.2">
      <c r="B204" s="192"/>
      <c r="C204" s="193"/>
      <c r="D204" s="187" t="s">
        <v>181</v>
      </c>
      <c r="E204" s="194" t="s">
        <v>19</v>
      </c>
      <c r="F204" s="195" t="s">
        <v>4612</v>
      </c>
      <c r="G204" s="193"/>
      <c r="H204" s="196">
        <v>28.332000000000001</v>
      </c>
      <c r="I204" s="197"/>
      <c r="J204" s="193"/>
      <c r="K204" s="193"/>
      <c r="L204" s="198"/>
      <c r="M204" s="199"/>
      <c r="N204" s="200"/>
      <c r="O204" s="200"/>
      <c r="P204" s="200"/>
      <c r="Q204" s="200"/>
      <c r="R204" s="200"/>
      <c r="S204" s="200"/>
      <c r="T204" s="201"/>
      <c r="AT204" s="202" t="s">
        <v>181</v>
      </c>
      <c r="AU204" s="202" t="s">
        <v>84</v>
      </c>
      <c r="AV204" s="13" t="s">
        <v>84</v>
      </c>
      <c r="AW204" s="13" t="s">
        <v>35</v>
      </c>
      <c r="AX204" s="13" t="s">
        <v>74</v>
      </c>
      <c r="AY204" s="202" t="s">
        <v>170</v>
      </c>
    </row>
    <row r="205" spans="1:65" s="13" customFormat="1" x14ac:dyDescent="0.2">
      <c r="B205" s="192"/>
      <c r="C205" s="193"/>
      <c r="D205" s="187" t="s">
        <v>181</v>
      </c>
      <c r="E205" s="194" t="s">
        <v>19</v>
      </c>
      <c r="F205" s="195" t="s">
        <v>4613</v>
      </c>
      <c r="G205" s="193"/>
      <c r="H205" s="196">
        <v>19.75</v>
      </c>
      <c r="I205" s="197"/>
      <c r="J205" s="193"/>
      <c r="K205" s="193"/>
      <c r="L205" s="198"/>
      <c r="M205" s="199"/>
      <c r="N205" s="200"/>
      <c r="O205" s="200"/>
      <c r="P205" s="200"/>
      <c r="Q205" s="200"/>
      <c r="R205" s="200"/>
      <c r="S205" s="200"/>
      <c r="T205" s="201"/>
      <c r="AT205" s="202" t="s">
        <v>181</v>
      </c>
      <c r="AU205" s="202" t="s">
        <v>84</v>
      </c>
      <c r="AV205" s="13" t="s">
        <v>84</v>
      </c>
      <c r="AW205" s="13" t="s">
        <v>35</v>
      </c>
      <c r="AX205" s="13" t="s">
        <v>74</v>
      </c>
      <c r="AY205" s="202" t="s">
        <v>170</v>
      </c>
    </row>
    <row r="206" spans="1:65" s="13" customFormat="1" x14ac:dyDescent="0.2">
      <c r="B206" s="192"/>
      <c r="C206" s="193"/>
      <c r="D206" s="187" t="s">
        <v>181</v>
      </c>
      <c r="E206" s="194" t="s">
        <v>19</v>
      </c>
      <c r="F206" s="195" t="s">
        <v>4614</v>
      </c>
      <c r="G206" s="193"/>
      <c r="H206" s="196">
        <v>15.616</v>
      </c>
      <c r="I206" s="197"/>
      <c r="J206" s="193"/>
      <c r="K206" s="193"/>
      <c r="L206" s="198"/>
      <c r="M206" s="199"/>
      <c r="N206" s="200"/>
      <c r="O206" s="200"/>
      <c r="P206" s="200"/>
      <c r="Q206" s="200"/>
      <c r="R206" s="200"/>
      <c r="S206" s="200"/>
      <c r="T206" s="201"/>
      <c r="AT206" s="202" t="s">
        <v>181</v>
      </c>
      <c r="AU206" s="202" t="s">
        <v>84</v>
      </c>
      <c r="AV206" s="13" t="s">
        <v>84</v>
      </c>
      <c r="AW206" s="13" t="s">
        <v>35</v>
      </c>
      <c r="AX206" s="13" t="s">
        <v>74</v>
      </c>
      <c r="AY206" s="202" t="s">
        <v>170</v>
      </c>
    </row>
    <row r="207" spans="1:65" s="13" customFormat="1" x14ac:dyDescent="0.2">
      <c r="B207" s="192"/>
      <c r="C207" s="193"/>
      <c r="D207" s="187" t="s">
        <v>181</v>
      </c>
      <c r="E207" s="194" t="s">
        <v>19</v>
      </c>
      <c r="F207" s="195" t="s">
        <v>4615</v>
      </c>
      <c r="G207" s="193"/>
      <c r="H207" s="196">
        <v>17.472000000000001</v>
      </c>
      <c r="I207" s="197"/>
      <c r="J207" s="193"/>
      <c r="K207" s="193"/>
      <c r="L207" s="198"/>
      <c r="M207" s="199"/>
      <c r="N207" s="200"/>
      <c r="O207" s="200"/>
      <c r="P207" s="200"/>
      <c r="Q207" s="200"/>
      <c r="R207" s="200"/>
      <c r="S207" s="200"/>
      <c r="T207" s="201"/>
      <c r="AT207" s="202" t="s">
        <v>181</v>
      </c>
      <c r="AU207" s="202" t="s">
        <v>84</v>
      </c>
      <c r="AV207" s="13" t="s">
        <v>84</v>
      </c>
      <c r="AW207" s="13" t="s">
        <v>35</v>
      </c>
      <c r="AX207" s="13" t="s">
        <v>74</v>
      </c>
      <c r="AY207" s="202" t="s">
        <v>170</v>
      </c>
    </row>
    <row r="208" spans="1:65" s="13" customFormat="1" x14ac:dyDescent="0.2">
      <c r="B208" s="192"/>
      <c r="C208" s="193"/>
      <c r="D208" s="187" t="s">
        <v>181</v>
      </c>
      <c r="E208" s="194" t="s">
        <v>19</v>
      </c>
      <c r="F208" s="195" t="s">
        <v>4616</v>
      </c>
      <c r="G208" s="193"/>
      <c r="H208" s="196">
        <v>15.616</v>
      </c>
      <c r="I208" s="197"/>
      <c r="J208" s="193"/>
      <c r="K208" s="193"/>
      <c r="L208" s="198"/>
      <c r="M208" s="199"/>
      <c r="N208" s="200"/>
      <c r="O208" s="200"/>
      <c r="P208" s="200"/>
      <c r="Q208" s="200"/>
      <c r="R208" s="200"/>
      <c r="S208" s="200"/>
      <c r="T208" s="201"/>
      <c r="AT208" s="202" t="s">
        <v>181</v>
      </c>
      <c r="AU208" s="202" t="s">
        <v>84</v>
      </c>
      <c r="AV208" s="13" t="s">
        <v>84</v>
      </c>
      <c r="AW208" s="13" t="s">
        <v>35</v>
      </c>
      <c r="AX208" s="13" t="s">
        <v>74</v>
      </c>
      <c r="AY208" s="202" t="s">
        <v>170</v>
      </c>
    </row>
    <row r="209" spans="1:65" s="13" customFormat="1" x14ac:dyDescent="0.2">
      <c r="B209" s="192"/>
      <c r="C209" s="193"/>
      <c r="D209" s="187" t="s">
        <v>181</v>
      </c>
      <c r="E209" s="194" t="s">
        <v>19</v>
      </c>
      <c r="F209" s="195" t="s">
        <v>4617</v>
      </c>
      <c r="G209" s="193"/>
      <c r="H209" s="196">
        <v>16.384</v>
      </c>
      <c r="I209" s="197"/>
      <c r="J209" s="193"/>
      <c r="K209" s="193"/>
      <c r="L209" s="198"/>
      <c r="M209" s="199"/>
      <c r="N209" s="200"/>
      <c r="O209" s="200"/>
      <c r="P209" s="200"/>
      <c r="Q209" s="200"/>
      <c r="R209" s="200"/>
      <c r="S209" s="200"/>
      <c r="T209" s="201"/>
      <c r="AT209" s="202" t="s">
        <v>181</v>
      </c>
      <c r="AU209" s="202" t="s">
        <v>84</v>
      </c>
      <c r="AV209" s="13" t="s">
        <v>84</v>
      </c>
      <c r="AW209" s="13" t="s">
        <v>35</v>
      </c>
      <c r="AX209" s="13" t="s">
        <v>74</v>
      </c>
      <c r="AY209" s="202" t="s">
        <v>170</v>
      </c>
    </row>
    <row r="210" spans="1:65" s="13" customFormat="1" x14ac:dyDescent="0.2">
      <c r="B210" s="192"/>
      <c r="C210" s="193"/>
      <c r="D210" s="187" t="s">
        <v>181</v>
      </c>
      <c r="E210" s="194" t="s">
        <v>19</v>
      </c>
      <c r="F210" s="195" t="s">
        <v>4618</v>
      </c>
      <c r="G210" s="193"/>
      <c r="H210" s="196">
        <v>16.96</v>
      </c>
      <c r="I210" s="197"/>
      <c r="J210" s="193"/>
      <c r="K210" s="193"/>
      <c r="L210" s="198"/>
      <c r="M210" s="199"/>
      <c r="N210" s="200"/>
      <c r="O210" s="200"/>
      <c r="P210" s="200"/>
      <c r="Q210" s="200"/>
      <c r="R210" s="200"/>
      <c r="S210" s="200"/>
      <c r="T210" s="201"/>
      <c r="AT210" s="202" t="s">
        <v>181</v>
      </c>
      <c r="AU210" s="202" t="s">
        <v>84</v>
      </c>
      <c r="AV210" s="13" t="s">
        <v>84</v>
      </c>
      <c r="AW210" s="13" t="s">
        <v>35</v>
      </c>
      <c r="AX210" s="13" t="s">
        <v>74</v>
      </c>
      <c r="AY210" s="202" t="s">
        <v>170</v>
      </c>
    </row>
    <row r="211" spans="1:65" s="13" customFormat="1" x14ac:dyDescent="0.2">
      <c r="B211" s="192"/>
      <c r="C211" s="193"/>
      <c r="D211" s="187" t="s">
        <v>181</v>
      </c>
      <c r="E211" s="194" t="s">
        <v>19</v>
      </c>
      <c r="F211" s="195" t="s">
        <v>4619</v>
      </c>
      <c r="G211" s="193"/>
      <c r="H211" s="196">
        <v>16.384</v>
      </c>
      <c r="I211" s="197"/>
      <c r="J211" s="193"/>
      <c r="K211" s="193"/>
      <c r="L211" s="198"/>
      <c r="M211" s="199"/>
      <c r="N211" s="200"/>
      <c r="O211" s="200"/>
      <c r="P211" s="200"/>
      <c r="Q211" s="200"/>
      <c r="R211" s="200"/>
      <c r="S211" s="200"/>
      <c r="T211" s="201"/>
      <c r="AT211" s="202" t="s">
        <v>181</v>
      </c>
      <c r="AU211" s="202" t="s">
        <v>84</v>
      </c>
      <c r="AV211" s="13" t="s">
        <v>84</v>
      </c>
      <c r="AW211" s="13" t="s">
        <v>35</v>
      </c>
      <c r="AX211" s="13" t="s">
        <v>74</v>
      </c>
      <c r="AY211" s="202" t="s">
        <v>170</v>
      </c>
    </row>
    <row r="212" spans="1:65" s="13" customFormat="1" x14ac:dyDescent="0.2">
      <c r="B212" s="192"/>
      <c r="C212" s="193"/>
      <c r="D212" s="187" t="s">
        <v>181</v>
      </c>
      <c r="E212" s="194" t="s">
        <v>19</v>
      </c>
      <c r="F212" s="195" t="s">
        <v>4620</v>
      </c>
      <c r="G212" s="193"/>
      <c r="H212" s="196">
        <v>15.04</v>
      </c>
      <c r="I212" s="197"/>
      <c r="J212" s="193"/>
      <c r="K212" s="193"/>
      <c r="L212" s="198"/>
      <c r="M212" s="199"/>
      <c r="N212" s="200"/>
      <c r="O212" s="200"/>
      <c r="P212" s="200"/>
      <c r="Q212" s="200"/>
      <c r="R212" s="200"/>
      <c r="S212" s="200"/>
      <c r="T212" s="201"/>
      <c r="AT212" s="202" t="s">
        <v>181</v>
      </c>
      <c r="AU212" s="202" t="s">
        <v>84</v>
      </c>
      <c r="AV212" s="13" t="s">
        <v>84</v>
      </c>
      <c r="AW212" s="13" t="s">
        <v>35</v>
      </c>
      <c r="AX212" s="13" t="s">
        <v>74</v>
      </c>
      <c r="AY212" s="202" t="s">
        <v>170</v>
      </c>
    </row>
    <row r="213" spans="1:65" s="13" customFormat="1" x14ac:dyDescent="0.2">
      <c r="B213" s="192"/>
      <c r="C213" s="193"/>
      <c r="D213" s="187" t="s">
        <v>181</v>
      </c>
      <c r="E213" s="194" t="s">
        <v>19</v>
      </c>
      <c r="F213" s="195" t="s">
        <v>4621</v>
      </c>
      <c r="G213" s="193"/>
      <c r="H213" s="196">
        <v>15.167999999999999</v>
      </c>
      <c r="I213" s="197"/>
      <c r="J213" s="193"/>
      <c r="K213" s="193"/>
      <c r="L213" s="198"/>
      <c r="M213" s="199"/>
      <c r="N213" s="200"/>
      <c r="O213" s="200"/>
      <c r="P213" s="200"/>
      <c r="Q213" s="200"/>
      <c r="R213" s="200"/>
      <c r="S213" s="200"/>
      <c r="T213" s="201"/>
      <c r="AT213" s="202" t="s">
        <v>181</v>
      </c>
      <c r="AU213" s="202" t="s">
        <v>84</v>
      </c>
      <c r="AV213" s="13" t="s">
        <v>84</v>
      </c>
      <c r="AW213" s="13" t="s">
        <v>35</v>
      </c>
      <c r="AX213" s="13" t="s">
        <v>74</v>
      </c>
      <c r="AY213" s="202" t="s">
        <v>170</v>
      </c>
    </row>
    <row r="214" spans="1:65" s="13" customFormat="1" x14ac:dyDescent="0.2">
      <c r="B214" s="192"/>
      <c r="C214" s="193"/>
      <c r="D214" s="187" t="s">
        <v>181</v>
      </c>
      <c r="E214" s="194" t="s">
        <v>19</v>
      </c>
      <c r="F214" s="195" t="s">
        <v>4622</v>
      </c>
      <c r="G214" s="193"/>
      <c r="H214" s="196">
        <v>13.952</v>
      </c>
      <c r="I214" s="197"/>
      <c r="J214" s="193"/>
      <c r="K214" s="193"/>
      <c r="L214" s="198"/>
      <c r="M214" s="199"/>
      <c r="N214" s="200"/>
      <c r="O214" s="200"/>
      <c r="P214" s="200"/>
      <c r="Q214" s="200"/>
      <c r="R214" s="200"/>
      <c r="S214" s="200"/>
      <c r="T214" s="201"/>
      <c r="AT214" s="202" t="s">
        <v>181</v>
      </c>
      <c r="AU214" s="202" t="s">
        <v>84</v>
      </c>
      <c r="AV214" s="13" t="s">
        <v>84</v>
      </c>
      <c r="AW214" s="13" t="s">
        <v>35</v>
      </c>
      <c r="AX214" s="13" t="s">
        <v>74</v>
      </c>
      <c r="AY214" s="202" t="s">
        <v>170</v>
      </c>
    </row>
    <row r="215" spans="1:65" s="2" customFormat="1" ht="24" x14ac:dyDescent="0.2">
      <c r="A215" s="35"/>
      <c r="B215" s="36"/>
      <c r="C215" s="174" t="s">
        <v>265</v>
      </c>
      <c r="D215" s="174" t="s">
        <v>172</v>
      </c>
      <c r="E215" s="175" t="s">
        <v>4623</v>
      </c>
      <c r="F215" s="176" t="s">
        <v>4624</v>
      </c>
      <c r="G215" s="177" t="s">
        <v>248</v>
      </c>
      <c r="H215" s="178">
        <v>279.803</v>
      </c>
      <c r="I215" s="179"/>
      <c r="J215" s="180">
        <f>ROUND(I215*H215,2)</f>
        <v>0</v>
      </c>
      <c r="K215" s="176" t="s">
        <v>176</v>
      </c>
      <c r="L215" s="40"/>
      <c r="M215" s="181" t="s">
        <v>19</v>
      </c>
      <c r="N215" s="182" t="s">
        <v>45</v>
      </c>
      <c r="O215" s="65"/>
      <c r="P215" s="183">
        <f>O215*H215</f>
        <v>0</v>
      </c>
      <c r="Q215" s="183">
        <v>0</v>
      </c>
      <c r="R215" s="183">
        <f>Q215*H215</f>
        <v>0</v>
      </c>
      <c r="S215" s="183">
        <v>0</v>
      </c>
      <c r="T215" s="184">
        <f>S215*H215</f>
        <v>0</v>
      </c>
      <c r="U215" s="35"/>
      <c r="V215" s="35"/>
      <c r="W215" s="35"/>
      <c r="X215" s="35"/>
      <c r="Y215" s="35"/>
      <c r="Z215" s="35"/>
      <c r="AA215" s="35"/>
      <c r="AB215" s="35"/>
      <c r="AC215" s="35"/>
      <c r="AD215" s="35"/>
      <c r="AE215" s="35"/>
      <c r="AR215" s="185" t="s">
        <v>177</v>
      </c>
      <c r="AT215" s="185" t="s">
        <v>172</v>
      </c>
      <c r="AU215" s="185" t="s">
        <v>84</v>
      </c>
      <c r="AY215" s="18" t="s">
        <v>170</v>
      </c>
      <c r="BE215" s="186">
        <f>IF(N215="základní",J215,0)</f>
        <v>0</v>
      </c>
      <c r="BF215" s="186">
        <f>IF(N215="snížená",J215,0)</f>
        <v>0</v>
      </c>
      <c r="BG215" s="186">
        <f>IF(N215="zákl. přenesená",J215,0)</f>
        <v>0</v>
      </c>
      <c r="BH215" s="186">
        <f>IF(N215="sníž. přenesená",J215,0)</f>
        <v>0</v>
      </c>
      <c r="BI215" s="186">
        <f>IF(N215="nulová",J215,0)</f>
        <v>0</v>
      </c>
      <c r="BJ215" s="18" t="s">
        <v>82</v>
      </c>
      <c r="BK215" s="186">
        <f>ROUND(I215*H215,2)</f>
        <v>0</v>
      </c>
      <c r="BL215" s="18" t="s">
        <v>177</v>
      </c>
      <c r="BM215" s="185" t="s">
        <v>4625</v>
      </c>
    </row>
    <row r="216" spans="1:65" s="2" customFormat="1" ht="24" x14ac:dyDescent="0.2">
      <c r="A216" s="35"/>
      <c r="B216" s="36"/>
      <c r="C216" s="174" t="s">
        <v>8</v>
      </c>
      <c r="D216" s="174" t="s">
        <v>172</v>
      </c>
      <c r="E216" s="175" t="s">
        <v>4626</v>
      </c>
      <c r="F216" s="176" t="s">
        <v>4627</v>
      </c>
      <c r="G216" s="177" t="s">
        <v>248</v>
      </c>
      <c r="H216" s="178">
        <v>782.92700000000002</v>
      </c>
      <c r="I216" s="179"/>
      <c r="J216" s="180">
        <f>ROUND(I216*H216,2)</f>
        <v>0</v>
      </c>
      <c r="K216" s="176" t="s">
        <v>176</v>
      </c>
      <c r="L216" s="40"/>
      <c r="M216" s="181" t="s">
        <v>19</v>
      </c>
      <c r="N216" s="182" t="s">
        <v>45</v>
      </c>
      <c r="O216" s="65"/>
      <c r="P216" s="183">
        <f>O216*H216</f>
        <v>0</v>
      </c>
      <c r="Q216" s="183">
        <v>0</v>
      </c>
      <c r="R216" s="183">
        <f>Q216*H216</f>
        <v>0</v>
      </c>
      <c r="S216" s="183">
        <v>0</v>
      </c>
      <c r="T216" s="184">
        <f>S216*H216</f>
        <v>0</v>
      </c>
      <c r="U216" s="35"/>
      <c r="V216" s="35"/>
      <c r="W216" s="35"/>
      <c r="X216" s="35"/>
      <c r="Y216" s="35"/>
      <c r="Z216" s="35"/>
      <c r="AA216" s="35"/>
      <c r="AB216" s="35"/>
      <c r="AC216" s="35"/>
      <c r="AD216" s="35"/>
      <c r="AE216" s="35"/>
      <c r="AR216" s="185" t="s">
        <v>177</v>
      </c>
      <c r="AT216" s="185" t="s">
        <v>172</v>
      </c>
      <c r="AU216" s="185" t="s">
        <v>84</v>
      </c>
      <c r="AY216" s="18" t="s">
        <v>170</v>
      </c>
      <c r="BE216" s="186">
        <f>IF(N216="základní",J216,0)</f>
        <v>0</v>
      </c>
      <c r="BF216" s="186">
        <f>IF(N216="snížená",J216,0)</f>
        <v>0</v>
      </c>
      <c r="BG216" s="186">
        <f>IF(N216="zákl. přenesená",J216,0)</f>
        <v>0</v>
      </c>
      <c r="BH216" s="186">
        <f>IF(N216="sníž. přenesená",J216,0)</f>
        <v>0</v>
      </c>
      <c r="BI216" s="186">
        <f>IF(N216="nulová",J216,0)</f>
        <v>0</v>
      </c>
      <c r="BJ216" s="18" t="s">
        <v>82</v>
      </c>
      <c r="BK216" s="186">
        <f>ROUND(I216*H216,2)</f>
        <v>0</v>
      </c>
      <c r="BL216" s="18" t="s">
        <v>177</v>
      </c>
      <c r="BM216" s="185" t="s">
        <v>4628</v>
      </c>
    </row>
    <row r="217" spans="1:65" s="2" customFormat="1" ht="16.5" customHeight="1" x14ac:dyDescent="0.2">
      <c r="A217" s="35"/>
      <c r="B217" s="36"/>
      <c r="C217" s="174" t="s">
        <v>276</v>
      </c>
      <c r="D217" s="174" t="s">
        <v>172</v>
      </c>
      <c r="E217" s="175" t="s">
        <v>4629</v>
      </c>
      <c r="F217" s="176" t="s">
        <v>4630</v>
      </c>
      <c r="G217" s="177" t="s">
        <v>248</v>
      </c>
      <c r="H217" s="178">
        <v>228.065</v>
      </c>
      <c r="I217" s="179"/>
      <c r="J217" s="180">
        <f>ROUND(I217*H217,2)</f>
        <v>0</v>
      </c>
      <c r="K217" s="176" t="s">
        <v>176</v>
      </c>
      <c r="L217" s="40"/>
      <c r="M217" s="181" t="s">
        <v>19</v>
      </c>
      <c r="N217" s="182" t="s">
        <v>45</v>
      </c>
      <c r="O217" s="65"/>
      <c r="P217" s="183">
        <f>O217*H217</f>
        <v>0</v>
      </c>
      <c r="Q217" s="183">
        <v>6.9999999999999999E-4</v>
      </c>
      <c r="R217" s="183">
        <f>Q217*H217</f>
        <v>0.1596455</v>
      </c>
      <c r="S217" s="183">
        <v>0</v>
      </c>
      <c r="T217" s="184">
        <f>S217*H217</f>
        <v>0</v>
      </c>
      <c r="U217" s="35"/>
      <c r="V217" s="35"/>
      <c r="W217" s="35"/>
      <c r="X217" s="35"/>
      <c r="Y217" s="35"/>
      <c r="Z217" s="35"/>
      <c r="AA217" s="35"/>
      <c r="AB217" s="35"/>
      <c r="AC217" s="35"/>
      <c r="AD217" s="35"/>
      <c r="AE217" s="35"/>
      <c r="AR217" s="185" t="s">
        <v>177</v>
      </c>
      <c r="AT217" s="185" t="s">
        <v>172</v>
      </c>
      <c r="AU217" s="185" t="s">
        <v>84</v>
      </c>
      <c r="AY217" s="18" t="s">
        <v>170</v>
      </c>
      <c r="BE217" s="186">
        <f>IF(N217="základní",J217,0)</f>
        <v>0</v>
      </c>
      <c r="BF217" s="186">
        <f>IF(N217="snížená",J217,0)</f>
        <v>0</v>
      </c>
      <c r="BG217" s="186">
        <f>IF(N217="zákl. přenesená",J217,0)</f>
        <v>0</v>
      </c>
      <c r="BH217" s="186">
        <f>IF(N217="sníž. přenesená",J217,0)</f>
        <v>0</v>
      </c>
      <c r="BI217" s="186">
        <f>IF(N217="nulová",J217,0)</f>
        <v>0</v>
      </c>
      <c r="BJ217" s="18" t="s">
        <v>82</v>
      </c>
      <c r="BK217" s="186">
        <f>ROUND(I217*H217,2)</f>
        <v>0</v>
      </c>
      <c r="BL217" s="18" t="s">
        <v>177</v>
      </c>
      <c r="BM217" s="185" t="s">
        <v>4631</v>
      </c>
    </row>
    <row r="218" spans="1:65" s="2" customFormat="1" ht="58.5" x14ac:dyDescent="0.2">
      <c r="A218" s="35"/>
      <c r="B218" s="36"/>
      <c r="C218" s="37"/>
      <c r="D218" s="187" t="s">
        <v>179</v>
      </c>
      <c r="E218" s="37"/>
      <c r="F218" s="188" t="s">
        <v>4632</v>
      </c>
      <c r="G218" s="37"/>
      <c r="H218" s="37"/>
      <c r="I218" s="189"/>
      <c r="J218" s="37"/>
      <c r="K218" s="37"/>
      <c r="L218" s="40"/>
      <c r="M218" s="190"/>
      <c r="N218" s="191"/>
      <c r="O218" s="65"/>
      <c r="P218" s="65"/>
      <c r="Q218" s="65"/>
      <c r="R218" s="65"/>
      <c r="S218" s="65"/>
      <c r="T218" s="66"/>
      <c r="U218" s="35"/>
      <c r="V218" s="35"/>
      <c r="W218" s="35"/>
      <c r="X218" s="35"/>
      <c r="Y218" s="35"/>
      <c r="Z218" s="35"/>
      <c r="AA218" s="35"/>
      <c r="AB218" s="35"/>
      <c r="AC218" s="35"/>
      <c r="AD218" s="35"/>
      <c r="AE218" s="35"/>
      <c r="AT218" s="18" t="s">
        <v>179</v>
      </c>
      <c r="AU218" s="18" t="s">
        <v>84</v>
      </c>
    </row>
    <row r="219" spans="1:65" s="13" customFormat="1" x14ac:dyDescent="0.2">
      <c r="B219" s="192"/>
      <c r="C219" s="193"/>
      <c r="D219" s="187" t="s">
        <v>181</v>
      </c>
      <c r="E219" s="194" t="s">
        <v>19</v>
      </c>
      <c r="F219" s="195" t="s">
        <v>4633</v>
      </c>
      <c r="G219" s="193"/>
      <c r="H219" s="196">
        <v>69.373000000000005</v>
      </c>
      <c r="I219" s="197"/>
      <c r="J219" s="193"/>
      <c r="K219" s="193"/>
      <c r="L219" s="198"/>
      <c r="M219" s="199"/>
      <c r="N219" s="200"/>
      <c r="O219" s="200"/>
      <c r="P219" s="200"/>
      <c r="Q219" s="200"/>
      <c r="R219" s="200"/>
      <c r="S219" s="200"/>
      <c r="T219" s="201"/>
      <c r="AT219" s="202" t="s">
        <v>181</v>
      </c>
      <c r="AU219" s="202" t="s">
        <v>84</v>
      </c>
      <c r="AV219" s="13" t="s">
        <v>84</v>
      </c>
      <c r="AW219" s="13" t="s">
        <v>35</v>
      </c>
      <c r="AX219" s="13" t="s">
        <v>74</v>
      </c>
      <c r="AY219" s="202" t="s">
        <v>170</v>
      </c>
    </row>
    <row r="220" spans="1:65" s="13" customFormat="1" x14ac:dyDescent="0.2">
      <c r="B220" s="192"/>
      <c r="C220" s="193"/>
      <c r="D220" s="187" t="s">
        <v>181</v>
      </c>
      <c r="E220" s="194" t="s">
        <v>19</v>
      </c>
      <c r="F220" s="195" t="s">
        <v>4634</v>
      </c>
      <c r="G220" s="193"/>
      <c r="H220" s="196">
        <v>158.69200000000001</v>
      </c>
      <c r="I220" s="197"/>
      <c r="J220" s="193"/>
      <c r="K220" s="193"/>
      <c r="L220" s="198"/>
      <c r="M220" s="199"/>
      <c r="N220" s="200"/>
      <c r="O220" s="200"/>
      <c r="P220" s="200"/>
      <c r="Q220" s="200"/>
      <c r="R220" s="200"/>
      <c r="S220" s="200"/>
      <c r="T220" s="201"/>
      <c r="AT220" s="202" t="s">
        <v>181</v>
      </c>
      <c r="AU220" s="202" t="s">
        <v>84</v>
      </c>
      <c r="AV220" s="13" t="s">
        <v>84</v>
      </c>
      <c r="AW220" s="13" t="s">
        <v>35</v>
      </c>
      <c r="AX220" s="13" t="s">
        <v>74</v>
      </c>
      <c r="AY220" s="202" t="s">
        <v>170</v>
      </c>
    </row>
    <row r="221" spans="1:65" s="14" customFormat="1" x14ac:dyDescent="0.2">
      <c r="B221" s="203"/>
      <c r="C221" s="204"/>
      <c r="D221" s="187" t="s">
        <v>181</v>
      </c>
      <c r="E221" s="205" t="s">
        <v>19</v>
      </c>
      <c r="F221" s="206" t="s">
        <v>185</v>
      </c>
      <c r="G221" s="204"/>
      <c r="H221" s="207">
        <v>228.065</v>
      </c>
      <c r="I221" s="208"/>
      <c r="J221" s="204"/>
      <c r="K221" s="204"/>
      <c r="L221" s="209"/>
      <c r="M221" s="210"/>
      <c r="N221" s="211"/>
      <c r="O221" s="211"/>
      <c r="P221" s="211"/>
      <c r="Q221" s="211"/>
      <c r="R221" s="211"/>
      <c r="S221" s="211"/>
      <c r="T221" s="212"/>
      <c r="AT221" s="213" t="s">
        <v>181</v>
      </c>
      <c r="AU221" s="213" t="s">
        <v>84</v>
      </c>
      <c r="AV221" s="14" t="s">
        <v>177</v>
      </c>
      <c r="AW221" s="14" t="s">
        <v>35</v>
      </c>
      <c r="AX221" s="14" t="s">
        <v>82</v>
      </c>
      <c r="AY221" s="213" t="s">
        <v>170</v>
      </c>
    </row>
    <row r="222" spans="1:65" s="2" customFormat="1" ht="24" x14ac:dyDescent="0.2">
      <c r="A222" s="35"/>
      <c r="B222" s="36"/>
      <c r="C222" s="174" t="s">
        <v>285</v>
      </c>
      <c r="D222" s="174" t="s">
        <v>172</v>
      </c>
      <c r="E222" s="175" t="s">
        <v>4635</v>
      </c>
      <c r="F222" s="176" t="s">
        <v>4636</v>
      </c>
      <c r="G222" s="177" t="s">
        <v>248</v>
      </c>
      <c r="H222" s="178">
        <v>228.065</v>
      </c>
      <c r="I222" s="179"/>
      <c r="J222" s="180">
        <f>ROUND(I222*H222,2)</f>
        <v>0</v>
      </c>
      <c r="K222" s="176" t="s">
        <v>176</v>
      </c>
      <c r="L222" s="40"/>
      <c r="M222" s="181" t="s">
        <v>19</v>
      </c>
      <c r="N222" s="182" t="s">
        <v>45</v>
      </c>
      <c r="O222" s="65"/>
      <c r="P222" s="183">
        <f>O222*H222</f>
        <v>0</v>
      </c>
      <c r="Q222" s="183">
        <v>0</v>
      </c>
      <c r="R222" s="183">
        <f>Q222*H222</f>
        <v>0</v>
      </c>
      <c r="S222" s="183">
        <v>0</v>
      </c>
      <c r="T222" s="184">
        <f>S222*H222</f>
        <v>0</v>
      </c>
      <c r="U222" s="35"/>
      <c r="V222" s="35"/>
      <c r="W222" s="35"/>
      <c r="X222" s="35"/>
      <c r="Y222" s="35"/>
      <c r="Z222" s="35"/>
      <c r="AA222" s="35"/>
      <c r="AB222" s="35"/>
      <c r="AC222" s="35"/>
      <c r="AD222" s="35"/>
      <c r="AE222" s="35"/>
      <c r="AR222" s="185" t="s">
        <v>177</v>
      </c>
      <c r="AT222" s="185" t="s">
        <v>172</v>
      </c>
      <c r="AU222" s="185" t="s">
        <v>84</v>
      </c>
      <c r="AY222" s="18" t="s">
        <v>170</v>
      </c>
      <c r="BE222" s="186">
        <f>IF(N222="základní",J222,0)</f>
        <v>0</v>
      </c>
      <c r="BF222" s="186">
        <f>IF(N222="snížená",J222,0)</f>
        <v>0</v>
      </c>
      <c r="BG222" s="186">
        <f>IF(N222="zákl. přenesená",J222,0)</f>
        <v>0</v>
      </c>
      <c r="BH222" s="186">
        <f>IF(N222="sníž. přenesená",J222,0)</f>
        <v>0</v>
      </c>
      <c r="BI222" s="186">
        <f>IF(N222="nulová",J222,0)</f>
        <v>0</v>
      </c>
      <c r="BJ222" s="18" t="s">
        <v>82</v>
      </c>
      <c r="BK222" s="186">
        <f>ROUND(I222*H222,2)</f>
        <v>0</v>
      </c>
      <c r="BL222" s="18" t="s">
        <v>177</v>
      </c>
      <c r="BM222" s="185" t="s">
        <v>4637</v>
      </c>
    </row>
    <row r="223" spans="1:65" s="2" customFormat="1" ht="21.75" customHeight="1" x14ac:dyDescent="0.2">
      <c r="A223" s="35"/>
      <c r="B223" s="36"/>
      <c r="C223" s="174" t="s">
        <v>302</v>
      </c>
      <c r="D223" s="174" t="s">
        <v>172</v>
      </c>
      <c r="E223" s="175" t="s">
        <v>4638</v>
      </c>
      <c r="F223" s="176" t="s">
        <v>4639</v>
      </c>
      <c r="G223" s="177" t="s">
        <v>175</v>
      </c>
      <c r="H223" s="178">
        <v>431.46499999999997</v>
      </c>
      <c r="I223" s="179"/>
      <c r="J223" s="180">
        <f>ROUND(I223*H223,2)</f>
        <v>0</v>
      </c>
      <c r="K223" s="176" t="s">
        <v>176</v>
      </c>
      <c r="L223" s="40"/>
      <c r="M223" s="181" t="s">
        <v>19</v>
      </c>
      <c r="N223" s="182" t="s">
        <v>45</v>
      </c>
      <c r="O223" s="65"/>
      <c r="P223" s="183">
        <f>O223*H223</f>
        <v>0</v>
      </c>
      <c r="Q223" s="183">
        <v>4.6000000000000001E-4</v>
      </c>
      <c r="R223" s="183">
        <f>Q223*H223</f>
        <v>0.19847389999999998</v>
      </c>
      <c r="S223" s="183">
        <v>0</v>
      </c>
      <c r="T223" s="184">
        <f>S223*H223</f>
        <v>0</v>
      </c>
      <c r="U223" s="35"/>
      <c r="V223" s="35"/>
      <c r="W223" s="35"/>
      <c r="X223" s="35"/>
      <c r="Y223" s="35"/>
      <c r="Z223" s="35"/>
      <c r="AA223" s="35"/>
      <c r="AB223" s="35"/>
      <c r="AC223" s="35"/>
      <c r="AD223" s="35"/>
      <c r="AE223" s="35"/>
      <c r="AR223" s="185" t="s">
        <v>177</v>
      </c>
      <c r="AT223" s="185" t="s">
        <v>172</v>
      </c>
      <c r="AU223" s="185" t="s">
        <v>84</v>
      </c>
      <c r="AY223" s="18" t="s">
        <v>170</v>
      </c>
      <c r="BE223" s="186">
        <f>IF(N223="základní",J223,0)</f>
        <v>0</v>
      </c>
      <c r="BF223" s="186">
        <f>IF(N223="snížená",J223,0)</f>
        <v>0</v>
      </c>
      <c r="BG223" s="186">
        <f>IF(N223="zákl. přenesená",J223,0)</f>
        <v>0</v>
      </c>
      <c r="BH223" s="186">
        <f>IF(N223="sníž. přenesená",J223,0)</f>
        <v>0</v>
      </c>
      <c r="BI223" s="186">
        <f>IF(N223="nulová",J223,0)</f>
        <v>0</v>
      </c>
      <c r="BJ223" s="18" t="s">
        <v>82</v>
      </c>
      <c r="BK223" s="186">
        <f>ROUND(I223*H223,2)</f>
        <v>0</v>
      </c>
      <c r="BL223" s="18" t="s">
        <v>177</v>
      </c>
      <c r="BM223" s="185" t="s">
        <v>4640</v>
      </c>
    </row>
    <row r="224" spans="1:65" s="2" customFormat="1" ht="39" x14ac:dyDescent="0.2">
      <c r="A224" s="35"/>
      <c r="B224" s="36"/>
      <c r="C224" s="37"/>
      <c r="D224" s="187" t="s">
        <v>179</v>
      </c>
      <c r="E224" s="37"/>
      <c r="F224" s="188" t="s">
        <v>4641</v>
      </c>
      <c r="G224" s="37"/>
      <c r="H224" s="37"/>
      <c r="I224" s="189"/>
      <c r="J224" s="37"/>
      <c r="K224" s="37"/>
      <c r="L224" s="40"/>
      <c r="M224" s="190"/>
      <c r="N224" s="191"/>
      <c r="O224" s="65"/>
      <c r="P224" s="65"/>
      <c r="Q224" s="65"/>
      <c r="R224" s="65"/>
      <c r="S224" s="65"/>
      <c r="T224" s="66"/>
      <c r="U224" s="35"/>
      <c r="V224" s="35"/>
      <c r="W224" s="35"/>
      <c r="X224" s="35"/>
      <c r="Y224" s="35"/>
      <c r="Z224" s="35"/>
      <c r="AA224" s="35"/>
      <c r="AB224" s="35"/>
      <c r="AC224" s="35"/>
      <c r="AD224" s="35"/>
      <c r="AE224" s="35"/>
      <c r="AT224" s="18" t="s">
        <v>179</v>
      </c>
      <c r="AU224" s="18" t="s">
        <v>84</v>
      </c>
    </row>
    <row r="225" spans="1:65" s="13" customFormat="1" x14ac:dyDescent="0.2">
      <c r="B225" s="192"/>
      <c r="C225" s="193"/>
      <c r="D225" s="187" t="s">
        <v>181</v>
      </c>
      <c r="E225" s="194" t="s">
        <v>19</v>
      </c>
      <c r="F225" s="195" t="s">
        <v>4502</v>
      </c>
      <c r="G225" s="193"/>
      <c r="H225" s="196">
        <v>62.997</v>
      </c>
      <c r="I225" s="197"/>
      <c r="J225" s="193"/>
      <c r="K225" s="193"/>
      <c r="L225" s="198"/>
      <c r="M225" s="199"/>
      <c r="N225" s="200"/>
      <c r="O225" s="200"/>
      <c r="P225" s="200"/>
      <c r="Q225" s="200"/>
      <c r="R225" s="200"/>
      <c r="S225" s="200"/>
      <c r="T225" s="201"/>
      <c r="AT225" s="202" t="s">
        <v>181</v>
      </c>
      <c r="AU225" s="202" t="s">
        <v>84</v>
      </c>
      <c r="AV225" s="13" t="s">
        <v>84</v>
      </c>
      <c r="AW225" s="13" t="s">
        <v>35</v>
      </c>
      <c r="AX225" s="13" t="s">
        <v>74</v>
      </c>
      <c r="AY225" s="202" t="s">
        <v>170</v>
      </c>
    </row>
    <row r="226" spans="1:65" s="13" customFormat="1" x14ac:dyDescent="0.2">
      <c r="B226" s="192"/>
      <c r="C226" s="193"/>
      <c r="D226" s="187" t="s">
        <v>181</v>
      </c>
      <c r="E226" s="194" t="s">
        <v>19</v>
      </c>
      <c r="F226" s="195" t="s">
        <v>4507</v>
      </c>
      <c r="G226" s="193"/>
      <c r="H226" s="196">
        <v>368.46800000000002</v>
      </c>
      <c r="I226" s="197"/>
      <c r="J226" s="193"/>
      <c r="K226" s="193"/>
      <c r="L226" s="198"/>
      <c r="M226" s="199"/>
      <c r="N226" s="200"/>
      <c r="O226" s="200"/>
      <c r="P226" s="200"/>
      <c r="Q226" s="200"/>
      <c r="R226" s="200"/>
      <c r="S226" s="200"/>
      <c r="T226" s="201"/>
      <c r="AT226" s="202" t="s">
        <v>181</v>
      </c>
      <c r="AU226" s="202" t="s">
        <v>84</v>
      </c>
      <c r="AV226" s="13" t="s">
        <v>84</v>
      </c>
      <c r="AW226" s="13" t="s">
        <v>35</v>
      </c>
      <c r="AX226" s="13" t="s">
        <v>74</v>
      </c>
      <c r="AY226" s="202" t="s">
        <v>170</v>
      </c>
    </row>
    <row r="227" spans="1:65" s="14" customFormat="1" x14ac:dyDescent="0.2">
      <c r="B227" s="203"/>
      <c r="C227" s="204"/>
      <c r="D227" s="187" t="s">
        <v>181</v>
      </c>
      <c r="E227" s="205" t="s">
        <v>19</v>
      </c>
      <c r="F227" s="206" t="s">
        <v>185</v>
      </c>
      <c r="G227" s="204"/>
      <c r="H227" s="207">
        <v>431.46499999999997</v>
      </c>
      <c r="I227" s="208"/>
      <c r="J227" s="204"/>
      <c r="K227" s="204"/>
      <c r="L227" s="209"/>
      <c r="M227" s="210"/>
      <c r="N227" s="211"/>
      <c r="O227" s="211"/>
      <c r="P227" s="211"/>
      <c r="Q227" s="211"/>
      <c r="R227" s="211"/>
      <c r="S227" s="211"/>
      <c r="T227" s="212"/>
      <c r="AT227" s="213" t="s">
        <v>181</v>
      </c>
      <c r="AU227" s="213" t="s">
        <v>84</v>
      </c>
      <c r="AV227" s="14" t="s">
        <v>177</v>
      </c>
      <c r="AW227" s="14" t="s">
        <v>35</v>
      </c>
      <c r="AX227" s="14" t="s">
        <v>82</v>
      </c>
      <c r="AY227" s="213" t="s">
        <v>170</v>
      </c>
    </row>
    <row r="228" spans="1:65" s="2" customFormat="1" ht="24" x14ac:dyDescent="0.2">
      <c r="A228" s="35"/>
      <c r="B228" s="36"/>
      <c r="C228" s="174" t="s">
        <v>319</v>
      </c>
      <c r="D228" s="174" t="s">
        <v>172</v>
      </c>
      <c r="E228" s="175" t="s">
        <v>4642</v>
      </c>
      <c r="F228" s="176" t="s">
        <v>4643</v>
      </c>
      <c r="G228" s="177" t="s">
        <v>175</v>
      </c>
      <c r="H228" s="178">
        <v>431.46499999999997</v>
      </c>
      <c r="I228" s="179"/>
      <c r="J228" s="180">
        <f>ROUND(I228*H228,2)</f>
        <v>0</v>
      </c>
      <c r="K228" s="176" t="s">
        <v>176</v>
      </c>
      <c r="L228" s="40"/>
      <c r="M228" s="181" t="s">
        <v>19</v>
      </c>
      <c r="N228" s="182" t="s">
        <v>45</v>
      </c>
      <c r="O228" s="65"/>
      <c r="P228" s="183">
        <f>O228*H228</f>
        <v>0</v>
      </c>
      <c r="Q228" s="183">
        <v>0</v>
      </c>
      <c r="R228" s="183">
        <f>Q228*H228</f>
        <v>0</v>
      </c>
      <c r="S228" s="183">
        <v>0</v>
      </c>
      <c r="T228" s="184">
        <f>S228*H228</f>
        <v>0</v>
      </c>
      <c r="U228" s="35"/>
      <c r="V228" s="35"/>
      <c r="W228" s="35"/>
      <c r="X228" s="35"/>
      <c r="Y228" s="35"/>
      <c r="Z228" s="35"/>
      <c r="AA228" s="35"/>
      <c r="AB228" s="35"/>
      <c r="AC228" s="35"/>
      <c r="AD228" s="35"/>
      <c r="AE228" s="35"/>
      <c r="AR228" s="185" t="s">
        <v>177</v>
      </c>
      <c r="AT228" s="185" t="s">
        <v>172</v>
      </c>
      <c r="AU228" s="185" t="s">
        <v>84</v>
      </c>
      <c r="AY228" s="18" t="s">
        <v>170</v>
      </c>
      <c r="BE228" s="186">
        <f>IF(N228="základní",J228,0)</f>
        <v>0</v>
      </c>
      <c r="BF228" s="186">
        <f>IF(N228="snížená",J228,0)</f>
        <v>0</v>
      </c>
      <c r="BG228" s="186">
        <f>IF(N228="zákl. přenesená",J228,0)</f>
        <v>0</v>
      </c>
      <c r="BH228" s="186">
        <f>IF(N228="sníž. přenesená",J228,0)</f>
        <v>0</v>
      </c>
      <c r="BI228" s="186">
        <f>IF(N228="nulová",J228,0)</f>
        <v>0</v>
      </c>
      <c r="BJ228" s="18" t="s">
        <v>82</v>
      </c>
      <c r="BK228" s="186">
        <f>ROUND(I228*H228,2)</f>
        <v>0</v>
      </c>
      <c r="BL228" s="18" t="s">
        <v>177</v>
      </c>
      <c r="BM228" s="185" t="s">
        <v>4644</v>
      </c>
    </row>
    <row r="229" spans="1:65" s="2" customFormat="1" ht="36" x14ac:dyDescent="0.2">
      <c r="A229" s="35"/>
      <c r="B229" s="36"/>
      <c r="C229" s="174" t="s">
        <v>323</v>
      </c>
      <c r="D229" s="174" t="s">
        <v>172</v>
      </c>
      <c r="E229" s="175" t="s">
        <v>203</v>
      </c>
      <c r="F229" s="176" t="s">
        <v>204</v>
      </c>
      <c r="G229" s="177" t="s">
        <v>175</v>
      </c>
      <c r="H229" s="178">
        <v>2284.0250000000001</v>
      </c>
      <c r="I229" s="179"/>
      <c r="J229" s="180">
        <f>ROUND(I229*H229,2)</f>
        <v>0</v>
      </c>
      <c r="K229" s="176" t="s">
        <v>176</v>
      </c>
      <c r="L229" s="40"/>
      <c r="M229" s="181" t="s">
        <v>19</v>
      </c>
      <c r="N229" s="182" t="s">
        <v>45</v>
      </c>
      <c r="O229" s="65"/>
      <c r="P229" s="183">
        <f>O229*H229</f>
        <v>0</v>
      </c>
      <c r="Q229" s="183">
        <v>0</v>
      </c>
      <c r="R229" s="183">
        <f>Q229*H229</f>
        <v>0</v>
      </c>
      <c r="S229" s="183">
        <v>0</v>
      </c>
      <c r="T229" s="184">
        <f>S229*H229</f>
        <v>0</v>
      </c>
      <c r="U229" s="35"/>
      <c r="V229" s="35"/>
      <c r="W229" s="35"/>
      <c r="X229" s="35"/>
      <c r="Y229" s="35"/>
      <c r="Z229" s="35"/>
      <c r="AA229" s="35"/>
      <c r="AB229" s="35"/>
      <c r="AC229" s="35"/>
      <c r="AD229" s="35"/>
      <c r="AE229" s="35"/>
      <c r="AR229" s="185" t="s">
        <v>177</v>
      </c>
      <c r="AT229" s="185" t="s">
        <v>172</v>
      </c>
      <c r="AU229" s="185" t="s">
        <v>84</v>
      </c>
      <c r="AY229" s="18" t="s">
        <v>170</v>
      </c>
      <c r="BE229" s="186">
        <f>IF(N229="základní",J229,0)</f>
        <v>0</v>
      </c>
      <c r="BF229" s="186">
        <f>IF(N229="snížená",J229,0)</f>
        <v>0</v>
      </c>
      <c r="BG229" s="186">
        <f>IF(N229="zákl. přenesená",J229,0)</f>
        <v>0</v>
      </c>
      <c r="BH229" s="186">
        <f>IF(N229="sníž. přenesená",J229,0)</f>
        <v>0</v>
      </c>
      <c r="BI229" s="186">
        <f>IF(N229="nulová",J229,0)</f>
        <v>0</v>
      </c>
      <c r="BJ229" s="18" t="s">
        <v>82</v>
      </c>
      <c r="BK229" s="186">
        <f>ROUND(I229*H229,2)</f>
        <v>0</v>
      </c>
      <c r="BL229" s="18" t="s">
        <v>177</v>
      </c>
      <c r="BM229" s="185" t="s">
        <v>4645</v>
      </c>
    </row>
    <row r="230" spans="1:65" s="2" customFormat="1" ht="58.5" x14ac:dyDescent="0.2">
      <c r="A230" s="35"/>
      <c r="B230" s="36"/>
      <c r="C230" s="37"/>
      <c r="D230" s="187" t="s">
        <v>179</v>
      </c>
      <c r="E230" s="37"/>
      <c r="F230" s="188" t="s">
        <v>206</v>
      </c>
      <c r="G230" s="37"/>
      <c r="H230" s="37"/>
      <c r="I230" s="189"/>
      <c r="J230" s="37"/>
      <c r="K230" s="37"/>
      <c r="L230" s="40"/>
      <c r="M230" s="190"/>
      <c r="N230" s="191"/>
      <c r="O230" s="65"/>
      <c r="P230" s="65"/>
      <c r="Q230" s="65"/>
      <c r="R230" s="65"/>
      <c r="S230" s="65"/>
      <c r="T230" s="66"/>
      <c r="U230" s="35"/>
      <c r="V230" s="35"/>
      <c r="W230" s="35"/>
      <c r="X230" s="35"/>
      <c r="Y230" s="35"/>
      <c r="Z230" s="35"/>
      <c r="AA230" s="35"/>
      <c r="AB230" s="35"/>
      <c r="AC230" s="35"/>
      <c r="AD230" s="35"/>
      <c r="AE230" s="35"/>
      <c r="AT230" s="18" t="s">
        <v>179</v>
      </c>
      <c r="AU230" s="18" t="s">
        <v>84</v>
      </c>
    </row>
    <row r="231" spans="1:65" s="13" customFormat="1" x14ac:dyDescent="0.2">
      <c r="B231" s="192"/>
      <c r="C231" s="193"/>
      <c r="D231" s="187" t="s">
        <v>181</v>
      </c>
      <c r="E231" s="194" t="s">
        <v>19</v>
      </c>
      <c r="F231" s="195" t="s">
        <v>4646</v>
      </c>
      <c r="G231" s="193"/>
      <c r="H231" s="196">
        <v>1422.72</v>
      </c>
      <c r="I231" s="197"/>
      <c r="J231" s="193"/>
      <c r="K231" s="193"/>
      <c r="L231" s="198"/>
      <c r="M231" s="199"/>
      <c r="N231" s="200"/>
      <c r="O231" s="200"/>
      <c r="P231" s="200"/>
      <c r="Q231" s="200"/>
      <c r="R231" s="200"/>
      <c r="S231" s="200"/>
      <c r="T231" s="201"/>
      <c r="AT231" s="202" t="s">
        <v>181</v>
      </c>
      <c r="AU231" s="202" t="s">
        <v>84</v>
      </c>
      <c r="AV231" s="13" t="s">
        <v>84</v>
      </c>
      <c r="AW231" s="13" t="s">
        <v>35</v>
      </c>
      <c r="AX231" s="13" t="s">
        <v>74</v>
      </c>
      <c r="AY231" s="202" t="s">
        <v>170</v>
      </c>
    </row>
    <row r="232" spans="1:65" s="13" customFormat="1" x14ac:dyDescent="0.2">
      <c r="B232" s="192"/>
      <c r="C232" s="193"/>
      <c r="D232" s="187" t="s">
        <v>181</v>
      </c>
      <c r="E232" s="194" t="s">
        <v>19</v>
      </c>
      <c r="F232" s="195" t="s">
        <v>4647</v>
      </c>
      <c r="G232" s="193"/>
      <c r="H232" s="196">
        <v>861.30499999999995</v>
      </c>
      <c r="I232" s="197"/>
      <c r="J232" s="193"/>
      <c r="K232" s="193"/>
      <c r="L232" s="198"/>
      <c r="M232" s="199"/>
      <c r="N232" s="200"/>
      <c r="O232" s="200"/>
      <c r="P232" s="200"/>
      <c r="Q232" s="200"/>
      <c r="R232" s="200"/>
      <c r="S232" s="200"/>
      <c r="T232" s="201"/>
      <c r="AT232" s="202" t="s">
        <v>181</v>
      </c>
      <c r="AU232" s="202" t="s">
        <v>84</v>
      </c>
      <c r="AV232" s="13" t="s">
        <v>84</v>
      </c>
      <c r="AW232" s="13" t="s">
        <v>35</v>
      </c>
      <c r="AX232" s="13" t="s">
        <v>74</v>
      </c>
      <c r="AY232" s="202" t="s">
        <v>170</v>
      </c>
    </row>
    <row r="233" spans="1:65" s="14" customFormat="1" x14ac:dyDescent="0.2">
      <c r="B233" s="203"/>
      <c r="C233" s="204"/>
      <c r="D233" s="187" t="s">
        <v>181</v>
      </c>
      <c r="E233" s="205" t="s">
        <v>19</v>
      </c>
      <c r="F233" s="206" t="s">
        <v>185</v>
      </c>
      <c r="G233" s="204"/>
      <c r="H233" s="207">
        <v>2284.0250000000001</v>
      </c>
      <c r="I233" s="208"/>
      <c r="J233" s="204"/>
      <c r="K233" s="204"/>
      <c r="L233" s="209"/>
      <c r="M233" s="210"/>
      <c r="N233" s="211"/>
      <c r="O233" s="211"/>
      <c r="P233" s="211"/>
      <c r="Q233" s="211"/>
      <c r="R233" s="211"/>
      <c r="S233" s="211"/>
      <c r="T233" s="212"/>
      <c r="AT233" s="213" t="s">
        <v>181</v>
      </c>
      <c r="AU233" s="213" t="s">
        <v>84</v>
      </c>
      <c r="AV233" s="14" t="s">
        <v>177</v>
      </c>
      <c r="AW233" s="14" t="s">
        <v>35</v>
      </c>
      <c r="AX233" s="14" t="s">
        <v>82</v>
      </c>
      <c r="AY233" s="213" t="s">
        <v>170</v>
      </c>
    </row>
    <row r="234" spans="1:65" s="2" customFormat="1" ht="36" x14ac:dyDescent="0.2">
      <c r="A234" s="35"/>
      <c r="B234" s="36"/>
      <c r="C234" s="174" t="s">
        <v>7</v>
      </c>
      <c r="D234" s="174" t="s">
        <v>172</v>
      </c>
      <c r="E234" s="175" t="s">
        <v>210</v>
      </c>
      <c r="F234" s="176" t="s">
        <v>211</v>
      </c>
      <c r="G234" s="177" t="s">
        <v>175</v>
      </c>
      <c r="H234" s="178">
        <v>53.91</v>
      </c>
      <c r="I234" s="179"/>
      <c r="J234" s="180">
        <f>ROUND(I234*H234,2)</f>
        <v>0</v>
      </c>
      <c r="K234" s="176" t="s">
        <v>176</v>
      </c>
      <c r="L234" s="40"/>
      <c r="M234" s="181" t="s">
        <v>19</v>
      </c>
      <c r="N234" s="182" t="s">
        <v>45</v>
      </c>
      <c r="O234" s="65"/>
      <c r="P234" s="183">
        <f>O234*H234</f>
        <v>0</v>
      </c>
      <c r="Q234" s="183">
        <v>0</v>
      </c>
      <c r="R234" s="183">
        <f>Q234*H234</f>
        <v>0</v>
      </c>
      <c r="S234" s="183">
        <v>0</v>
      </c>
      <c r="T234" s="184">
        <f>S234*H234</f>
        <v>0</v>
      </c>
      <c r="U234" s="35"/>
      <c r="V234" s="35"/>
      <c r="W234" s="35"/>
      <c r="X234" s="35"/>
      <c r="Y234" s="35"/>
      <c r="Z234" s="35"/>
      <c r="AA234" s="35"/>
      <c r="AB234" s="35"/>
      <c r="AC234" s="35"/>
      <c r="AD234" s="35"/>
      <c r="AE234" s="35"/>
      <c r="AR234" s="185" t="s">
        <v>177</v>
      </c>
      <c r="AT234" s="185" t="s">
        <v>172</v>
      </c>
      <c r="AU234" s="185" t="s">
        <v>84</v>
      </c>
      <c r="AY234" s="18" t="s">
        <v>170</v>
      </c>
      <c r="BE234" s="186">
        <f>IF(N234="základní",J234,0)</f>
        <v>0</v>
      </c>
      <c r="BF234" s="186">
        <f>IF(N234="snížená",J234,0)</f>
        <v>0</v>
      </c>
      <c r="BG234" s="186">
        <f>IF(N234="zákl. přenesená",J234,0)</f>
        <v>0</v>
      </c>
      <c r="BH234" s="186">
        <f>IF(N234="sníž. přenesená",J234,0)</f>
        <v>0</v>
      </c>
      <c r="BI234" s="186">
        <f>IF(N234="nulová",J234,0)</f>
        <v>0</v>
      </c>
      <c r="BJ234" s="18" t="s">
        <v>82</v>
      </c>
      <c r="BK234" s="186">
        <f>ROUND(I234*H234,2)</f>
        <v>0</v>
      </c>
      <c r="BL234" s="18" t="s">
        <v>177</v>
      </c>
      <c r="BM234" s="185" t="s">
        <v>4648</v>
      </c>
    </row>
    <row r="235" spans="1:65" s="2" customFormat="1" ht="58.5" x14ac:dyDescent="0.2">
      <c r="A235" s="35"/>
      <c r="B235" s="36"/>
      <c r="C235" s="37"/>
      <c r="D235" s="187" t="s">
        <v>179</v>
      </c>
      <c r="E235" s="37"/>
      <c r="F235" s="188" t="s">
        <v>206</v>
      </c>
      <c r="G235" s="37"/>
      <c r="H235" s="37"/>
      <c r="I235" s="189"/>
      <c r="J235" s="37"/>
      <c r="K235" s="37"/>
      <c r="L235" s="40"/>
      <c r="M235" s="190"/>
      <c r="N235" s="191"/>
      <c r="O235" s="65"/>
      <c r="P235" s="65"/>
      <c r="Q235" s="65"/>
      <c r="R235" s="65"/>
      <c r="S235" s="65"/>
      <c r="T235" s="66"/>
      <c r="U235" s="35"/>
      <c r="V235" s="35"/>
      <c r="W235" s="35"/>
      <c r="X235" s="35"/>
      <c r="Y235" s="35"/>
      <c r="Z235" s="35"/>
      <c r="AA235" s="35"/>
      <c r="AB235" s="35"/>
      <c r="AC235" s="35"/>
      <c r="AD235" s="35"/>
      <c r="AE235" s="35"/>
      <c r="AT235" s="18" t="s">
        <v>179</v>
      </c>
      <c r="AU235" s="18" t="s">
        <v>84</v>
      </c>
    </row>
    <row r="236" spans="1:65" s="13" customFormat="1" x14ac:dyDescent="0.2">
      <c r="B236" s="192"/>
      <c r="C236" s="193"/>
      <c r="D236" s="187" t="s">
        <v>181</v>
      </c>
      <c r="E236" s="194" t="s">
        <v>19</v>
      </c>
      <c r="F236" s="195" t="s">
        <v>4649</v>
      </c>
      <c r="G236" s="193"/>
      <c r="H236" s="196">
        <v>53.91</v>
      </c>
      <c r="I236" s="197"/>
      <c r="J236" s="193"/>
      <c r="K236" s="193"/>
      <c r="L236" s="198"/>
      <c r="M236" s="199"/>
      <c r="N236" s="200"/>
      <c r="O236" s="200"/>
      <c r="P236" s="200"/>
      <c r="Q236" s="200"/>
      <c r="R236" s="200"/>
      <c r="S236" s="200"/>
      <c r="T236" s="201"/>
      <c r="AT236" s="202" t="s">
        <v>181</v>
      </c>
      <c r="AU236" s="202" t="s">
        <v>84</v>
      </c>
      <c r="AV236" s="13" t="s">
        <v>84</v>
      </c>
      <c r="AW236" s="13" t="s">
        <v>35</v>
      </c>
      <c r="AX236" s="13" t="s">
        <v>82</v>
      </c>
      <c r="AY236" s="202" t="s">
        <v>170</v>
      </c>
    </row>
    <row r="237" spans="1:65" s="2" customFormat="1" ht="24" x14ac:dyDescent="0.2">
      <c r="A237" s="35"/>
      <c r="B237" s="36"/>
      <c r="C237" s="174" t="s">
        <v>334</v>
      </c>
      <c r="D237" s="174" t="s">
        <v>172</v>
      </c>
      <c r="E237" s="175" t="s">
        <v>4650</v>
      </c>
      <c r="F237" s="176" t="s">
        <v>4651</v>
      </c>
      <c r="G237" s="177" t="s">
        <v>175</v>
      </c>
      <c r="H237" s="178">
        <v>915.21500000000003</v>
      </c>
      <c r="I237" s="179"/>
      <c r="J237" s="180">
        <f>ROUND(I237*H237,2)</f>
        <v>0</v>
      </c>
      <c r="K237" s="176" t="s">
        <v>176</v>
      </c>
      <c r="L237" s="40"/>
      <c r="M237" s="181" t="s">
        <v>19</v>
      </c>
      <c r="N237" s="182" t="s">
        <v>45</v>
      </c>
      <c r="O237" s="65"/>
      <c r="P237" s="183">
        <f>O237*H237</f>
        <v>0</v>
      </c>
      <c r="Q237" s="183">
        <v>0</v>
      </c>
      <c r="R237" s="183">
        <f>Q237*H237</f>
        <v>0</v>
      </c>
      <c r="S237" s="183">
        <v>0</v>
      </c>
      <c r="T237" s="184">
        <f>S237*H237</f>
        <v>0</v>
      </c>
      <c r="U237" s="35"/>
      <c r="V237" s="35"/>
      <c r="W237" s="35"/>
      <c r="X237" s="35"/>
      <c r="Y237" s="35"/>
      <c r="Z237" s="35"/>
      <c r="AA237" s="35"/>
      <c r="AB237" s="35"/>
      <c r="AC237" s="35"/>
      <c r="AD237" s="35"/>
      <c r="AE237" s="35"/>
      <c r="AR237" s="185" t="s">
        <v>177</v>
      </c>
      <c r="AT237" s="185" t="s">
        <v>172</v>
      </c>
      <c r="AU237" s="185" t="s">
        <v>84</v>
      </c>
      <c r="AY237" s="18" t="s">
        <v>170</v>
      </c>
      <c r="BE237" s="186">
        <f>IF(N237="základní",J237,0)</f>
        <v>0</v>
      </c>
      <c r="BF237" s="186">
        <f>IF(N237="snížená",J237,0)</f>
        <v>0</v>
      </c>
      <c r="BG237" s="186">
        <f>IF(N237="zákl. přenesená",J237,0)</f>
        <v>0</v>
      </c>
      <c r="BH237" s="186">
        <f>IF(N237="sníž. přenesená",J237,0)</f>
        <v>0</v>
      </c>
      <c r="BI237" s="186">
        <f>IF(N237="nulová",J237,0)</f>
        <v>0</v>
      </c>
      <c r="BJ237" s="18" t="s">
        <v>82</v>
      </c>
      <c r="BK237" s="186">
        <f>ROUND(I237*H237,2)</f>
        <v>0</v>
      </c>
      <c r="BL237" s="18" t="s">
        <v>177</v>
      </c>
      <c r="BM237" s="185" t="s">
        <v>4652</v>
      </c>
    </row>
    <row r="238" spans="1:65" s="2" customFormat="1" ht="87.75" x14ac:dyDescent="0.2">
      <c r="A238" s="35"/>
      <c r="B238" s="36"/>
      <c r="C238" s="37"/>
      <c r="D238" s="187" t="s">
        <v>179</v>
      </c>
      <c r="E238" s="37"/>
      <c r="F238" s="188" t="s">
        <v>3139</v>
      </c>
      <c r="G238" s="37"/>
      <c r="H238" s="37"/>
      <c r="I238" s="189"/>
      <c r="J238" s="37"/>
      <c r="K238" s="37"/>
      <c r="L238" s="40"/>
      <c r="M238" s="190"/>
      <c r="N238" s="191"/>
      <c r="O238" s="65"/>
      <c r="P238" s="65"/>
      <c r="Q238" s="65"/>
      <c r="R238" s="65"/>
      <c r="S238" s="65"/>
      <c r="T238" s="66"/>
      <c r="U238" s="35"/>
      <c r="V238" s="35"/>
      <c r="W238" s="35"/>
      <c r="X238" s="35"/>
      <c r="Y238" s="35"/>
      <c r="Z238" s="35"/>
      <c r="AA238" s="35"/>
      <c r="AB238" s="35"/>
      <c r="AC238" s="35"/>
      <c r="AD238" s="35"/>
      <c r="AE238" s="35"/>
      <c r="AT238" s="18" t="s">
        <v>179</v>
      </c>
      <c r="AU238" s="18" t="s">
        <v>84</v>
      </c>
    </row>
    <row r="239" spans="1:65" s="13" customFormat="1" x14ac:dyDescent="0.2">
      <c r="B239" s="192"/>
      <c r="C239" s="193"/>
      <c r="D239" s="187" t="s">
        <v>181</v>
      </c>
      <c r="E239" s="194" t="s">
        <v>19</v>
      </c>
      <c r="F239" s="195" t="s">
        <v>4649</v>
      </c>
      <c r="G239" s="193"/>
      <c r="H239" s="196">
        <v>53.91</v>
      </c>
      <c r="I239" s="197"/>
      <c r="J239" s="193"/>
      <c r="K239" s="193"/>
      <c r="L239" s="198"/>
      <c r="M239" s="199"/>
      <c r="N239" s="200"/>
      <c r="O239" s="200"/>
      <c r="P239" s="200"/>
      <c r="Q239" s="200"/>
      <c r="R239" s="200"/>
      <c r="S239" s="200"/>
      <c r="T239" s="201"/>
      <c r="AT239" s="202" t="s">
        <v>181</v>
      </c>
      <c r="AU239" s="202" t="s">
        <v>84</v>
      </c>
      <c r="AV239" s="13" t="s">
        <v>84</v>
      </c>
      <c r="AW239" s="13" t="s">
        <v>35</v>
      </c>
      <c r="AX239" s="13" t="s">
        <v>74</v>
      </c>
      <c r="AY239" s="202" t="s">
        <v>170</v>
      </c>
    </row>
    <row r="240" spans="1:65" s="13" customFormat="1" x14ac:dyDescent="0.2">
      <c r="B240" s="192"/>
      <c r="C240" s="193"/>
      <c r="D240" s="187" t="s">
        <v>181</v>
      </c>
      <c r="E240" s="194" t="s">
        <v>19</v>
      </c>
      <c r="F240" s="195" t="s">
        <v>4653</v>
      </c>
      <c r="G240" s="193"/>
      <c r="H240" s="196">
        <v>861.30499999999995</v>
      </c>
      <c r="I240" s="197"/>
      <c r="J240" s="193"/>
      <c r="K240" s="193"/>
      <c r="L240" s="198"/>
      <c r="M240" s="199"/>
      <c r="N240" s="200"/>
      <c r="O240" s="200"/>
      <c r="P240" s="200"/>
      <c r="Q240" s="200"/>
      <c r="R240" s="200"/>
      <c r="S240" s="200"/>
      <c r="T240" s="201"/>
      <c r="AT240" s="202" t="s">
        <v>181</v>
      </c>
      <c r="AU240" s="202" t="s">
        <v>84</v>
      </c>
      <c r="AV240" s="13" t="s">
        <v>84</v>
      </c>
      <c r="AW240" s="13" t="s">
        <v>35</v>
      </c>
      <c r="AX240" s="13" t="s">
        <v>74</v>
      </c>
      <c r="AY240" s="202" t="s">
        <v>170</v>
      </c>
    </row>
    <row r="241" spans="1:65" s="14" customFormat="1" x14ac:dyDescent="0.2">
      <c r="B241" s="203"/>
      <c r="C241" s="204"/>
      <c r="D241" s="187" t="s">
        <v>181</v>
      </c>
      <c r="E241" s="205" t="s">
        <v>19</v>
      </c>
      <c r="F241" s="206" t="s">
        <v>185</v>
      </c>
      <c r="G241" s="204"/>
      <c r="H241" s="207">
        <v>915.21500000000003</v>
      </c>
      <c r="I241" s="208"/>
      <c r="J241" s="204"/>
      <c r="K241" s="204"/>
      <c r="L241" s="209"/>
      <c r="M241" s="210"/>
      <c r="N241" s="211"/>
      <c r="O241" s="211"/>
      <c r="P241" s="211"/>
      <c r="Q241" s="211"/>
      <c r="R241" s="211"/>
      <c r="S241" s="211"/>
      <c r="T241" s="212"/>
      <c r="AT241" s="213" t="s">
        <v>181</v>
      </c>
      <c r="AU241" s="213" t="s">
        <v>84</v>
      </c>
      <c r="AV241" s="14" t="s">
        <v>177</v>
      </c>
      <c r="AW241" s="14" t="s">
        <v>35</v>
      </c>
      <c r="AX241" s="14" t="s">
        <v>82</v>
      </c>
      <c r="AY241" s="213" t="s">
        <v>170</v>
      </c>
    </row>
    <row r="242" spans="1:65" s="2" customFormat="1" ht="24" x14ac:dyDescent="0.2">
      <c r="A242" s="35"/>
      <c r="B242" s="36"/>
      <c r="C242" s="174" t="s">
        <v>339</v>
      </c>
      <c r="D242" s="174" t="s">
        <v>172</v>
      </c>
      <c r="E242" s="175" t="s">
        <v>223</v>
      </c>
      <c r="F242" s="176" t="s">
        <v>224</v>
      </c>
      <c r="G242" s="177" t="s">
        <v>175</v>
      </c>
      <c r="H242" s="178">
        <v>1422.72</v>
      </c>
      <c r="I242" s="179"/>
      <c r="J242" s="180">
        <f>ROUND(I242*H242,2)</f>
        <v>0</v>
      </c>
      <c r="K242" s="176" t="s">
        <v>176</v>
      </c>
      <c r="L242" s="40"/>
      <c r="M242" s="181" t="s">
        <v>19</v>
      </c>
      <c r="N242" s="182" t="s">
        <v>45</v>
      </c>
      <c r="O242" s="65"/>
      <c r="P242" s="183">
        <f>O242*H242</f>
        <v>0</v>
      </c>
      <c r="Q242" s="183">
        <v>0</v>
      </c>
      <c r="R242" s="183">
        <f>Q242*H242</f>
        <v>0</v>
      </c>
      <c r="S242" s="183">
        <v>0</v>
      </c>
      <c r="T242" s="184">
        <f>S242*H242</f>
        <v>0</v>
      </c>
      <c r="U242" s="35"/>
      <c r="V242" s="35"/>
      <c r="W242" s="35"/>
      <c r="X242" s="35"/>
      <c r="Y242" s="35"/>
      <c r="Z242" s="35"/>
      <c r="AA242" s="35"/>
      <c r="AB242" s="35"/>
      <c r="AC242" s="35"/>
      <c r="AD242" s="35"/>
      <c r="AE242" s="35"/>
      <c r="AR242" s="185" t="s">
        <v>177</v>
      </c>
      <c r="AT242" s="185" t="s">
        <v>172</v>
      </c>
      <c r="AU242" s="185" t="s">
        <v>84</v>
      </c>
      <c r="AY242" s="18" t="s">
        <v>170</v>
      </c>
      <c r="BE242" s="186">
        <f>IF(N242="základní",J242,0)</f>
        <v>0</v>
      </c>
      <c r="BF242" s="186">
        <f>IF(N242="snížená",J242,0)</f>
        <v>0</v>
      </c>
      <c r="BG242" s="186">
        <f>IF(N242="zákl. přenesená",J242,0)</f>
        <v>0</v>
      </c>
      <c r="BH242" s="186">
        <f>IF(N242="sníž. přenesená",J242,0)</f>
        <v>0</v>
      </c>
      <c r="BI242" s="186">
        <f>IF(N242="nulová",J242,0)</f>
        <v>0</v>
      </c>
      <c r="BJ242" s="18" t="s">
        <v>82</v>
      </c>
      <c r="BK242" s="186">
        <f>ROUND(I242*H242,2)</f>
        <v>0</v>
      </c>
      <c r="BL242" s="18" t="s">
        <v>177</v>
      </c>
      <c r="BM242" s="185" t="s">
        <v>4654</v>
      </c>
    </row>
    <row r="243" spans="1:65" s="2" customFormat="1" ht="97.5" x14ac:dyDescent="0.2">
      <c r="A243" s="35"/>
      <c r="B243" s="36"/>
      <c r="C243" s="37"/>
      <c r="D243" s="187" t="s">
        <v>179</v>
      </c>
      <c r="E243" s="37"/>
      <c r="F243" s="188" t="s">
        <v>226</v>
      </c>
      <c r="G243" s="37"/>
      <c r="H243" s="37"/>
      <c r="I243" s="189"/>
      <c r="J243" s="37"/>
      <c r="K243" s="37"/>
      <c r="L243" s="40"/>
      <c r="M243" s="190"/>
      <c r="N243" s="191"/>
      <c r="O243" s="65"/>
      <c r="P243" s="65"/>
      <c r="Q243" s="65"/>
      <c r="R243" s="65"/>
      <c r="S243" s="65"/>
      <c r="T243" s="66"/>
      <c r="U243" s="35"/>
      <c r="V243" s="35"/>
      <c r="W243" s="35"/>
      <c r="X243" s="35"/>
      <c r="Y243" s="35"/>
      <c r="Z243" s="35"/>
      <c r="AA243" s="35"/>
      <c r="AB243" s="35"/>
      <c r="AC243" s="35"/>
      <c r="AD243" s="35"/>
      <c r="AE243" s="35"/>
      <c r="AT243" s="18" t="s">
        <v>179</v>
      </c>
      <c r="AU243" s="18" t="s">
        <v>84</v>
      </c>
    </row>
    <row r="244" spans="1:65" s="13" customFormat="1" x14ac:dyDescent="0.2">
      <c r="B244" s="192"/>
      <c r="C244" s="193"/>
      <c r="D244" s="187" t="s">
        <v>181</v>
      </c>
      <c r="E244" s="194" t="s">
        <v>19</v>
      </c>
      <c r="F244" s="195" t="s">
        <v>4655</v>
      </c>
      <c r="G244" s="193"/>
      <c r="H244" s="196">
        <v>1422.72</v>
      </c>
      <c r="I244" s="197"/>
      <c r="J244" s="193"/>
      <c r="K244" s="193"/>
      <c r="L244" s="198"/>
      <c r="M244" s="199"/>
      <c r="N244" s="200"/>
      <c r="O244" s="200"/>
      <c r="P244" s="200"/>
      <c r="Q244" s="200"/>
      <c r="R244" s="200"/>
      <c r="S244" s="200"/>
      <c r="T244" s="201"/>
      <c r="AT244" s="202" t="s">
        <v>181</v>
      </c>
      <c r="AU244" s="202" t="s">
        <v>84</v>
      </c>
      <c r="AV244" s="13" t="s">
        <v>84</v>
      </c>
      <c r="AW244" s="13" t="s">
        <v>35</v>
      </c>
      <c r="AX244" s="13" t="s">
        <v>82</v>
      </c>
      <c r="AY244" s="202" t="s">
        <v>170</v>
      </c>
    </row>
    <row r="245" spans="1:65" s="2" customFormat="1" ht="24" x14ac:dyDescent="0.2">
      <c r="A245" s="35"/>
      <c r="B245" s="36"/>
      <c r="C245" s="174" t="s">
        <v>359</v>
      </c>
      <c r="D245" s="174" t="s">
        <v>172</v>
      </c>
      <c r="E245" s="175" t="s">
        <v>228</v>
      </c>
      <c r="F245" s="176" t="s">
        <v>229</v>
      </c>
      <c r="G245" s="177" t="s">
        <v>175</v>
      </c>
      <c r="H245" s="178">
        <v>861.30499999999995</v>
      </c>
      <c r="I245" s="179"/>
      <c r="J245" s="180">
        <f>ROUND(I245*H245,2)</f>
        <v>0</v>
      </c>
      <c r="K245" s="176" t="s">
        <v>176</v>
      </c>
      <c r="L245" s="40"/>
      <c r="M245" s="181" t="s">
        <v>19</v>
      </c>
      <c r="N245" s="182" t="s">
        <v>45</v>
      </c>
      <c r="O245" s="65"/>
      <c r="P245" s="183">
        <f>O245*H245</f>
        <v>0</v>
      </c>
      <c r="Q245" s="183">
        <v>0</v>
      </c>
      <c r="R245" s="183">
        <f>Q245*H245</f>
        <v>0</v>
      </c>
      <c r="S245" s="183">
        <v>0</v>
      </c>
      <c r="T245" s="184">
        <f>S245*H245</f>
        <v>0</v>
      </c>
      <c r="U245" s="35"/>
      <c r="V245" s="35"/>
      <c r="W245" s="35"/>
      <c r="X245" s="35"/>
      <c r="Y245" s="35"/>
      <c r="Z245" s="35"/>
      <c r="AA245" s="35"/>
      <c r="AB245" s="35"/>
      <c r="AC245" s="35"/>
      <c r="AD245" s="35"/>
      <c r="AE245" s="35"/>
      <c r="AR245" s="185" t="s">
        <v>177</v>
      </c>
      <c r="AT245" s="185" t="s">
        <v>172</v>
      </c>
      <c r="AU245" s="185" t="s">
        <v>84</v>
      </c>
      <c r="AY245" s="18" t="s">
        <v>170</v>
      </c>
      <c r="BE245" s="186">
        <f>IF(N245="základní",J245,0)</f>
        <v>0</v>
      </c>
      <c r="BF245" s="186">
        <f>IF(N245="snížená",J245,0)</f>
        <v>0</v>
      </c>
      <c r="BG245" s="186">
        <f>IF(N245="zákl. přenesená",J245,0)</f>
        <v>0</v>
      </c>
      <c r="BH245" s="186">
        <f>IF(N245="sníž. přenesená",J245,0)</f>
        <v>0</v>
      </c>
      <c r="BI245" s="186">
        <f>IF(N245="nulová",J245,0)</f>
        <v>0</v>
      </c>
      <c r="BJ245" s="18" t="s">
        <v>82</v>
      </c>
      <c r="BK245" s="186">
        <f>ROUND(I245*H245,2)</f>
        <v>0</v>
      </c>
      <c r="BL245" s="18" t="s">
        <v>177</v>
      </c>
      <c r="BM245" s="185" t="s">
        <v>4656</v>
      </c>
    </row>
    <row r="246" spans="1:65" s="2" customFormat="1" ht="126.75" x14ac:dyDescent="0.2">
      <c r="A246" s="35"/>
      <c r="B246" s="36"/>
      <c r="C246" s="37"/>
      <c r="D246" s="187" t="s">
        <v>179</v>
      </c>
      <c r="E246" s="37"/>
      <c r="F246" s="188" t="s">
        <v>231</v>
      </c>
      <c r="G246" s="37"/>
      <c r="H246" s="37"/>
      <c r="I246" s="189"/>
      <c r="J246" s="37"/>
      <c r="K246" s="37"/>
      <c r="L246" s="40"/>
      <c r="M246" s="190"/>
      <c r="N246" s="191"/>
      <c r="O246" s="65"/>
      <c r="P246" s="65"/>
      <c r="Q246" s="65"/>
      <c r="R246" s="65"/>
      <c r="S246" s="65"/>
      <c r="T246" s="66"/>
      <c r="U246" s="35"/>
      <c r="V246" s="35"/>
      <c r="W246" s="35"/>
      <c r="X246" s="35"/>
      <c r="Y246" s="35"/>
      <c r="Z246" s="35"/>
      <c r="AA246" s="35"/>
      <c r="AB246" s="35"/>
      <c r="AC246" s="35"/>
      <c r="AD246" s="35"/>
      <c r="AE246" s="35"/>
      <c r="AT246" s="18" t="s">
        <v>179</v>
      </c>
      <c r="AU246" s="18" t="s">
        <v>84</v>
      </c>
    </row>
    <row r="247" spans="1:65" s="13" customFormat="1" x14ac:dyDescent="0.2">
      <c r="B247" s="192"/>
      <c r="C247" s="193"/>
      <c r="D247" s="187" t="s">
        <v>181</v>
      </c>
      <c r="E247" s="194" t="s">
        <v>19</v>
      </c>
      <c r="F247" s="195" t="s">
        <v>4657</v>
      </c>
      <c r="G247" s="193"/>
      <c r="H247" s="196">
        <v>2.9119999999999999</v>
      </c>
      <c r="I247" s="197"/>
      <c r="J247" s="193"/>
      <c r="K247" s="193"/>
      <c r="L247" s="198"/>
      <c r="M247" s="199"/>
      <c r="N247" s="200"/>
      <c r="O247" s="200"/>
      <c r="P247" s="200"/>
      <c r="Q247" s="200"/>
      <c r="R247" s="200"/>
      <c r="S247" s="200"/>
      <c r="T247" s="201"/>
      <c r="AT247" s="202" t="s">
        <v>181</v>
      </c>
      <c r="AU247" s="202" t="s">
        <v>84</v>
      </c>
      <c r="AV247" s="13" t="s">
        <v>84</v>
      </c>
      <c r="AW247" s="13" t="s">
        <v>35</v>
      </c>
      <c r="AX247" s="13" t="s">
        <v>74</v>
      </c>
      <c r="AY247" s="202" t="s">
        <v>170</v>
      </c>
    </row>
    <row r="248" spans="1:65" s="13" customFormat="1" x14ac:dyDescent="0.2">
      <c r="B248" s="192"/>
      <c r="C248" s="193"/>
      <c r="D248" s="187" t="s">
        <v>181</v>
      </c>
      <c r="E248" s="194" t="s">
        <v>19</v>
      </c>
      <c r="F248" s="195" t="s">
        <v>4658</v>
      </c>
      <c r="G248" s="193"/>
      <c r="H248" s="196">
        <v>6.3109999999999999</v>
      </c>
      <c r="I248" s="197"/>
      <c r="J248" s="193"/>
      <c r="K248" s="193"/>
      <c r="L248" s="198"/>
      <c r="M248" s="199"/>
      <c r="N248" s="200"/>
      <c r="O248" s="200"/>
      <c r="P248" s="200"/>
      <c r="Q248" s="200"/>
      <c r="R248" s="200"/>
      <c r="S248" s="200"/>
      <c r="T248" s="201"/>
      <c r="AT248" s="202" t="s">
        <v>181</v>
      </c>
      <c r="AU248" s="202" t="s">
        <v>84</v>
      </c>
      <c r="AV248" s="13" t="s">
        <v>84</v>
      </c>
      <c r="AW248" s="13" t="s">
        <v>35</v>
      </c>
      <c r="AX248" s="13" t="s">
        <v>74</v>
      </c>
      <c r="AY248" s="202" t="s">
        <v>170</v>
      </c>
    </row>
    <row r="249" spans="1:65" s="13" customFormat="1" ht="22.5" x14ac:dyDescent="0.2">
      <c r="B249" s="192"/>
      <c r="C249" s="193"/>
      <c r="D249" s="187" t="s">
        <v>181</v>
      </c>
      <c r="E249" s="194" t="s">
        <v>19</v>
      </c>
      <c r="F249" s="195" t="s">
        <v>4659</v>
      </c>
      <c r="G249" s="193"/>
      <c r="H249" s="196">
        <v>11.419</v>
      </c>
      <c r="I249" s="197"/>
      <c r="J249" s="193"/>
      <c r="K249" s="193"/>
      <c r="L249" s="198"/>
      <c r="M249" s="199"/>
      <c r="N249" s="200"/>
      <c r="O249" s="200"/>
      <c r="P249" s="200"/>
      <c r="Q249" s="200"/>
      <c r="R249" s="200"/>
      <c r="S249" s="200"/>
      <c r="T249" s="201"/>
      <c r="AT249" s="202" t="s">
        <v>181</v>
      </c>
      <c r="AU249" s="202" t="s">
        <v>84</v>
      </c>
      <c r="AV249" s="13" t="s">
        <v>84</v>
      </c>
      <c r="AW249" s="13" t="s">
        <v>35</v>
      </c>
      <c r="AX249" s="13" t="s">
        <v>74</v>
      </c>
      <c r="AY249" s="202" t="s">
        <v>170</v>
      </c>
    </row>
    <row r="250" spans="1:65" s="13" customFormat="1" x14ac:dyDescent="0.2">
      <c r="B250" s="192"/>
      <c r="C250" s="193"/>
      <c r="D250" s="187" t="s">
        <v>181</v>
      </c>
      <c r="E250" s="194" t="s">
        <v>19</v>
      </c>
      <c r="F250" s="195" t="s">
        <v>4660</v>
      </c>
      <c r="G250" s="193"/>
      <c r="H250" s="196">
        <v>3.4729999999999999</v>
      </c>
      <c r="I250" s="197"/>
      <c r="J250" s="193"/>
      <c r="K250" s="193"/>
      <c r="L250" s="198"/>
      <c r="M250" s="199"/>
      <c r="N250" s="200"/>
      <c r="O250" s="200"/>
      <c r="P250" s="200"/>
      <c r="Q250" s="200"/>
      <c r="R250" s="200"/>
      <c r="S250" s="200"/>
      <c r="T250" s="201"/>
      <c r="AT250" s="202" t="s">
        <v>181</v>
      </c>
      <c r="AU250" s="202" t="s">
        <v>84</v>
      </c>
      <c r="AV250" s="13" t="s">
        <v>84</v>
      </c>
      <c r="AW250" s="13" t="s">
        <v>35</v>
      </c>
      <c r="AX250" s="13" t="s">
        <v>74</v>
      </c>
      <c r="AY250" s="202" t="s">
        <v>170</v>
      </c>
    </row>
    <row r="251" spans="1:65" s="13" customFormat="1" x14ac:dyDescent="0.2">
      <c r="B251" s="192"/>
      <c r="C251" s="193"/>
      <c r="D251" s="187" t="s">
        <v>181</v>
      </c>
      <c r="E251" s="194" t="s">
        <v>19</v>
      </c>
      <c r="F251" s="195" t="s">
        <v>4661</v>
      </c>
      <c r="G251" s="193"/>
      <c r="H251" s="196">
        <v>4.915</v>
      </c>
      <c r="I251" s="197"/>
      <c r="J251" s="193"/>
      <c r="K251" s="193"/>
      <c r="L251" s="198"/>
      <c r="M251" s="199"/>
      <c r="N251" s="200"/>
      <c r="O251" s="200"/>
      <c r="P251" s="200"/>
      <c r="Q251" s="200"/>
      <c r="R251" s="200"/>
      <c r="S251" s="200"/>
      <c r="T251" s="201"/>
      <c r="AT251" s="202" t="s">
        <v>181</v>
      </c>
      <c r="AU251" s="202" t="s">
        <v>84</v>
      </c>
      <c r="AV251" s="13" t="s">
        <v>84</v>
      </c>
      <c r="AW251" s="13" t="s">
        <v>35</v>
      </c>
      <c r="AX251" s="13" t="s">
        <v>74</v>
      </c>
      <c r="AY251" s="202" t="s">
        <v>170</v>
      </c>
    </row>
    <row r="252" spans="1:65" s="13" customFormat="1" x14ac:dyDescent="0.2">
      <c r="B252" s="192"/>
      <c r="C252" s="193"/>
      <c r="D252" s="187" t="s">
        <v>181</v>
      </c>
      <c r="E252" s="194" t="s">
        <v>19</v>
      </c>
      <c r="F252" s="195" t="s">
        <v>4662</v>
      </c>
      <c r="G252" s="193"/>
      <c r="H252" s="196">
        <v>1.425</v>
      </c>
      <c r="I252" s="197"/>
      <c r="J252" s="193"/>
      <c r="K252" s="193"/>
      <c r="L252" s="198"/>
      <c r="M252" s="199"/>
      <c r="N252" s="200"/>
      <c r="O252" s="200"/>
      <c r="P252" s="200"/>
      <c r="Q252" s="200"/>
      <c r="R252" s="200"/>
      <c r="S252" s="200"/>
      <c r="T252" s="201"/>
      <c r="AT252" s="202" t="s">
        <v>181</v>
      </c>
      <c r="AU252" s="202" t="s">
        <v>84</v>
      </c>
      <c r="AV252" s="13" t="s">
        <v>84</v>
      </c>
      <c r="AW252" s="13" t="s">
        <v>35</v>
      </c>
      <c r="AX252" s="13" t="s">
        <v>74</v>
      </c>
      <c r="AY252" s="202" t="s">
        <v>170</v>
      </c>
    </row>
    <row r="253" spans="1:65" s="13" customFormat="1" x14ac:dyDescent="0.2">
      <c r="B253" s="192"/>
      <c r="C253" s="193"/>
      <c r="D253" s="187" t="s">
        <v>181</v>
      </c>
      <c r="E253" s="194" t="s">
        <v>19</v>
      </c>
      <c r="F253" s="195" t="s">
        <v>4663</v>
      </c>
      <c r="G253" s="193"/>
      <c r="H253" s="196">
        <v>2.0760000000000001</v>
      </c>
      <c r="I253" s="197"/>
      <c r="J253" s="193"/>
      <c r="K253" s="193"/>
      <c r="L253" s="198"/>
      <c r="M253" s="199"/>
      <c r="N253" s="200"/>
      <c r="O253" s="200"/>
      <c r="P253" s="200"/>
      <c r="Q253" s="200"/>
      <c r="R253" s="200"/>
      <c r="S253" s="200"/>
      <c r="T253" s="201"/>
      <c r="AT253" s="202" t="s">
        <v>181</v>
      </c>
      <c r="AU253" s="202" t="s">
        <v>84</v>
      </c>
      <c r="AV253" s="13" t="s">
        <v>84</v>
      </c>
      <c r="AW253" s="13" t="s">
        <v>35</v>
      </c>
      <c r="AX253" s="13" t="s">
        <v>74</v>
      </c>
      <c r="AY253" s="202" t="s">
        <v>170</v>
      </c>
    </row>
    <row r="254" spans="1:65" s="13" customFormat="1" x14ac:dyDescent="0.2">
      <c r="B254" s="192"/>
      <c r="C254" s="193"/>
      <c r="D254" s="187" t="s">
        <v>181</v>
      </c>
      <c r="E254" s="194" t="s">
        <v>19</v>
      </c>
      <c r="F254" s="195" t="s">
        <v>4664</v>
      </c>
      <c r="G254" s="193"/>
      <c r="H254" s="196">
        <v>5.53</v>
      </c>
      <c r="I254" s="197"/>
      <c r="J254" s="193"/>
      <c r="K254" s="193"/>
      <c r="L254" s="198"/>
      <c r="M254" s="199"/>
      <c r="N254" s="200"/>
      <c r="O254" s="200"/>
      <c r="P254" s="200"/>
      <c r="Q254" s="200"/>
      <c r="R254" s="200"/>
      <c r="S254" s="200"/>
      <c r="T254" s="201"/>
      <c r="AT254" s="202" t="s">
        <v>181</v>
      </c>
      <c r="AU254" s="202" t="s">
        <v>84</v>
      </c>
      <c r="AV254" s="13" t="s">
        <v>84</v>
      </c>
      <c r="AW254" s="13" t="s">
        <v>35</v>
      </c>
      <c r="AX254" s="13" t="s">
        <v>74</v>
      </c>
      <c r="AY254" s="202" t="s">
        <v>170</v>
      </c>
    </row>
    <row r="255" spans="1:65" s="13" customFormat="1" x14ac:dyDescent="0.2">
      <c r="B255" s="192"/>
      <c r="C255" s="193"/>
      <c r="D255" s="187" t="s">
        <v>181</v>
      </c>
      <c r="E255" s="194" t="s">
        <v>19</v>
      </c>
      <c r="F255" s="195" t="s">
        <v>4665</v>
      </c>
      <c r="G255" s="193"/>
      <c r="H255" s="196">
        <v>1.2370000000000001</v>
      </c>
      <c r="I255" s="197"/>
      <c r="J255" s="193"/>
      <c r="K255" s="193"/>
      <c r="L255" s="198"/>
      <c r="M255" s="199"/>
      <c r="N255" s="200"/>
      <c r="O255" s="200"/>
      <c r="P255" s="200"/>
      <c r="Q255" s="200"/>
      <c r="R255" s="200"/>
      <c r="S255" s="200"/>
      <c r="T255" s="201"/>
      <c r="AT255" s="202" t="s">
        <v>181</v>
      </c>
      <c r="AU255" s="202" t="s">
        <v>84</v>
      </c>
      <c r="AV255" s="13" t="s">
        <v>84</v>
      </c>
      <c r="AW255" s="13" t="s">
        <v>35</v>
      </c>
      <c r="AX255" s="13" t="s">
        <v>74</v>
      </c>
      <c r="AY255" s="202" t="s">
        <v>170</v>
      </c>
    </row>
    <row r="256" spans="1:65" s="13" customFormat="1" x14ac:dyDescent="0.2">
      <c r="B256" s="192"/>
      <c r="C256" s="193"/>
      <c r="D256" s="187" t="s">
        <v>181</v>
      </c>
      <c r="E256" s="194" t="s">
        <v>19</v>
      </c>
      <c r="F256" s="195" t="s">
        <v>4666</v>
      </c>
      <c r="G256" s="193"/>
      <c r="H256" s="196">
        <v>6.5350000000000001</v>
      </c>
      <c r="I256" s="197"/>
      <c r="J256" s="193"/>
      <c r="K256" s="193"/>
      <c r="L256" s="198"/>
      <c r="M256" s="199"/>
      <c r="N256" s="200"/>
      <c r="O256" s="200"/>
      <c r="P256" s="200"/>
      <c r="Q256" s="200"/>
      <c r="R256" s="200"/>
      <c r="S256" s="200"/>
      <c r="T256" s="201"/>
      <c r="AT256" s="202" t="s">
        <v>181</v>
      </c>
      <c r="AU256" s="202" t="s">
        <v>84</v>
      </c>
      <c r="AV256" s="13" t="s">
        <v>84</v>
      </c>
      <c r="AW256" s="13" t="s">
        <v>35</v>
      </c>
      <c r="AX256" s="13" t="s">
        <v>74</v>
      </c>
      <c r="AY256" s="202" t="s">
        <v>170</v>
      </c>
    </row>
    <row r="257" spans="2:51" s="13" customFormat="1" x14ac:dyDescent="0.2">
      <c r="B257" s="192"/>
      <c r="C257" s="193"/>
      <c r="D257" s="187" t="s">
        <v>181</v>
      </c>
      <c r="E257" s="194" t="s">
        <v>19</v>
      </c>
      <c r="F257" s="195" t="s">
        <v>4667</v>
      </c>
      <c r="G257" s="193"/>
      <c r="H257" s="196">
        <v>4.2169999999999996</v>
      </c>
      <c r="I257" s="197"/>
      <c r="J257" s="193"/>
      <c r="K257" s="193"/>
      <c r="L257" s="198"/>
      <c r="M257" s="199"/>
      <c r="N257" s="200"/>
      <c r="O257" s="200"/>
      <c r="P257" s="200"/>
      <c r="Q257" s="200"/>
      <c r="R257" s="200"/>
      <c r="S257" s="200"/>
      <c r="T257" s="201"/>
      <c r="AT257" s="202" t="s">
        <v>181</v>
      </c>
      <c r="AU257" s="202" t="s">
        <v>84</v>
      </c>
      <c r="AV257" s="13" t="s">
        <v>84</v>
      </c>
      <c r="AW257" s="13" t="s">
        <v>35</v>
      </c>
      <c r="AX257" s="13" t="s">
        <v>74</v>
      </c>
      <c r="AY257" s="202" t="s">
        <v>170</v>
      </c>
    </row>
    <row r="258" spans="2:51" s="13" customFormat="1" ht="22.5" x14ac:dyDescent="0.2">
      <c r="B258" s="192"/>
      <c r="C258" s="193"/>
      <c r="D258" s="187" t="s">
        <v>181</v>
      </c>
      <c r="E258" s="194" t="s">
        <v>19</v>
      </c>
      <c r="F258" s="195" t="s">
        <v>4668</v>
      </c>
      <c r="G258" s="193"/>
      <c r="H258" s="196">
        <v>1.472</v>
      </c>
      <c r="I258" s="197"/>
      <c r="J258" s="193"/>
      <c r="K258" s="193"/>
      <c r="L258" s="198"/>
      <c r="M258" s="199"/>
      <c r="N258" s="200"/>
      <c r="O258" s="200"/>
      <c r="P258" s="200"/>
      <c r="Q258" s="200"/>
      <c r="R258" s="200"/>
      <c r="S258" s="200"/>
      <c r="T258" s="201"/>
      <c r="AT258" s="202" t="s">
        <v>181</v>
      </c>
      <c r="AU258" s="202" t="s">
        <v>84</v>
      </c>
      <c r="AV258" s="13" t="s">
        <v>84</v>
      </c>
      <c r="AW258" s="13" t="s">
        <v>35</v>
      </c>
      <c r="AX258" s="13" t="s">
        <v>74</v>
      </c>
      <c r="AY258" s="202" t="s">
        <v>170</v>
      </c>
    </row>
    <row r="259" spans="2:51" s="13" customFormat="1" x14ac:dyDescent="0.2">
      <c r="B259" s="192"/>
      <c r="C259" s="193"/>
      <c r="D259" s="187" t="s">
        <v>181</v>
      </c>
      <c r="E259" s="194" t="s">
        <v>19</v>
      </c>
      <c r="F259" s="195" t="s">
        <v>4669</v>
      </c>
      <c r="G259" s="193"/>
      <c r="H259" s="196">
        <v>4.8319999999999999</v>
      </c>
      <c r="I259" s="197"/>
      <c r="J259" s="193"/>
      <c r="K259" s="193"/>
      <c r="L259" s="198"/>
      <c r="M259" s="199"/>
      <c r="N259" s="200"/>
      <c r="O259" s="200"/>
      <c r="P259" s="200"/>
      <c r="Q259" s="200"/>
      <c r="R259" s="200"/>
      <c r="S259" s="200"/>
      <c r="T259" s="201"/>
      <c r="AT259" s="202" t="s">
        <v>181</v>
      </c>
      <c r="AU259" s="202" t="s">
        <v>84</v>
      </c>
      <c r="AV259" s="13" t="s">
        <v>84</v>
      </c>
      <c r="AW259" s="13" t="s">
        <v>35</v>
      </c>
      <c r="AX259" s="13" t="s">
        <v>74</v>
      </c>
      <c r="AY259" s="202" t="s">
        <v>170</v>
      </c>
    </row>
    <row r="260" spans="2:51" s="13" customFormat="1" ht="22.5" x14ac:dyDescent="0.2">
      <c r="B260" s="192"/>
      <c r="C260" s="193"/>
      <c r="D260" s="187" t="s">
        <v>181</v>
      </c>
      <c r="E260" s="194" t="s">
        <v>19</v>
      </c>
      <c r="F260" s="195" t="s">
        <v>4670</v>
      </c>
      <c r="G260" s="193"/>
      <c r="H260" s="196">
        <v>-0.35499999999999998</v>
      </c>
      <c r="I260" s="197"/>
      <c r="J260" s="193"/>
      <c r="K260" s="193"/>
      <c r="L260" s="198"/>
      <c r="M260" s="199"/>
      <c r="N260" s="200"/>
      <c r="O260" s="200"/>
      <c r="P260" s="200"/>
      <c r="Q260" s="200"/>
      <c r="R260" s="200"/>
      <c r="S260" s="200"/>
      <c r="T260" s="201"/>
      <c r="AT260" s="202" t="s">
        <v>181</v>
      </c>
      <c r="AU260" s="202" t="s">
        <v>84</v>
      </c>
      <c r="AV260" s="13" t="s">
        <v>84</v>
      </c>
      <c r="AW260" s="13" t="s">
        <v>35</v>
      </c>
      <c r="AX260" s="13" t="s">
        <v>74</v>
      </c>
      <c r="AY260" s="202" t="s">
        <v>170</v>
      </c>
    </row>
    <row r="261" spans="2:51" s="13" customFormat="1" x14ac:dyDescent="0.2">
      <c r="B261" s="192"/>
      <c r="C261" s="193"/>
      <c r="D261" s="187" t="s">
        <v>181</v>
      </c>
      <c r="E261" s="194" t="s">
        <v>19</v>
      </c>
      <c r="F261" s="195" t="s">
        <v>4671</v>
      </c>
      <c r="G261" s="193"/>
      <c r="H261" s="196">
        <v>3.86</v>
      </c>
      <c r="I261" s="197"/>
      <c r="J261" s="193"/>
      <c r="K261" s="193"/>
      <c r="L261" s="198"/>
      <c r="M261" s="199"/>
      <c r="N261" s="200"/>
      <c r="O261" s="200"/>
      <c r="P261" s="200"/>
      <c r="Q261" s="200"/>
      <c r="R261" s="200"/>
      <c r="S261" s="200"/>
      <c r="T261" s="201"/>
      <c r="AT261" s="202" t="s">
        <v>181</v>
      </c>
      <c r="AU261" s="202" t="s">
        <v>84</v>
      </c>
      <c r="AV261" s="13" t="s">
        <v>84</v>
      </c>
      <c r="AW261" s="13" t="s">
        <v>35</v>
      </c>
      <c r="AX261" s="13" t="s">
        <v>74</v>
      </c>
      <c r="AY261" s="202" t="s">
        <v>170</v>
      </c>
    </row>
    <row r="262" spans="2:51" s="13" customFormat="1" ht="22.5" x14ac:dyDescent="0.2">
      <c r="B262" s="192"/>
      <c r="C262" s="193"/>
      <c r="D262" s="187" t="s">
        <v>181</v>
      </c>
      <c r="E262" s="194" t="s">
        <v>19</v>
      </c>
      <c r="F262" s="195" t="s">
        <v>4672</v>
      </c>
      <c r="G262" s="193"/>
      <c r="H262" s="196">
        <v>11.093999999999999</v>
      </c>
      <c r="I262" s="197"/>
      <c r="J262" s="193"/>
      <c r="K262" s="193"/>
      <c r="L262" s="198"/>
      <c r="M262" s="199"/>
      <c r="N262" s="200"/>
      <c r="O262" s="200"/>
      <c r="P262" s="200"/>
      <c r="Q262" s="200"/>
      <c r="R262" s="200"/>
      <c r="S262" s="200"/>
      <c r="T262" s="201"/>
      <c r="AT262" s="202" t="s">
        <v>181</v>
      </c>
      <c r="AU262" s="202" t="s">
        <v>84</v>
      </c>
      <c r="AV262" s="13" t="s">
        <v>84</v>
      </c>
      <c r="AW262" s="13" t="s">
        <v>35</v>
      </c>
      <c r="AX262" s="13" t="s">
        <v>74</v>
      </c>
      <c r="AY262" s="202" t="s">
        <v>170</v>
      </c>
    </row>
    <row r="263" spans="2:51" s="13" customFormat="1" x14ac:dyDescent="0.2">
      <c r="B263" s="192"/>
      <c r="C263" s="193"/>
      <c r="D263" s="187" t="s">
        <v>181</v>
      </c>
      <c r="E263" s="194" t="s">
        <v>19</v>
      </c>
      <c r="F263" s="195" t="s">
        <v>4673</v>
      </c>
      <c r="G263" s="193"/>
      <c r="H263" s="196">
        <v>7.6239999999999997</v>
      </c>
      <c r="I263" s="197"/>
      <c r="J263" s="193"/>
      <c r="K263" s="193"/>
      <c r="L263" s="198"/>
      <c r="M263" s="199"/>
      <c r="N263" s="200"/>
      <c r="O263" s="200"/>
      <c r="P263" s="200"/>
      <c r="Q263" s="200"/>
      <c r="R263" s="200"/>
      <c r="S263" s="200"/>
      <c r="T263" s="201"/>
      <c r="AT263" s="202" t="s">
        <v>181</v>
      </c>
      <c r="AU263" s="202" t="s">
        <v>84</v>
      </c>
      <c r="AV263" s="13" t="s">
        <v>84</v>
      </c>
      <c r="AW263" s="13" t="s">
        <v>35</v>
      </c>
      <c r="AX263" s="13" t="s">
        <v>74</v>
      </c>
      <c r="AY263" s="202" t="s">
        <v>170</v>
      </c>
    </row>
    <row r="264" spans="2:51" s="13" customFormat="1" x14ac:dyDescent="0.2">
      <c r="B264" s="192"/>
      <c r="C264" s="193"/>
      <c r="D264" s="187" t="s">
        <v>181</v>
      </c>
      <c r="E264" s="194" t="s">
        <v>19</v>
      </c>
      <c r="F264" s="195" t="s">
        <v>4674</v>
      </c>
      <c r="G264" s="193"/>
      <c r="H264" s="196">
        <v>332</v>
      </c>
      <c r="I264" s="197"/>
      <c r="J264" s="193"/>
      <c r="K264" s="193"/>
      <c r="L264" s="198"/>
      <c r="M264" s="199"/>
      <c r="N264" s="200"/>
      <c r="O264" s="200"/>
      <c r="P264" s="200"/>
      <c r="Q264" s="200"/>
      <c r="R264" s="200"/>
      <c r="S264" s="200"/>
      <c r="T264" s="201"/>
      <c r="AT264" s="202" t="s">
        <v>181</v>
      </c>
      <c r="AU264" s="202" t="s">
        <v>84</v>
      </c>
      <c r="AV264" s="13" t="s">
        <v>84</v>
      </c>
      <c r="AW264" s="13" t="s">
        <v>35</v>
      </c>
      <c r="AX264" s="13" t="s">
        <v>74</v>
      </c>
      <c r="AY264" s="202" t="s">
        <v>170</v>
      </c>
    </row>
    <row r="265" spans="2:51" s="13" customFormat="1" x14ac:dyDescent="0.2">
      <c r="B265" s="192"/>
      <c r="C265" s="193"/>
      <c r="D265" s="187" t="s">
        <v>181</v>
      </c>
      <c r="E265" s="194" t="s">
        <v>19</v>
      </c>
      <c r="F265" s="195" t="s">
        <v>4675</v>
      </c>
      <c r="G265" s="193"/>
      <c r="H265" s="196">
        <v>16.172999999999998</v>
      </c>
      <c r="I265" s="197"/>
      <c r="J265" s="193"/>
      <c r="K265" s="193"/>
      <c r="L265" s="198"/>
      <c r="M265" s="199"/>
      <c r="N265" s="200"/>
      <c r="O265" s="200"/>
      <c r="P265" s="200"/>
      <c r="Q265" s="200"/>
      <c r="R265" s="200"/>
      <c r="S265" s="200"/>
      <c r="T265" s="201"/>
      <c r="AT265" s="202" t="s">
        <v>181</v>
      </c>
      <c r="AU265" s="202" t="s">
        <v>84</v>
      </c>
      <c r="AV265" s="13" t="s">
        <v>84</v>
      </c>
      <c r="AW265" s="13" t="s">
        <v>35</v>
      </c>
      <c r="AX265" s="13" t="s">
        <v>74</v>
      </c>
      <c r="AY265" s="202" t="s">
        <v>170</v>
      </c>
    </row>
    <row r="266" spans="2:51" s="13" customFormat="1" x14ac:dyDescent="0.2">
      <c r="B266" s="192"/>
      <c r="C266" s="193"/>
      <c r="D266" s="187" t="s">
        <v>181</v>
      </c>
      <c r="E266" s="194" t="s">
        <v>19</v>
      </c>
      <c r="F266" s="195" t="s">
        <v>4676</v>
      </c>
      <c r="G266" s="193"/>
      <c r="H266" s="196">
        <v>8.7989999999999995</v>
      </c>
      <c r="I266" s="197"/>
      <c r="J266" s="193"/>
      <c r="K266" s="193"/>
      <c r="L266" s="198"/>
      <c r="M266" s="199"/>
      <c r="N266" s="200"/>
      <c r="O266" s="200"/>
      <c r="P266" s="200"/>
      <c r="Q266" s="200"/>
      <c r="R266" s="200"/>
      <c r="S266" s="200"/>
      <c r="T266" s="201"/>
      <c r="AT266" s="202" t="s">
        <v>181</v>
      </c>
      <c r="AU266" s="202" t="s">
        <v>84</v>
      </c>
      <c r="AV266" s="13" t="s">
        <v>84</v>
      </c>
      <c r="AW266" s="13" t="s">
        <v>35</v>
      </c>
      <c r="AX266" s="13" t="s">
        <v>74</v>
      </c>
      <c r="AY266" s="202" t="s">
        <v>170</v>
      </c>
    </row>
    <row r="267" spans="2:51" s="13" customFormat="1" ht="22.5" x14ac:dyDescent="0.2">
      <c r="B267" s="192"/>
      <c r="C267" s="193"/>
      <c r="D267" s="187" t="s">
        <v>181</v>
      </c>
      <c r="E267" s="194" t="s">
        <v>19</v>
      </c>
      <c r="F267" s="195" t="s">
        <v>4677</v>
      </c>
      <c r="G267" s="193"/>
      <c r="H267" s="196">
        <v>10.125</v>
      </c>
      <c r="I267" s="197"/>
      <c r="J267" s="193"/>
      <c r="K267" s="193"/>
      <c r="L267" s="198"/>
      <c r="M267" s="199"/>
      <c r="N267" s="200"/>
      <c r="O267" s="200"/>
      <c r="P267" s="200"/>
      <c r="Q267" s="200"/>
      <c r="R267" s="200"/>
      <c r="S267" s="200"/>
      <c r="T267" s="201"/>
      <c r="AT267" s="202" t="s">
        <v>181</v>
      </c>
      <c r="AU267" s="202" t="s">
        <v>84</v>
      </c>
      <c r="AV267" s="13" t="s">
        <v>84</v>
      </c>
      <c r="AW267" s="13" t="s">
        <v>35</v>
      </c>
      <c r="AX267" s="13" t="s">
        <v>74</v>
      </c>
      <c r="AY267" s="202" t="s">
        <v>170</v>
      </c>
    </row>
    <row r="268" spans="2:51" s="13" customFormat="1" ht="22.5" x14ac:dyDescent="0.2">
      <c r="B268" s="192"/>
      <c r="C268" s="193"/>
      <c r="D268" s="187" t="s">
        <v>181</v>
      </c>
      <c r="E268" s="194" t="s">
        <v>19</v>
      </c>
      <c r="F268" s="195" t="s">
        <v>4678</v>
      </c>
      <c r="G268" s="193"/>
      <c r="H268" s="196">
        <v>10.667</v>
      </c>
      <c r="I268" s="197"/>
      <c r="J268" s="193"/>
      <c r="K268" s="193"/>
      <c r="L268" s="198"/>
      <c r="M268" s="199"/>
      <c r="N268" s="200"/>
      <c r="O268" s="200"/>
      <c r="P268" s="200"/>
      <c r="Q268" s="200"/>
      <c r="R268" s="200"/>
      <c r="S268" s="200"/>
      <c r="T268" s="201"/>
      <c r="AT268" s="202" t="s">
        <v>181</v>
      </c>
      <c r="AU268" s="202" t="s">
        <v>84</v>
      </c>
      <c r="AV268" s="13" t="s">
        <v>84</v>
      </c>
      <c r="AW268" s="13" t="s">
        <v>35</v>
      </c>
      <c r="AX268" s="13" t="s">
        <v>74</v>
      </c>
      <c r="AY268" s="202" t="s">
        <v>170</v>
      </c>
    </row>
    <row r="269" spans="2:51" s="13" customFormat="1" x14ac:dyDescent="0.2">
      <c r="B269" s="192"/>
      <c r="C269" s="193"/>
      <c r="D269" s="187" t="s">
        <v>181</v>
      </c>
      <c r="E269" s="194" t="s">
        <v>19</v>
      </c>
      <c r="F269" s="195" t="s">
        <v>4679</v>
      </c>
      <c r="G269" s="193"/>
      <c r="H269" s="196">
        <v>211.63499999999999</v>
      </c>
      <c r="I269" s="197"/>
      <c r="J269" s="193"/>
      <c r="K269" s="193"/>
      <c r="L269" s="198"/>
      <c r="M269" s="199"/>
      <c r="N269" s="200"/>
      <c r="O269" s="200"/>
      <c r="P269" s="200"/>
      <c r="Q269" s="200"/>
      <c r="R269" s="200"/>
      <c r="S269" s="200"/>
      <c r="T269" s="201"/>
      <c r="AT269" s="202" t="s">
        <v>181</v>
      </c>
      <c r="AU269" s="202" t="s">
        <v>84</v>
      </c>
      <c r="AV269" s="13" t="s">
        <v>84</v>
      </c>
      <c r="AW269" s="13" t="s">
        <v>35</v>
      </c>
      <c r="AX269" s="13" t="s">
        <v>74</v>
      </c>
      <c r="AY269" s="202" t="s">
        <v>170</v>
      </c>
    </row>
    <row r="270" spans="2:51" s="13" customFormat="1" x14ac:dyDescent="0.2">
      <c r="B270" s="192"/>
      <c r="C270" s="193"/>
      <c r="D270" s="187" t="s">
        <v>181</v>
      </c>
      <c r="E270" s="194" t="s">
        <v>19</v>
      </c>
      <c r="F270" s="195" t="s">
        <v>4680</v>
      </c>
      <c r="G270" s="193"/>
      <c r="H270" s="196">
        <v>0.26200000000000001</v>
      </c>
      <c r="I270" s="197"/>
      <c r="J270" s="193"/>
      <c r="K270" s="193"/>
      <c r="L270" s="198"/>
      <c r="M270" s="199"/>
      <c r="N270" s="200"/>
      <c r="O270" s="200"/>
      <c r="P270" s="200"/>
      <c r="Q270" s="200"/>
      <c r="R270" s="200"/>
      <c r="S270" s="200"/>
      <c r="T270" s="201"/>
      <c r="AT270" s="202" t="s">
        <v>181</v>
      </c>
      <c r="AU270" s="202" t="s">
        <v>84</v>
      </c>
      <c r="AV270" s="13" t="s">
        <v>84</v>
      </c>
      <c r="AW270" s="13" t="s">
        <v>35</v>
      </c>
      <c r="AX270" s="13" t="s">
        <v>74</v>
      </c>
      <c r="AY270" s="202" t="s">
        <v>170</v>
      </c>
    </row>
    <row r="271" spans="2:51" s="13" customFormat="1" x14ac:dyDescent="0.2">
      <c r="B271" s="192"/>
      <c r="C271" s="193"/>
      <c r="D271" s="187" t="s">
        <v>181</v>
      </c>
      <c r="E271" s="194" t="s">
        <v>19</v>
      </c>
      <c r="F271" s="195" t="s">
        <v>4681</v>
      </c>
      <c r="G271" s="193"/>
      <c r="H271" s="196">
        <v>7.0090000000000003</v>
      </c>
      <c r="I271" s="197"/>
      <c r="J271" s="193"/>
      <c r="K271" s="193"/>
      <c r="L271" s="198"/>
      <c r="M271" s="199"/>
      <c r="N271" s="200"/>
      <c r="O271" s="200"/>
      <c r="P271" s="200"/>
      <c r="Q271" s="200"/>
      <c r="R271" s="200"/>
      <c r="S271" s="200"/>
      <c r="T271" s="201"/>
      <c r="AT271" s="202" t="s">
        <v>181</v>
      </c>
      <c r="AU271" s="202" t="s">
        <v>84</v>
      </c>
      <c r="AV271" s="13" t="s">
        <v>84</v>
      </c>
      <c r="AW271" s="13" t="s">
        <v>35</v>
      </c>
      <c r="AX271" s="13" t="s">
        <v>74</v>
      </c>
      <c r="AY271" s="202" t="s">
        <v>170</v>
      </c>
    </row>
    <row r="272" spans="2:51" s="13" customFormat="1" ht="22.5" x14ac:dyDescent="0.2">
      <c r="B272" s="192"/>
      <c r="C272" s="193"/>
      <c r="D272" s="187" t="s">
        <v>181</v>
      </c>
      <c r="E272" s="194" t="s">
        <v>19</v>
      </c>
      <c r="F272" s="195" t="s">
        <v>4682</v>
      </c>
      <c r="G272" s="193"/>
      <c r="H272" s="196">
        <v>13.404</v>
      </c>
      <c r="I272" s="197"/>
      <c r="J272" s="193"/>
      <c r="K272" s="193"/>
      <c r="L272" s="198"/>
      <c r="M272" s="199"/>
      <c r="N272" s="200"/>
      <c r="O272" s="200"/>
      <c r="P272" s="200"/>
      <c r="Q272" s="200"/>
      <c r="R272" s="200"/>
      <c r="S272" s="200"/>
      <c r="T272" s="201"/>
      <c r="AT272" s="202" t="s">
        <v>181</v>
      </c>
      <c r="AU272" s="202" t="s">
        <v>84</v>
      </c>
      <c r="AV272" s="13" t="s">
        <v>84</v>
      </c>
      <c r="AW272" s="13" t="s">
        <v>35</v>
      </c>
      <c r="AX272" s="13" t="s">
        <v>74</v>
      </c>
      <c r="AY272" s="202" t="s">
        <v>170</v>
      </c>
    </row>
    <row r="273" spans="2:51" s="13" customFormat="1" x14ac:dyDescent="0.2">
      <c r="B273" s="192"/>
      <c r="C273" s="193"/>
      <c r="D273" s="187" t="s">
        <v>181</v>
      </c>
      <c r="E273" s="194" t="s">
        <v>19</v>
      </c>
      <c r="F273" s="195" t="s">
        <v>4683</v>
      </c>
      <c r="G273" s="193"/>
      <c r="H273" s="196">
        <v>6.3109999999999999</v>
      </c>
      <c r="I273" s="197"/>
      <c r="J273" s="193"/>
      <c r="K273" s="193"/>
      <c r="L273" s="198"/>
      <c r="M273" s="199"/>
      <c r="N273" s="200"/>
      <c r="O273" s="200"/>
      <c r="P273" s="200"/>
      <c r="Q273" s="200"/>
      <c r="R273" s="200"/>
      <c r="S273" s="200"/>
      <c r="T273" s="201"/>
      <c r="AT273" s="202" t="s">
        <v>181</v>
      </c>
      <c r="AU273" s="202" t="s">
        <v>84</v>
      </c>
      <c r="AV273" s="13" t="s">
        <v>84</v>
      </c>
      <c r="AW273" s="13" t="s">
        <v>35</v>
      </c>
      <c r="AX273" s="13" t="s">
        <v>74</v>
      </c>
      <c r="AY273" s="202" t="s">
        <v>170</v>
      </c>
    </row>
    <row r="274" spans="2:51" s="13" customFormat="1" x14ac:dyDescent="0.2">
      <c r="B274" s="192"/>
      <c r="C274" s="193"/>
      <c r="D274" s="187" t="s">
        <v>181</v>
      </c>
      <c r="E274" s="194" t="s">
        <v>19</v>
      </c>
      <c r="F274" s="195" t="s">
        <v>4684</v>
      </c>
      <c r="G274" s="193"/>
      <c r="H274" s="196">
        <v>44.997</v>
      </c>
      <c r="I274" s="197"/>
      <c r="J274" s="193"/>
      <c r="K274" s="193"/>
      <c r="L274" s="198"/>
      <c r="M274" s="199"/>
      <c r="N274" s="200"/>
      <c r="O274" s="200"/>
      <c r="P274" s="200"/>
      <c r="Q274" s="200"/>
      <c r="R274" s="200"/>
      <c r="S274" s="200"/>
      <c r="T274" s="201"/>
      <c r="AT274" s="202" t="s">
        <v>181</v>
      </c>
      <c r="AU274" s="202" t="s">
        <v>84</v>
      </c>
      <c r="AV274" s="13" t="s">
        <v>84</v>
      </c>
      <c r="AW274" s="13" t="s">
        <v>35</v>
      </c>
      <c r="AX274" s="13" t="s">
        <v>74</v>
      </c>
      <c r="AY274" s="202" t="s">
        <v>170</v>
      </c>
    </row>
    <row r="275" spans="2:51" s="13" customFormat="1" x14ac:dyDescent="0.2">
      <c r="B275" s="192"/>
      <c r="C275" s="193"/>
      <c r="D275" s="187" t="s">
        <v>181</v>
      </c>
      <c r="E275" s="194" t="s">
        <v>19</v>
      </c>
      <c r="F275" s="195" t="s">
        <v>4685</v>
      </c>
      <c r="G275" s="193"/>
      <c r="H275" s="196">
        <v>6.2960000000000003</v>
      </c>
      <c r="I275" s="197"/>
      <c r="J275" s="193"/>
      <c r="K275" s="193"/>
      <c r="L275" s="198"/>
      <c r="M275" s="199"/>
      <c r="N275" s="200"/>
      <c r="O275" s="200"/>
      <c r="P275" s="200"/>
      <c r="Q275" s="200"/>
      <c r="R275" s="200"/>
      <c r="S275" s="200"/>
      <c r="T275" s="201"/>
      <c r="AT275" s="202" t="s">
        <v>181</v>
      </c>
      <c r="AU275" s="202" t="s">
        <v>84</v>
      </c>
      <c r="AV275" s="13" t="s">
        <v>84</v>
      </c>
      <c r="AW275" s="13" t="s">
        <v>35</v>
      </c>
      <c r="AX275" s="13" t="s">
        <v>74</v>
      </c>
      <c r="AY275" s="202" t="s">
        <v>170</v>
      </c>
    </row>
    <row r="276" spans="2:51" s="13" customFormat="1" ht="22.5" x14ac:dyDescent="0.2">
      <c r="B276" s="192"/>
      <c r="C276" s="193"/>
      <c r="D276" s="187" t="s">
        <v>181</v>
      </c>
      <c r="E276" s="194" t="s">
        <v>19</v>
      </c>
      <c r="F276" s="195" t="s">
        <v>4686</v>
      </c>
      <c r="G276" s="193"/>
      <c r="H276" s="196">
        <v>8.6229999999999993</v>
      </c>
      <c r="I276" s="197"/>
      <c r="J276" s="193"/>
      <c r="K276" s="193"/>
      <c r="L276" s="198"/>
      <c r="M276" s="199"/>
      <c r="N276" s="200"/>
      <c r="O276" s="200"/>
      <c r="P276" s="200"/>
      <c r="Q276" s="200"/>
      <c r="R276" s="200"/>
      <c r="S276" s="200"/>
      <c r="T276" s="201"/>
      <c r="AT276" s="202" t="s">
        <v>181</v>
      </c>
      <c r="AU276" s="202" t="s">
        <v>84</v>
      </c>
      <c r="AV276" s="13" t="s">
        <v>84</v>
      </c>
      <c r="AW276" s="13" t="s">
        <v>35</v>
      </c>
      <c r="AX276" s="13" t="s">
        <v>74</v>
      </c>
      <c r="AY276" s="202" t="s">
        <v>170</v>
      </c>
    </row>
    <row r="277" spans="2:51" s="13" customFormat="1" x14ac:dyDescent="0.2">
      <c r="B277" s="192"/>
      <c r="C277" s="193"/>
      <c r="D277" s="187" t="s">
        <v>181</v>
      </c>
      <c r="E277" s="194" t="s">
        <v>19</v>
      </c>
      <c r="F277" s="195" t="s">
        <v>4687</v>
      </c>
      <c r="G277" s="193"/>
      <c r="H277" s="196">
        <v>7.5650000000000004</v>
      </c>
      <c r="I277" s="197"/>
      <c r="J277" s="193"/>
      <c r="K277" s="193"/>
      <c r="L277" s="198"/>
      <c r="M277" s="199"/>
      <c r="N277" s="200"/>
      <c r="O277" s="200"/>
      <c r="P277" s="200"/>
      <c r="Q277" s="200"/>
      <c r="R277" s="200"/>
      <c r="S277" s="200"/>
      <c r="T277" s="201"/>
      <c r="AT277" s="202" t="s">
        <v>181</v>
      </c>
      <c r="AU277" s="202" t="s">
        <v>84</v>
      </c>
      <c r="AV277" s="13" t="s">
        <v>84</v>
      </c>
      <c r="AW277" s="13" t="s">
        <v>35</v>
      </c>
      <c r="AX277" s="13" t="s">
        <v>74</v>
      </c>
      <c r="AY277" s="202" t="s">
        <v>170</v>
      </c>
    </row>
    <row r="278" spans="2:51" s="13" customFormat="1" x14ac:dyDescent="0.2">
      <c r="B278" s="192"/>
      <c r="C278" s="193"/>
      <c r="D278" s="187" t="s">
        <v>181</v>
      </c>
      <c r="E278" s="194" t="s">
        <v>19</v>
      </c>
      <c r="F278" s="195" t="s">
        <v>4688</v>
      </c>
      <c r="G278" s="193"/>
      <c r="H278" s="196">
        <v>3.5190000000000001</v>
      </c>
      <c r="I278" s="197"/>
      <c r="J278" s="193"/>
      <c r="K278" s="193"/>
      <c r="L278" s="198"/>
      <c r="M278" s="199"/>
      <c r="N278" s="200"/>
      <c r="O278" s="200"/>
      <c r="P278" s="200"/>
      <c r="Q278" s="200"/>
      <c r="R278" s="200"/>
      <c r="S278" s="200"/>
      <c r="T278" s="201"/>
      <c r="AT278" s="202" t="s">
        <v>181</v>
      </c>
      <c r="AU278" s="202" t="s">
        <v>84</v>
      </c>
      <c r="AV278" s="13" t="s">
        <v>84</v>
      </c>
      <c r="AW278" s="13" t="s">
        <v>35</v>
      </c>
      <c r="AX278" s="13" t="s">
        <v>74</v>
      </c>
      <c r="AY278" s="202" t="s">
        <v>170</v>
      </c>
    </row>
    <row r="279" spans="2:51" s="13" customFormat="1" x14ac:dyDescent="0.2">
      <c r="B279" s="192"/>
      <c r="C279" s="193"/>
      <c r="D279" s="187" t="s">
        <v>181</v>
      </c>
      <c r="E279" s="194" t="s">
        <v>19</v>
      </c>
      <c r="F279" s="195" t="s">
        <v>4689</v>
      </c>
      <c r="G279" s="193"/>
      <c r="H279" s="196">
        <v>8.4700000000000006</v>
      </c>
      <c r="I279" s="197"/>
      <c r="J279" s="193"/>
      <c r="K279" s="193"/>
      <c r="L279" s="198"/>
      <c r="M279" s="199"/>
      <c r="N279" s="200"/>
      <c r="O279" s="200"/>
      <c r="P279" s="200"/>
      <c r="Q279" s="200"/>
      <c r="R279" s="200"/>
      <c r="S279" s="200"/>
      <c r="T279" s="201"/>
      <c r="AT279" s="202" t="s">
        <v>181</v>
      </c>
      <c r="AU279" s="202" t="s">
        <v>84</v>
      </c>
      <c r="AV279" s="13" t="s">
        <v>84</v>
      </c>
      <c r="AW279" s="13" t="s">
        <v>35</v>
      </c>
      <c r="AX279" s="13" t="s">
        <v>74</v>
      </c>
      <c r="AY279" s="202" t="s">
        <v>170</v>
      </c>
    </row>
    <row r="280" spans="2:51" s="13" customFormat="1" x14ac:dyDescent="0.2">
      <c r="B280" s="192"/>
      <c r="C280" s="193"/>
      <c r="D280" s="187" t="s">
        <v>181</v>
      </c>
      <c r="E280" s="194" t="s">
        <v>19</v>
      </c>
      <c r="F280" s="195" t="s">
        <v>4690</v>
      </c>
      <c r="G280" s="193"/>
      <c r="H280" s="196">
        <v>6.0910000000000002</v>
      </c>
      <c r="I280" s="197"/>
      <c r="J280" s="193"/>
      <c r="K280" s="193"/>
      <c r="L280" s="198"/>
      <c r="M280" s="199"/>
      <c r="N280" s="200"/>
      <c r="O280" s="200"/>
      <c r="P280" s="200"/>
      <c r="Q280" s="200"/>
      <c r="R280" s="200"/>
      <c r="S280" s="200"/>
      <c r="T280" s="201"/>
      <c r="AT280" s="202" t="s">
        <v>181</v>
      </c>
      <c r="AU280" s="202" t="s">
        <v>84</v>
      </c>
      <c r="AV280" s="13" t="s">
        <v>84</v>
      </c>
      <c r="AW280" s="13" t="s">
        <v>35</v>
      </c>
      <c r="AX280" s="13" t="s">
        <v>74</v>
      </c>
      <c r="AY280" s="202" t="s">
        <v>170</v>
      </c>
    </row>
    <row r="281" spans="2:51" s="13" customFormat="1" x14ac:dyDescent="0.2">
      <c r="B281" s="192"/>
      <c r="C281" s="193"/>
      <c r="D281" s="187" t="s">
        <v>181</v>
      </c>
      <c r="E281" s="194" t="s">
        <v>19</v>
      </c>
      <c r="F281" s="195" t="s">
        <v>4691</v>
      </c>
      <c r="G281" s="193"/>
      <c r="H281" s="196">
        <v>9.4220000000000006</v>
      </c>
      <c r="I281" s="197"/>
      <c r="J281" s="193"/>
      <c r="K281" s="193"/>
      <c r="L281" s="198"/>
      <c r="M281" s="199"/>
      <c r="N281" s="200"/>
      <c r="O281" s="200"/>
      <c r="P281" s="200"/>
      <c r="Q281" s="200"/>
      <c r="R281" s="200"/>
      <c r="S281" s="200"/>
      <c r="T281" s="201"/>
      <c r="AT281" s="202" t="s">
        <v>181</v>
      </c>
      <c r="AU281" s="202" t="s">
        <v>84</v>
      </c>
      <c r="AV281" s="13" t="s">
        <v>84</v>
      </c>
      <c r="AW281" s="13" t="s">
        <v>35</v>
      </c>
      <c r="AX281" s="13" t="s">
        <v>74</v>
      </c>
      <c r="AY281" s="202" t="s">
        <v>170</v>
      </c>
    </row>
    <row r="282" spans="2:51" s="13" customFormat="1" x14ac:dyDescent="0.2">
      <c r="B282" s="192"/>
      <c r="C282" s="193"/>
      <c r="D282" s="187" t="s">
        <v>181</v>
      </c>
      <c r="E282" s="194" t="s">
        <v>19</v>
      </c>
      <c r="F282" s="195" t="s">
        <v>4692</v>
      </c>
      <c r="G282" s="193"/>
      <c r="H282" s="196">
        <v>5.3929999999999998</v>
      </c>
      <c r="I282" s="197"/>
      <c r="J282" s="193"/>
      <c r="K282" s="193"/>
      <c r="L282" s="198"/>
      <c r="M282" s="199"/>
      <c r="N282" s="200"/>
      <c r="O282" s="200"/>
      <c r="P282" s="200"/>
      <c r="Q282" s="200"/>
      <c r="R282" s="200"/>
      <c r="S282" s="200"/>
      <c r="T282" s="201"/>
      <c r="AT282" s="202" t="s">
        <v>181</v>
      </c>
      <c r="AU282" s="202" t="s">
        <v>84</v>
      </c>
      <c r="AV282" s="13" t="s">
        <v>84</v>
      </c>
      <c r="AW282" s="13" t="s">
        <v>35</v>
      </c>
      <c r="AX282" s="13" t="s">
        <v>74</v>
      </c>
      <c r="AY282" s="202" t="s">
        <v>170</v>
      </c>
    </row>
    <row r="283" spans="2:51" s="13" customFormat="1" x14ac:dyDescent="0.2">
      <c r="B283" s="192"/>
      <c r="C283" s="193"/>
      <c r="D283" s="187" t="s">
        <v>181</v>
      </c>
      <c r="E283" s="194" t="s">
        <v>19</v>
      </c>
      <c r="F283" s="195" t="s">
        <v>4693</v>
      </c>
      <c r="G283" s="193"/>
      <c r="H283" s="196">
        <v>5.73</v>
      </c>
      <c r="I283" s="197"/>
      <c r="J283" s="193"/>
      <c r="K283" s="193"/>
      <c r="L283" s="198"/>
      <c r="M283" s="199"/>
      <c r="N283" s="200"/>
      <c r="O283" s="200"/>
      <c r="P283" s="200"/>
      <c r="Q283" s="200"/>
      <c r="R283" s="200"/>
      <c r="S283" s="200"/>
      <c r="T283" s="201"/>
      <c r="AT283" s="202" t="s">
        <v>181</v>
      </c>
      <c r="AU283" s="202" t="s">
        <v>84</v>
      </c>
      <c r="AV283" s="13" t="s">
        <v>84</v>
      </c>
      <c r="AW283" s="13" t="s">
        <v>35</v>
      </c>
      <c r="AX283" s="13" t="s">
        <v>74</v>
      </c>
      <c r="AY283" s="202" t="s">
        <v>170</v>
      </c>
    </row>
    <row r="284" spans="2:51" s="13" customFormat="1" x14ac:dyDescent="0.2">
      <c r="B284" s="192"/>
      <c r="C284" s="193"/>
      <c r="D284" s="187" t="s">
        <v>181</v>
      </c>
      <c r="E284" s="194" t="s">
        <v>19</v>
      </c>
      <c r="F284" s="195" t="s">
        <v>4694</v>
      </c>
      <c r="G284" s="193"/>
      <c r="H284" s="196">
        <v>6.3639999999999999</v>
      </c>
      <c r="I284" s="197"/>
      <c r="J284" s="193"/>
      <c r="K284" s="193"/>
      <c r="L284" s="198"/>
      <c r="M284" s="199"/>
      <c r="N284" s="200"/>
      <c r="O284" s="200"/>
      <c r="P284" s="200"/>
      <c r="Q284" s="200"/>
      <c r="R284" s="200"/>
      <c r="S284" s="200"/>
      <c r="T284" s="201"/>
      <c r="AT284" s="202" t="s">
        <v>181</v>
      </c>
      <c r="AU284" s="202" t="s">
        <v>84</v>
      </c>
      <c r="AV284" s="13" t="s">
        <v>84</v>
      </c>
      <c r="AW284" s="13" t="s">
        <v>35</v>
      </c>
      <c r="AX284" s="13" t="s">
        <v>74</v>
      </c>
      <c r="AY284" s="202" t="s">
        <v>170</v>
      </c>
    </row>
    <row r="285" spans="2:51" s="13" customFormat="1" x14ac:dyDescent="0.2">
      <c r="B285" s="192"/>
      <c r="C285" s="193"/>
      <c r="D285" s="187" t="s">
        <v>181</v>
      </c>
      <c r="E285" s="194" t="s">
        <v>19</v>
      </c>
      <c r="F285" s="195" t="s">
        <v>4695</v>
      </c>
      <c r="G285" s="193"/>
      <c r="H285" s="196">
        <v>13.426</v>
      </c>
      <c r="I285" s="197"/>
      <c r="J285" s="193"/>
      <c r="K285" s="193"/>
      <c r="L285" s="198"/>
      <c r="M285" s="199"/>
      <c r="N285" s="200"/>
      <c r="O285" s="200"/>
      <c r="P285" s="200"/>
      <c r="Q285" s="200"/>
      <c r="R285" s="200"/>
      <c r="S285" s="200"/>
      <c r="T285" s="201"/>
      <c r="AT285" s="202" t="s">
        <v>181</v>
      </c>
      <c r="AU285" s="202" t="s">
        <v>84</v>
      </c>
      <c r="AV285" s="13" t="s">
        <v>84</v>
      </c>
      <c r="AW285" s="13" t="s">
        <v>35</v>
      </c>
      <c r="AX285" s="13" t="s">
        <v>74</v>
      </c>
      <c r="AY285" s="202" t="s">
        <v>170</v>
      </c>
    </row>
    <row r="286" spans="2:51" s="13" customFormat="1" x14ac:dyDescent="0.2">
      <c r="B286" s="192"/>
      <c r="C286" s="193"/>
      <c r="D286" s="187" t="s">
        <v>181</v>
      </c>
      <c r="E286" s="194" t="s">
        <v>19</v>
      </c>
      <c r="F286" s="195" t="s">
        <v>4696</v>
      </c>
      <c r="G286" s="193"/>
      <c r="H286" s="196">
        <v>4.2169999999999996</v>
      </c>
      <c r="I286" s="197"/>
      <c r="J286" s="193"/>
      <c r="K286" s="193"/>
      <c r="L286" s="198"/>
      <c r="M286" s="199"/>
      <c r="N286" s="200"/>
      <c r="O286" s="200"/>
      <c r="P286" s="200"/>
      <c r="Q286" s="200"/>
      <c r="R286" s="200"/>
      <c r="S286" s="200"/>
      <c r="T286" s="201"/>
      <c r="AT286" s="202" t="s">
        <v>181</v>
      </c>
      <c r="AU286" s="202" t="s">
        <v>84</v>
      </c>
      <c r="AV286" s="13" t="s">
        <v>84</v>
      </c>
      <c r="AW286" s="13" t="s">
        <v>35</v>
      </c>
      <c r="AX286" s="13" t="s">
        <v>74</v>
      </c>
      <c r="AY286" s="202" t="s">
        <v>170</v>
      </c>
    </row>
    <row r="287" spans="2:51" s="13" customFormat="1" x14ac:dyDescent="0.2">
      <c r="B287" s="192"/>
      <c r="C287" s="193"/>
      <c r="D287" s="187" t="s">
        <v>181</v>
      </c>
      <c r="E287" s="194" t="s">
        <v>19</v>
      </c>
      <c r="F287" s="195" t="s">
        <v>4697</v>
      </c>
      <c r="G287" s="193"/>
      <c r="H287" s="196">
        <v>1.175</v>
      </c>
      <c r="I287" s="197"/>
      <c r="J287" s="193"/>
      <c r="K287" s="193"/>
      <c r="L287" s="198"/>
      <c r="M287" s="199"/>
      <c r="N287" s="200"/>
      <c r="O287" s="200"/>
      <c r="P287" s="200"/>
      <c r="Q287" s="200"/>
      <c r="R287" s="200"/>
      <c r="S287" s="200"/>
      <c r="T287" s="201"/>
      <c r="AT287" s="202" t="s">
        <v>181</v>
      </c>
      <c r="AU287" s="202" t="s">
        <v>84</v>
      </c>
      <c r="AV287" s="13" t="s">
        <v>84</v>
      </c>
      <c r="AW287" s="13" t="s">
        <v>35</v>
      </c>
      <c r="AX287" s="13" t="s">
        <v>74</v>
      </c>
      <c r="AY287" s="202" t="s">
        <v>170</v>
      </c>
    </row>
    <row r="288" spans="2:51" s="13" customFormat="1" x14ac:dyDescent="0.2">
      <c r="B288" s="192"/>
      <c r="C288" s="193"/>
      <c r="D288" s="187" t="s">
        <v>181</v>
      </c>
      <c r="E288" s="194" t="s">
        <v>19</v>
      </c>
      <c r="F288" s="195" t="s">
        <v>4698</v>
      </c>
      <c r="G288" s="193"/>
      <c r="H288" s="196">
        <v>0.86799999999999999</v>
      </c>
      <c r="I288" s="197"/>
      <c r="J288" s="193"/>
      <c r="K288" s="193"/>
      <c r="L288" s="198"/>
      <c r="M288" s="199"/>
      <c r="N288" s="200"/>
      <c r="O288" s="200"/>
      <c r="P288" s="200"/>
      <c r="Q288" s="200"/>
      <c r="R288" s="200"/>
      <c r="S288" s="200"/>
      <c r="T288" s="201"/>
      <c r="AT288" s="202" t="s">
        <v>181</v>
      </c>
      <c r="AU288" s="202" t="s">
        <v>84</v>
      </c>
      <c r="AV288" s="13" t="s">
        <v>84</v>
      </c>
      <c r="AW288" s="13" t="s">
        <v>35</v>
      </c>
      <c r="AX288" s="13" t="s">
        <v>74</v>
      </c>
      <c r="AY288" s="202" t="s">
        <v>170</v>
      </c>
    </row>
    <row r="289" spans="1:65" s="13" customFormat="1" x14ac:dyDescent="0.2">
      <c r="B289" s="192"/>
      <c r="C289" s="193"/>
      <c r="D289" s="187" t="s">
        <v>181</v>
      </c>
      <c r="E289" s="194" t="s">
        <v>19</v>
      </c>
      <c r="F289" s="195" t="s">
        <v>4699</v>
      </c>
      <c r="G289" s="193"/>
      <c r="H289" s="196">
        <v>2.2200000000000002</v>
      </c>
      <c r="I289" s="197"/>
      <c r="J289" s="193"/>
      <c r="K289" s="193"/>
      <c r="L289" s="198"/>
      <c r="M289" s="199"/>
      <c r="N289" s="200"/>
      <c r="O289" s="200"/>
      <c r="P289" s="200"/>
      <c r="Q289" s="200"/>
      <c r="R289" s="200"/>
      <c r="S289" s="200"/>
      <c r="T289" s="201"/>
      <c r="AT289" s="202" t="s">
        <v>181</v>
      </c>
      <c r="AU289" s="202" t="s">
        <v>84</v>
      </c>
      <c r="AV289" s="13" t="s">
        <v>84</v>
      </c>
      <c r="AW289" s="13" t="s">
        <v>35</v>
      </c>
      <c r="AX289" s="13" t="s">
        <v>74</v>
      </c>
      <c r="AY289" s="202" t="s">
        <v>170</v>
      </c>
    </row>
    <row r="290" spans="1:65" s="13" customFormat="1" x14ac:dyDescent="0.2">
      <c r="B290" s="192"/>
      <c r="C290" s="193"/>
      <c r="D290" s="187" t="s">
        <v>181</v>
      </c>
      <c r="E290" s="194" t="s">
        <v>19</v>
      </c>
      <c r="F290" s="195" t="s">
        <v>4700</v>
      </c>
      <c r="G290" s="193"/>
      <c r="H290" s="196">
        <v>10.92</v>
      </c>
      <c r="I290" s="197"/>
      <c r="J290" s="193"/>
      <c r="K290" s="193"/>
      <c r="L290" s="198"/>
      <c r="M290" s="199"/>
      <c r="N290" s="200"/>
      <c r="O290" s="200"/>
      <c r="P290" s="200"/>
      <c r="Q290" s="200"/>
      <c r="R290" s="200"/>
      <c r="S290" s="200"/>
      <c r="T290" s="201"/>
      <c r="AT290" s="202" t="s">
        <v>181</v>
      </c>
      <c r="AU290" s="202" t="s">
        <v>84</v>
      </c>
      <c r="AV290" s="13" t="s">
        <v>84</v>
      </c>
      <c r="AW290" s="13" t="s">
        <v>35</v>
      </c>
      <c r="AX290" s="13" t="s">
        <v>74</v>
      </c>
      <c r="AY290" s="202" t="s">
        <v>170</v>
      </c>
    </row>
    <row r="291" spans="1:65" s="13" customFormat="1" x14ac:dyDescent="0.2">
      <c r="B291" s="192"/>
      <c r="C291" s="193"/>
      <c r="D291" s="187" t="s">
        <v>181</v>
      </c>
      <c r="E291" s="194" t="s">
        <v>19</v>
      </c>
      <c r="F291" s="195" t="s">
        <v>4701</v>
      </c>
      <c r="G291" s="193"/>
      <c r="H291" s="196">
        <v>1.841</v>
      </c>
      <c r="I291" s="197"/>
      <c r="J291" s="193"/>
      <c r="K291" s="193"/>
      <c r="L291" s="198"/>
      <c r="M291" s="199"/>
      <c r="N291" s="200"/>
      <c r="O291" s="200"/>
      <c r="P291" s="200"/>
      <c r="Q291" s="200"/>
      <c r="R291" s="200"/>
      <c r="S291" s="200"/>
      <c r="T291" s="201"/>
      <c r="AT291" s="202" t="s">
        <v>181</v>
      </c>
      <c r="AU291" s="202" t="s">
        <v>84</v>
      </c>
      <c r="AV291" s="13" t="s">
        <v>84</v>
      </c>
      <c r="AW291" s="13" t="s">
        <v>35</v>
      </c>
      <c r="AX291" s="13" t="s">
        <v>74</v>
      </c>
      <c r="AY291" s="202" t="s">
        <v>170</v>
      </c>
    </row>
    <row r="292" spans="1:65" s="13" customFormat="1" x14ac:dyDescent="0.2">
      <c r="B292" s="192"/>
      <c r="C292" s="193"/>
      <c r="D292" s="187" t="s">
        <v>181</v>
      </c>
      <c r="E292" s="194" t="s">
        <v>19</v>
      </c>
      <c r="F292" s="195" t="s">
        <v>4702</v>
      </c>
      <c r="G292" s="193"/>
      <c r="H292" s="196">
        <v>0.72499999999999998</v>
      </c>
      <c r="I292" s="197"/>
      <c r="J292" s="193"/>
      <c r="K292" s="193"/>
      <c r="L292" s="198"/>
      <c r="M292" s="199"/>
      <c r="N292" s="200"/>
      <c r="O292" s="200"/>
      <c r="P292" s="200"/>
      <c r="Q292" s="200"/>
      <c r="R292" s="200"/>
      <c r="S292" s="200"/>
      <c r="T292" s="201"/>
      <c r="AT292" s="202" t="s">
        <v>181</v>
      </c>
      <c r="AU292" s="202" t="s">
        <v>84</v>
      </c>
      <c r="AV292" s="13" t="s">
        <v>84</v>
      </c>
      <c r="AW292" s="13" t="s">
        <v>35</v>
      </c>
      <c r="AX292" s="13" t="s">
        <v>74</v>
      </c>
      <c r="AY292" s="202" t="s">
        <v>170</v>
      </c>
    </row>
    <row r="293" spans="1:65" s="13" customFormat="1" x14ac:dyDescent="0.2">
      <c r="B293" s="192"/>
      <c r="C293" s="193"/>
      <c r="D293" s="187" t="s">
        <v>181</v>
      </c>
      <c r="E293" s="194" t="s">
        <v>19</v>
      </c>
      <c r="F293" s="195" t="s">
        <v>4703</v>
      </c>
      <c r="G293" s="193"/>
      <c r="H293" s="196">
        <v>0</v>
      </c>
      <c r="I293" s="197"/>
      <c r="J293" s="193"/>
      <c r="K293" s="193"/>
      <c r="L293" s="198"/>
      <c r="M293" s="199"/>
      <c r="N293" s="200"/>
      <c r="O293" s="200"/>
      <c r="P293" s="200"/>
      <c r="Q293" s="200"/>
      <c r="R293" s="200"/>
      <c r="S293" s="200"/>
      <c r="T293" s="201"/>
      <c r="AT293" s="202" t="s">
        <v>181</v>
      </c>
      <c r="AU293" s="202" t="s">
        <v>84</v>
      </c>
      <c r="AV293" s="13" t="s">
        <v>84</v>
      </c>
      <c r="AW293" s="13" t="s">
        <v>35</v>
      </c>
      <c r="AX293" s="13" t="s">
        <v>74</v>
      </c>
      <c r="AY293" s="202" t="s">
        <v>170</v>
      </c>
    </row>
    <row r="294" spans="1:65" s="13" customFormat="1" x14ac:dyDescent="0.2">
      <c r="B294" s="192"/>
      <c r="C294" s="193"/>
      <c r="D294" s="187" t="s">
        <v>181</v>
      </c>
      <c r="E294" s="194" t="s">
        <v>19</v>
      </c>
      <c r="F294" s="195" t="s">
        <v>4704</v>
      </c>
      <c r="G294" s="193"/>
      <c r="H294" s="196">
        <v>1.1339999999999999</v>
      </c>
      <c r="I294" s="197"/>
      <c r="J294" s="193"/>
      <c r="K294" s="193"/>
      <c r="L294" s="198"/>
      <c r="M294" s="199"/>
      <c r="N294" s="200"/>
      <c r="O294" s="200"/>
      <c r="P294" s="200"/>
      <c r="Q294" s="200"/>
      <c r="R294" s="200"/>
      <c r="S294" s="200"/>
      <c r="T294" s="201"/>
      <c r="AT294" s="202" t="s">
        <v>181</v>
      </c>
      <c r="AU294" s="202" t="s">
        <v>84</v>
      </c>
      <c r="AV294" s="13" t="s">
        <v>84</v>
      </c>
      <c r="AW294" s="13" t="s">
        <v>35</v>
      </c>
      <c r="AX294" s="13" t="s">
        <v>74</v>
      </c>
      <c r="AY294" s="202" t="s">
        <v>170</v>
      </c>
    </row>
    <row r="295" spans="1:65" s="13" customFormat="1" x14ac:dyDescent="0.2">
      <c r="B295" s="192"/>
      <c r="C295" s="193"/>
      <c r="D295" s="187" t="s">
        <v>181</v>
      </c>
      <c r="E295" s="194" t="s">
        <v>19</v>
      </c>
      <c r="F295" s="195" t="s">
        <v>4705</v>
      </c>
      <c r="G295" s="193"/>
      <c r="H295" s="196">
        <v>1.6910000000000001</v>
      </c>
      <c r="I295" s="197"/>
      <c r="J295" s="193"/>
      <c r="K295" s="193"/>
      <c r="L295" s="198"/>
      <c r="M295" s="199"/>
      <c r="N295" s="200"/>
      <c r="O295" s="200"/>
      <c r="P295" s="200"/>
      <c r="Q295" s="200"/>
      <c r="R295" s="200"/>
      <c r="S295" s="200"/>
      <c r="T295" s="201"/>
      <c r="AT295" s="202" t="s">
        <v>181</v>
      </c>
      <c r="AU295" s="202" t="s">
        <v>84</v>
      </c>
      <c r="AV295" s="13" t="s">
        <v>84</v>
      </c>
      <c r="AW295" s="13" t="s">
        <v>35</v>
      </c>
      <c r="AX295" s="13" t="s">
        <v>74</v>
      </c>
      <c r="AY295" s="202" t="s">
        <v>170</v>
      </c>
    </row>
    <row r="296" spans="1:65" s="13" customFormat="1" x14ac:dyDescent="0.2">
      <c r="B296" s="192"/>
      <c r="C296" s="193"/>
      <c r="D296" s="187" t="s">
        <v>181</v>
      </c>
      <c r="E296" s="194" t="s">
        <v>19</v>
      </c>
      <c r="F296" s="195" t="s">
        <v>4706</v>
      </c>
      <c r="G296" s="193"/>
      <c r="H296" s="196">
        <v>4.6760000000000002</v>
      </c>
      <c r="I296" s="197"/>
      <c r="J296" s="193"/>
      <c r="K296" s="193"/>
      <c r="L296" s="198"/>
      <c r="M296" s="199"/>
      <c r="N296" s="200"/>
      <c r="O296" s="200"/>
      <c r="P296" s="200"/>
      <c r="Q296" s="200"/>
      <c r="R296" s="200"/>
      <c r="S296" s="200"/>
      <c r="T296" s="201"/>
      <c r="AT296" s="202" t="s">
        <v>181</v>
      </c>
      <c r="AU296" s="202" t="s">
        <v>84</v>
      </c>
      <c r="AV296" s="13" t="s">
        <v>84</v>
      </c>
      <c r="AW296" s="13" t="s">
        <v>35</v>
      </c>
      <c r="AX296" s="13" t="s">
        <v>74</v>
      </c>
      <c r="AY296" s="202" t="s">
        <v>170</v>
      </c>
    </row>
    <row r="297" spans="1:65" s="13" customFormat="1" x14ac:dyDescent="0.2">
      <c r="B297" s="192"/>
      <c r="C297" s="193"/>
      <c r="D297" s="187" t="s">
        <v>181</v>
      </c>
      <c r="E297" s="194" t="s">
        <v>19</v>
      </c>
      <c r="F297" s="195" t="s">
        <v>4707</v>
      </c>
      <c r="G297" s="193"/>
      <c r="H297" s="196">
        <v>0.84599999999999997</v>
      </c>
      <c r="I297" s="197"/>
      <c r="J297" s="193"/>
      <c r="K297" s="193"/>
      <c r="L297" s="198"/>
      <c r="M297" s="199"/>
      <c r="N297" s="200"/>
      <c r="O297" s="200"/>
      <c r="P297" s="200"/>
      <c r="Q297" s="200"/>
      <c r="R297" s="200"/>
      <c r="S297" s="200"/>
      <c r="T297" s="201"/>
      <c r="AT297" s="202" t="s">
        <v>181</v>
      </c>
      <c r="AU297" s="202" t="s">
        <v>84</v>
      </c>
      <c r="AV297" s="13" t="s">
        <v>84</v>
      </c>
      <c r="AW297" s="13" t="s">
        <v>35</v>
      </c>
      <c r="AX297" s="13" t="s">
        <v>74</v>
      </c>
      <c r="AY297" s="202" t="s">
        <v>170</v>
      </c>
    </row>
    <row r="298" spans="1:65" s="13" customFormat="1" x14ac:dyDescent="0.2">
      <c r="B298" s="192"/>
      <c r="C298" s="193"/>
      <c r="D298" s="187" t="s">
        <v>181</v>
      </c>
      <c r="E298" s="194" t="s">
        <v>19</v>
      </c>
      <c r="F298" s="195" t="s">
        <v>4708</v>
      </c>
      <c r="G298" s="193"/>
      <c r="H298" s="196">
        <v>3.931</v>
      </c>
      <c r="I298" s="197"/>
      <c r="J298" s="193"/>
      <c r="K298" s="193"/>
      <c r="L298" s="198"/>
      <c r="M298" s="199"/>
      <c r="N298" s="200"/>
      <c r="O298" s="200"/>
      <c r="P298" s="200"/>
      <c r="Q298" s="200"/>
      <c r="R298" s="200"/>
      <c r="S298" s="200"/>
      <c r="T298" s="201"/>
      <c r="AT298" s="202" t="s">
        <v>181</v>
      </c>
      <c r="AU298" s="202" t="s">
        <v>84</v>
      </c>
      <c r="AV298" s="13" t="s">
        <v>84</v>
      </c>
      <c r="AW298" s="13" t="s">
        <v>35</v>
      </c>
      <c r="AX298" s="13" t="s">
        <v>74</v>
      </c>
      <c r="AY298" s="202" t="s">
        <v>170</v>
      </c>
    </row>
    <row r="299" spans="1:65" s="13" customFormat="1" x14ac:dyDescent="0.2">
      <c r="B299" s="192"/>
      <c r="C299" s="193"/>
      <c r="D299" s="187" t="s">
        <v>181</v>
      </c>
      <c r="E299" s="194" t="s">
        <v>19</v>
      </c>
      <c r="F299" s="195" t="s">
        <v>4709</v>
      </c>
      <c r="G299" s="193"/>
      <c r="H299" s="196">
        <v>2.3919999999999999</v>
      </c>
      <c r="I299" s="197"/>
      <c r="J299" s="193"/>
      <c r="K299" s="193"/>
      <c r="L299" s="198"/>
      <c r="M299" s="199"/>
      <c r="N299" s="200"/>
      <c r="O299" s="200"/>
      <c r="P299" s="200"/>
      <c r="Q299" s="200"/>
      <c r="R299" s="200"/>
      <c r="S299" s="200"/>
      <c r="T299" s="201"/>
      <c r="AT299" s="202" t="s">
        <v>181</v>
      </c>
      <c r="AU299" s="202" t="s">
        <v>84</v>
      </c>
      <c r="AV299" s="13" t="s">
        <v>84</v>
      </c>
      <c r="AW299" s="13" t="s">
        <v>35</v>
      </c>
      <c r="AX299" s="13" t="s">
        <v>74</v>
      </c>
      <c r="AY299" s="202" t="s">
        <v>170</v>
      </c>
    </row>
    <row r="300" spans="1:65" s="13" customFormat="1" x14ac:dyDescent="0.2">
      <c r="B300" s="192"/>
      <c r="C300" s="193"/>
      <c r="D300" s="187" t="s">
        <v>181</v>
      </c>
      <c r="E300" s="194" t="s">
        <v>19</v>
      </c>
      <c r="F300" s="195" t="s">
        <v>4710</v>
      </c>
      <c r="G300" s="193"/>
      <c r="H300" s="196">
        <v>2.302</v>
      </c>
      <c r="I300" s="197"/>
      <c r="J300" s="193"/>
      <c r="K300" s="193"/>
      <c r="L300" s="198"/>
      <c r="M300" s="199"/>
      <c r="N300" s="200"/>
      <c r="O300" s="200"/>
      <c r="P300" s="200"/>
      <c r="Q300" s="200"/>
      <c r="R300" s="200"/>
      <c r="S300" s="200"/>
      <c r="T300" s="201"/>
      <c r="AT300" s="202" t="s">
        <v>181</v>
      </c>
      <c r="AU300" s="202" t="s">
        <v>84</v>
      </c>
      <c r="AV300" s="13" t="s">
        <v>84</v>
      </c>
      <c r="AW300" s="13" t="s">
        <v>35</v>
      </c>
      <c r="AX300" s="13" t="s">
        <v>74</v>
      </c>
      <c r="AY300" s="202" t="s">
        <v>170</v>
      </c>
    </row>
    <row r="301" spans="1:65" s="13" customFormat="1" x14ac:dyDescent="0.2">
      <c r="B301" s="192"/>
      <c r="C301" s="193"/>
      <c r="D301" s="187" t="s">
        <v>181</v>
      </c>
      <c r="E301" s="194" t="s">
        <v>19</v>
      </c>
      <c r="F301" s="195" t="s">
        <v>4711</v>
      </c>
      <c r="G301" s="193"/>
      <c r="H301" s="196">
        <v>1.5089999999999999</v>
      </c>
      <c r="I301" s="197"/>
      <c r="J301" s="193"/>
      <c r="K301" s="193"/>
      <c r="L301" s="198"/>
      <c r="M301" s="199"/>
      <c r="N301" s="200"/>
      <c r="O301" s="200"/>
      <c r="P301" s="200"/>
      <c r="Q301" s="200"/>
      <c r="R301" s="200"/>
      <c r="S301" s="200"/>
      <c r="T301" s="201"/>
      <c r="AT301" s="202" t="s">
        <v>181</v>
      </c>
      <c r="AU301" s="202" t="s">
        <v>84</v>
      </c>
      <c r="AV301" s="13" t="s">
        <v>84</v>
      </c>
      <c r="AW301" s="13" t="s">
        <v>35</v>
      </c>
      <c r="AX301" s="13" t="s">
        <v>74</v>
      </c>
      <c r="AY301" s="202" t="s">
        <v>170</v>
      </c>
    </row>
    <row r="302" spans="1:65" s="14" customFormat="1" x14ac:dyDescent="0.2">
      <c r="B302" s="203"/>
      <c r="C302" s="204"/>
      <c r="D302" s="187" t="s">
        <v>181</v>
      </c>
      <c r="E302" s="205" t="s">
        <v>19</v>
      </c>
      <c r="F302" s="206" t="s">
        <v>185</v>
      </c>
      <c r="G302" s="204"/>
      <c r="H302" s="207">
        <v>861.30499999999995</v>
      </c>
      <c r="I302" s="208"/>
      <c r="J302" s="204"/>
      <c r="K302" s="204"/>
      <c r="L302" s="209"/>
      <c r="M302" s="210"/>
      <c r="N302" s="211"/>
      <c r="O302" s="211"/>
      <c r="P302" s="211"/>
      <c r="Q302" s="211"/>
      <c r="R302" s="211"/>
      <c r="S302" s="211"/>
      <c r="T302" s="212"/>
      <c r="AT302" s="213" t="s">
        <v>181</v>
      </c>
      <c r="AU302" s="213" t="s">
        <v>84</v>
      </c>
      <c r="AV302" s="14" t="s">
        <v>177</v>
      </c>
      <c r="AW302" s="14" t="s">
        <v>35</v>
      </c>
      <c r="AX302" s="14" t="s">
        <v>82</v>
      </c>
      <c r="AY302" s="213" t="s">
        <v>170</v>
      </c>
    </row>
    <row r="303" spans="1:65" s="2" customFormat="1" ht="24" x14ac:dyDescent="0.2">
      <c r="A303" s="35"/>
      <c r="B303" s="36"/>
      <c r="C303" s="174" t="s">
        <v>379</v>
      </c>
      <c r="D303" s="174" t="s">
        <v>172</v>
      </c>
      <c r="E303" s="175" t="s">
        <v>4712</v>
      </c>
      <c r="F303" s="176" t="s">
        <v>4713</v>
      </c>
      <c r="G303" s="177" t="s">
        <v>175</v>
      </c>
      <c r="H303" s="178">
        <v>244</v>
      </c>
      <c r="I303" s="179"/>
      <c r="J303" s="180">
        <f>ROUND(I303*H303,2)</f>
        <v>0</v>
      </c>
      <c r="K303" s="176" t="s">
        <v>176</v>
      </c>
      <c r="L303" s="40"/>
      <c r="M303" s="181" t="s">
        <v>19</v>
      </c>
      <c r="N303" s="182" t="s">
        <v>45</v>
      </c>
      <c r="O303" s="65"/>
      <c r="P303" s="183">
        <f>O303*H303</f>
        <v>0</v>
      </c>
      <c r="Q303" s="183">
        <v>0</v>
      </c>
      <c r="R303" s="183">
        <f>Q303*H303</f>
        <v>0</v>
      </c>
      <c r="S303" s="183">
        <v>0</v>
      </c>
      <c r="T303" s="184">
        <f>S303*H303</f>
        <v>0</v>
      </c>
      <c r="U303" s="35"/>
      <c r="V303" s="35"/>
      <c r="W303" s="35"/>
      <c r="X303" s="35"/>
      <c r="Y303" s="35"/>
      <c r="Z303" s="35"/>
      <c r="AA303" s="35"/>
      <c r="AB303" s="35"/>
      <c r="AC303" s="35"/>
      <c r="AD303" s="35"/>
      <c r="AE303" s="35"/>
      <c r="AR303" s="185" t="s">
        <v>177</v>
      </c>
      <c r="AT303" s="185" t="s">
        <v>172</v>
      </c>
      <c r="AU303" s="185" t="s">
        <v>84</v>
      </c>
      <c r="AY303" s="18" t="s">
        <v>170</v>
      </c>
      <c r="BE303" s="186">
        <f>IF(N303="základní",J303,0)</f>
        <v>0</v>
      </c>
      <c r="BF303" s="186">
        <f>IF(N303="snížená",J303,0)</f>
        <v>0</v>
      </c>
      <c r="BG303" s="186">
        <f>IF(N303="zákl. přenesená",J303,0)</f>
        <v>0</v>
      </c>
      <c r="BH303" s="186">
        <f>IF(N303="sníž. přenesená",J303,0)</f>
        <v>0</v>
      </c>
      <c r="BI303" s="186">
        <f>IF(N303="nulová",J303,0)</f>
        <v>0</v>
      </c>
      <c r="BJ303" s="18" t="s">
        <v>82</v>
      </c>
      <c r="BK303" s="186">
        <f>ROUND(I303*H303,2)</f>
        <v>0</v>
      </c>
      <c r="BL303" s="18" t="s">
        <v>177</v>
      </c>
      <c r="BM303" s="185" t="s">
        <v>4714</v>
      </c>
    </row>
    <row r="304" spans="1:65" s="2" customFormat="1" ht="126.75" x14ac:dyDescent="0.2">
      <c r="A304" s="35"/>
      <c r="B304" s="36"/>
      <c r="C304" s="37"/>
      <c r="D304" s="187" t="s">
        <v>179</v>
      </c>
      <c r="E304" s="37"/>
      <c r="F304" s="188" t="s">
        <v>231</v>
      </c>
      <c r="G304" s="37"/>
      <c r="H304" s="37"/>
      <c r="I304" s="189"/>
      <c r="J304" s="37"/>
      <c r="K304" s="37"/>
      <c r="L304" s="40"/>
      <c r="M304" s="190"/>
      <c r="N304" s="191"/>
      <c r="O304" s="65"/>
      <c r="P304" s="65"/>
      <c r="Q304" s="65"/>
      <c r="R304" s="65"/>
      <c r="S304" s="65"/>
      <c r="T304" s="66"/>
      <c r="U304" s="35"/>
      <c r="V304" s="35"/>
      <c r="W304" s="35"/>
      <c r="X304" s="35"/>
      <c r="Y304" s="35"/>
      <c r="Z304" s="35"/>
      <c r="AA304" s="35"/>
      <c r="AB304" s="35"/>
      <c r="AC304" s="35"/>
      <c r="AD304" s="35"/>
      <c r="AE304" s="35"/>
      <c r="AT304" s="18" t="s">
        <v>179</v>
      </c>
      <c r="AU304" s="18" t="s">
        <v>84</v>
      </c>
    </row>
    <row r="305" spans="1:65" s="13" customFormat="1" x14ac:dyDescent="0.2">
      <c r="B305" s="192"/>
      <c r="C305" s="193"/>
      <c r="D305" s="187" t="s">
        <v>181</v>
      </c>
      <c r="E305" s="194" t="s">
        <v>19</v>
      </c>
      <c r="F305" s="195" t="s">
        <v>4715</v>
      </c>
      <c r="G305" s="193"/>
      <c r="H305" s="196">
        <v>244</v>
      </c>
      <c r="I305" s="197"/>
      <c r="J305" s="193"/>
      <c r="K305" s="193"/>
      <c r="L305" s="198"/>
      <c r="M305" s="199"/>
      <c r="N305" s="200"/>
      <c r="O305" s="200"/>
      <c r="P305" s="200"/>
      <c r="Q305" s="200"/>
      <c r="R305" s="200"/>
      <c r="S305" s="200"/>
      <c r="T305" s="201"/>
      <c r="AT305" s="202" t="s">
        <v>181</v>
      </c>
      <c r="AU305" s="202" t="s">
        <v>84</v>
      </c>
      <c r="AV305" s="13" t="s">
        <v>84</v>
      </c>
      <c r="AW305" s="13" t="s">
        <v>35</v>
      </c>
      <c r="AX305" s="13" t="s">
        <v>82</v>
      </c>
      <c r="AY305" s="202" t="s">
        <v>170</v>
      </c>
    </row>
    <row r="306" spans="1:65" s="2" customFormat="1" ht="16.5" customHeight="1" x14ac:dyDescent="0.2">
      <c r="A306" s="35"/>
      <c r="B306" s="36"/>
      <c r="C306" s="214" t="s">
        <v>383</v>
      </c>
      <c r="D306" s="214" t="s">
        <v>239</v>
      </c>
      <c r="E306" s="215" t="s">
        <v>4716</v>
      </c>
      <c r="F306" s="216" t="s">
        <v>4717</v>
      </c>
      <c r="G306" s="217" t="s">
        <v>242</v>
      </c>
      <c r="H306" s="218">
        <v>488</v>
      </c>
      <c r="I306" s="219"/>
      <c r="J306" s="220">
        <f>ROUND(I306*H306,2)</f>
        <v>0</v>
      </c>
      <c r="K306" s="216" t="s">
        <v>176</v>
      </c>
      <c r="L306" s="221"/>
      <c r="M306" s="222" t="s">
        <v>19</v>
      </c>
      <c r="N306" s="223" t="s">
        <v>45</v>
      </c>
      <c r="O306" s="65"/>
      <c r="P306" s="183">
        <f>O306*H306</f>
        <v>0</v>
      </c>
      <c r="Q306" s="183">
        <v>1</v>
      </c>
      <c r="R306" s="183">
        <f>Q306*H306</f>
        <v>488</v>
      </c>
      <c r="S306" s="183">
        <v>0</v>
      </c>
      <c r="T306" s="184">
        <f>S306*H306</f>
        <v>0</v>
      </c>
      <c r="U306" s="35"/>
      <c r="V306" s="35"/>
      <c r="W306" s="35"/>
      <c r="X306" s="35"/>
      <c r="Y306" s="35"/>
      <c r="Z306" s="35"/>
      <c r="AA306" s="35"/>
      <c r="AB306" s="35"/>
      <c r="AC306" s="35"/>
      <c r="AD306" s="35"/>
      <c r="AE306" s="35"/>
      <c r="AR306" s="185" t="s">
        <v>227</v>
      </c>
      <c r="AT306" s="185" t="s">
        <v>239</v>
      </c>
      <c r="AU306" s="185" t="s">
        <v>84</v>
      </c>
      <c r="AY306" s="18" t="s">
        <v>170</v>
      </c>
      <c r="BE306" s="186">
        <f>IF(N306="základní",J306,0)</f>
        <v>0</v>
      </c>
      <c r="BF306" s="186">
        <f>IF(N306="snížená",J306,0)</f>
        <v>0</v>
      </c>
      <c r="BG306" s="186">
        <f>IF(N306="zákl. přenesená",J306,0)</f>
        <v>0</v>
      </c>
      <c r="BH306" s="186">
        <f>IF(N306="sníž. přenesená",J306,0)</f>
        <v>0</v>
      </c>
      <c r="BI306" s="186">
        <f>IF(N306="nulová",J306,0)</f>
        <v>0</v>
      </c>
      <c r="BJ306" s="18" t="s">
        <v>82</v>
      </c>
      <c r="BK306" s="186">
        <f>ROUND(I306*H306,2)</f>
        <v>0</v>
      </c>
      <c r="BL306" s="18" t="s">
        <v>177</v>
      </c>
      <c r="BM306" s="185" t="s">
        <v>4718</v>
      </c>
    </row>
    <row r="307" spans="1:65" s="13" customFormat="1" x14ac:dyDescent="0.2">
      <c r="B307" s="192"/>
      <c r="C307" s="193"/>
      <c r="D307" s="187" t="s">
        <v>181</v>
      </c>
      <c r="E307" s="193"/>
      <c r="F307" s="195" t="s">
        <v>4719</v>
      </c>
      <c r="G307" s="193"/>
      <c r="H307" s="196">
        <v>488</v>
      </c>
      <c r="I307" s="197"/>
      <c r="J307" s="193"/>
      <c r="K307" s="193"/>
      <c r="L307" s="198"/>
      <c r="M307" s="199"/>
      <c r="N307" s="200"/>
      <c r="O307" s="200"/>
      <c r="P307" s="200"/>
      <c r="Q307" s="200"/>
      <c r="R307" s="200"/>
      <c r="S307" s="200"/>
      <c r="T307" s="201"/>
      <c r="AT307" s="202" t="s">
        <v>181</v>
      </c>
      <c r="AU307" s="202" t="s">
        <v>84</v>
      </c>
      <c r="AV307" s="13" t="s">
        <v>84</v>
      </c>
      <c r="AW307" s="13" t="s">
        <v>4</v>
      </c>
      <c r="AX307" s="13" t="s">
        <v>82</v>
      </c>
      <c r="AY307" s="202" t="s">
        <v>170</v>
      </c>
    </row>
    <row r="308" spans="1:65" s="2" customFormat="1" ht="36" x14ac:dyDescent="0.2">
      <c r="A308" s="35"/>
      <c r="B308" s="36"/>
      <c r="C308" s="174" t="s">
        <v>389</v>
      </c>
      <c r="D308" s="174" t="s">
        <v>172</v>
      </c>
      <c r="E308" s="175" t="s">
        <v>3144</v>
      </c>
      <c r="F308" s="176" t="s">
        <v>3145</v>
      </c>
      <c r="G308" s="177" t="s">
        <v>175</v>
      </c>
      <c r="H308" s="178">
        <v>53.91</v>
      </c>
      <c r="I308" s="179"/>
      <c r="J308" s="180">
        <f>ROUND(I308*H308,2)</f>
        <v>0</v>
      </c>
      <c r="K308" s="176" t="s">
        <v>176</v>
      </c>
      <c r="L308" s="40"/>
      <c r="M308" s="181" t="s">
        <v>19</v>
      </c>
      <c r="N308" s="182" t="s">
        <v>45</v>
      </c>
      <c r="O308" s="65"/>
      <c r="P308" s="183">
        <f>O308*H308</f>
        <v>0</v>
      </c>
      <c r="Q308" s="183">
        <v>0</v>
      </c>
      <c r="R308" s="183">
        <f>Q308*H308</f>
        <v>0</v>
      </c>
      <c r="S308" s="183">
        <v>0</v>
      </c>
      <c r="T308" s="184">
        <f>S308*H308</f>
        <v>0</v>
      </c>
      <c r="U308" s="35"/>
      <c r="V308" s="35"/>
      <c r="W308" s="35"/>
      <c r="X308" s="35"/>
      <c r="Y308" s="35"/>
      <c r="Z308" s="35"/>
      <c r="AA308" s="35"/>
      <c r="AB308" s="35"/>
      <c r="AC308" s="35"/>
      <c r="AD308" s="35"/>
      <c r="AE308" s="35"/>
      <c r="AR308" s="185" t="s">
        <v>177</v>
      </c>
      <c r="AT308" s="185" t="s">
        <v>172</v>
      </c>
      <c r="AU308" s="185" t="s">
        <v>84</v>
      </c>
      <c r="AY308" s="18" t="s">
        <v>170</v>
      </c>
      <c r="BE308" s="186">
        <f>IF(N308="základní",J308,0)</f>
        <v>0</v>
      </c>
      <c r="BF308" s="186">
        <f>IF(N308="snížená",J308,0)</f>
        <v>0</v>
      </c>
      <c r="BG308" s="186">
        <f>IF(N308="zákl. přenesená",J308,0)</f>
        <v>0</v>
      </c>
      <c r="BH308" s="186">
        <f>IF(N308="sníž. přenesená",J308,0)</f>
        <v>0</v>
      </c>
      <c r="BI308" s="186">
        <f>IF(N308="nulová",J308,0)</f>
        <v>0</v>
      </c>
      <c r="BJ308" s="18" t="s">
        <v>82</v>
      </c>
      <c r="BK308" s="186">
        <f>ROUND(I308*H308,2)</f>
        <v>0</v>
      </c>
      <c r="BL308" s="18" t="s">
        <v>177</v>
      </c>
      <c r="BM308" s="185" t="s">
        <v>4720</v>
      </c>
    </row>
    <row r="309" spans="1:65" s="2" customFormat="1" ht="87.75" x14ac:dyDescent="0.2">
      <c r="A309" s="35"/>
      <c r="B309" s="36"/>
      <c r="C309" s="37"/>
      <c r="D309" s="187" t="s">
        <v>179</v>
      </c>
      <c r="E309" s="37"/>
      <c r="F309" s="188" t="s">
        <v>3147</v>
      </c>
      <c r="G309" s="37"/>
      <c r="H309" s="37"/>
      <c r="I309" s="189"/>
      <c r="J309" s="37"/>
      <c r="K309" s="37"/>
      <c r="L309" s="40"/>
      <c r="M309" s="190"/>
      <c r="N309" s="191"/>
      <c r="O309" s="65"/>
      <c r="P309" s="65"/>
      <c r="Q309" s="65"/>
      <c r="R309" s="65"/>
      <c r="S309" s="65"/>
      <c r="T309" s="66"/>
      <c r="U309" s="35"/>
      <c r="V309" s="35"/>
      <c r="W309" s="35"/>
      <c r="X309" s="35"/>
      <c r="Y309" s="35"/>
      <c r="Z309" s="35"/>
      <c r="AA309" s="35"/>
      <c r="AB309" s="35"/>
      <c r="AC309" s="35"/>
      <c r="AD309" s="35"/>
      <c r="AE309" s="35"/>
      <c r="AT309" s="18" t="s">
        <v>179</v>
      </c>
      <c r="AU309" s="18" t="s">
        <v>84</v>
      </c>
    </row>
    <row r="310" spans="1:65" s="13" customFormat="1" x14ac:dyDescent="0.2">
      <c r="B310" s="192"/>
      <c r="C310" s="193"/>
      <c r="D310" s="187" t="s">
        <v>181</v>
      </c>
      <c r="E310" s="194" t="s">
        <v>19</v>
      </c>
      <c r="F310" s="195" t="s">
        <v>4721</v>
      </c>
      <c r="G310" s="193"/>
      <c r="H310" s="196">
        <v>0.64600000000000002</v>
      </c>
      <c r="I310" s="197"/>
      <c r="J310" s="193"/>
      <c r="K310" s="193"/>
      <c r="L310" s="198"/>
      <c r="M310" s="199"/>
      <c r="N310" s="200"/>
      <c r="O310" s="200"/>
      <c r="P310" s="200"/>
      <c r="Q310" s="200"/>
      <c r="R310" s="200"/>
      <c r="S310" s="200"/>
      <c r="T310" s="201"/>
      <c r="AT310" s="202" t="s">
        <v>181</v>
      </c>
      <c r="AU310" s="202" t="s">
        <v>84</v>
      </c>
      <c r="AV310" s="13" t="s">
        <v>84</v>
      </c>
      <c r="AW310" s="13" t="s">
        <v>35</v>
      </c>
      <c r="AX310" s="13" t="s">
        <v>74</v>
      </c>
      <c r="AY310" s="202" t="s">
        <v>170</v>
      </c>
    </row>
    <row r="311" spans="1:65" s="13" customFormat="1" x14ac:dyDescent="0.2">
      <c r="B311" s="192"/>
      <c r="C311" s="193"/>
      <c r="D311" s="187" t="s">
        <v>181</v>
      </c>
      <c r="E311" s="194" t="s">
        <v>19</v>
      </c>
      <c r="F311" s="195" t="s">
        <v>4722</v>
      </c>
      <c r="G311" s="193"/>
      <c r="H311" s="196">
        <v>4.8630000000000004</v>
      </c>
      <c r="I311" s="197"/>
      <c r="J311" s="193"/>
      <c r="K311" s="193"/>
      <c r="L311" s="198"/>
      <c r="M311" s="199"/>
      <c r="N311" s="200"/>
      <c r="O311" s="200"/>
      <c r="P311" s="200"/>
      <c r="Q311" s="200"/>
      <c r="R311" s="200"/>
      <c r="S311" s="200"/>
      <c r="T311" s="201"/>
      <c r="AT311" s="202" t="s">
        <v>181</v>
      </c>
      <c r="AU311" s="202" t="s">
        <v>84</v>
      </c>
      <c r="AV311" s="13" t="s">
        <v>84</v>
      </c>
      <c r="AW311" s="13" t="s">
        <v>35</v>
      </c>
      <c r="AX311" s="13" t="s">
        <v>74</v>
      </c>
      <c r="AY311" s="202" t="s">
        <v>170</v>
      </c>
    </row>
    <row r="312" spans="1:65" s="13" customFormat="1" x14ac:dyDescent="0.2">
      <c r="B312" s="192"/>
      <c r="C312" s="193"/>
      <c r="D312" s="187" t="s">
        <v>181</v>
      </c>
      <c r="E312" s="194" t="s">
        <v>19</v>
      </c>
      <c r="F312" s="195" t="s">
        <v>4723</v>
      </c>
      <c r="G312" s="193"/>
      <c r="H312" s="196">
        <v>5.7549999999999999</v>
      </c>
      <c r="I312" s="197"/>
      <c r="J312" s="193"/>
      <c r="K312" s="193"/>
      <c r="L312" s="198"/>
      <c r="M312" s="199"/>
      <c r="N312" s="200"/>
      <c r="O312" s="200"/>
      <c r="P312" s="200"/>
      <c r="Q312" s="200"/>
      <c r="R312" s="200"/>
      <c r="S312" s="200"/>
      <c r="T312" s="201"/>
      <c r="AT312" s="202" t="s">
        <v>181</v>
      </c>
      <c r="AU312" s="202" t="s">
        <v>84</v>
      </c>
      <c r="AV312" s="13" t="s">
        <v>84</v>
      </c>
      <c r="AW312" s="13" t="s">
        <v>35</v>
      </c>
      <c r="AX312" s="13" t="s">
        <v>74</v>
      </c>
      <c r="AY312" s="202" t="s">
        <v>170</v>
      </c>
    </row>
    <row r="313" spans="1:65" s="13" customFormat="1" x14ac:dyDescent="0.2">
      <c r="B313" s="192"/>
      <c r="C313" s="193"/>
      <c r="D313" s="187" t="s">
        <v>181</v>
      </c>
      <c r="E313" s="194" t="s">
        <v>19</v>
      </c>
      <c r="F313" s="195" t="s">
        <v>4724</v>
      </c>
      <c r="G313" s="193"/>
      <c r="H313" s="196">
        <v>3.8580000000000001</v>
      </c>
      <c r="I313" s="197"/>
      <c r="J313" s="193"/>
      <c r="K313" s="193"/>
      <c r="L313" s="198"/>
      <c r="M313" s="199"/>
      <c r="N313" s="200"/>
      <c r="O313" s="200"/>
      <c r="P313" s="200"/>
      <c r="Q313" s="200"/>
      <c r="R313" s="200"/>
      <c r="S313" s="200"/>
      <c r="T313" s="201"/>
      <c r="AT313" s="202" t="s">
        <v>181</v>
      </c>
      <c r="AU313" s="202" t="s">
        <v>84</v>
      </c>
      <c r="AV313" s="13" t="s">
        <v>84</v>
      </c>
      <c r="AW313" s="13" t="s">
        <v>35</v>
      </c>
      <c r="AX313" s="13" t="s">
        <v>74</v>
      </c>
      <c r="AY313" s="202" t="s">
        <v>170</v>
      </c>
    </row>
    <row r="314" spans="1:65" s="13" customFormat="1" x14ac:dyDescent="0.2">
      <c r="B314" s="192"/>
      <c r="C314" s="193"/>
      <c r="D314" s="187" t="s">
        <v>181</v>
      </c>
      <c r="E314" s="194" t="s">
        <v>19</v>
      </c>
      <c r="F314" s="195" t="s">
        <v>4725</v>
      </c>
      <c r="G314" s="193"/>
      <c r="H314" s="196">
        <v>2.585</v>
      </c>
      <c r="I314" s="197"/>
      <c r="J314" s="193"/>
      <c r="K314" s="193"/>
      <c r="L314" s="198"/>
      <c r="M314" s="199"/>
      <c r="N314" s="200"/>
      <c r="O314" s="200"/>
      <c r="P314" s="200"/>
      <c r="Q314" s="200"/>
      <c r="R314" s="200"/>
      <c r="S314" s="200"/>
      <c r="T314" s="201"/>
      <c r="AT314" s="202" t="s">
        <v>181</v>
      </c>
      <c r="AU314" s="202" t="s">
        <v>84</v>
      </c>
      <c r="AV314" s="13" t="s">
        <v>84</v>
      </c>
      <c r="AW314" s="13" t="s">
        <v>35</v>
      </c>
      <c r="AX314" s="13" t="s">
        <v>74</v>
      </c>
      <c r="AY314" s="202" t="s">
        <v>170</v>
      </c>
    </row>
    <row r="315" spans="1:65" s="13" customFormat="1" x14ac:dyDescent="0.2">
      <c r="B315" s="192"/>
      <c r="C315" s="193"/>
      <c r="D315" s="187" t="s">
        <v>181</v>
      </c>
      <c r="E315" s="194" t="s">
        <v>19</v>
      </c>
      <c r="F315" s="195" t="s">
        <v>4726</v>
      </c>
      <c r="G315" s="193"/>
      <c r="H315" s="196">
        <v>4.2350000000000003</v>
      </c>
      <c r="I315" s="197"/>
      <c r="J315" s="193"/>
      <c r="K315" s="193"/>
      <c r="L315" s="198"/>
      <c r="M315" s="199"/>
      <c r="N315" s="200"/>
      <c r="O315" s="200"/>
      <c r="P315" s="200"/>
      <c r="Q315" s="200"/>
      <c r="R315" s="200"/>
      <c r="S315" s="200"/>
      <c r="T315" s="201"/>
      <c r="AT315" s="202" t="s">
        <v>181</v>
      </c>
      <c r="AU315" s="202" t="s">
        <v>84</v>
      </c>
      <c r="AV315" s="13" t="s">
        <v>84</v>
      </c>
      <c r="AW315" s="13" t="s">
        <v>35</v>
      </c>
      <c r="AX315" s="13" t="s">
        <v>74</v>
      </c>
      <c r="AY315" s="202" t="s">
        <v>170</v>
      </c>
    </row>
    <row r="316" spans="1:65" s="13" customFormat="1" x14ac:dyDescent="0.2">
      <c r="B316" s="192"/>
      <c r="C316" s="193"/>
      <c r="D316" s="187" t="s">
        <v>181</v>
      </c>
      <c r="E316" s="194" t="s">
        <v>19</v>
      </c>
      <c r="F316" s="195" t="s">
        <v>4727</v>
      </c>
      <c r="G316" s="193"/>
      <c r="H316" s="196">
        <v>3.9430000000000001</v>
      </c>
      <c r="I316" s="197"/>
      <c r="J316" s="193"/>
      <c r="K316" s="193"/>
      <c r="L316" s="198"/>
      <c r="M316" s="199"/>
      <c r="N316" s="200"/>
      <c r="O316" s="200"/>
      <c r="P316" s="200"/>
      <c r="Q316" s="200"/>
      <c r="R316" s="200"/>
      <c r="S316" s="200"/>
      <c r="T316" s="201"/>
      <c r="AT316" s="202" t="s">
        <v>181</v>
      </c>
      <c r="AU316" s="202" t="s">
        <v>84</v>
      </c>
      <c r="AV316" s="13" t="s">
        <v>84</v>
      </c>
      <c r="AW316" s="13" t="s">
        <v>35</v>
      </c>
      <c r="AX316" s="13" t="s">
        <v>74</v>
      </c>
      <c r="AY316" s="202" t="s">
        <v>170</v>
      </c>
    </row>
    <row r="317" spans="1:65" s="13" customFormat="1" x14ac:dyDescent="0.2">
      <c r="B317" s="192"/>
      <c r="C317" s="193"/>
      <c r="D317" s="187" t="s">
        <v>181</v>
      </c>
      <c r="E317" s="194" t="s">
        <v>19</v>
      </c>
      <c r="F317" s="195" t="s">
        <v>4728</v>
      </c>
      <c r="G317" s="193"/>
      <c r="H317" s="196">
        <v>8.7620000000000005</v>
      </c>
      <c r="I317" s="197"/>
      <c r="J317" s="193"/>
      <c r="K317" s="193"/>
      <c r="L317" s="198"/>
      <c r="M317" s="199"/>
      <c r="N317" s="200"/>
      <c r="O317" s="200"/>
      <c r="P317" s="200"/>
      <c r="Q317" s="200"/>
      <c r="R317" s="200"/>
      <c r="S317" s="200"/>
      <c r="T317" s="201"/>
      <c r="AT317" s="202" t="s">
        <v>181</v>
      </c>
      <c r="AU317" s="202" t="s">
        <v>84</v>
      </c>
      <c r="AV317" s="13" t="s">
        <v>84</v>
      </c>
      <c r="AW317" s="13" t="s">
        <v>35</v>
      </c>
      <c r="AX317" s="13" t="s">
        <v>74</v>
      </c>
      <c r="AY317" s="202" t="s">
        <v>170</v>
      </c>
    </row>
    <row r="318" spans="1:65" s="13" customFormat="1" x14ac:dyDescent="0.2">
      <c r="B318" s="192"/>
      <c r="C318" s="193"/>
      <c r="D318" s="187" t="s">
        <v>181</v>
      </c>
      <c r="E318" s="194" t="s">
        <v>19</v>
      </c>
      <c r="F318" s="195" t="s">
        <v>4729</v>
      </c>
      <c r="G318" s="193"/>
      <c r="H318" s="196">
        <v>4.12</v>
      </c>
      <c r="I318" s="197"/>
      <c r="J318" s="193"/>
      <c r="K318" s="193"/>
      <c r="L318" s="198"/>
      <c r="M318" s="199"/>
      <c r="N318" s="200"/>
      <c r="O318" s="200"/>
      <c r="P318" s="200"/>
      <c r="Q318" s="200"/>
      <c r="R318" s="200"/>
      <c r="S318" s="200"/>
      <c r="T318" s="201"/>
      <c r="AT318" s="202" t="s">
        <v>181</v>
      </c>
      <c r="AU318" s="202" t="s">
        <v>84</v>
      </c>
      <c r="AV318" s="13" t="s">
        <v>84</v>
      </c>
      <c r="AW318" s="13" t="s">
        <v>35</v>
      </c>
      <c r="AX318" s="13" t="s">
        <v>74</v>
      </c>
      <c r="AY318" s="202" t="s">
        <v>170</v>
      </c>
    </row>
    <row r="319" spans="1:65" s="13" customFormat="1" x14ac:dyDescent="0.2">
      <c r="B319" s="192"/>
      <c r="C319" s="193"/>
      <c r="D319" s="187" t="s">
        <v>181</v>
      </c>
      <c r="E319" s="194" t="s">
        <v>19</v>
      </c>
      <c r="F319" s="195" t="s">
        <v>4730</v>
      </c>
      <c r="G319" s="193"/>
      <c r="H319" s="196">
        <v>6.2510000000000003</v>
      </c>
      <c r="I319" s="197"/>
      <c r="J319" s="193"/>
      <c r="K319" s="193"/>
      <c r="L319" s="198"/>
      <c r="M319" s="199"/>
      <c r="N319" s="200"/>
      <c r="O319" s="200"/>
      <c r="P319" s="200"/>
      <c r="Q319" s="200"/>
      <c r="R319" s="200"/>
      <c r="S319" s="200"/>
      <c r="T319" s="201"/>
      <c r="AT319" s="202" t="s">
        <v>181</v>
      </c>
      <c r="AU319" s="202" t="s">
        <v>84</v>
      </c>
      <c r="AV319" s="13" t="s">
        <v>84</v>
      </c>
      <c r="AW319" s="13" t="s">
        <v>35</v>
      </c>
      <c r="AX319" s="13" t="s">
        <v>74</v>
      </c>
      <c r="AY319" s="202" t="s">
        <v>170</v>
      </c>
    </row>
    <row r="320" spans="1:65" s="13" customFormat="1" ht="33.75" x14ac:dyDescent="0.2">
      <c r="B320" s="192"/>
      <c r="C320" s="193"/>
      <c r="D320" s="187" t="s">
        <v>181</v>
      </c>
      <c r="E320" s="194" t="s">
        <v>19</v>
      </c>
      <c r="F320" s="195" t="s">
        <v>4731</v>
      </c>
      <c r="G320" s="193"/>
      <c r="H320" s="196">
        <v>8.8919999999999995</v>
      </c>
      <c r="I320" s="197"/>
      <c r="J320" s="193"/>
      <c r="K320" s="193"/>
      <c r="L320" s="198"/>
      <c r="M320" s="199"/>
      <c r="N320" s="200"/>
      <c r="O320" s="200"/>
      <c r="P320" s="200"/>
      <c r="Q320" s="200"/>
      <c r="R320" s="200"/>
      <c r="S320" s="200"/>
      <c r="T320" s="201"/>
      <c r="AT320" s="202" t="s">
        <v>181</v>
      </c>
      <c r="AU320" s="202" t="s">
        <v>84</v>
      </c>
      <c r="AV320" s="13" t="s">
        <v>84</v>
      </c>
      <c r="AW320" s="13" t="s">
        <v>35</v>
      </c>
      <c r="AX320" s="13" t="s">
        <v>74</v>
      </c>
      <c r="AY320" s="202" t="s">
        <v>170</v>
      </c>
    </row>
    <row r="321" spans="1:65" s="14" customFormat="1" x14ac:dyDescent="0.2">
      <c r="B321" s="203"/>
      <c r="C321" s="204"/>
      <c r="D321" s="187" t="s">
        <v>181</v>
      </c>
      <c r="E321" s="205" t="s">
        <v>19</v>
      </c>
      <c r="F321" s="206" t="s">
        <v>185</v>
      </c>
      <c r="G321" s="204"/>
      <c r="H321" s="207">
        <v>53.91</v>
      </c>
      <c r="I321" s="208"/>
      <c r="J321" s="204"/>
      <c r="K321" s="204"/>
      <c r="L321" s="209"/>
      <c r="M321" s="210"/>
      <c r="N321" s="211"/>
      <c r="O321" s="211"/>
      <c r="P321" s="211"/>
      <c r="Q321" s="211"/>
      <c r="R321" s="211"/>
      <c r="S321" s="211"/>
      <c r="T321" s="212"/>
      <c r="AT321" s="213" t="s">
        <v>181</v>
      </c>
      <c r="AU321" s="213" t="s">
        <v>84</v>
      </c>
      <c r="AV321" s="14" t="s">
        <v>177</v>
      </c>
      <c r="AW321" s="14" t="s">
        <v>35</v>
      </c>
      <c r="AX321" s="14" t="s">
        <v>82</v>
      </c>
      <c r="AY321" s="213" t="s">
        <v>170</v>
      </c>
    </row>
    <row r="322" spans="1:65" s="2" customFormat="1" ht="16.5" customHeight="1" x14ac:dyDescent="0.2">
      <c r="A322" s="35"/>
      <c r="B322" s="36"/>
      <c r="C322" s="214" t="s">
        <v>399</v>
      </c>
      <c r="D322" s="214" t="s">
        <v>239</v>
      </c>
      <c r="E322" s="215" t="s">
        <v>240</v>
      </c>
      <c r="F322" s="216" t="s">
        <v>241</v>
      </c>
      <c r="G322" s="217" t="s">
        <v>242</v>
      </c>
      <c r="H322" s="218">
        <v>107.82</v>
      </c>
      <c r="I322" s="219"/>
      <c r="J322" s="220">
        <f>ROUND(I322*H322,2)</f>
        <v>0</v>
      </c>
      <c r="K322" s="216" t="s">
        <v>176</v>
      </c>
      <c r="L322" s="221"/>
      <c r="M322" s="222" t="s">
        <v>19</v>
      </c>
      <c r="N322" s="223" t="s">
        <v>45</v>
      </c>
      <c r="O322" s="65"/>
      <c r="P322" s="183">
        <f>O322*H322</f>
        <v>0</v>
      </c>
      <c r="Q322" s="183">
        <v>1</v>
      </c>
      <c r="R322" s="183">
        <f>Q322*H322</f>
        <v>107.82</v>
      </c>
      <c r="S322" s="183">
        <v>0</v>
      </c>
      <c r="T322" s="184">
        <f>S322*H322</f>
        <v>0</v>
      </c>
      <c r="U322" s="35"/>
      <c r="V322" s="35"/>
      <c r="W322" s="35"/>
      <c r="X322" s="35"/>
      <c r="Y322" s="35"/>
      <c r="Z322" s="35"/>
      <c r="AA322" s="35"/>
      <c r="AB322" s="35"/>
      <c r="AC322" s="35"/>
      <c r="AD322" s="35"/>
      <c r="AE322" s="35"/>
      <c r="AR322" s="185" t="s">
        <v>227</v>
      </c>
      <c r="AT322" s="185" t="s">
        <v>239</v>
      </c>
      <c r="AU322" s="185" t="s">
        <v>84</v>
      </c>
      <c r="AY322" s="18" t="s">
        <v>170</v>
      </c>
      <c r="BE322" s="186">
        <f>IF(N322="základní",J322,0)</f>
        <v>0</v>
      </c>
      <c r="BF322" s="186">
        <f>IF(N322="snížená",J322,0)</f>
        <v>0</v>
      </c>
      <c r="BG322" s="186">
        <f>IF(N322="zákl. přenesená",J322,0)</f>
        <v>0</v>
      </c>
      <c r="BH322" s="186">
        <f>IF(N322="sníž. přenesená",J322,0)</f>
        <v>0</v>
      </c>
      <c r="BI322" s="186">
        <f>IF(N322="nulová",J322,0)</f>
        <v>0</v>
      </c>
      <c r="BJ322" s="18" t="s">
        <v>82</v>
      </c>
      <c r="BK322" s="186">
        <f>ROUND(I322*H322,2)</f>
        <v>0</v>
      </c>
      <c r="BL322" s="18" t="s">
        <v>177</v>
      </c>
      <c r="BM322" s="185" t="s">
        <v>4732</v>
      </c>
    </row>
    <row r="323" spans="1:65" s="13" customFormat="1" x14ac:dyDescent="0.2">
      <c r="B323" s="192"/>
      <c r="C323" s="193"/>
      <c r="D323" s="187" t="s">
        <v>181</v>
      </c>
      <c r="E323" s="193"/>
      <c r="F323" s="195" t="s">
        <v>4733</v>
      </c>
      <c r="G323" s="193"/>
      <c r="H323" s="196">
        <v>107.82</v>
      </c>
      <c r="I323" s="197"/>
      <c r="J323" s="193"/>
      <c r="K323" s="193"/>
      <c r="L323" s="198"/>
      <c r="M323" s="199"/>
      <c r="N323" s="200"/>
      <c r="O323" s="200"/>
      <c r="P323" s="200"/>
      <c r="Q323" s="200"/>
      <c r="R323" s="200"/>
      <c r="S323" s="200"/>
      <c r="T323" s="201"/>
      <c r="AT323" s="202" t="s">
        <v>181</v>
      </c>
      <c r="AU323" s="202" t="s">
        <v>84</v>
      </c>
      <c r="AV323" s="13" t="s">
        <v>84</v>
      </c>
      <c r="AW323" s="13" t="s">
        <v>4</v>
      </c>
      <c r="AX323" s="13" t="s">
        <v>82</v>
      </c>
      <c r="AY323" s="202" t="s">
        <v>170</v>
      </c>
    </row>
    <row r="324" spans="1:65" s="12" customFormat="1" ht="22.9" customHeight="1" x14ac:dyDescent="0.2">
      <c r="B324" s="158"/>
      <c r="C324" s="159"/>
      <c r="D324" s="160" t="s">
        <v>73</v>
      </c>
      <c r="E324" s="172" t="s">
        <v>84</v>
      </c>
      <c r="F324" s="172" t="s">
        <v>252</v>
      </c>
      <c r="G324" s="159"/>
      <c r="H324" s="159"/>
      <c r="I324" s="162"/>
      <c r="J324" s="173">
        <f>BK324</f>
        <v>0</v>
      </c>
      <c r="K324" s="159"/>
      <c r="L324" s="164"/>
      <c r="M324" s="165"/>
      <c r="N324" s="166"/>
      <c r="O324" s="166"/>
      <c r="P324" s="167">
        <f>SUM(P325:P340)</f>
        <v>0</v>
      </c>
      <c r="Q324" s="166"/>
      <c r="R324" s="167">
        <f>SUM(R325:R340)</f>
        <v>59.763931209999996</v>
      </c>
      <c r="S324" s="166"/>
      <c r="T324" s="168">
        <f>SUM(T325:T340)</f>
        <v>0</v>
      </c>
      <c r="AR324" s="169" t="s">
        <v>82</v>
      </c>
      <c r="AT324" s="170" t="s">
        <v>73</v>
      </c>
      <c r="AU324" s="170" t="s">
        <v>82</v>
      </c>
      <c r="AY324" s="169" t="s">
        <v>170</v>
      </c>
      <c r="BK324" s="171">
        <f>SUM(BK325:BK340)</f>
        <v>0</v>
      </c>
    </row>
    <row r="325" spans="1:65" s="2" customFormat="1" ht="24" x14ac:dyDescent="0.2">
      <c r="A325" s="35"/>
      <c r="B325" s="36"/>
      <c r="C325" s="174" t="s">
        <v>408</v>
      </c>
      <c r="D325" s="174" t="s">
        <v>172</v>
      </c>
      <c r="E325" s="175" t="s">
        <v>4734</v>
      </c>
      <c r="F325" s="176" t="s">
        <v>4735</v>
      </c>
      <c r="G325" s="177" t="s">
        <v>248</v>
      </c>
      <c r="H325" s="178">
        <v>273.2</v>
      </c>
      <c r="I325" s="179"/>
      <c r="J325" s="180">
        <f>ROUND(I325*H325,2)</f>
        <v>0</v>
      </c>
      <c r="K325" s="176" t="s">
        <v>176</v>
      </c>
      <c r="L325" s="40"/>
      <c r="M325" s="181" t="s">
        <v>19</v>
      </c>
      <c r="N325" s="182" t="s">
        <v>45</v>
      </c>
      <c r="O325" s="65"/>
      <c r="P325" s="183">
        <f>O325*H325</f>
        <v>0</v>
      </c>
      <c r="Q325" s="183">
        <v>2.2000000000000001E-4</v>
      </c>
      <c r="R325" s="183">
        <f>Q325*H325</f>
        <v>6.0103999999999998E-2</v>
      </c>
      <c r="S325" s="183">
        <v>0</v>
      </c>
      <c r="T325" s="184">
        <f>S325*H325</f>
        <v>0</v>
      </c>
      <c r="U325" s="35"/>
      <c r="V325" s="35"/>
      <c r="W325" s="35"/>
      <c r="X325" s="35"/>
      <c r="Y325" s="35"/>
      <c r="Z325" s="35"/>
      <c r="AA325" s="35"/>
      <c r="AB325" s="35"/>
      <c r="AC325" s="35"/>
      <c r="AD325" s="35"/>
      <c r="AE325" s="35"/>
      <c r="AR325" s="185" t="s">
        <v>177</v>
      </c>
      <c r="AT325" s="185" t="s">
        <v>172</v>
      </c>
      <c r="AU325" s="185" t="s">
        <v>84</v>
      </c>
      <c r="AY325" s="18" t="s">
        <v>170</v>
      </c>
      <c r="BE325" s="186">
        <f>IF(N325="základní",J325,0)</f>
        <v>0</v>
      </c>
      <c r="BF325" s="186">
        <f>IF(N325="snížená",J325,0)</f>
        <v>0</v>
      </c>
      <c r="BG325" s="186">
        <f>IF(N325="zákl. přenesená",J325,0)</f>
        <v>0</v>
      </c>
      <c r="BH325" s="186">
        <f>IF(N325="sníž. přenesená",J325,0)</f>
        <v>0</v>
      </c>
      <c r="BI325" s="186">
        <f>IF(N325="nulová",J325,0)</f>
        <v>0</v>
      </c>
      <c r="BJ325" s="18" t="s">
        <v>82</v>
      </c>
      <c r="BK325" s="186">
        <f>ROUND(I325*H325,2)</f>
        <v>0</v>
      </c>
      <c r="BL325" s="18" t="s">
        <v>177</v>
      </c>
      <c r="BM325" s="185" t="s">
        <v>4736</v>
      </c>
    </row>
    <row r="326" spans="1:65" s="2" customFormat="1" ht="68.25" x14ac:dyDescent="0.2">
      <c r="A326" s="35"/>
      <c r="B326" s="36"/>
      <c r="C326" s="37"/>
      <c r="D326" s="187" t="s">
        <v>179</v>
      </c>
      <c r="E326" s="37"/>
      <c r="F326" s="188" t="s">
        <v>4737</v>
      </c>
      <c r="G326" s="37"/>
      <c r="H326" s="37"/>
      <c r="I326" s="189"/>
      <c r="J326" s="37"/>
      <c r="K326" s="37"/>
      <c r="L326" s="40"/>
      <c r="M326" s="190"/>
      <c r="N326" s="191"/>
      <c r="O326" s="65"/>
      <c r="P326" s="65"/>
      <c r="Q326" s="65"/>
      <c r="R326" s="65"/>
      <c r="S326" s="65"/>
      <c r="T326" s="66"/>
      <c r="U326" s="35"/>
      <c r="V326" s="35"/>
      <c r="W326" s="35"/>
      <c r="X326" s="35"/>
      <c r="Y326" s="35"/>
      <c r="Z326" s="35"/>
      <c r="AA326" s="35"/>
      <c r="AB326" s="35"/>
      <c r="AC326" s="35"/>
      <c r="AD326" s="35"/>
      <c r="AE326" s="35"/>
      <c r="AT326" s="18" t="s">
        <v>179</v>
      </c>
      <c r="AU326" s="18" t="s">
        <v>84</v>
      </c>
    </row>
    <row r="327" spans="1:65" s="13" customFormat="1" x14ac:dyDescent="0.2">
      <c r="B327" s="192"/>
      <c r="C327" s="193"/>
      <c r="D327" s="187" t="s">
        <v>181</v>
      </c>
      <c r="E327" s="194" t="s">
        <v>19</v>
      </c>
      <c r="F327" s="195" t="s">
        <v>4738</v>
      </c>
      <c r="G327" s="193"/>
      <c r="H327" s="196">
        <v>273.2</v>
      </c>
      <c r="I327" s="197"/>
      <c r="J327" s="193"/>
      <c r="K327" s="193"/>
      <c r="L327" s="198"/>
      <c r="M327" s="199"/>
      <c r="N327" s="200"/>
      <c r="O327" s="200"/>
      <c r="P327" s="200"/>
      <c r="Q327" s="200"/>
      <c r="R327" s="200"/>
      <c r="S327" s="200"/>
      <c r="T327" s="201"/>
      <c r="AT327" s="202" t="s">
        <v>181</v>
      </c>
      <c r="AU327" s="202" t="s">
        <v>84</v>
      </c>
      <c r="AV327" s="13" t="s">
        <v>84</v>
      </c>
      <c r="AW327" s="13" t="s">
        <v>35</v>
      </c>
      <c r="AX327" s="13" t="s">
        <v>82</v>
      </c>
      <c r="AY327" s="202" t="s">
        <v>170</v>
      </c>
    </row>
    <row r="328" spans="1:65" s="2" customFormat="1" ht="16.5" customHeight="1" x14ac:dyDescent="0.2">
      <c r="A328" s="35"/>
      <c r="B328" s="36"/>
      <c r="C328" s="214" t="s">
        <v>416</v>
      </c>
      <c r="D328" s="214" t="s">
        <v>239</v>
      </c>
      <c r="E328" s="215" t="s">
        <v>4739</v>
      </c>
      <c r="F328" s="216" t="s">
        <v>4740</v>
      </c>
      <c r="G328" s="217" t="s">
        <v>248</v>
      </c>
      <c r="H328" s="218">
        <v>323.60500000000002</v>
      </c>
      <c r="I328" s="219"/>
      <c r="J328" s="220">
        <f>ROUND(I328*H328,2)</f>
        <v>0</v>
      </c>
      <c r="K328" s="216" t="s">
        <v>176</v>
      </c>
      <c r="L328" s="221"/>
      <c r="M328" s="222" t="s">
        <v>19</v>
      </c>
      <c r="N328" s="223" t="s">
        <v>45</v>
      </c>
      <c r="O328" s="65"/>
      <c r="P328" s="183">
        <f>O328*H328</f>
        <v>0</v>
      </c>
      <c r="Q328" s="183">
        <v>4.0000000000000002E-4</v>
      </c>
      <c r="R328" s="183">
        <f>Q328*H328</f>
        <v>0.129442</v>
      </c>
      <c r="S328" s="183">
        <v>0</v>
      </c>
      <c r="T328" s="184">
        <f>S328*H328</f>
        <v>0</v>
      </c>
      <c r="U328" s="35"/>
      <c r="V328" s="35"/>
      <c r="W328" s="35"/>
      <c r="X328" s="35"/>
      <c r="Y328" s="35"/>
      <c r="Z328" s="35"/>
      <c r="AA328" s="35"/>
      <c r="AB328" s="35"/>
      <c r="AC328" s="35"/>
      <c r="AD328" s="35"/>
      <c r="AE328" s="35"/>
      <c r="AR328" s="185" t="s">
        <v>227</v>
      </c>
      <c r="AT328" s="185" t="s">
        <v>239</v>
      </c>
      <c r="AU328" s="185" t="s">
        <v>84</v>
      </c>
      <c r="AY328" s="18" t="s">
        <v>170</v>
      </c>
      <c r="BE328" s="186">
        <f>IF(N328="základní",J328,0)</f>
        <v>0</v>
      </c>
      <c r="BF328" s="186">
        <f>IF(N328="snížená",J328,0)</f>
        <v>0</v>
      </c>
      <c r="BG328" s="186">
        <f>IF(N328="zákl. přenesená",J328,0)</f>
        <v>0</v>
      </c>
      <c r="BH328" s="186">
        <f>IF(N328="sníž. přenesená",J328,0)</f>
        <v>0</v>
      </c>
      <c r="BI328" s="186">
        <f>IF(N328="nulová",J328,0)</f>
        <v>0</v>
      </c>
      <c r="BJ328" s="18" t="s">
        <v>82</v>
      </c>
      <c r="BK328" s="186">
        <f>ROUND(I328*H328,2)</f>
        <v>0</v>
      </c>
      <c r="BL328" s="18" t="s">
        <v>177</v>
      </c>
      <c r="BM328" s="185" t="s">
        <v>4741</v>
      </c>
    </row>
    <row r="329" spans="1:65" s="13" customFormat="1" x14ac:dyDescent="0.2">
      <c r="B329" s="192"/>
      <c r="C329" s="193"/>
      <c r="D329" s="187" t="s">
        <v>181</v>
      </c>
      <c r="E329" s="193"/>
      <c r="F329" s="195" t="s">
        <v>4742</v>
      </c>
      <c r="G329" s="193"/>
      <c r="H329" s="196">
        <v>323.60500000000002</v>
      </c>
      <c r="I329" s="197"/>
      <c r="J329" s="193"/>
      <c r="K329" s="193"/>
      <c r="L329" s="198"/>
      <c r="M329" s="199"/>
      <c r="N329" s="200"/>
      <c r="O329" s="200"/>
      <c r="P329" s="200"/>
      <c r="Q329" s="200"/>
      <c r="R329" s="200"/>
      <c r="S329" s="200"/>
      <c r="T329" s="201"/>
      <c r="AT329" s="202" t="s">
        <v>181</v>
      </c>
      <c r="AU329" s="202" t="s">
        <v>84</v>
      </c>
      <c r="AV329" s="13" t="s">
        <v>84</v>
      </c>
      <c r="AW329" s="13" t="s">
        <v>4</v>
      </c>
      <c r="AX329" s="13" t="s">
        <v>82</v>
      </c>
      <c r="AY329" s="202" t="s">
        <v>170</v>
      </c>
    </row>
    <row r="330" spans="1:65" s="2" customFormat="1" ht="16.5" customHeight="1" x14ac:dyDescent="0.2">
      <c r="A330" s="35"/>
      <c r="B330" s="36"/>
      <c r="C330" s="174" t="s">
        <v>422</v>
      </c>
      <c r="D330" s="174" t="s">
        <v>172</v>
      </c>
      <c r="E330" s="175" t="s">
        <v>4743</v>
      </c>
      <c r="F330" s="176" t="s">
        <v>4744</v>
      </c>
      <c r="G330" s="177" t="s">
        <v>175</v>
      </c>
      <c r="H330" s="178">
        <v>6.5389999999999997</v>
      </c>
      <c r="I330" s="179"/>
      <c r="J330" s="180">
        <f>ROUND(I330*H330,2)</f>
        <v>0</v>
      </c>
      <c r="K330" s="176" t="s">
        <v>176</v>
      </c>
      <c r="L330" s="40"/>
      <c r="M330" s="181" t="s">
        <v>19</v>
      </c>
      <c r="N330" s="182" t="s">
        <v>45</v>
      </c>
      <c r="O330" s="65"/>
      <c r="P330" s="183">
        <f>O330*H330</f>
        <v>0</v>
      </c>
      <c r="Q330" s="183">
        <v>2.2563399999999998</v>
      </c>
      <c r="R330" s="183">
        <f>Q330*H330</f>
        <v>14.754207259999998</v>
      </c>
      <c r="S330" s="183">
        <v>0</v>
      </c>
      <c r="T330" s="184">
        <f>S330*H330</f>
        <v>0</v>
      </c>
      <c r="U330" s="35"/>
      <c r="V330" s="35"/>
      <c r="W330" s="35"/>
      <c r="X330" s="35"/>
      <c r="Y330" s="35"/>
      <c r="Z330" s="35"/>
      <c r="AA330" s="35"/>
      <c r="AB330" s="35"/>
      <c r="AC330" s="35"/>
      <c r="AD330" s="35"/>
      <c r="AE330" s="35"/>
      <c r="AR330" s="185" t="s">
        <v>177</v>
      </c>
      <c r="AT330" s="185" t="s">
        <v>172</v>
      </c>
      <c r="AU330" s="185" t="s">
        <v>84</v>
      </c>
      <c r="AY330" s="18" t="s">
        <v>170</v>
      </c>
      <c r="BE330" s="186">
        <f>IF(N330="základní",J330,0)</f>
        <v>0</v>
      </c>
      <c r="BF330" s="186">
        <f>IF(N330="snížená",J330,0)</f>
        <v>0</v>
      </c>
      <c r="BG330" s="186">
        <f>IF(N330="zákl. přenesená",J330,0)</f>
        <v>0</v>
      </c>
      <c r="BH330" s="186">
        <f>IF(N330="sníž. přenesená",J330,0)</f>
        <v>0</v>
      </c>
      <c r="BI330" s="186">
        <f>IF(N330="nulová",J330,0)</f>
        <v>0</v>
      </c>
      <c r="BJ330" s="18" t="s">
        <v>82</v>
      </c>
      <c r="BK330" s="186">
        <f>ROUND(I330*H330,2)</f>
        <v>0</v>
      </c>
      <c r="BL330" s="18" t="s">
        <v>177</v>
      </c>
      <c r="BM330" s="185" t="s">
        <v>4745</v>
      </c>
    </row>
    <row r="331" spans="1:65" s="2" customFormat="1" ht="58.5" x14ac:dyDescent="0.2">
      <c r="A331" s="35"/>
      <c r="B331" s="36"/>
      <c r="C331" s="37"/>
      <c r="D331" s="187" t="s">
        <v>179</v>
      </c>
      <c r="E331" s="37"/>
      <c r="F331" s="188" t="s">
        <v>4746</v>
      </c>
      <c r="G331" s="37"/>
      <c r="H331" s="37"/>
      <c r="I331" s="189"/>
      <c r="J331" s="37"/>
      <c r="K331" s="37"/>
      <c r="L331" s="40"/>
      <c r="M331" s="190"/>
      <c r="N331" s="191"/>
      <c r="O331" s="65"/>
      <c r="P331" s="65"/>
      <c r="Q331" s="65"/>
      <c r="R331" s="65"/>
      <c r="S331" s="65"/>
      <c r="T331" s="66"/>
      <c r="U331" s="35"/>
      <c r="V331" s="35"/>
      <c r="W331" s="35"/>
      <c r="X331" s="35"/>
      <c r="Y331" s="35"/>
      <c r="Z331" s="35"/>
      <c r="AA331" s="35"/>
      <c r="AB331" s="35"/>
      <c r="AC331" s="35"/>
      <c r="AD331" s="35"/>
      <c r="AE331" s="35"/>
      <c r="AT331" s="18" t="s">
        <v>179</v>
      </c>
      <c r="AU331" s="18" t="s">
        <v>84</v>
      </c>
    </row>
    <row r="332" spans="1:65" s="13" customFormat="1" x14ac:dyDescent="0.2">
      <c r="B332" s="192"/>
      <c r="C332" s="193"/>
      <c r="D332" s="187" t="s">
        <v>181</v>
      </c>
      <c r="E332" s="194" t="s">
        <v>19</v>
      </c>
      <c r="F332" s="195" t="s">
        <v>4747</v>
      </c>
      <c r="G332" s="193"/>
      <c r="H332" s="196">
        <v>6.5389999999999997</v>
      </c>
      <c r="I332" s="197"/>
      <c r="J332" s="193"/>
      <c r="K332" s="193"/>
      <c r="L332" s="198"/>
      <c r="M332" s="199"/>
      <c r="N332" s="200"/>
      <c r="O332" s="200"/>
      <c r="P332" s="200"/>
      <c r="Q332" s="200"/>
      <c r="R332" s="200"/>
      <c r="S332" s="200"/>
      <c r="T332" s="201"/>
      <c r="AT332" s="202" t="s">
        <v>181</v>
      </c>
      <c r="AU332" s="202" t="s">
        <v>84</v>
      </c>
      <c r="AV332" s="13" t="s">
        <v>84</v>
      </c>
      <c r="AW332" s="13" t="s">
        <v>35</v>
      </c>
      <c r="AX332" s="13" t="s">
        <v>82</v>
      </c>
      <c r="AY332" s="202" t="s">
        <v>170</v>
      </c>
    </row>
    <row r="333" spans="1:65" s="2" customFormat="1" ht="16.5" customHeight="1" x14ac:dyDescent="0.2">
      <c r="A333" s="35"/>
      <c r="B333" s="36"/>
      <c r="C333" s="174" t="s">
        <v>426</v>
      </c>
      <c r="D333" s="174" t="s">
        <v>172</v>
      </c>
      <c r="E333" s="175" t="s">
        <v>4748</v>
      </c>
      <c r="F333" s="176" t="s">
        <v>4749</v>
      </c>
      <c r="G333" s="177" t="s">
        <v>175</v>
      </c>
      <c r="H333" s="178">
        <v>16.724</v>
      </c>
      <c r="I333" s="179"/>
      <c r="J333" s="180">
        <f>ROUND(I333*H333,2)</f>
        <v>0</v>
      </c>
      <c r="K333" s="176" t="s">
        <v>176</v>
      </c>
      <c r="L333" s="40"/>
      <c r="M333" s="181" t="s">
        <v>19</v>
      </c>
      <c r="N333" s="182" t="s">
        <v>45</v>
      </c>
      <c r="O333" s="65"/>
      <c r="P333" s="183">
        <f>O333*H333</f>
        <v>0</v>
      </c>
      <c r="Q333" s="183">
        <v>2.5517799999999999</v>
      </c>
      <c r="R333" s="183">
        <f>Q333*H333</f>
        <v>42.67596872</v>
      </c>
      <c r="S333" s="183">
        <v>0</v>
      </c>
      <c r="T333" s="184">
        <f>S333*H333</f>
        <v>0</v>
      </c>
      <c r="U333" s="35"/>
      <c r="V333" s="35"/>
      <c r="W333" s="35"/>
      <c r="X333" s="35"/>
      <c r="Y333" s="35"/>
      <c r="Z333" s="35"/>
      <c r="AA333" s="35"/>
      <c r="AB333" s="35"/>
      <c r="AC333" s="35"/>
      <c r="AD333" s="35"/>
      <c r="AE333" s="35"/>
      <c r="AR333" s="185" t="s">
        <v>177</v>
      </c>
      <c r="AT333" s="185" t="s">
        <v>172</v>
      </c>
      <c r="AU333" s="185" t="s">
        <v>84</v>
      </c>
      <c r="AY333" s="18" t="s">
        <v>170</v>
      </c>
      <c r="BE333" s="186">
        <f>IF(N333="základní",J333,0)</f>
        <v>0</v>
      </c>
      <c r="BF333" s="186">
        <f>IF(N333="snížená",J333,0)</f>
        <v>0</v>
      </c>
      <c r="BG333" s="186">
        <f>IF(N333="zákl. přenesená",J333,0)</f>
        <v>0</v>
      </c>
      <c r="BH333" s="186">
        <f>IF(N333="sníž. přenesená",J333,0)</f>
        <v>0</v>
      </c>
      <c r="BI333" s="186">
        <f>IF(N333="nulová",J333,0)</f>
        <v>0</v>
      </c>
      <c r="BJ333" s="18" t="s">
        <v>82</v>
      </c>
      <c r="BK333" s="186">
        <f>ROUND(I333*H333,2)</f>
        <v>0</v>
      </c>
      <c r="BL333" s="18" t="s">
        <v>177</v>
      </c>
      <c r="BM333" s="185" t="s">
        <v>4750</v>
      </c>
    </row>
    <row r="334" spans="1:65" s="2" customFormat="1" ht="68.25" x14ac:dyDescent="0.2">
      <c r="A334" s="35"/>
      <c r="B334" s="36"/>
      <c r="C334" s="37"/>
      <c r="D334" s="187" t="s">
        <v>179</v>
      </c>
      <c r="E334" s="37"/>
      <c r="F334" s="188" t="s">
        <v>4751</v>
      </c>
      <c r="G334" s="37"/>
      <c r="H334" s="37"/>
      <c r="I334" s="189"/>
      <c r="J334" s="37"/>
      <c r="K334" s="37"/>
      <c r="L334" s="40"/>
      <c r="M334" s="190"/>
      <c r="N334" s="191"/>
      <c r="O334" s="65"/>
      <c r="P334" s="65"/>
      <c r="Q334" s="65"/>
      <c r="R334" s="65"/>
      <c r="S334" s="65"/>
      <c r="T334" s="66"/>
      <c r="U334" s="35"/>
      <c r="V334" s="35"/>
      <c r="W334" s="35"/>
      <c r="X334" s="35"/>
      <c r="Y334" s="35"/>
      <c r="Z334" s="35"/>
      <c r="AA334" s="35"/>
      <c r="AB334" s="35"/>
      <c r="AC334" s="35"/>
      <c r="AD334" s="35"/>
      <c r="AE334" s="35"/>
      <c r="AT334" s="18" t="s">
        <v>179</v>
      </c>
      <c r="AU334" s="18" t="s">
        <v>84</v>
      </c>
    </row>
    <row r="335" spans="1:65" s="13" customFormat="1" x14ac:dyDescent="0.2">
      <c r="B335" s="192"/>
      <c r="C335" s="193"/>
      <c r="D335" s="187" t="s">
        <v>181</v>
      </c>
      <c r="E335" s="194" t="s">
        <v>19</v>
      </c>
      <c r="F335" s="195" t="s">
        <v>4752</v>
      </c>
      <c r="G335" s="193"/>
      <c r="H335" s="196">
        <v>16.724</v>
      </c>
      <c r="I335" s="197"/>
      <c r="J335" s="193"/>
      <c r="K335" s="193"/>
      <c r="L335" s="198"/>
      <c r="M335" s="199"/>
      <c r="N335" s="200"/>
      <c r="O335" s="200"/>
      <c r="P335" s="200"/>
      <c r="Q335" s="200"/>
      <c r="R335" s="200"/>
      <c r="S335" s="200"/>
      <c r="T335" s="201"/>
      <c r="AT335" s="202" t="s">
        <v>181</v>
      </c>
      <c r="AU335" s="202" t="s">
        <v>84</v>
      </c>
      <c r="AV335" s="13" t="s">
        <v>84</v>
      </c>
      <c r="AW335" s="13" t="s">
        <v>35</v>
      </c>
      <c r="AX335" s="13" t="s">
        <v>82</v>
      </c>
      <c r="AY335" s="202" t="s">
        <v>170</v>
      </c>
    </row>
    <row r="336" spans="1:65" s="2" customFormat="1" ht="16.5" customHeight="1" x14ac:dyDescent="0.2">
      <c r="A336" s="35"/>
      <c r="B336" s="36"/>
      <c r="C336" s="174" t="s">
        <v>431</v>
      </c>
      <c r="D336" s="174" t="s">
        <v>172</v>
      </c>
      <c r="E336" s="175" t="s">
        <v>4753</v>
      </c>
      <c r="F336" s="176" t="s">
        <v>4754</v>
      </c>
      <c r="G336" s="177" t="s">
        <v>248</v>
      </c>
      <c r="H336" s="178">
        <v>9.2880000000000003</v>
      </c>
      <c r="I336" s="179"/>
      <c r="J336" s="180">
        <f>ROUND(I336*H336,2)</f>
        <v>0</v>
      </c>
      <c r="K336" s="176" t="s">
        <v>176</v>
      </c>
      <c r="L336" s="40"/>
      <c r="M336" s="181" t="s">
        <v>19</v>
      </c>
      <c r="N336" s="182" t="s">
        <v>45</v>
      </c>
      <c r="O336" s="65"/>
      <c r="P336" s="183">
        <f>O336*H336</f>
        <v>0</v>
      </c>
      <c r="Q336" s="183">
        <v>4.5799999999999999E-3</v>
      </c>
      <c r="R336" s="183">
        <f>Q336*H336</f>
        <v>4.253904E-2</v>
      </c>
      <c r="S336" s="183">
        <v>0</v>
      </c>
      <c r="T336" s="184">
        <f>S336*H336</f>
        <v>0</v>
      </c>
      <c r="U336" s="35"/>
      <c r="V336" s="35"/>
      <c r="W336" s="35"/>
      <c r="X336" s="35"/>
      <c r="Y336" s="35"/>
      <c r="Z336" s="35"/>
      <c r="AA336" s="35"/>
      <c r="AB336" s="35"/>
      <c r="AC336" s="35"/>
      <c r="AD336" s="35"/>
      <c r="AE336" s="35"/>
      <c r="AR336" s="185" t="s">
        <v>177</v>
      </c>
      <c r="AT336" s="185" t="s">
        <v>172</v>
      </c>
      <c r="AU336" s="185" t="s">
        <v>84</v>
      </c>
      <c r="AY336" s="18" t="s">
        <v>170</v>
      </c>
      <c r="BE336" s="186">
        <f>IF(N336="základní",J336,0)</f>
        <v>0</v>
      </c>
      <c r="BF336" s="186">
        <f>IF(N336="snížená",J336,0)</f>
        <v>0</v>
      </c>
      <c r="BG336" s="186">
        <f>IF(N336="zákl. přenesená",J336,0)</f>
        <v>0</v>
      </c>
      <c r="BH336" s="186">
        <f>IF(N336="sníž. přenesená",J336,0)</f>
        <v>0</v>
      </c>
      <c r="BI336" s="186">
        <f>IF(N336="nulová",J336,0)</f>
        <v>0</v>
      </c>
      <c r="BJ336" s="18" t="s">
        <v>82</v>
      </c>
      <c r="BK336" s="186">
        <f>ROUND(I336*H336,2)</f>
        <v>0</v>
      </c>
      <c r="BL336" s="18" t="s">
        <v>177</v>
      </c>
      <c r="BM336" s="185" t="s">
        <v>4755</v>
      </c>
    </row>
    <row r="337" spans="1:65" s="13" customFormat="1" x14ac:dyDescent="0.2">
      <c r="B337" s="192"/>
      <c r="C337" s="193"/>
      <c r="D337" s="187" t="s">
        <v>181</v>
      </c>
      <c r="E337" s="194" t="s">
        <v>19</v>
      </c>
      <c r="F337" s="195" t="s">
        <v>4756</v>
      </c>
      <c r="G337" s="193"/>
      <c r="H337" s="196">
        <v>9.2880000000000003</v>
      </c>
      <c r="I337" s="197"/>
      <c r="J337" s="193"/>
      <c r="K337" s="193"/>
      <c r="L337" s="198"/>
      <c r="M337" s="199"/>
      <c r="N337" s="200"/>
      <c r="O337" s="200"/>
      <c r="P337" s="200"/>
      <c r="Q337" s="200"/>
      <c r="R337" s="200"/>
      <c r="S337" s="200"/>
      <c r="T337" s="201"/>
      <c r="AT337" s="202" t="s">
        <v>181</v>
      </c>
      <c r="AU337" s="202" t="s">
        <v>84</v>
      </c>
      <c r="AV337" s="13" t="s">
        <v>84</v>
      </c>
      <c r="AW337" s="13" t="s">
        <v>35</v>
      </c>
      <c r="AX337" s="13" t="s">
        <v>82</v>
      </c>
      <c r="AY337" s="202" t="s">
        <v>170</v>
      </c>
    </row>
    <row r="338" spans="1:65" s="2" customFormat="1" ht="16.5" customHeight="1" x14ac:dyDescent="0.2">
      <c r="A338" s="35"/>
      <c r="B338" s="36"/>
      <c r="C338" s="174" t="s">
        <v>436</v>
      </c>
      <c r="D338" s="174" t="s">
        <v>172</v>
      </c>
      <c r="E338" s="175" t="s">
        <v>4757</v>
      </c>
      <c r="F338" s="176" t="s">
        <v>4758</v>
      </c>
      <c r="G338" s="177" t="s">
        <v>248</v>
      </c>
      <c r="H338" s="178">
        <v>9.2880000000000003</v>
      </c>
      <c r="I338" s="179"/>
      <c r="J338" s="180">
        <f>ROUND(I338*H338,2)</f>
        <v>0</v>
      </c>
      <c r="K338" s="176" t="s">
        <v>176</v>
      </c>
      <c r="L338" s="40"/>
      <c r="M338" s="181" t="s">
        <v>19</v>
      </c>
      <c r="N338" s="182" t="s">
        <v>45</v>
      </c>
      <c r="O338" s="65"/>
      <c r="P338" s="183">
        <f>O338*H338</f>
        <v>0</v>
      </c>
      <c r="Q338" s="183">
        <v>0</v>
      </c>
      <c r="R338" s="183">
        <f>Q338*H338</f>
        <v>0</v>
      </c>
      <c r="S338" s="183">
        <v>0</v>
      </c>
      <c r="T338" s="184">
        <f>S338*H338</f>
        <v>0</v>
      </c>
      <c r="U338" s="35"/>
      <c r="V338" s="35"/>
      <c r="W338" s="35"/>
      <c r="X338" s="35"/>
      <c r="Y338" s="35"/>
      <c r="Z338" s="35"/>
      <c r="AA338" s="35"/>
      <c r="AB338" s="35"/>
      <c r="AC338" s="35"/>
      <c r="AD338" s="35"/>
      <c r="AE338" s="35"/>
      <c r="AR338" s="185" t="s">
        <v>177</v>
      </c>
      <c r="AT338" s="185" t="s">
        <v>172</v>
      </c>
      <c r="AU338" s="185" t="s">
        <v>84</v>
      </c>
      <c r="AY338" s="18" t="s">
        <v>170</v>
      </c>
      <c r="BE338" s="186">
        <f>IF(N338="základní",J338,0)</f>
        <v>0</v>
      </c>
      <c r="BF338" s="186">
        <f>IF(N338="snížená",J338,0)</f>
        <v>0</v>
      </c>
      <c r="BG338" s="186">
        <f>IF(N338="zákl. přenesená",J338,0)</f>
        <v>0</v>
      </c>
      <c r="BH338" s="186">
        <f>IF(N338="sníž. přenesená",J338,0)</f>
        <v>0</v>
      </c>
      <c r="BI338" s="186">
        <f>IF(N338="nulová",J338,0)</f>
        <v>0</v>
      </c>
      <c r="BJ338" s="18" t="s">
        <v>82</v>
      </c>
      <c r="BK338" s="186">
        <f>ROUND(I338*H338,2)</f>
        <v>0</v>
      </c>
      <c r="BL338" s="18" t="s">
        <v>177</v>
      </c>
      <c r="BM338" s="185" t="s">
        <v>4759</v>
      </c>
    </row>
    <row r="339" spans="1:65" s="2" customFormat="1" ht="16.5" customHeight="1" x14ac:dyDescent="0.2">
      <c r="A339" s="35"/>
      <c r="B339" s="36"/>
      <c r="C339" s="174" t="s">
        <v>444</v>
      </c>
      <c r="D339" s="174" t="s">
        <v>172</v>
      </c>
      <c r="E339" s="175" t="s">
        <v>4760</v>
      </c>
      <c r="F339" s="176" t="s">
        <v>4761</v>
      </c>
      <c r="G339" s="177" t="s">
        <v>242</v>
      </c>
      <c r="H339" s="178">
        <v>2.0070000000000001</v>
      </c>
      <c r="I339" s="179"/>
      <c r="J339" s="180">
        <f>ROUND(I339*H339,2)</f>
        <v>0</v>
      </c>
      <c r="K339" s="176" t="s">
        <v>176</v>
      </c>
      <c r="L339" s="40"/>
      <c r="M339" s="181" t="s">
        <v>19</v>
      </c>
      <c r="N339" s="182" t="s">
        <v>45</v>
      </c>
      <c r="O339" s="65"/>
      <c r="P339" s="183">
        <f>O339*H339</f>
        <v>0</v>
      </c>
      <c r="Q339" s="183">
        <v>1.0471699999999999</v>
      </c>
      <c r="R339" s="183">
        <f>Q339*H339</f>
        <v>2.1016701900000001</v>
      </c>
      <c r="S339" s="183">
        <v>0</v>
      </c>
      <c r="T339" s="184">
        <f>S339*H339</f>
        <v>0</v>
      </c>
      <c r="U339" s="35"/>
      <c r="V339" s="35"/>
      <c r="W339" s="35"/>
      <c r="X339" s="35"/>
      <c r="Y339" s="35"/>
      <c r="Z339" s="35"/>
      <c r="AA339" s="35"/>
      <c r="AB339" s="35"/>
      <c r="AC339" s="35"/>
      <c r="AD339" s="35"/>
      <c r="AE339" s="35"/>
      <c r="AR339" s="185" t="s">
        <v>177</v>
      </c>
      <c r="AT339" s="185" t="s">
        <v>172</v>
      </c>
      <c r="AU339" s="185" t="s">
        <v>84</v>
      </c>
      <c r="AY339" s="18" t="s">
        <v>170</v>
      </c>
      <c r="BE339" s="186">
        <f>IF(N339="základní",J339,0)</f>
        <v>0</v>
      </c>
      <c r="BF339" s="186">
        <f>IF(N339="snížená",J339,0)</f>
        <v>0</v>
      </c>
      <c r="BG339" s="186">
        <f>IF(N339="zákl. přenesená",J339,0)</f>
        <v>0</v>
      </c>
      <c r="BH339" s="186">
        <f>IF(N339="sníž. přenesená",J339,0)</f>
        <v>0</v>
      </c>
      <c r="BI339" s="186">
        <f>IF(N339="nulová",J339,0)</f>
        <v>0</v>
      </c>
      <c r="BJ339" s="18" t="s">
        <v>82</v>
      </c>
      <c r="BK339" s="186">
        <f>ROUND(I339*H339,2)</f>
        <v>0</v>
      </c>
      <c r="BL339" s="18" t="s">
        <v>177</v>
      </c>
      <c r="BM339" s="185" t="s">
        <v>4762</v>
      </c>
    </row>
    <row r="340" spans="1:65" s="13" customFormat="1" x14ac:dyDescent="0.2">
      <c r="B340" s="192"/>
      <c r="C340" s="193"/>
      <c r="D340" s="187" t="s">
        <v>181</v>
      </c>
      <c r="E340" s="194" t="s">
        <v>19</v>
      </c>
      <c r="F340" s="195" t="s">
        <v>4763</v>
      </c>
      <c r="G340" s="193"/>
      <c r="H340" s="196">
        <v>2.0070000000000001</v>
      </c>
      <c r="I340" s="197"/>
      <c r="J340" s="193"/>
      <c r="K340" s="193"/>
      <c r="L340" s="198"/>
      <c r="M340" s="199"/>
      <c r="N340" s="200"/>
      <c r="O340" s="200"/>
      <c r="P340" s="200"/>
      <c r="Q340" s="200"/>
      <c r="R340" s="200"/>
      <c r="S340" s="200"/>
      <c r="T340" s="201"/>
      <c r="AT340" s="202" t="s">
        <v>181</v>
      </c>
      <c r="AU340" s="202" t="s">
        <v>84</v>
      </c>
      <c r="AV340" s="13" t="s">
        <v>84</v>
      </c>
      <c r="AW340" s="13" t="s">
        <v>35</v>
      </c>
      <c r="AX340" s="13" t="s">
        <v>82</v>
      </c>
      <c r="AY340" s="202" t="s">
        <v>170</v>
      </c>
    </row>
    <row r="341" spans="1:65" s="12" customFormat="1" ht="22.9" customHeight="1" x14ac:dyDescent="0.2">
      <c r="B341" s="158"/>
      <c r="C341" s="159"/>
      <c r="D341" s="160" t="s">
        <v>73</v>
      </c>
      <c r="E341" s="172" t="s">
        <v>195</v>
      </c>
      <c r="F341" s="172" t="s">
        <v>388</v>
      </c>
      <c r="G341" s="159"/>
      <c r="H341" s="159"/>
      <c r="I341" s="162"/>
      <c r="J341" s="173">
        <f>BK341</f>
        <v>0</v>
      </c>
      <c r="K341" s="159"/>
      <c r="L341" s="164"/>
      <c r="M341" s="165"/>
      <c r="N341" s="166"/>
      <c r="O341" s="166"/>
      <c r="P341" s="167">
        <f>SUM(P342:P367)</f>
        <v>0</v>
      </c>
      <c r="Q341" s="166"/>
      <c r="R341" s="167">
        <f>SUM(R342:R367)</f>
        <v>201.98466078999999</v>
      </c>
      <c r="S341" s="166"/>
      <c r="T341" s="168">
        <f>SUM(T342:T367)</f>
        <v>0</v>
      </c>
      <c r="AR341" s="169" t="s">
        <v>82</v>
      </c>
      <c r="AT341" s="170" t="s">
        <v>73</v>
      </c>
      <c r="AU341" s="170" t="s">
        <v>82</v>
      </c>
      <c r="AY341" s="169" t="s">
        <v>170</v>
      </c>
      <c r="BK341" s="171">
        <f>SUM(BK342:BK367)</f>
        <v>0</v>
      </c>
    </row>
    <row r="342" spans="1:65" s="2" customFormat="1" ht="24" x14ac:dyDescent="0.2">
      <c r="A342" s="35"/>
      <c r="B342" s="36"/>
      <c r="C342" s="174" t="s">
        <v>450</v>
      </c>
      <c r="D342" s="174" t="s">
        <v>172</v>
      </c>
      <c r="E342" s="175" t="s">
        <v>4764</v>
      </c>
      <c r="F342" s="176" t="s">
        <v>4765</v>
      </c>
      <c r="G342" s="177" t="s">
        <v>248</v>
      </c>
      <c r="H342" s="178">
        <v>144.19300000000001</v>
      </c>
      <c r="I342" s="179"/>
      <c r="J342" s="180">
        <f>ROUND(I342*H342,2)</f>
        <v>0</v>
      </c>
      <c r="K342" s="176" t="s">
        <v>176</v>
      </c>
      <c r="L342" s="40"/>
      <c r="M342" s="181" t="s">
        <v>19</v>
      </c>
      <c r="N342" s="182" t="s">
        <v>45</v>
      </c>
      <c r="O342" s="65"/>
      <c r="P342" s="183">
        <f>O342*H342</f>
        <v>0</v>
      </c>
      <c r="Q342" s="183">
        <v>0.3216</v>
      </c>
      <c r="R342" s="183">
        <f>Q342*H342</f>
        <v>46.3724688</v>
      </c>
      <c r="S342" s="183">
        <v>0</v>
      </c>
      <c r="T342" s="184">
        <f>S342*H342</f>
        <v>0</v>
      </c>
      <c r="U342" s="35"/>
      <c r="V342" s="35"/>
      <c r="W342" s="35"/>
      <c r="X342" s="35"/>
      <c r="Y342" s="35"/>
      <c r="Z342" s="35"/>
      <c r="AA342" s="35"/>
      <c r="AB342" s="35"/>
      <c r="AC342" s="35"/>
      <c r="AD342" s="35"/>
      <c r="AE342" s="35"/>
      <c r="AR342" s="185" t="s">
        <v>177</v>
      </c>
      <c r="AT342" s="185" t="s">
        <v>172</v>
      </c>
      <c r="AU342" s="185" t="s">
        <v>84</v>
      </c>
      <c r="AY342" s="18" t="s">
        <v>170</v>
      </c>
      <c r="BE342" s="186">
        <f>IF(N342="základní",J342,0)</f>
        <v>0</v>
      </c>
      <c r="BF342" s="186">
        <f>IF(N342="snížená",J342,0)</f>
        <v>0</v>
      </c>
      <c r="BG342" s="186">
        <f>IF(N342="zákl. přenesená",J342,0)</f>
        <v>0</v>
      </c>
      <c r="BH342" s="186">
        <f>IF(N342="sníž. přenesená",J342,0)</f>
        <v>0</v>
      </c>
      <c r="BI342" s="186">
        <f>IF(N342="nulová",J342,0)</f>
        <v>0</v>
      </c>
      <c r="BJ342" s="18" t="s">
        <v>82</v>
      </c>
      <c r="BK342" s="186">
        <f>ROUND(I342*H342,2)</f>
        <v>0</v>
      </c>
      <c r="BL342" s="18" t="s">
        <v>177</v>
      </c>
      <c r="BM342" s="185" t="s">
        <v>4766</v>
      </c>
    </row>
    <row r="343" spans="1:65" s="2" customFormat="1" ht="87.75" x14ac:dyDescent="0.2">
      <c r="A343" s="35"/>
      <c r="B343" s="36"/>
      <c r="C343" s="37"/>
      <c r="D343" s="187" t="s">
        <v>179</v>
      </c>
      <c r="E343" s="37"/>
      <c r="F343" s="188" t="s">
        <v>4767</v>
      </c>
      <c r="G343" s="37"/>
      <c r="H343" s="37"/>
      <c r="I343" s="189"/>
      <c r="J343" s="37"/>
      <c r="K343" s="37"/>
      <c r="L343" s="40"/>
      <c r="M343" s="190"/>
      <c r="N343" s="191"/>
      <c r="O343" s="65"/>
      <c r="P343" s="65"/>
      <c r="Q343" s="65"/>
      <c r="R343" s="65"/>
      <c r="S343" s="65"/>
      <c r="T343" s="66"/>
      <c r="U343" s="35"/>
      <c r="V343" s="35"/>
      <c r="W343" s="35"/>
      <c r="X343" s="35"/>
      <c r="Y343" s="35"/>
      <c r="Z343" s="35"/>
      <c r="AA343" s="35"/>
      <c r="AB343" s="35"/>
      <c r="AC343" s="35"/>
      <c r="AD343" s="35"/>
      <c r="AE343" s="35"/>
      <c r="AT343" s="18" t="s">
        <v>179</v>
      </c>
      <c r="AU343" s="18" t="s">
        <v>84</v>
      </c>
    </row>
    <row r="344" spans="1:65" s="13" customFormat="1" x14ac:dyDescent="0.2">
      <c r="B344" s="192"/>
      <c r="C344" s="193"/>
      <c r="D344" s="187" t="s">
        <v>181</v>
      </c>
      <c r="E344" s="194" t="s">
        <v>19</v>
      </c>
      <c r="F344" s="195" t="s">
        <v>4768</v>
      </c>
      <c r="G344" s="193"/>
      <c r="H344" s="196">
        <v>144.19300000000001</v>
      </c>
      <c r="I344" s="197"/>
      <c r="J344" s="193"/>
      <c r="K344" s="193"/>
      <c r="L344" s="198"/>
      <c r="M344" s="199"/>
      <c r="N344" s="200"/>
      <c r="O344" s="200"/>
      <c r="P344" s="200"/>
      <c r="Q344" s="200"/>
      <c r="R344" s="200"/>
      <c r="S344" s="200"/>
      <c r="T344" s="201"/>
      <c r="AT344" s="202" t="s">
        <v>181</v>
      </c>
      <c r="AU344" s="202" t="s">
        <v>84</v>
      </c>
      <c r="AV344" s="13" t="s">
        <v>84</v>
      </c>
      <c r="AW344" s="13" t="s">
        <v>35</v>
      </c>
      <c r="AX344" s="13" t="s">
        <v>82</v>
      </c>
      <c r="AY344" s="202" t="s">
        <v>170</v>
      </c>
    </row>
    <row r="345" spans="1:65" s="2" customFormat="1" ht="24" x14ac:dyDescent="0.2">
      <c r="A345" s="35"/>
      <c r="B345" s="36"/>
      <c r="C345" s="174" t="s">
        <v>456</v>
      </c>
      <c r="D345" s="174" t="s">
        <v>172</v>
      </c>
      <c r="E345" s="175" t="s">
        <v>4769</v>
      </c>
      <c r="F345" s="176" t="s">
        <v>4770</v>
      </c>
      <c r="G345" s="177" t="s">
        <v>175</v>
      </c>
      <c r="H345" s="178">
        <v>55.259</v>
      </c>
      <c r="I345" s="179"/>
      <c r="J345" s="180">
        <f>ROUND(I345*H345,2)</f>
        <v>0</v>
      </c>
      <c r="K345" s="176" t="s">
        <v>176</v>
      </c>
      <c r="L345" s="40"/>
      <c r="M345" s="181" t="s">
        <v>19</v>
      </c>
      <c r="N345" s="182" t="s">
        <v>45</v>
      </c>
      <c r="O345" s="65"/>
      <c r="P345" s="183">
        <f>O345*H345</f>
        <v>0</v>
      </c>
      <c r="Q345" s="183">
        <v>2.5143</v>
      </c>
      <c r="R345" s="183">
        <f>Q345*H345</f>
        <v>138.93770369999999</v>
      </c>
      <c r="S345" s="183">
        <v>0</v>
      </c>
      <c r="T345" s="184">
        <f>S345*H345</f>
        <v>0</v>
      </c>
      <c r="U345" s="35"/>
      <c r="V345" s="35"/>
      <c r="W345" s="35"/>
      <c r="X345" s="35"/>
      <c r="Y345" s="35"/>
      <c r="Z345" s="35"/>
      <c r="AA345" s="35"/>
      <c r="AB345" s="35"/>
      <c r="AC345" s="35"/>
      <c r="AD345" s="35"/>
      <c r="AE345" s="35"/>
      <c r="AR345" s="185" t="s">
        <v>177</v>
      </c>
      <c r="AT345" s="185" t="s">
        <v>172</v>
      </c>
      <c r="AU345" s="185" t="s">
        <v>84</v>
      </c>
      <c r="AY345" s="18" t="s">
        <v>170</v>
      </c>
      <c r="BE345" s="186">
        <f>IF(N345="základní",J345,0)</f>
        <v>0</v>
      </c>
      <c r="BF345" s="186">
        <f>IF(N345="snížená",J345,0)</f>
        <v>0</v>
      </c>
      <c r="BG345" s="186">
        <f>IF(N345="zákl. přenesená",J345,0)</f>
        <v>0</v>
      </c>
      <c r="BH345" s="186">
        <f>IF(N345="sníž. přenesená",J345,0)</f>
        <v>0</v>
      </c>
      <c r="BI345" s="186">
        <f>IF(N345="nulová",J345,0)</f>
        <v>0</v>
      </c>
      <c r="BJ345" s="18" t="s">
        <v>82</v>
      </c>
      <c r="BK345" s="186">
        <f>ROUND(I345*H345,2)</f>
        <v>0</v>
      </c>
      <c r="BL345" s="18" t="s">
        <v>177</v>
      </c>
      <c r="BM345" s="185" t="s">
        <v>4771</v>
      </c>
    </row>
    <row r="346" spans="1:65" s="2" customFormat="1" ht="39" x14ac:dyDescent="0.2">
      <c r="A346" s="35"/>
      <c r="B346" s="36"/>
      <c r="C346" s="37"/>
      <c r="D346" s="187" t="s">
        <v>179</v>
      </c>
      <c r="E346" s="37"/>
      <c r="F346" s="188" t="s">
        <v>4772</v>
      </c>
      <c r="G346" s="37"/>
      <c r="H346" s="37"/>
      <c r="I346" s="189"/>
      <c r="J346" s="37"/>
      <c r="K346" s="37"/>
      <c r="L346" s="40"/>
      <c r="M346" s="190"/>
      <c r="N346" s="191"/>
      <c r="O346" s="65"/>
      <c r="P346" s="65"/>
      <c r="Q346" s="65"/>
      <c r="R346" s="65"/>
      <c r="S346" s="65"/>
      <c r="T346" s="66"/>
      <c r="U346" s="35"/>
      <c r="V346" s="35"/>
      <c r="W346" s="35"/>
      <c r="X346" s="35"/>
      <c r="Y346" s="35"/>
      <c r="Z346" s="35"/>
      <c r="AA346" s="35"/>
      <c r="AB346" s="35"/>
      <c r="AC346" s="35"/>
      <c r="AD346" s="35"/>
      <c r="AE346" s="35"/>
      <c r="AT346" s="18" t="s">
        <v>179</v>
      </c>
      <c r="AU346" s="18" t="s">
        <v>84</v>
      </c>
    </row>
    <row r="347" spans="1:65" s="13" customFormat="1" x14ac:dyDescent="0.2">
      <c r="B347" s="192"/>
      <c r="C347" s="193"/>
      <c r="D347" s="187" t="s">
        <v>181</v>
      </c>
      <c r="E347" s="194" t="s">
        <v>19</v>
      </c>
      <c r="F347" s="195" t="s">
        <v>4773</v>
      </c>
      <c r="G347" s="193"/>
      <c r="H347" s="196">
        <v>24.552</v>
      </c>
      <c r="I347" s="197"/>
      <c r="J347" s="193"/>
      <c r="K347" s="193"/>
      <c r="L347" s="198"/>
      <c r="M347" s="199"/>
      <c r="N347" s="200"/>
      <c r="O347" s="200"/>
      <c r="P347" s="200"/>
      <c r="Q347" s="200"/>
      <c r="R347" s="200"/>
      <c r="S347" s="200"/>
      <c r="T347" s="201"/>
      <c r="AT347" s="202" t="s">
        <v>181</v>
      </c>
      <c r="AU347" s="202" t="s">
        <v>84</v>
      </c>
      <c r="AV347" s="13" t="s">
        <v>84</v>
      </c>
      <c r="AW347" s="13" t="s">
        <v>35</v>
      </c>
      <c r="AX347" s="13" t="s">
        <v>74</v>
      </c>
      <c r="AY347" s="202" t="s">
        <v>170</v>
      </c>
    </row>
    <row r="348" spans="1:65" s="13" customFormat="1" x14ac:dyDescent="0.2">
      <c r="B348" s="192"/>
      <c r="C348" s="193"/>
      <c r="D348" s="187" t="s">
        <v>181</v>
      </c>
      <c r="E348" s="194" t="s">
        <v>19</v>
      </c>
      <c r="F348" s="195" t="s">
        <v>4774</v>
      </c>
      <c r="G348" s="193"/>
      <c r="H348" s="196">
        <v>13.709</v>
      </c>
      <c r="I348" s="197"/>
      <c r="J348" s="193"/>
      <c r="K348" s="193"/>
      <c r="L348" s="198"/>
      <c r="M348" s="199"/>
      <c r="N348" s="200"/>
      <c r="O348" s="200"/>
      <c r="P348" s="200"/>
      <c r="Q348" s="200"/>
      <c r="R348" s="200"/>
      <c r="S348" s="200"/>
      <c r="T348" s="201"/>
      <c r="AT348" s="202" t="s">
        <v>181</v>
      </c>
      <c r="AU348" s="202" t="s">
        <v>84</v>
      </c>
      <c r="AV348" s="13" t="s">
        <v>84</v>
      </c>
      <c r="AW348" s="13" t="s">
        <v>35</v>
      </c>
      <c r="AX348" s="13" t="s">
        <v>74</v>
      </c>
      <c r="AY348" s="202" t="s">
        <v>170</v>
      </c>
    </row>
    <row r="349" spans="1:65" s="13" customFormat="1" x14ac:dyDescent="0.2">
      <c r="B349" s="192"/>
      <c r="C349" s="193"/>
      <c r="D349" s="187" t="s">
        <v>181</v>
      </c>
      <c r="E349" s="194" t="s">
        <v>19</v>
      </c>
      <c r="F349" s="195" t="s">
        <v>4775</v>
      </c>
      <c r="G349" s="193"/>
      <c r="H349" s="196">
        <v>3.5659999999999998</v>
      </c>
      <c r="I349" s="197"/>
      <c r="J349" s="193"/>
      <c r="K349" s="193"/>
      <c r="L349" s="198"/>
      <c r="M349" s="199"/>
      <c r="N349" s="200"/>
      <c r="O349" s="200"/>
      <c r="P349" s="200"/>
      <c r="Q349" s="200"/>
      <c r="R349" s="200"/>
      <c r="S349" s="200"/>
      <c r="T349" s="201"/>
      <c r="AT349" s="202" t="s">
        <v>181</v>
      </c>
      <c r="AU349" s="202" t="s">
        <v>84</v>
      </c>
      <c r="AV349" s="13" t="s">
        <v>84</v>
      </c>
      <c r="AW349" s="13" t="s">
        <v>35</v>
      </c>
      <c r="AX349" s="13" t="s">
        <v>74</v>
      </c>
      <c r="AY349" s="202" t="s">
        <v>170</v>
      </c>
    </row>
    <row r="350" spans="1:65" s="13" customFormat="1" x14ac:dyDescent="0.2">
      <c r="B350" s="192"/>
      <c r="C350" s="193"/>
      <c r="D350" s="187" t="s">
        <v>181</v>
      </c>
      <c r="E350" s="194" t="s">
        <v>19</v>
      </c>
      <c r="F350" s="195" t="s">
        <v>4776</v>
      </c>
      <c r="G350" s="193"/>
      <c r="H350" s="196">
        <v>6.5469999999999997</v>
      </c>
      <c r="I350" s="197"/>
      <c r="J350" s="193"/>
      <c r="K350" s="193"/>
      <c r="L350" s="198"/>
      <c r="M350" s="199"/>
      <c r="N350" s="200"/>
      <c r="O350" s="200"/>
      <c r="P350" s="200"/>
      <c r="Q350" s="200"/>
      <c r="R350" s="200"/>
      <c r="S350" s="200"/>
      <c r="T350" s="201"/>
      <c r="AT350" s="202" t="s">
        <v>181</v>
      </c>
      <c r="AU350" s="202" t="s">
        <v>84</v>
      </c>
      <c r="AV350" s="13" t="s">
        <v>84</v>
      </c>
      <c r="AW350" s="13" t="s">
        <v>35</v>
      </c>
      <c r="AX350" s="13" t="s">
        <v>74</v>
      </c>
      <c r="AY350" s="202" t="s">
        <v>170</v>
      </c>
    </row>
    <row r="351" spans="1:65" s="13" customFormat="1" x14ac:dyDescent="0.2">
      <c r="B351" s="192"/>
      <c r="C351" s="193"/>
      <c r="D351" s="187" t="s">
        <v>181</v>
      </c>
      <c r="E351" s="194" t="s">
        <v>19</v>
      </c>
      <c r="F351" s="195" t="s">
        <v>4777</v>
      </c>
      <c r="G351" s="193"/>
      <c r="H351" s="196">
        <v>6.8849999999999998</v>
      </c>
      <c r="I351" s="197"/>
      <c r="J351" s="193"/>
      <c r="K351" s="193"/>
      <c r="L351" s="198"/>
      <c r="M351" s="199"/>
      <c r="N351" s="200"/>
      <c r="O351" s="200"/>
      <c r="P351" s="200"/>
      <c r="Q351" s="200"/>
      <c r="R351" s="200"/>
      <c r="S351" s="200"/>
      <c r="T351" s="201"/>
      <c r="AT351" s="202" t="s">
        <v>181</v>
      </c>
      <c r="AU351" s="202" t="s">
        <v>84</v>
      </c>
      <c r="AV351" s="13" t="s">
        <v>84</v>
      </c>
      <c r="AW351" s="13" t="s">
        <v>35</v>
      </c>
      <c r="AX351" s="13" t="s">
        <v>74</v>
      </c>
      <c r="AY351" s="202" t="s">
        <v>170</v>
      </c>
    </row>
    <row r="352" spans="1:65" s="14" customFormat="1" x14ac:dyDescent="0.2">
      <c r="B352" s="203"/>
      <c r="C352" s="204"/>
      <c r="D352" s="187" t="s">
        <v>181</v>
      </c>
      <c r="E352" s="205" t="s">
        <v>19</v>
      </c>
      <c r="F352" s="206" t="s">
        <v>185</v>
      </c>
      <c r="G352" s="204"/>
      <c r="H352" s="207">
        <v>55.258999999999993</v>
      </c>
      <c r="I352" s="208"/>
      <c r="J352" s="204"/>
      <c r="K352" s="204"/>
      <c r="L352" s="209"/>
      <c r="M352" s="210"/>
      <c r="N352" s="211"/>
      <c r="O352" s="211"/>
      <c r="P352" s="211"/>
      <c r="Q352" s="211"/>
      <c r="R352" s="211"/>
      <c r="S352" s="211"/>
      <c r="T352" s="212"/>
      <c r="AT352" s="213" t="s">
        <v>181</v>
      </c>
      <c r="AU352" s="213" t="s">
        <v>84</v>
      </c>
      <c r="AV352" s="14" t="s">
        <v>177</v>
      </c>
      <c r="AW352" s="14" t="s">
        <v>35</v>
      </c>
      <c r="AX352" s="14" t="s">
        <v>82</v>
      </c>
      <c r="AY352" s="213" t="s">
        <v>170</v>
      </c>
    </row>
    <row r="353" spans="1:65" s="2" customFormat="1" ht="24" x14ac:dyDescent="0.2">
      <c r="A353" s="35"/>
      <c r="B353" s="36"/>
      <c r="C353" s="174" t="s">
        <v>461</v>
      </c>
      <c r="D353" s="174" t="s">
        <v>172</v>
      </c>
      <c r="E353" s="175" t="s">
        <v>4778</v>
      </c>
      <c r="F353" s="176" t="s">
        <v>4779</v>
      </c>
      <c r="G353" s="177" t="s">
        <v>248</v>
      </c>
      <c r="H353" s="178">
        <v>333.31599999999997</v>
      </c>
      <c r="I353" s="179"/>
      <c r="J353" s="180">
        <f>ROUND(I353*H353,2)</f>
        <v>0</v>
      </c>
      <c r="K353" s="176" t="s">
        <v>176</v>
      </c>
      <c r="L353" s="40"/>
      <c r="M353" s="181" t="s">
        <v>19</v>
      </c>
      <c r="N353" s="182" t="s">
        <v>45</v>
      </c>
      <c r="O353" s="65"/>
      <c r="P353" s="183">
        <f>O353*H353</f>
        <v>0</v>
      </c>
      <c r="Q353" s="183">
        <v>4.3200000000000001E-3</v>
      </c>
      <c r="R353" s="183">
        <f>Q353*H353</f>
        <v>1.4399251199999998</v>
      </c>
      <c r="S353" s="183">
        <v>0</v>
      </c>
      <c r="T353" s="184">
        <f>S353*H353</f>
        <v>0</v>
      </c>
      <c r="U353" s="35"/>
      <c r="V353" s="35"/>
      <c r="W353" s="35"/>
      <c r="X353" s="35"/>
      <c r="Y353" s="35"/>
      <c r="Z353" s="35"/>
      <c r="AA353" s="35"/>
      <c r="AB353" s="35"/>
      <c r="AC353" s="35"/>
      <c r="AD353" s="35"/>
      <c r="AE353" s="35"/>
      <c r="AR353" s="185" t="s">
        <v>177</v>
      </c>
      <c r="AT353" s="185" t="s">
        <v>172</v>
      </c>
      <c r="AU353" s="185" t="s">
        <v>84</v>
      </c>
      <c r="AY353" s="18" t="s">
        <v>170</v>
      </c>
      <c r="BE353" s="186">
        <f>IF(N353="základní",J353,0)</f>
        <v>0</v>
      </c>
      <c r="BF353" s="186">
        <f>IF(N353="snížená",J353,0)</f>
        <v>0</v>
      </c>
      <c r="BG353" s="186">
        <f>IF(N353="zákl. přenesená",J353,0)</f>
        <v>0</v>
      </c>
      <c r="BH353" s="186">
        <f>IF(N353="sníž. přenesená",J353,0)</f>
        <v>0</v>
      </c>
      <c r="BI353" s="186">
        <f>IF(N353="nulová",J353,0)</f>
        <v>0</v>
      </c>
      <c r="BJ353" s="18" t="s">
        <v>82</v>
      </c>
      <c r="BK353" s="186">
        <f>ROUND(I353*H353,2)</f>
        <v>0</v>
      </c>
      <c r="BL353" s="18" t="s">
        <v>177</v>
      </c>
      <c r="BM353" s="185" t="s">
        <v>4780</v>
      </c>
    </row>
    <row r="354" spans="1:65" s="2" customFormat="1" ht="48.75" x14ac:dyDescent="0.2">
      <c r="A354" s="35"/>
      <c r="B354" s="36"/>
      <c r="C354" s="37"/>
      <c r="D354" s="187" t="s">
        <v>179</v>
      </c>
      <c r="E354" s="37"/>
      <c r="F354" s="188" t="s">
        <v>4781</v>
      </c>
      <c r="G354" s="37"/>
      <c r="H354" s="37"/>
      <c r="I354" s="189"/>
      <c r="J354" s="37"/>
      <c r="K354" s="37"/>
      <c r="L354" s="40"/>
      <c r="M354" s="190"/>
      <c r="N354" s="191"/>
      <c r="O354" s="65"/>
      <c r="P354" s="65"/>
      <c r="Q354" s="65"/>
      <c r="R354" s="65"/>
      <c r="S354" s="65"/>
      <c r="T354" s="66"/>
      <c r="U354" s="35"/>
      <c r="V354" s="35"/>
      <c r="W354" s="35"/>
      <c r="X354" s="35"/>
      <c r="Y354" s="35"/>
      <c r="Z354" s="35"/>
      <c r="AA354" s="35"/>
      <c r="AB354" s="35"/>
      <c r="AC354" s="35"/>
      <c r="AD354" s="35"/>
      <c r="AE354" s="35"/>
      <c r="AT354" s="18" t="s">
        <v>179</v>
      </c>
      <c r="AU354" s="18" t="s">
        <v>84</v>
      </c>
    </row>
    <row r="355" spans="1:65" s="13" customFormat="1" x14ac:dyDescent="0.2">
      <c r="B355" s="192"/>
      <c r="C355" s="193"/>
      <c r="D355" s="187" t="s">
        <v>181</v>
      </c>
      <c r="E355" s="194" t="s">
        <v>19</v>
      </c>
      <c r="F355" s="195" t="s">
        <v>4782</v>
      </c>
      <c r="G355" s="193"/>
      <c r="H355" s="196">
        <v>132.89699999999999</v>
      </c>
      <c r="I355" s="197"/>
      <c r="J355" s="193"/>
      <c r="K355" s="193"/>
      <c r="L355" s="198"/>
      <c r="M355" s="199"/>
      <c r="N355" s="200"/>
      <c r="O355" s="200"/>
      <c r="P355" s="200"/>
      <c r="Q355" s="200"/>
      <c r="R355" s="200"/>
      <c r="S355" s="200"/>
      <c r="T355" s="201"/>
      <c r="AT355" s="202" t="s">
        <v>181</v>
      </c>
      <c r="AU355" s="202" t="s">
        <v>84</v>
      </c>
      <c r="AV355" s="13" t="s">
        <v>84</v>
      </c>
      <c r="AW355" s="13" t="s">
        <v>35</v>
      </c>
      <c r="AX355" s="13" t="s">
        <v>74</v>
      </c>
      <c r="AY355" s="202" t="s">
        <v>170</v>
      </c>
    </row>
    <row r="356" spans="1:65" s="13" customFormat="1" ht="22.5" x14ac:dyDescent="0.2">
      <c r="B356" s="192"/>
      <c r="C356" s="193"/>
      <c r="D356" s="187" t="s">
        <v>181</v>
      </c>
      <c r="E356" s="194" t="s">
        <v>19</v>
      </c>
      <c r="F356" s="195" t="s">
        <v>4783</v>
      </c>
      <c r="G356" s="193"/>
      <c r="H356" s="196">
        <v>132.99</v>
      </c>
      <c r="I356" s="197"/>
      <c r="J356" s="193"/>
      <c r="K356" s="193"/>
      <c r="L356" s="198"/>
      <c r="M356" s="199"/>
      <c r="N356" s="200"/>
      <c r="O356" s="200"/>
      <c r="P356" s="200"/>
      <c r="Q356" s="200"/>
      <c r="R356" s="200"/>
      <c r="S356" s="200"/>
      <c r="T356" s="201"/>
      <c r="AT356" s="202" t="s">
        <v>181</v>
      </c>
      <c r="AU356" s="202" t="s">
        <v>84</v>
      </c>
      <c r="AV356" s="13" t="s">
        <v>84</v>
      </c>
      <c r="AW356" s="13" t="s">
        <v>35</v>
      </c>
      <c r="AX356" s="13" t="s">
        <v>74</v>
      </c>
      <c r="AY356" s="202" t="s">
        <v>170</v>
      </c>
    </row>
    <row r="357" spans="1:65" s="13" customFormat="1" x14ac:dyDescent="0.2">
      <c r="B357" s="192"/>
      <c r="C357" s="193"/>
      <c r="D357" s="187" t="s">
        <v>181</v>
      </c>
      <c r="E357" s="194" t="s">
        <v>19</v>
      </c>
      <c r="F357" s="195" t="s">
        <v>4784</v>
      </c>
      <c r="G357" s="193"/>
      <c r="H357" s="196">
        <v>18.567</v>
      </c>
      <c r="I357" s="197"/>
      <c r="J357" s="193"/>
      <c r="K357" s="193"/>
      <c r="L357" s="198"/>
      <c r="M357" s="199"/>
      <c r="N357" s="200"/>
      <c r="O357" s="200"/>
      <c r="P357" s="200"/>
      <c r="Q357" s="200"/>
      <c r="R357" s="200"/>
      <c r="S357" s="200"/>
      <c r="T357" s="201"/>
      <c r="AT357" s="202" t="s">
        <v>181</v>
      </c>
      <c r="AU357" s="202" t="s">
        <v>84</v>
      </c>
      <c r="AV357" s="13" t="s">
        <v>84</v>
      </c>
      <c r="AW357" s="13" t="s">
        <v>35</v>
      </c>
      <c r="AX357" s="13" t="s">
        <v>74</v>
      </c>
      <c r="AY357" s="202" t="s">
        <v>170</v>
      </c>
    </row>
    <row r="358" spans="1:65" s="13" customFormat="1" x14ac:dyDescent="0.2">
      <c r="B358" s="192"/>
      <c r="C358" s="193"/>
      <c r="D358" s="187" t="s">
        <v>181</v>
      </c>
      <c r="E358" s="194" t="s">
        <v>19</v>
      </c>
      <c r="F358" s="195" t="s">
        <v>4785</v>
      </c>
      <c r="G358" s="193"/>
      <c r="H358" s="196">
        <v>48.862000000000002</v>
      </c>
      <c r="I358" s="197"/>
      <c r="J358" s="193"/>
      <c r="K358" s="193"/>
      <c r="L358" s="198"/>
      <c r="M358" s="199"/>
      <c r="N358" s="200"/>
      <c r="O358" s="200"/>
      <c r="P358" s="200"/>
      <c r="Q358" s="200"/>
      <c r="R358" s="200"/>
      <c r="S358" s="200"/>
      <c r="T358" s="201"/>
      <c r="AT358" s="202" t="s">
        <v>181</v>
      </c>
      <c r="AU358" s="202" t="s">
        <v>84</v>
      </c>
      <c r="AV358" s="13" t="s">
        <v>84</v>
      </c>
      <c r="AW358" s="13" t="s">
        <v>35</v>
      </c>
      <c r="AX358" s="13" t="s">
        <v>74</v>
      </c>
      <c r="AY358" s="202" t="s">
        <v>170</v>
      </c>
    </row>
    <row r="359" spans="1:65" s="14" customFormat="1" x14ac:dyDescent="0.2">
      <c r="B359" s="203"/>
      <c r="C359" s="204"/>
      <c r="D359" s="187" t="s">
        <v>181</v>
      </c>
      <c r="E359" s="205" t="s">
        <v>19</v>
      </c>
      <c r="F359" s="206" t="s">
        <v>185</v>
      </c>
      <c r="G359" s="204"/>
      <c r="H359" s="207">
        <v>333.31600000000003</v>
      </c>
      <c r="I359" s="208"/>
      <c r="J359" s="204"/>
      <c r="K359" s="204"/>
      <c r="L359" s="209"/>
      <c r="M359" s="210"/>
      <c r="N359" s="211"/>
      <c r="O359" s="211"/>
      <c r="P359" s="211"/>
      <c r="Q359" s="211"/>
      <c r="R359" s="211"/>
      <c r="S359" s="211"/>
      <c r="T359" s="212"/>
      <c r="AT359" s="213" t="s">
        <v>181</v>
      </c>
      <c r="AU359" s="213" t="s">
        <v>84</v>
      </c>
      <c r="AV359" s="14" t="s">
        <v>177</v>
      </c>
      <c r="AW359" s="14" t="s">
        <v>35</v>
      </c>
      <c r="AX359" s="14" t="s">
        <v>82</v>
      </c>
      <c r="AY359" s="213" t="s">
        <v>170</v>
      </c>
    </row>
    <row r="360" spans="1:65" s="2" customFormat="1" ht="24" x14ac:dyDescent="0.2">
      <c r="A360" s="35"/>
      <c r="B360" s="36"/>
      <c r="C360" s="174" t="s">
        <v>466</v>
      </c>
      <c r="D360" s="174" t="s">
        <v>172</v>
      </c>
      <c r="E360" s="175" t="s">
        <v>4786</v>
      </c>
      <c r="F360" s="176" t="s">
        <v>4787</v>
      </c>
      <c r="G360" s="177" t="s">
        <v>248</v>
      </c>
      <c r="H360" s="178">
        <v>333.31599999999997</v>
      </c>
      <c r="I360" s="179"/>
      <c r="J360" s="180">
        <f>ROUND(I360*H360,2)</f>
        <v>0</v>
      </c>
      <c r="K360" s="176" t="s">
        <v>176</v>
      </c>
      <c r="L360" s="40"/>
      <c r="M360" s="181" t="s">
        <v>19</v>
      </c>
      <c r="N360" s="182" t="s">
        <v>45</v>
      </c>
      <c r="O360" s="65"/>
      <c r="P360" s="183">
        <f>O360*H360</f>
        <v>0</v>
      </c>
      <c r="Q360" s="183">
        <v>0</v>
      </c>
      <c r="R360" s="183">
        <f>Q360*H360</f>
        <v>0</v>
      </c>
      <c r="S360" s="183">
        <v>0</v>
      </c>
      <c r="T360" s="184">
        <f>S360*H360</f>
        <v>0</v>
      </c>
      <c r="U360" s="35"/>
      <c r="V360" s="35"/>
      <c r="W360" s="35"/>
      <c r="X360" s="35"/>
      <c r="Y360" s="35"/>
      <c r="Z360" s="35"/>
      <c r="AA360" s="35"/>
      <c r="AB360" s="35"/>
      <c r="AC360" s="35"/>
      <c r="AD360" s="35"/>
      <c r="AE360" s="35"/>
      <c r="AR360" s="185" t="s">
        <v>177</v>
      </c>
      <c r="AT360" s="185" t="s">
        <v>172</v>
      </c>
      <c r="AU360" s="185" t="s">
        <v>84</v>
      </c>
      <c r="AY360" s="18" t="s">
        <v>170</v>
      </c>
      <c r="BE360" s="186">
        <f>IF(N360="základní",J360,0)</f>
        <v>0</v>
      </c>
      <c r="BF360" s="186">
        <f>IF(N360="snížená",J360,0)</f>
        <v>0</v>
      </c>
      <c r="BG360" s="186">
        <f>IF(N360="zákl. přenesená",J360,0)</f>
        <v>0</v>
      </c>
      <c r="BH360" s="186">
        <f>IF(N360="sníž. přenesená",J360,0)</f>
        <v>0</v>
      </c>
      <c r="BI360" s="186">
        <f>IF(N360="nulová",J360,0)</f>
        <v>0</v>
      </c>
      <c r="BJ360" s="18" t="s">
        <v>82</v>
      </c>
      <c r="BK360" s="186">
        <f>ROUND(I360*H360,2)</f>
        <v>0</v>
      </c>
      <c r="BL360" s="18" t="s">
        <v>177</v>
      </c>
      <c r="BM360" s="185" t="s">
        <v>4788</v>
      </c>
    </row>
    <row r="361" spans="1:65" s="2" customFormat="1" ht="48.75" x14ac:dyDescent="0.2">
      <c r="A361" s="35"/>
      <c r="B361" s="36"/>
      <c r="C361" s="37"/>
      <c r="D361" s="187" t="s">
        <v>179</v>
      </c>
      <c r="E361" s="37"/>
      <c r="F361" s="188" t="s">
        <v>4781</v>
      </c>
      <c r="G361" s="37"/>
      <c r="H361" s="37"/>
      <c r="I361" s="189"/>
      <c r="J361" s="37"/>
      <c r="K361" s="37"/>
      <c r="L361" s="40"/>
      <c r="M361" s="190"/>
      <c r="N361" s="191"/>
      <c r="O361" s="65"/>
      <c r="P361" s="65"/>
      <c r="Q361" s="65"/>
      <c r="R361" s="65"/>
      <c r="S361" s="65"/>
      <c r="T361" s="66"/>
      <c r="U361" s="35"/>
      <c r="V361" s="35"/>
      <c r="W361" s="35"/>
      <c r="X361" s="35"/>
      <c r="Y361" s="35"/>
      <c r="Z361" s="35"/>
      <c r="AA361" s="35"/>
      <c r="AB361" s="35"/>
      <c r="AC361" s="35"/>
      <c r="AD361" s="35"/>
      <c r="AE361" s="35"/>
      <c r="AT361" s="18" t="s">
        <v>179</v>
      </c>
      <c r="AU361" s="18" t="s">
        <v>84</v>
      </c>
    </row>
    <row r="362" spans="1:65" s="2" customFormat="1" ht="24" x14ac:dyDescent="0.2">
      <c r="A362" s="35"/>
      <c r="B362" s="36"/>
      <c r="C362" s="174" t="s">
        <v>473</v>
      </c>
      <c r="D362" s="174" t="s">
        <v>172</v>
      </c>
      <c r="E362" s="175" t="s">
        <v>4789</v>
      </c>
      <c r="F362" s="176" t="s">
        <v>4790</v>
      </c>
      <c r="G362" s="177" t="s">
        <v>242</v>
      </c>
      <c r="H362" s="178">
        <v>6.6310000000000002</v>
      </c>
      <c r="I362" s="179"/>
      <c r="J362" s="180">
        <f>ROUND(I362*H362,2)</f>
        <v>0</v>
      </c>
      <c r="K362" s="176" t="s">
        <v>176</v>
      </c>
      <c r="L362" s="40"/>
      <c r="M362" s="181" t="s">
        <v>19</v>
      </c>
      <c r="N362" s="182" t="s">
        <v>45</v>
      </c>
      <c r="O362" s="65"/>
      <c r="P362" s="183">
        <f>O362*H362</f>
        <v>0</v>
      </c>
      <c r="Q362" s="183">
        <v>1.10907</v>
      </c>
      <c r="R362" s="183">
        <f>Q362*H362</f>
        <v>7.3542431700000002</v>
      </c>
      <c r="S362" s="183">
        <v>0</v>
      </c>
      <c r="T362" s="184">
        <f>S362*H362</f>
        <v>0</v>
      </c>
      <c r="U362" s="35"/>
      <c r="V362" s="35"/>
      <c r="W362" s="35"/>
      <c r="X362" s="35"/>
      <c r="Y362" s="35"/>
      <c r="Z362" s="35"/>
      <c r="AA362" s="35"/>
      <c r="AB362" s="35"/>
      <c r="AC362" s="35"/>
      <c r="AD362" s="35"/>
      <c r="AE362" s="35"/>
      <c r="AR362" s="185" t="s">
        <v>177</v>
      </c>
      <c r="AT362" s="185" t="s">
        <v>172</v>
      </c>
      <c r="AU362" s="185" t="s">
        <v>84</v>
      </c>
      <c r="AY362" s="18" t="s">
        <v>170</v>
      </c>
      <c r="BE362" s="186">
        <f>IF(N362="základní",J362,0)</f>
        <v>0</v>
      </c>
      <c r="BF362" s="186">
        <f>IF(N362="snížená",J362,0)</f>
        <v>0</v>
      </c>
      <c r="BG362" s="186">
        <f>IF(N362="zákl. přenesená",J362,0)</f>
        <v>0</v>
      </c>
      <c r="BH362" s="186">
        <f>IF(N362="sníž. přenesená",J362,0)</f>
        <v>0</v>
      </c>
      <c r="BI362" s="186">
        <f>IF(N362="nulová",J362,0)</f>
        <v>0</v>
      </c>
      <c r="BJ362" s="18" t="s">
        <v>82</v>
      </c>
      <c r="BK362" s="186">
        <f>ROUND(I362*H362,2)</f>
        <v>0</v>
      </c>
      <c r="BL362" s="18" t="s">
        <v>177</v>
      </c>
      <c r="BM362" s="185" t="s">
        <v>4791</v>
      </c>
    </row>
    <row r="363" spans="1:65" s="13" customFormat="1" x14ac:dyDescent="0.2">
      <c r="B363" s="192"/>
      <c r="C363" s="193"/>
      <c r="D363" s="187" t="s">
        <v>181</v>
      </c>
      <c r="E363" s="194" t="s">
        <v>19</v>
      </c>
      <c r="F363" s="195" t="s">
        <v>4792</v>
      </c>
      <c r="G363" s="193"/>
      <c r="H363" s="196">
        <v>6.6310000000000002</v>
      </c>
      <c r="I363" s="197"/>
      <c r="J363" s="193"/>
      <c r="K363" s="193"/>
      <c r="L363" s="198"/>
      <c r="M363" s="199"/>
      <c r="N363" s="200"/>
      <c r="O363" s="200"/>
      <c r="P363" s="200"/>
      <c r="Q363" s="200"/>
      <c r="R363" s="200"/>
      <c r="S363" s="200"/>
      <c r="T363" s="201"/>
      <c r="AT363" s="202" t="s">
        <v>181</v>
      </c>
      <c r="AU363" s="202" t="s">
        <v>84</v>
      </c>
      <c r="AV363" s="13" t="s">
        <v>84</v>
      </c>
      <c r="AW363" s="13" t="s">
        <v>35</v>
      </c>
      <c r="AX363" s="13" t="s">
        <v>82</v>
      </c>
      <c r="AY363" s="202" t="s">
        <v>170</v>
      </c>
    </row>
    <row r="364" spans="1:65" s="2" customFormat="1" ht="16.5" customHeight="1" x14ac:dyDescent="0.2">
      <c r="A364" s="35"/>
      <c r="B364" s="36"/>
      <c r="C364" s="174" t="s">
        <v>480</v>
      </c>
      <c r="D364" s="174" t="s">
        <v>172</v>
      </c>
      <c r="E364" s="175" t="s">
        <v>4793</v>
      </c>
      <c r="F364" s="176" t="s">
        <v>4794</v>
      </c>
      <c r="G364" s="177" t="s">
        <v>439</v>
      </c>
      <c r="H364" s="178">
        <v>1</v>
      </c>
      <c r="I364" s="179"/>
      <c r="J364" s="180">
        <f>ROUND(I364*H364,2)</f>
        <v>0</v>
      </c>
      <c r="K364" s="176" t="s">
        <v>176</v>
      </c>
      <c r="L364" s="40"/>
      <c r="M364" s="181" t="s">
        <v>19</v>
      </c>
      <c r="N364" s="182" t="s">
        <v>45</v>
      </c>
      <c r="O364" s="65"/>
      <c r="P364" s="183">
        <f>O364*H364</f>
        <v>0</v>
      </c>
      <c r="Q364" s="183">
        <v>0</v>
      </c>
      <c r="R364" s="183">
        <f>Q364*H364</f>
        <v>0</v>
      </c>
      <c r="S364" s="183">
        <v>0</v>
      </c>
      <c r="T364" s="184">
        <f>S364*H364</f>
        <v>0</v>
      </c>
      <c r="U364" s="35"/>
      <c r="V364" s="35"/>
      <c r="W364" s="35"/>
      <c r="X364" s="35"/>
      <c r="Y364" s="35"/>
      <c r="Z364" s="35"/>
      <c r="AA364" s="35"/>
      <c r="AB364" s="35"/>
      <c r="AC364" s="35"/>
      <c r="AD364" s="35"/>
      <c r="AE364" s="35"/>
      <c r="AR364" s="185" t="s">
        <v>177</v>
      </c>
      <c r="AT364" s="185" t="s">
        <v>172</v>
      </c>
      <c r="AU364" s="185" t="s">
        <v>84</v>
      </c>
      <c r="AY364" s="18" t="s">
        <v>170</v>
      </c>
      <c r="BE364" s="186">
        <f>IF(N364="základní",J364,0)</f>
        <v>0</v>
      </c>
      <c r="BF364" s="186">
        <f>IF(N364="snížená",J364,0)</f>
        <v>0</v>
      </c>
      <c r="BG364" s="186">
        <f>IF(N364="zákl. přenesená",J364,0)</f>
        <v>0</v>
      </c>
      <c r="BH364" s="186">
        <f>IF(N364="sníž. přenesená",J364,0)</f>
        <v>0</v>
      </c>
      <c r="BI364" s="186">
        <f>IF(N364="nulová",J364,0)</f>
        <v>0</v>
      </c>
      <c r="BJ364" s="18" t="s">
        <v>82</v>
      </c>
      <c r="BK364" s="186">
        <f>ROUND(I364*H364,2)</f>
        <v>0</v>
      </c>
      <c r="BL364" s="18" t="s">
        <v>177</v>
      </c>
      <c r="BM364" s="185" t="s">
        <v>4795</v>
      </c>
    </row>
    <row r="365" spans="1:65" s="2" customFormat="1" ht="117" x14ac:dyDescent="0.2">
      <c r="A365" s="35"/>
      <c r="B365" s="36"/>
      <c r="C365" s="37"/>
      <c r="D365" s="187" t="s">
        <v>179</v>
      </c>
      <c r="E365" s="37"/>
      <c r="F365" s="188" t="s">
        <v>4796</v>
      </c>
      <c r="G365" s="37"/>
      <c r="H365" s="37"/>
      <c r="I365" s="189"/>
      <c r="J365" s="37"/>
      <c r="K365" s="37"/>
      <c r="L365" s="40"/>
      <c r="M365" s="190"/>
      <c r="N365" s="191"/>
      <c r="O365" s="65"/>
      <c r="P365" s="65"/>
      <c r="Q365" s="65"/>
      <c r="R365" s="65"/>
      <c r="S365" s="65"/>
      <c r="T365" s="66"/>
      <c r="U365" s="35"/>
      <c r="V365" s="35"/>
      <c r="W365" s="35"/>
      <c r="X365" s="35"/>
      <c r="Y365" s="35"/>
      <c r="Z365" s="35"/>
      <c r="AA365" s="35"/>
      <c r="AB365" s="35"/>
      <c r="AC365" s="35"/>
      <c r="AD365" s="35"/>
      <c r="AE365" s="35"/>
      <c r="AT365" s="18" t="s">
        <v>179</v>
      </c>
      <c r="AU365" s="18" t="s">
        <v>84</v>
      </c>
    </row>
    <row r="366" spans="1:65" s="2" customFormat="1" ht="16.5" customHeight="1" x14ac:dyDescent="0.2">
      <c r="A366" s="35"/>
      <c r="B366" s="36"/>
      <c r="C366" s="214" t="s">
        <v>484</v>
      </c>
      <c r="D366" s="214" t="s">
        <v>239</v>
      </c>
      <c r="E366" s="215" t="s">
        <v>4797</v>
      </c>
      <c r="F366" s="216" t="s">
        <v>4798</v>
      </c>
      <c r="G366" s="217" t="s">
        <v>439</v>
      </c>
      <c r="H366" s="218">
        <v>1</v>
      </c>
      <c r="I366" s="219"/>
      <c r="J366" s="220">
        <f>ROUND(I366*H366,2)</f>
        <v>0</v>
      </c>
      <c r="K366" s="216" t="s">
        <v>176</v>
      </c>
      <c r="L366" s="221"/>
      <c r="M366" s="222" t="s">
        <v>19</v>
      </c>
      <c r="N366" s="223" t="s">
        <v>45</v>
      </c>
      <c r="O366" s="65"/>
      <c r="P366" s="183">
        <f>O366*H366</f>
        <v>0</v>
      </c>
      <c r="Q366" s="183">
        <v>6.6895699999999998</v>
      </c>
      <c r="R366" s="183">
        <f>Q366*H366</f>
        <v>6.6895699999999998</v>
      </c>
      <c r="S366" s="183">
        <v>0</v>
      </c>
      <c r="T366" s="184">
        <f>S366*H366</f>
        <v>0</v>
      </c>
      <c r="U366" s="35"/>
      <c r="V366" s="35"/>
      <c r="W366" s="35"/>
      <c r="X366" s="35"/>
      <c r="Y366" s="35"/>
      <c r="Z366" s="35"/>
      <c r="AA366" s="35"/>
      <c r="AB366" s="35"/>
      <c r="AC366" s="35"/>
      <c r="AD366" s="35"/>
      <c r="AE366" s="35"/>
      <c r="AR366" s="185" t="s">
        <v>227</v>
      </c>
      <c r="AT366" s="185" t="s">
        <v>239</v>
      </c>
      <c r="AU366" s="185" t="s">
        <v>84</v>
      </c>
      <c r="AY366" s="18" t="s">
        <v>170</v>
      </c>
      <c r="BE366" s="186">
        <f>IF(N366="základní",J366,0)</f>
        <v>0</v>
      </c>
      <c r="BF366" s="186">
        <f>IF(N366="snížená",J366,0)</f>
        <v>0</v>
      </c>
      <c r="BG366" s="186">
        <f>IF(N366="zákl. přenesená",J366,0)</f>
        <v>0</v>
      </c>
      <c r="BH366" s="186">
        <f>IF(N366="sníž. přenesená",J366,0)</f>
        <v>0</v>
      </c>
      <c r="BI366" s="186">
        <f>IF(N366="nulová",J366,0)</f>
        <v>0</v>
      </c>
      <c r="BJ366" s="18" t="s">
        <v>82</v>
      </c>
      <c r="BK366" s="186">
        <f>ROUND(I366*H366,2)</f>
        <v>0</v>
      </c>
      <c r="BL366" s="18" t="s">
        <v>177</v>
      </c>
      <c r="BM366" s="185" t="s">
        <v>4799</v>
      </c>
    </row>
    <row r="367" spans="1:65" s="2" customFormat="1" ht="16.5" customHeight="1" x14ac:dyDescent="0.2">
      <c r="A367" s="35"/>
      <c r="B367" s="36"/>
      <c r="C367" s="214" t="s">
        <v>489</v>
      </c>
      <c r="D367" s="214" t="s">
        <v>239</v>
      </c>
      <c r="E367" s="215" t="s">
        <v>4800</v>
      </c>
      <c r="F367" s="216" t="s">
        <v>4801</v>
      </c>
      <c r="G367" s="217" t="s">
        <v>439</v>
      </c>
      <c r="H367" s="218">
        <v>1</v>
      </c>
      <c r="I367" s="219"/>
      <c r="J367" s="220">
        <f>ROUND(I367*H367,2)</f>
        <v>0</v>
      </c>
      <c r="K367" s="216" t="s">
        <v>176</v>
      </c>
      <c r="L367" s="221"/>
      <c r="M367" s="222" t="s">
        <v>19</v>
      </c>
      <c r="N367" s="223" t="s">
        <v>45</v>
      </c>
      <c r="O367" s="65"/>
      <c r="P367" s="183">
        <f>O367*H367</f>
        <v>0</v>
      </c>
      <c r="Q367" s="183">
        <v>1.19075</v>
      </c>
      <c r="R367" s="183">
        <f>Q367*H367</f>
        <v>1.19075</v>
      </c>
      <c r="S367" s="183">
        <v>0</v>
      </c>
      <c r="T367" s="184">
        <f>S367*H367</f>
        <v>0</v>
      </c>
      <c r="U367" s="35"/>
      <c r="V367" s="35"/>
      <c r="W367" s="35"/>
      <c r="X367" s="35"/>
      <c r="Y367" s="35"/>
      <c r="Z367" s="35"/>
      <c r="AA367" s="35"/>
      <c r="AB367" s="35"/>
      <c r="AC367" s="35"/>
      <c r="AD367" s="35"/>
      <c r="AE367" s="35"/>
      <c r="AR367" s="185" t="s">
        <v>227</v>
      </c>
      <c r="AT367" s="185" t="s">
        <v>239</v>
      </c>
      <c r="AU367" s="185" t="s">
        <v>84</v>
      </c>
      <c r="AY367" s="18" t="s">
        <v>170</v>
      </c>
      <c r="BE367" s="186">
        <f>IF(N367="základní",J367,0)</f>
        <v>0</v>
      </c>
      <c r="BF367" s="186">
        <f>IF(N367="snížená",J367,0)</f>
        <v>0</v>
      </c>
      <c r="BG367" s="186">
        <f>IF(N367="zákl. přenesená",J367,0)</f>
        <v>0</v>
      </c>
      <c r="BH367" s="186">
        <f>IF(N367="sníž. přenesená",J367,0)</f>
        <v>0</v>
      </c>
      <c r="BI367" s="186">
        <f>IF(N367="nulová",J367,0)</f>
        <v>0</v>
      </c>
      <c r="BJ367" s="18" t="s">
        <v>82</v>
      </c>
      <c r="BK367" s="186">
        <f>ROUND(I367*H367,2)</f>
        <v>0</v>
      </c>
      <c r="BL367" s="18" t="s">
        <v>177</v>
      </c>
      <c r="BM367" s="185" t="s">
        <v>4802</v>
      </c>
    </row>
    <row r="368" spans="1:65" s="12" customFormat="1" ht="22.9" customHeight="1" x14ac:dyDescent="0.2">
      <c r="B368" s="158"/>
      <c r="C368" s="159"/>
      <c r="D368" s="160" t="s">
        <v>73</v>
      </c>
      <c r="E368" s="172" t="s">
        <v>214</v>
      </c>
      <c r="F368" s="172" t="s">
        <v>672</v>
      </c>
      <c r="G368" s="159"/>
      <c r="H368" s="159"/>
      <c r="I368" s="162"/>
      <c r="J368" s="173">
        <f>BK368</f>
        <v>0</v>
      </c>
      <c r="K368" s="159"/>
      <c r="L368" s="164"/>
      <c r="M368" s="165"/>
      <c r="N368" s="166"/>
      <c r="O368" s="166"/>
      <c r="P368" s="167">
        <f>SUM(P369:P377)</f>
        <v>0</v>
      </c>
      <c r="Q368" s="166"/>
      <c r="R368" s="167">
        <f>SUM(R369:R377)</f>
        <v>11.777796999999998</v>
      </c>
      <c r="S368" s="166"/>
      <c r="T368" s="168">
        <f>SUM(T369:T377)</f>
        <v>0</v>
      </c>
      <c r="AR368" s="169" t="s">
        <v>82</v>
      </c>
      <c r="AT368" s="170" t="s">
        <v>73</v>
      </c>
      <c r="AU368" s="170" t="s">
        <v>82</v>
      </c>
      <c r="AY368" s="169" t="s">
        <v>170</v>
      </c>
      <c r="BK368" s="171">
        <f>SUM(BK369:BK377)</f>
        <v>0</v>
      </c>
    </row>
    <row r="369" spans="1:65" s="2" customFormat="1" ht="21.75" customHeight="1" x14ac:dyDescent="0.2">
      <c r="A369" s="35"/>
      <c r="B369" s="36"/>
      <c r="C369" s="174" t="s">
        <v>496</v>
      </c>
      <c r="D369" s="174" t="s">
        <v>172</v>
      </c>
      <c r="E369" s="175" t="s">
        <v>4803</v>
      </c>
      <c r="F369" s="176" t="s">
        <v>4804</v>
      </c>
      <c r="G369" s="177" t="s">
        <v>175</v>
      </c>
      <c r="H369" s="178">
        <v>1.1339999999999999</v>
      </c>
      <c r="I369" s="179"/>
      <c r="J369" s="180">
        <f>ROUND(I369*H369,2)</f>
        <v>0</v>
      </c>
      <c r="K369" s="176" t="s">
        <v>176</v>
      </c>
      <c r="L369" s="40"/>
      <c r="M369" s="181" t="s">
        <v>19</v>
      </c>
      <c r="N369" s="182" t="s">
        <v>45</v>
      </c>
      <c r="O369" s="65"/>
      <c r="P369" s="183">
        <f>O369*H369</f>
        <v>0</v>
      </c>
      <c r="Q369" s="183">
        <v>2.45329</v>
      </c>
      <c r="R369" s="183">
        <f>Q369*H369</f>
        <v>2.7820308599999999</v>
      </c>
      <c r="S369" s="183">
        <v>0</v>
      </c>
      <c r="T369" s="184">
        <f>S369*H369</f>
        <v>0</v>
      </c>
      <c r="U369" s="35"/>
      <c r="V369" s="35"/>
      <c r="W369" s="35"/>
      <c r="X369" s="35"/>
      <c r="Y369" s="35"/>
      <c r="Z369" s="35"/>
      <c r="AA369" s="35"/>
      <c r="AB369" s="35"/>
      <c r="AC369" s="35"/>
      <c r="AD369" s="35"/>
      <c r="AE369" s="35"/>
      <c r="AR369" s="185" t="s">
        <v>177</v>
      </c>
      <c r="AT369" s="185" t="s">
        <v>172</v>
      </c>
      <c r="AU369" s="185" t="s">
        <v>84</v>
      </c>
      <c r="AY369" s="18" t="s">
        <v>170</v>
      </c>
      <c r="BE369" s="186">
        <f>IF(N369="základní",J369,0)</f>
        <v>0</v>
      </c>
      <c r="BF369" s="186">
        <f>IF(N369="snížená",J369,0)</f>
        <v>0</v>
      </c>
      <c r="BG369" s="186">
        <f>IF(N369="zákl. přenesená",J369,0)</f>
        <v>0</v>
      </c>
      <c r="BH369" s="186">
        <f>IF(N369="sníž. přenesená",J369,0)</f>
        <v>0</v>
      </c>
      <c r="BI369" s="186">
        <f>IF(N369="nulová",J369,0)</f>
        <v>0</v>
      </c>
      <c r="BJ369" s="18" t="s">
        <v>82</v>
      </c>
      <c r="BK369" s="186">
        <f>ROUND(I369*H369,2)</f>
        <v>0</v>
      </c>
      <c r="BL369" s="18" t="s">
        <v>177</v>
      </c>
      <c r="BM369" s="185" t="s">
        <v>4805</v>
      </c>
    </row>
    <row r="370" spans="1:65" s="2" customFormat="1" ht="146.25" x14ac:dyDescent="0.2">
      <c r="A370" s="35"/>
      <c r="B370" s="36"/>
      <c r="C370" s="37"/>
      <c r="D370" s="187" t="s">
        <v>179</v>
      </c>
      <c r="E370" s="37"/>
      <c r="F370" s="188" t="s">
        <v>884</v>
      </c>
      <c r="G370" s="37"/>
      <c r="H370" s="37"/>
      <c r="I370" s="189"/>
      <c r="J370" s="37"/>
      <c r="K370" s="37"/>
      <c r="L370" s="40"/>
      <c r="M370" s="190"/>
      <c r="N370" s="191"/>
      <c r="O370" s="65"/>
      <c r="P370" s="65"/>
      <c r="Q370" s="65"/>
      <c r="R370" s="65"/>
      <c r="S370" s="65"/>
      <c r="T370" s="66"/>
      <c r="U370" s="35"/>
      <c r="V370" s="35"/>
      <c r="W370" s="35"/>
      <c r="X370" s="35"/>
      <c r="Y370" s="35"/>
      <c r="Z370" s="35"/>
      <c r="AA370" s="35"/>
      <c r="AB370" s="35"/>
      <c r="AC370" s="35"/>
      <c r="AD370" s="35"/>
      <c r="AE370" s="35"/>
      <c r="AT370" s="18" t="s">
        <v>179</v>
      </c>
      <c r="AU370" s="18" t="s">
        <v>84</v>
      </c>
    </row>
    <row r="371" spans="1:65" s="13" customFormat="1" x14ac:dyDescent="0.2">
      <c r="B371" s="192"/>
      <c r="C371" s="193"/>
      <c r="D371" s="187" t="s">
        <v>181</v>
      </c>
      <c r="E371" s="194" t="s">
        <v>19</v>
      </c>
      <c r="F371" s="195" t="s">
        <v>4806</v>
      </c>
      <c r="G371" s="193"/>
      <c r="H371" s="196">
        <v>1.1339999999999999</v>
      </c>
      <c r="I371" s="197"/>
      <c r="J371" s="193"/>
      <c r="K371" s="193"/>
      <c r="L371" s="198"/>
      <c r="M371" s="199"/>
      <c r="N371" s="200"/>
      <c r="O371" s="200"/>
      <c r="P371" s="200"/>
      <c r="Q371" s="200"/>
      <c r="R371" s="200"/>
      <c r="S371" s="200"/>
      <c r="T371" s="201"/>
      <c r="AT371" s="202" t="s">
        <v>181</v>
      </c>
      <c r="AU371" s="202" t="s">
        <v>84</v>
      </c>
      <c r="AV371" s="13" t="s">
        <v>84</v>
      </c>
      <c r="AW371" s="13" t="s">
        <v>35</v>
      </c>
      <c r="AX371" s="13" t="s">
        <v>82</v>
      </c>
      <c r="AY371" s="202" t="s">
        <v>170</v>
      </c>
    </row>
    <row r="372" spans="1:65" s="2" customFormat="1" ht="21.75" customHeight="1" x14ac:dyDescent="0.2">
      <c r="A372" s="35"/>
      <c r="B372" s="36"/>
      <c r="C372" s="174" t="s">
        <v>503</v>
      </c>
      <c r="D372" s="174" t="s">
        <v>172</v>
      </c>
      <c r="E372" s="175" t="s">
        <v>4807</v>
      </c>
      <c r="F372" s="176" t="s">
        <v>4808</v>
      </c>
      <c r="G372" s="177" t="s">
        <v>175</v>
      </c>
      <c r="H372" s="178">
        <v>3.92</v>
      </c>
      <c r="I372" s="179"/>
      <c r="J372" s="180">
        <f>ROUND(I372*H372,2)</f>
        <v>0</v>
      </c>
      <c r="K372" s="176" t="s">
        <v>176</v>
      </c>
      <c r="L372" s="40"/>
      <c r="M372" s="181" t="s">
        <v>19</v>
      </c>
      <c r="N372" s="182" t="s">
        <v>45</v>
      </c>
      <c r="O372" s="65"/>
      <c r="P372" s="183">
        <f>O372*H372</f>
        <v>0</v>
      </c>
      <c r="Q372" s="183">
        <v>2.2563399999999998</v>
      </c>
      <c r="R372" s="183">
        <f>Q372*H372</f>
        <v>8.8448527999999982</v>
      </c>
      <c r="S372" s="183">
        <v>0</v>
      </c>
      <c r="T372" s="184">
        <f>S372*H372</f>
        <v>0</v>
      </c>
      <c r="U372" s="35"/>
      <c r="V372" s="35"/>
      <c r="W372" s="35"/>
      <c r="X372" s="35"/>
      <c r="Y372" s="35"/>
      <c r="Z372" s="35"/>
      <c r="AA372" s="35"/>
      <c r="AB372" s="35"/>
      <c r="AC372" s="35"/>
      <c r="AD372" s="35"/>
      <c r="AE372" s="35"/>
      <c r="AR372" s="185" t="s">
        <v>177</v>
      </c>
      <c r="AT372" s="185" t="s">
        <v>172</v>
      </c>
      <c r="AU372" s="185" t="s">
        <v>84</v>
      </c>
      <c r="AY372" s="18" t="s">
        <v>170</v>
      </c>
      <c r="BE372" s="186">
        <f>IF(N372="základní",J372,0)</f>
        <v>0</v>
      </c>
      <c r="BF372" s="186">
        <f>IF(N372="snížená",J372,0)</f>
        <v>0</v>
      </c>
      <c r="BG372" s="186">
        <f>IF(N372="zákl. přenesená",J372,0)</f>
        <v>0</v>
      </c>
      <c r="BH372" s="186">
        <f>IF(N372="sníž. přenesená",J372,0)</f>
        <v>0</v>
      </c>
      <c r="BI372" s="186">
        <f>IF(N372="nulová",J372,0)</f>
        <v>0</v>
      </c>
      <c r="BJ372" s="18" t="s">
        <v>82</v>
      </c>
      <c r="BK372" s="186">
        <f>ROUND(I372*H372,2)</f>
        <v>0</v>
      </c>
      <c r="BL372" s="18" t="s">
        <v>177</v>
      </c>
      <c r="BM372" s="185" t="s">
        <v>4809</v>
      </c>
    </row>
    <row r="373" spans="1:65" s="2" customFormat="1" ht="146.25" x14ac:dyDescent="0.2">
      <c r="A373" s="35"/>
      <c r="B373" s="36"/>
      <c r="C373" s="37"/>
      <c r="D373" s="187" t="s">
        <v>179</v>
      </c>
      <c r="E373" s="37"/>
      <c r="F373" s="188" t="s">
        <v>884</v>
      </c>
      <c r="G373" s="37"/>
      <c r="H373" s="37"/>
      <c r="I373" s="189"/>
      <c r="J373" s="37"/>
      <c r="K373" s="37"/>
      <c r="L373" s="40"/>
      <c r="M373" s="190"/>
      <c r="N373" s="191"/>
      <c r="O373" s="65"/>
      <c r="P373" s="65"/>
      <c r="Q373" s="65"/>
      <c r="R373" s="65"/>
      <c r="S373" s="65"/>
      <c r="T373" s="66"/>
      <c r="U373" s="35"/>
      <c r="V373" s="35"/>
      <c r="W373" s="35"/>
      <c r="X373" s="35"/>
      <c r="Y373" s="35"/>
      <c r="Z373" s="35"/>
      <c r="AA373" s="35"/>
      <c r="AB373" s="35"/>
      <c r="AC373" s="35"/>
      <c r="AD373" s="35"/>
      <c r="AE373" s="35"/>
      <c r="AT373" s="18" t="s">
        <v>179</v>
      </c>
      <c r="AU373" s="18" t="s">
        <v>84</v>
      </c>
    </row>
    <row r="374" spans="1:65" s="13" customFormat="1" x14ac:dyDescent="0.2">
      <c r="B374" s="192"/>
      <c r="C374" s="193"/>
      <c r="D374" s="187" t="s">
        <v>181</v>
      </c>
      <c r="E374" s="194" t="s">
        <v>19</v>
      </c>
      <c r="F374" s="195" t="s">
        <v>4810</v>
      </c>
      <c r="G374" s="193"/>
      <c r="H374" s="196">
        <v>3.92</v>
      </c>
      <c r="I374" s="197"/>
      <c r="J374" s="193"/>
      <c r="K374" s="193"/>
      <c r="L374" s="198"/>
      <c r="M374" s="199"/>
      <c r="N374" s="200"/>
      <c r="O374" s="200"/>
      <c r="P374" s="200"/>
      <c r="Q374" s="200"/>
      <c r="R374" s="200"/>
      <c r="S374" s="200"/>
      <c r="T374" s="201"/>
      <c r="AT374" s="202" t="s">
        <v>181</v>
      </c>
      <c r="AU374" s="202" t="s">
        <v>84</v>
      </c>
      <c r="AV374" s="13" t="s">
        <v>84</v>
      </c>
      <c r="AW374" s="13" t="s">
        <v>35</v>
      </c>
      <c r="AX374" s="13" t="s">
        <v>82</v>
      </c>
      <c r="AY374" s="202" t="s">
        <v>170</v>
      </c>
    </row>
    <row r="375" spans="1:65" s="2" customFormat="1" ht="16.5" customHeight="1" x14ac:dyDescent="0.2">
      <c r="A375" s="35"/>
      <c r="B375" s="36"/>
      <c r="C375" s="174" t="s">
        <v>507</v>
      </c>
      <c r="D375" s="174" t="s">
        <v>172</v>
      </c>
      <c r="E375" s="175" t="s">
        <v>4811</v>
      </c>
      <c r="F375" s="176" t="s">
        <v>4812</v>
      </c>
      <c r="G375" s="177" t="s">
        <v>242</v>
      </c>
      <c r="H375" s="178">
        <v>0.14199999999999999</v>
      </c>
      <c r="I375" s="179"/>
      <c r="J375" s="180">
        <f>ROUND(I375*H375,2)</f>
        <v>0</v>
      </c>
      <c r="K375" s="176" t="s">
        <v>176</v>
      </c>
      <c r="L375" s="40"/>
      <c r="M375" s="181" t="s">
        <v>19</v>
      </c>
      <c r="N375" s="182" t="s">
        <v>45</v>
      </c>
      <c r="O375" s="65"/>
      <c r="P375" s="183">
        <f>O375*H375</f>
        <v>0</v>
      </c>
      <c r="Q375" s="183">
        <v>1.06277</v>
      </c>
      <c r="R375" s="183">
        <f>Q375*H375</f>
        <v>0.15091333999999998</v>
      </c>
      <c r="S375" s="183">
        <v>0</v>
      </c>
      <c r="T375" s="184">
        <f>S375*H375</f>
        <v>0</v>
      </c>
      <c r="U375" s="35"/>
      <c r="V375" s="35"/>
      <c r="W375" s="35"/>
      <c r="X375" s="35"/>
      <c r="Y375" s="35"/>
      <c r="Z375" s="35"/>
      <c r="AA375" s="35"/>
      <c r="AB375" s="35"/>
      <c r="AC375" s="35"/>
      <c r="AD375" s="35"/>
      <c r="AE375" s="35"/>
      <c r="AR375" s="185" t="s">
        <v>177</v>
      </c>
      <c r="AT375" s="185" t="s">
        <v>172</v>
      </c>
      <c r="AU375" s="185" t="s">
        <v>84</v>
      </c>
      <c r="AY375" s="18" t="s">
        <v>170</v>
      </c>
      <c r="BE375" s="186">
        <f>IF(N375="základní",J375,0)</f>
        <v>0</v>
      </c>
      <c r="BF375" s="186">
        <f>IF(N375="snížená",J375,0)</f>
        <v>0</v>
      </c>
      <c r="BG375" s="186">
        <f>IF(N375="zákl. přenesená",J375,0)</f>
        <v>0</v>
      </c>
      <c r="BH375" s="186">
        <f>IF(N375="sníž. přenesená",J375,0)</f>
        <v>0</v>
      </c>
      <c r="BI375" s="186">
        <f>IF(N375="nulová",J375,0)</f>
        <v>0</v>
      </c>
      <c r="BJ375" s="18" t="s">
        <v>82</v>
      </c>
      <c r="BK375" s="186">
        <f>ROUND(I375*H375,2)</f>
        <v>0</v>
      </c>
      <c r="BL375" s="18" t="s">
        <v>177</v>
      </c>
      <c r="BM375" s="185" t="s">
        <v>4813</v>
      </c>
    </row>
    <row r="376" spans="1:65" s="2" customFormat="1" ht="29.25" x14ac:dyDescent="0.2">
      <c r="A376" s="35"/>
      <c r="B376" s="36"/>
      <c r="C376" s="37"/>
      <c r="D376" s="187" t="s">
        <v>179</v>
      </c>
      <c r="E376" s="37"/>
      <c r="F376" s="188" t="s">
        <v>4814</v>
      </c>
      <c r="G376" s="37"/>
      <c r="H376" s="37"/>
      <c r="I376" s="189"/>
      <c r="J376" s="37"/>
      <c r="K376" s="37"/>
      <c r="L376" s="40"/>
      <c r="M376" s="190"/>
      <c r="N376" s="191"/>
      <c r="O376" s="65"/>
      <c r="P376" s="65"/>
      <c r="Q376" s="65"/>
      <c r="R376" s="65"/>
      <c r="S376" s="65"/>
      <c r="T376" s="66"/>
      <c r="U376" s="35"/>
      <c r="V376" s="35"/>
      <c r="W376" s="35"/>
      <c r="X376" s="35"/>
      <c r="Y376" s="35"/>
      <c r="Z376" s="35"/>
      <c r="AA376" s="35"/>
      <c r="AB376" s="35"/>
      <c r="AC376" s="35"/>
      <c r="AD376" s="35"/>
      <c r="AE376" s="35"/>
      <c r="AT376" s="18" t="s">
        <v>179</v>
      </c>
      <c r="AU376" s="18" t="s">
        <v>84</v>
      </c>
    </row>
    <row r="377" spans="1:65" s="13" customFormat="1" x14ac:dyDescent="0.2">
      <c r="B377" s="192"/>
      <c r="C377" s="193"/>
      <c r="D377" s="187" t="s">
        <v>181</v>
      </c>
      <c r="E377" s="194" t="s">
        <v>19</v>
      </c>
      <c r="F377" s="195" t="s">
        <v>4815</v>
      </c>
      <c r="G377" s="193"/>
      <c r="H377" s="196">
        <v>0.14199999999999999</v>
      </c>
      <c r="I377" s="197"/>
      <c r="J377" s="193"/>
      <c r="K377" s="193"/>
      <c r="L377" s="198"/>
      <c r="M377" s="199"/>
      <c r="N377" s="200"/>
      <c r="O377" s="200"/>
      <c r="P377" s="200"/>
      <c r="Q377" s="200"/>
      <c r="R377" s="200"/>
      <c r="S377" s="200"/>
      <c r="T377" s="201"/>
      <c r="AT377" s="202" t="s">
        <v>181</v>
      </c>
      <c r="AU377" s="202" t="s">
        <v>84</v>
      </c>
      <c r="AV377" s="13" t="s">
        <v>84</v>
      </c>
      <c r="AW377" s="13" t="s">
        <v>35</v>
      </c>
      <c r="AX377" s="13" t="s">
        <v>82</v>
      </c>
      <c r="AY377" s="202" t="s">
        <v>170</v>
      </c>
    </row>
    <row r="378" spans="1:65" s="12" customFormat="1" ht="22.9" customHeight="1" x14ac:dyDescent="0.2">
      <c r="B378" s="158"/>
      <c r="C378" s="159"/>
      <c r="D378" s="160" t="s">
        <v>73</v>
      </c>
      <c r="E378" s="172" t="s">
        <v>1079</v>
      </c>
      <c r="F378" s="172" t="s">
        <v>1080</v>
      </c>
      <c r="G378" s="159"/>
      <c r="H378" s="159"/>
      <c r="I378" s="162"/>
      <c r="J378" s="173">
        <f>BK378</f>
        <v>0</v>
      </c>
      <c r="K378" s="159"/>
      <c r="L378" s="164"/>
      <c r="M378" s="165"/>
      <c r="N378" s="166"/>
      <c r="O378" s="166"/>
      <c r="P378" s="167">
        <f>SUM(P379:P380)</f>
        <v>0</v>
      </c>
      <c r="Q378" s="166"/>
      <c r="R378" s="167">
        <f>SUM(R379:R380)</f>
        <v>0</v>
      </c>
      <c r="S378" s="166"/>
      <c r="T378" s="168">
        <f>SUM(T379:T380)</f>
        <v>0</v>
      </c>
      <c r="AR378" s="169" t="s">
        <v>82</v>
      </c>
      <c r="AT378" s="170" t="s">
        <v>73</v>
      </c>
      <c r="AU378" s="170" t="s">
        <v>82</v>
      </c>
      <c r="AY378" s="169" t="s">
        <v>170</v>
      </c>
      <c r="BK378" s="171">
        <f>SUM(BK379:BK380)</f>
        <v>0</v>
      </c>
    </row>
    <row r="379" spans="1:65" s="2" customFormat="1" ht="33" customHeight="1" x14ac:dyDescent="0.2">
      <c r="A379" s="35"/>
      <c r="B379" s="36"/>
      <c r="C379" s="174" t="s">
        <v>511</v>
      </c>
      <c r="D379" s="174" t="s">
        <v>172</v>
      </c>
      <c r="E379" s="175" t="s">
        <v>1082</v>
      </c>
      <c r="F379" s="176" t="s">
        <v>1083</v>
      </c>
      <c r="G379" s="177" t="s">
        <v>242</v>
      </c>
      <c r="H379" s="178">
        <v>955.69799999999998</v>
      </c>
      <c r="I379" s="179"/>
      <c r="J379" s="180">
        <f>ROUND(I379*H379,2)</f>
        <v>0</v>
      </c>
      <c r="K379" s="176" t="s">
        <v>392</v>
      </c>
      <c r="L379" s="40"/>
      <c r="M379" s="181" t="s">
        <v>19</v>
      </c>
      <c r="N379" s="182" t="s">
        <v>45</v>
      </c>
      <c r="O379" s="65"/>
      <c r="P379" s="183">
        <f>O379*H379</f>
        <v>0</v>
      </c>
      <c r="Q379" s="183">
        <v>0</v>
      </c>
      <c r="R379" s="183">
        <f>Q379*H379</f>
        <v>0</v>
      </c>
      <c r="S379" s="183">
        <v>0</v>
      </c>
      <c r="T379" s="184">
        <f>S379*H379</f>
        <v>0</v>
      </c>
      <c r="U379" s="35"/>
      <c r="V379" s="35"/>
      <c r="W379" s="35"/>
      <c r="X379" s="35"/>
      <c r="Y379" s="35"/>
      <c r="Z379" s="35"/>
      <c r="AA379" s="35"/>
      <c r="AB379" s="35"/>
      <c r="AC379" s="35"/>
      <c r="AD379" s="35"/>
      <c r="AE379" s="35"/>
      <c r="AR379" s="185" t="s">
        <v>177</v>
      </c>
      <c r="AT379" s="185" t="s">
        <v>172</v>
      </c>
      <c r="AU379" s="185" t="s">
        <v>84</v>
      </c>
      <c r="AY379" s="18" t="s">
        <v>170</v>
      </c>
      <c r="BE379" s="186">
        <f>IF(N379="základní",J379,0)</f>
        <v>0</v>
      </c>
      <c r="BF379" s="186">
        <f>IF(N379="snížená",J379,0)</f>
        <v>0</v>
      </c>
      <c r="BG379" s="186">
        <f>IF(N379="zákl. přenesená",J379,0)</f>
        <v>0</v>
      </c>
      <c r="BH379" s="186">
        <f>IF(N379="sníž. přenesená",J379,0)</f>
        <v>0</v>
      </c>
      <c r="BI379" s="186">
        <f>IF(N379="nulová",J379,0)</f>
        <v>0</v>
      </c>
      <c r="BJ379" s="18" t="s">
        <v>82</v>
      </c>
      <c r="BK379" s="186">
        <f>ROUND(I379*H379,2)</f>
        <v>0</v>
      </c>
      <c r="BL379" s="18" t="s">
        <v>177</v>
      </c>
      <c r="BM379" s="185" t="s">
        <v>4816</v>
      </c>
    </row>
    <row r="380" spans="1:65" s="2" customFormat="1" ht="58.5" x14ac:dyDescent="0.2">
      <c r="A380" s="35"/>
      <c r="B380" s="36"/>
      <c r="C380" s="37"/>
      <c r="D380" s="187" t="s">
        <v>179</v>
      </c>
      <c r="E380" s="37"/>
      <c r="F380" s="188" t="s">
        <v>1085</v>
      </c>
      <c r="G380" s="37"/>
      <c r="H380" s="37"/>
      <c r="I380" s="189"/>
      <c r="J380" s="37"/>
      <c r="K380" s="37"/>
      <c r="L380" s="40"/>
      <c r="M380" s="190"/>
      <c r="N380" s="191"/>
      <c r="O380" s="65"/>
      <c r="P380" s="65"/>
      <c r="Q380" s="65"/>
      <c r="R380" s="65"/>
      <c r="S380" s="65"/>
      <c r="T380" s="66"/>
      <c r="U380" s="35"/>
      <c r="V380" s="35"/>
      <c r="W380" s="35"/>
      <c r="X380" s="35"/>
      <c r="Y380" s="35"/>
      <c r="Z380" s="35"/>
      <c r="AA380" s="35"/>
      <c r="AB380" s="35"/>
      <c r="AC380" s="35"/>
      <c r="AD380" s="35"/>
      <c r="AE380" s="35"/>
      <c r="AT380" s="18" t="s">
        <v>179</v>
      </c>
      <c r="AU380" s="18" t="s">
        <v>84</v>
      </c>
    </row>
    <row r="381" spans="1:65" s="12" customFormat="1" ht="25.9" customHeight="1" x14ac:dyDescent="0.2">
      <c r="B381" s="158"/>
      <c r="C381" s="159"/>
      <c r="D381" s="160" t="s">
        <v>73</v>
      </c>
      <c r="E381" s="161" t="s">
        <v>1086</v>
      </c>
      <c r="F381" s="161" t="s">
        <v>1087</v>
      </c>
      <c r="G381" s="159"/>
      <c r="H381" s="159"/>
      <c r="I381" s="162"/>
      <c r="J381" s="163">
        <f>BK381</f>
        <v>0</v>
      </c>
      <c r="K381" s="159"/>
      <c r="L381" s="164"/>
      <c r="M381" s="165"/>
      <c r="N381" s="166"/>
      <c r="O381" s="166"/>
      <c r="P381" s="167">
        <f>P382+P413+P439</f>
        <v>0</v>
      </c>
      <c r="Q381" s="166"/>
      <c r="R381" s="167">
        <f>R382+R413+R439</f>
        <v>86.651110900000006</v>
      </c>
      <c r="S381" s="166"/>
      <c r="T381" s="168">
        <f>T382+T413+T439</f>
        <v>0.96858</v>
      </c>
      <c r="AR381" s="169" t="s">
        <v>84</v>
      </c>
      <c r="AT381" s="170" t="s">
        <v>73</v>
      </c>
      <c r="AU381" s="170" t="s">
        <v>74</v>
      </c>
      <c r="AY381" s="169" t="s">
        <v>170</v>
      </c>
      <c r="BK381" s="171">
        <f>BK382+BK413+BK439</f>
        <v>0</v>
      </c>
    </row>
    <row r="382" spans="1:65" s="12" customFormat="1" ht="22.9" customHeight="1" x14ac:dyDescent="0.2">
      <c r="B382" s="158"/>
      <c r="C382" s="159"/>
      <c r="D382" s="160" t="s">
        <v>73</v>
      </c>
      <c r="E382" s="172" t="s">
        <v>1088</v>
      </c>
      <c r="F382" s="172" t="s">
        <v>1089</v>
      </c>
      <c r="G382" s="159"/>
      <c r="H382" s="159"/>
      <c r="I382" s="162"/>
      <c r="J382" s="173">
        <f>BK382</f>
        <v>0</v>
      </c>
      <c r="K382" s="159"/>
      <c r="L382" s="164"/>
      <c r="M382" s="165"/>
      <c r="N382" s="166"/>
      <c r="O382" s="166"/>
      <c r="P382" s="167">
        <f>SUM(P383:P412)</f>
        <v>0</v>
      </c>
      <c r="Q382" s="166"/>
      <c r="R382" s="167">
        <f>SUM(R383:R412)</f>
        <v>1.5584956000000001</v>
      </c>
      <c r="S382" s="166"/>
      <c r="T382" s="168">
        <f>SUM(T383:T412)</f>
        <v>0</v>
      </c>
      <c r="AR382" s="169" t="s">
        <v>84</v>
      </c>
      <c r="AT382" s="170" t="s">
        <v>73</v>
      </c>
      <c r="AU382" s="170" t="s">
        <v>82</v>
      </c>
      <c r="AY382" s="169" t="s">
        <v>170</v>
      </c>
      <c r="BK382" s="171">
        <f>SUM(BK383:BK412)</f>
        <v>0</v>
      </c>
    </row>
    <row r="383" spans="1:65" s="2" customFormat="1" ht="21.75" customHeight="1" x14ac:dyDescent="0.2">
      <c r="A383" s="35"/>
      <c r="B383" s="36"/>
      <c r="C383" s="174" t="s">
        <v>515</v>
      </c>
      <c r="D383" s="174" t="s">
        <v>172</v>
      </c>
      <c r="E383" s="175" t="s">
        <v>1091</v>
      </c>
      <c r="F383" s="176" t="s">
        <v>1092</v>
      </c>
      <c r="G383" s="177" t="s">
        <v>248</v>
      </c>
      <c r="H383" s="178">
        <v>88.998000000000005</v>
      </c>
      <c r="I383" s="179"/>
      <c r="J383" s="180">
        <f>ROUND(I383*H383,2)</f>
        <v>0</v>
      </c>
      <c r="K383" s="176" t="s">
        <v>176</v>
      </c>
      <c r="L383" s="40"/>
      <c r="M383" s="181" t="s">
        <v>19</v>
      </c>
      <c r="N383" s="182" t="s">
        <v>45</v>
      </c>
      <c r="O383" s="65"/>
      <c r="P383" s="183">
        <f>O383*H383</f>
        <v>0</v>
      </c>
      <c r="Q383" s="183">
        <v>0</v>
      </c>
      <c r="R383" s="183">
        <f>Q383*H383</f>
        <v>0</v>
      </c>
      <c r="S383" s="183">
        <v>0</v>
      </c>
      <c r="T383" s="184">
        <f>S383*H383</f>
        <v>0</v>
      </c>
      <c r="U383" s="35"/>
      <c r="V383" s="35"/>
      <c r="W383" s="35"/>
      <c r="X383" s="35"/>
      <c r="Y383" s="35"/>
      <c r="Z383" s="35"/>
      <c r="AA383" s="35"/>
      <c r="AB383" s="35"/>
      <c r="AC383" s="35"/>
      <c r="AD383" s="35"/>
      <c r="AE383" s="35"/>
      <c r="AR383" s="185" t="s">
        <v>276</v>
      </c>
      <c r="AT383" s="185" t="s">
        <v>172</v>
      </c>
      <c r="AU383" s="185" t="s">
        <v>84</v>
      </c>
      <c r="AY383" s="18" t="s">
        <v>170</v>
      </c>
      <c r="BE383" s="186">
        <f>IF(N383="základní",J383,0)</f>
        <v>0</v>
      </c>
      <c r="BF383" s="186">
        <f>IF(N383="snížená",J383,0)</f>
        <v>0</v>
      </c>
      <c r="BG383" s="186">
        <f>IF(N383="zákl. přenesená",J383,0)</f>
        <v>0</v>
      </c>
      <c r="BH383" s="186">
        <f>IF(N383="sníž. přenesená",J383,0)</f>
        <v>0</v>
      </c>
      <c r="BI383" s="186">
        <f>IF(N383="nulová",J383,0)</f>
        <v>0</v>
      </c>
      <c r="BJ383" s="18" t="s">
        <v>82</v>
      </c>
      <c r="BK383" s="186">
        <f>ROUND(I383*H383,2)</f>
        <v>0</v>
      </c>
      <c r="BL383" s="18" t="s">
        <v>276</v>
      </c>
      <c r="BM383" s="185" t="s">
        <v>4817</v>
      </c>
    </row>
    <row r="384" spans="1:65" s="2" customFormat="1" ht="29.25" x14ac:dyDescent="0.2">
      <c r="A384" s="35"/>
      <c r="B384" s="36"/>
      <c r="C384" s="37"/>
      <c r="D384" s="187" t="s">
        <v>179</v>
      </c>
      <c r="E384" s="37"/>
      <c r="F384" s="188" t="s">
        <v>1094</v>
      </c>
      <c r="G384" s="37"/>
      <c r="H384" s="37"/>
      <c r="I384" s="189"/>
      <c r="J384" s="37"/>
      <c r="K384" s="37"/>
      <c r="L384" s="40"/>
      <c r="M384" s="190"/>
      <c r="N384" s="191"/>
      <c r="O384" s="65"/>
      <c r="P384" s="65"/>
      <c r="Q384" s="65"/>
      <c r="R384" s="65"/>
      <c r="S384" s="65"/>
      <c r="T384" s="66"/>
      <c r="U384" s="35"/>
      <c r="V384" s="35"/>
      <c r="W384" s="35"/>
      <c r="X384" s="35"/>
      <c r="Y384" s="35"/>
      <c r="Z384" s="35"/>
      <c r="AA384" s="35"/>
      <c r="AB384" s="35"/>
      <c r="AC384" s="35"/>
      <c r="AD384" s="35"/>
      <c r="AE384" s="35"/>
      <c r="AT384" s="18" t="s">
        <v>179</v>
      </c>
      <c r="AU384" s="18" t="s">
        <v>84</v>
      </c>
    </row>
    <row r="385" spans="1:65" s="13" customFormat="1" x14ac:dyDescent="0.2">
      <c r="B385" s="192"/>
      <c r="C385" s="193"/>
      <c r="D385" s="187" t="s">
        <v>181</v>
      </c>
      <c r="E385" s="194" t="s">
        <v>19</v>
      </c>
      <c r="F385" s="195" t="s">
        <v>4818</v>
      </c>
      <c r="G385" s="193"/>
      <c r="H385" s="196">
        <v>88.998000000000005</v>
      </c>
      <c r="I385" s="197"/>
      <c r="J385" s="193"/>
      <c r="K385" s="193"/>
      <c r="L385" s="198"/>
      <c r="M385" s="199"/>
      <c r="N385" s="200"/>
      <c r="O385" s="200"/>
      <c r="P385" s="200"/>
      <c r="Q385" s="200"/>
      <c r="R385" s="200"/>
      <c r="S385" s="200"/>
      <c r="T385" s="201"/>
      <c r="AT385" s="202" t="s">
        <v>181</v>
      </c>
      <c r="AU385" s="202" t="s">
        <v>84</v>
      </c>
      <c r="AV385" s="13" t="s">
        <v>84</v>
      </c>
      <c r="AW385" s="13" t="s">
        <v>35</v>
      </c>
      <c r="AX385" s="13" t="s">
        <v>82</v>
      </c>
      <c r="AY385" s="202" t="s">
        <v>170</v>
      </c>
    </row>
    <row r="386" spans="1:65" s="2" customFormat="1" ht="16.5" customHeight="1" x14ac:dyDescent="0.2">
      <c r="A386" s="35"/>
      <c r="B386" s="36"/>
      <c r="C386" s="214" t="s">
        <v>519</v>
      </c>
      <c r="D386" s="214" t="s">
        <v>239</v>
      </c>
      <c r="E386" s="215" t="s">
        <v>1098</v>
      </c>
      <c r="F386" s="216" t="s">
        <v>1099</v>
      </c>
      <c r="G386" s="217" t="s">
        <v>242</v>
      </c>
      <c r="H386" s="218">
        <v>2.9000000000000001E-2</v>
      </c>
      <c r="I386" s="219"/>
      <c r="J386" s="220">
        <f>ROUND(I386*H386,2)</f>
        <v>0</v>
      </c>
      <c r="K386" s="216" t="s">
        <v>176</v>
      </c>
      <c r="L386" s="221"/>
      <c r="M386" s="222" t="s">
        <v>19</v>
      </c>
      <c r="N386" s="223" t="s">
        <v>45</v>
      </c>
      <c r="O386" s="65"/>
      <c r="P386" s="183">
        <f>O386*H386</f>
        <v>0</v>
      </c>
      <c r="Q386" s="183">
        <v>1</v>
      </c>
      <c r="R386" s="183">
        <f>Q386*H386</f>
        <v>2.9000000000000001E-2</v>
      </c>
      <c r="S386" s="183">
        <v>0</v>
      </c>
      <c r="T386" s="184">
        <f>S386*H386</f>
        <v>0</v>
      </c>
      <c r="U386" s="35"/>
      <c r="V386" s="35"/>
      <c r="W386" s="35"/>
      <c r="X386" s="35"/>
      <c r="Y386" s="35"/>
      <c r="Z386" s="35"/>
      <c r="AA386" s="35"/>
      <c r="AB386" s="35"/>
      <c r="AC386" s="35"/>
      <c r="AD386" s="35"/>
      <c r="AE386" s="35"/>
      <c r="AR386" s="185" t="s">
        <v>426</v>
      </c>
      <c r="AT386" s="185" t="s">
        <v>239</v>
      </c>
      <c r="AU386" s="185" t="s">
        <v>84</v>
      </c>
      <c r="AY386" s="18" t="s">
        <v>170</v>
      </c>
      <c r="BE386" s="186">
        <f>IF(N386="základní",J386,0)</f>
        <v>0</v>
      </c>
      <c r="BF386" s="186">
        <f>IF(N386="snížená",J386,0)</f>
        <v>0</v>
      </c>
      <c r="BG386" s="186">
        <f>IF(N386="zákl. přenesená",J386,0)</f>
        <v>0</v>
      </c>
      <c r="BH386" s="186">
        <f>IF(N386="sníž. přenesená",J386,0)</f>
        <v>0</v>
      </c>
      <c r="BI386" s="186">
        <f>IF(N386="nulová",J386,0)</f>
        <v>0</v>
      </c>
      <c r="BJ386" s="18" t="s">
        <v>82</v>
      </c>
      <c r="BK386" s="186">
        <f>ROUND(I386*H386,2)</f>
        <v>0</v>
      </c>
      <c r="BL386" s="18" t="s">
        <v>276</v>
      </c>
      <c r="BM386" s="185" t="s">
        <v>4819</v>
      </c>
    </row>
    <row r="387" spans="1:65" s="13" customFormat="1" x14ac:dyDescent="0.2">
      <c r="B387" s="192"/>
      <c r="C387" s="193"/>
      <c r="D387" s="187" t="s">
        <v>181</v>
      </c>
      <c r="E387" s="193"/>
      <c r="F387" s="195" t="s">
        <v>4820</v>
      </c>
      <c r="G387" s="193"/>
      <c r="H387" s="196">
        <v>2.9000000000000001E-2</v>
      </c>
      <c r="I387" s="197"/>
      <c r="J387" s="193"/>
      <c r="K387" s="193"/>
      <c r="L387" s="198"/>
      <c r="M387" s="199"/>
      <c r="N387" s="200"/>
      <c r="O387" s="200"/>
      <c r="P387" s="200"/>
      <c r="Q387" s="200"/>
      <c r="R387" s="200"/>
      <c r="S387" s="200"/>
      <c r="T387" s="201"/>
      <c r="AT387" s="202" t="s">
        <v>181</v>
      </c>
      <c r="AU387" s="202" t="s">
        <v>84</v>
      </c>
      <c r="AV387" s="13" t="s">
        <v>84</v>
      </c>
      <c r="AW387" s="13" t="s">
        <v>4</v>
      </c>
      <c r="AX387" s="13" t="s">
        <v>82</v>
      </c>
      <c r="AY387" s="202" t="s">
        <v>170</v>
      </c>
    </row>
    <row r="388" spans="1:65" s="2" customFormat="1" ht="24" x14ac:dyDescent="0.2">
      <c r="A388" s="35"/>
      <c r="B388" s="36"/>
      <c r="C388" s="174" t="s">
        <v>523</v>
      </c>
      <c r="D388" s="174" t="s">
        <v>172</v>
      </c>
      <c r="E388" s="175" t="s">
        <v>4821</v>
      </c>
      <c r="F388" s="176" t="s">
        <v>4822</v>
      </c>
      <c r="G388" s="177" t="s">
        <v>248</v>
      </c>
      <c r="H388" s="178">
        <v>45.817999999999998</v>
      </c>
      <c r="I388" s="179"/>
      <c r="J388" s="180">
        <f>ROUND(I388*H388,2)</f>
        <v>0</v>
      </c>
      <c r="K388" s="176" t="s">
        <v>176</v>
      </c>
      <c r="L388" s="40"/>
      <c r="M388" s="181" t="s">
        <v>19</v>
      </c>
      <c r="N388" s="182" t="s">
        <v>45</v>
      </c>
      <c r="O388" s="65"/>
      <c r="P388" s="183">
        <f>O388*H388</f>
        <v>0</v>
      </c>
      <c r="Q388" s="183">
        <v>0</v>
      </c>
      <c r="R388" s="183">
        <f>Q388*H388</f>
        <v>0</v>
      </c>
      <c r="S388" s="183">
        <v>0</v>
      </c>
      <c r="T388" s="184">
        <f>S388*H388</f>
        <v>0</v>
      </c>
      <c r="U388" s="35"/>
      <c r="V388" s="35"/>
      <c r="W388" s="35"/>
      <c r="X388" s="35"/>
      <c r="Y388" s="35"/>
      <c r="Z388" s="35"/>
      <c r="AA388" s="35"/>
      <c r="AB388" s="35"/>
      <c r="AC388" s="35"/>
      <c r="AD388" s="35"/>
      <c r="AE388" s="35"/>
      <c r="AR388" s="185" t="s">
        <v>276</v>
      </c>
      <c r="AT388" s="185" t="s">
        <v>172</v>
      </c>
      <c r="AU388" s="185" t="s">
        <v>84</v>
      </c>
      <c r="AY388" s="18" t="s">
        <v>170</v>
      </c>
      <c r="BE388" s="186">
        <f>IF(N388="základní",J388,0)</f>
        <v>0</v>
      </c>
      <c r="BF388" s="186">
        <f>IF(N388="snížená",J388,0)</f>
        <v>0</v>
      </c>
      <c r="BG388" s="186">
        <f>IF(N388="zákl. přenesená",J388,0)</f>
        <v>0</v>
      </c>
      <c r="BH388" s="186">
        <f>IF(N388="sníž. přenesená",J388,0)</f>
        <v>0</v>
      </c>
      <c r="BI388" s="186">
        <f>IF(N388="nulová",J388,0)</f>
        <v>0</v>
      </c>
      <c r="BJ388" s="18" t="s">
        <v>82</v>
      </c>
      <c r="BK388" s="186">
        <f>ROUND(I388*H388,2)</f>
        <v>0</v>
      </c>
      <c r="BL388" s="18" t="s">
        <v>276</v>
      </c>
      <c r="BM388" s="185" t="s">
        <v>4823</v>
      </c>
    </row>
    <row r="389" spans="1:65" s="2" customFormat="1" ht="29.25" x14ac:dyDescent="0.2">
      <c r="A389" s="35"/>
      <c r="B389" s="36"/>
      <c r="C389" s="37"/>
      <c r="D389" s="187" t="s">
        <v>179</v>
      </c>
      <c r="E389" s="37"/>
      <c r="F389" s="188" t="s">
        <v>1094</v>
      </c>
      <c r="G389" s="37"/>
      <c r="H389" s="37"/>
      <c r="I389" s="189"/>
      <c r="J389" s="37"/>
      <c r="K389" s="37"/>
      <c r="L389" s="40"/>
      <c r="M389" s="190"/>
      <c r="N389" s="191"/>
      <c r="O389" s="65"/>
      <c r="P389" s="65"/>
      <c r="Q389" s="65"/>
      <c r="R389" s="65"/>
      <c r="S389" s="65"/>
      <c r="T389" s="66"/>
      <c r="U389" s="35"/>
      <c r="V389" s="35"/>
      <c r="W389" s="35"/>
      <c r="X389" s="35"/>
      <c r="Y389" s="35"/>
      <c r="Z389" s="35"/>
      <c r="AA389" s="35"/>
      <c r="AB389" s="35"/>
      <c r="AC389" s="35"/>
      <c r="AD389" s="35"/>
      <c r="AE389" s="35"/>
      <c r="AT389" s="18" t="s">
        <v>179</v>
      </c>
      <c r="AU389" s="18" t="s">
        <v>84</v>
      </c>
    </row>
    <row r="390" spans="1:65" s="13" customFormat="1" x14ac:dyDescent="0.2">
      <c r="B390" s="192"/>
      <c r="C390" s="193"/>
      <c r="D390" s="187" t="s">
        <v>181</v>
      </c>
      <c r="E390" s="194" t="s">
        <v>19</v>
      </c>
      <c r="F390" s="195" t="s">
        <v>4824</v>
      </c>
      <c r="G390" s="193"/>
      <c r="H390" s="196">
        <v>45.817999999999998</v>
      </c>
      <c r="I390" s="197"/>
      <c r="J390" s="193"/>
      <c r="K390" s="193"/>
      <c r="L390" s="198"/>
      <c r="M390" s="199"/>
      <c r="N390" s="200"/>
      <c r="O390" s="200"/>
      <c r="P390" s="200"/>
      <c r="Q390" s="200"/>
      <c r="R390" s="200"/>
      <c r="S390" s="200"/>
      <c r="T390" s="201"/>
      <c r="AT390" s="202" t="s">
        <v>181</v>
      </c>
      <c r="AU390" s="202" t="s">
        <v>84</v>
      </c>
      <c r="AV390" s="13" t="s">
        <v>84</v>
      </c>
      <c r="AW390" s="13" t="s">
        <v>35</v>
      </c>
      <c r="AX390" s="13" t="s">
        <v>82</v>
      </c>
      <c r="AY390" s="202" t="s">
        <v>170</v>
      </c>
    </row>
    <row r="391" spans="1:65" s="2" customFormat="1" ht="16.5" customHeight="1" x14ac:dyDescent="0.2">
      <c r="A391" s="35"/>
      <c r="B391" s="36"/>
      <c r="C391" s="214" t="s">
        <v>527</v>
      </c>
      <c r="D391" s="214" t="s">
        <v>239</v>
      </c>
      <c r="E391" s="215" t="s">
        <v>4825</v>
      </c>
      <c r="F391" s="216" t="s">
        <v>4826</v>
      </c>
      <c r="G391" s="217" t="s">
        <v>1121</v>
      </c>
      <c r="H391" s="218">
        <v>45.817999999999998</v>
      </c>
      <c r="I391" s="219"/>
      <c r="J391" s="220">
        <f>ROUND(I391*H391,2)</f>
        <v>0</v>
      </c>
      <c r="K391" s="216" t="s">
        <v>176</v>
      </c>
      <c r="L391" s="221"/>
      <c r="M391" s="222" t="s">
        <v>19</v>
      </c>
      <c r="N391" s="223" t="s">
        <v>45</v>
      </c>
      <c r="O391" s="65"/>
      <c r="P391" s="183">
        <f>O391*H391</f>
        <v>0</v>
      </c>
      <c r="Q391" s="183">
        <v>1E-3</v>
      </c>
      <c r="R391" s="183">
        <f>Q391*H391</f>
        <v>4.5817999999999998E-2</v>
      </c>
      <c r="S391" s="183">
        <v>0</v>
      </c>
      <c r="T391" s="184">
        <f>S391*H391</f>
        <v>0</v>
      </c>
      <c r="U391" s="35"/>
      <c r="V391" s="35"/>
      <c r="W391" s="35"/>
      <c r="X391" s="35"/>
      <c r="Y391" s="35"/>
      <c r="Z391" s="35"/>
      <c r="AA391" s="35"/>
      <c r="AB391" s="35"/>
      <c r="AC391" s="35"/>
      <c r="AD391" s="35"/>
      <c r="AE391" s="35"/>
      <c r="AR391" s="185" t="s">
        <v>426</v>
      </c>
      <c r="AT391" s="185" t="s">
        <v>239</v>
      </c>
      <c r="AU391" s="185" t="s">
        <v>84</v>
      </c>
      <c r="AY391" s="18" t="s">
        <v>170</v>
      </c>
      <c r="BE391" s="186">
        <f>IF(N391="základní",J391,0)</f>
        <v>0</v>
      </c>
      <c r="BF391" s="186">
        <f>IF(N391="snížená",J391,0)</f>
        <v>0</v>
      </c>
      <c r="BG391" s="186">
        <f>IF(N391="zákl. přenesená",J391,0)</f>
        <v>0</v>
      </c>
      <c r="BH391" s="186">
        <f>IF(N391="sníž. přenesená",J391,0)</f>
        <v>0</v>
      </c>
      <c r="BI391" s="186">
        <f>IF(N391="nulová",J391,0)</f>
        <v>0</v>
      </c>
      <c r="BJ391" s="18" t="s">
        <v>82</v>
      </c>
      <c r="BK391" s="186">
        <f>ROUND(I391*H391,2)</f>
        <v>0</v>
      </c>
      <c r="BL391" s="18" t="s">
        <v>276</v>
      </c>
      <c r="BM391" s="185" t="s">
        <v>4827</v>
      </c>
    </row>
    <row r="392" spans="1:65" s="2" customFormat="1" ht="21.75" customHeight="1" x14ac:dyDescent="0.2">
      <c r="A392" s="35"/>
      <c r="B392" s="36"/>
      <c r="C392" s="174" t="s">
        <v>534</v>
      </c>
      <c r="D392" s="174" t="s">
        <v>172</v>
      </c>
      <c r="E392" s="175" t="s">
        <v>1103</v>
      </c>
      <c r="F392" s="176" t="s">
        <v>1104</v>
      </c>
      <c r="G392" s="177" t="s">
        <v>248</v>
      </c>
      <c r="H392" s="178">
        <v>130.05600000000001</v>
      </c>
      <c r="I392" s="179"/>
      <c r="J392" s="180">
        <f>ROUND(I392*H392,2)</f>
        <v>0</v>
      </c>
      <c r="K392" s="176" t="s">
        <v>176</v>
      </c>
      <c r="L392" s="40"/>
      <c r="M392" s="181" t="s">
        <v>19</v>
      </c>
      <c r="N392" s="182" t="s">
        <v>45</v>
      </c>
      <c r="O392" s="65"/>
      <c r="P392" s="183">
        <f>O392*H392</f>
        <v>0</v>
      </c>
      <c r="Q392" s="183">
        <v>0</v>
      </c>
      <c r="R392" s="183">
        <f>Q392*H392</f>
        <v>0</v>
      </c>
      <c r="S392" s="183">
        <v>0</v>
      </c>
      <c r="T392" s="184">
        <f>S392*H392</f>
        <v>0</v>
      </c>
      <c r="U392" s="35"/>
      <c r="V392" s="35"/>
      <c r="W392" s="35"/>
      <c r="X392" s="35"/>
      <c r="Y392" s="35"/>
      <c r="Z392" s="35"/>
      <c r="AA392" s="35"/>
      <c r="AB392" s="35"/>
      <c r="AC392" s="35"/>
      <c r="AD392" s="35"/>
      <c r="AE392" s="35"/>
      <c r="AR392" s="185" t="s">
        <v>276</v>
      </c>
      <c r="AT392" s="185" t="s">
        <v>172</v>
      </c>
      <c r="AU392" s="185" t="s">
        <v>84</v>
      </c>
      <c r="AY392" s="18" t="s">
        <v>170</v>
      </c>
      <c r="BE392" s="186">
        <f>IF(N392="základní",J392,0)</f>
        <v>0</v>
      </c>
      <c r="BF392" s="186">
        <f>IF(N392="snížená",J392,0)</f>
        <v>0</v>
      </c>
      <c r="BG392" s="186">
        <f>IF(N392="zákl. přenesená",J392,0)</f>
        <v>0</v>
      </c>
      <c r="BH392" s="186">
        <f>IF(N392="sníž. přenesená",J392,0)</f>
        <v>0</v>
      </c>
      <c r="BI392" s="186">
        <f>IF(N392="nulová",J392,0)</f>
        <v>0</v>
      </c>
      <c r="BJ392" s="18" t="s">
        <v>82</v>
      </c>
      <c r="BK392" s="186">
        <f>ROUND(I392*H392,2)</f>
        <v>0</v>
      </c>
      <c r="BL392" s="18" t="s">
        <v>276</v>
      </c>
      <c r="BM392" s="185" t="s">
        <v>4828</v>
      </c>
    </row>
    <row r="393" spans="1:65" s="2" customFormat="1" ht="29.25" x14ac:dyDescent="0.2">
      <c r="A393" s="35"/>
      <c r="B393" s="36"/>
      <c r="C393" s="37"/>
      <c r="D393" s="187" t="s">
        <v>179</v>
      </c>
      <c r="E393" s="37"/>
      <c r="F393" s="188" t="s">
        <v>1094</v>
      </c>
      <c r="G393" s="37"/>
      <c r="H393" s="37"/>
      <c r="I393" s="189"/>
      <c r="J393" s="37"/>
      <c r="K393" s="37"/>
      <c r="L393" s="40"/>
      <c r="M393" s="190"/>
      <c r="N393" s="191"/>
      <c r="O393" s="65"/>
      <c r="P393" s="65"/>
      <c r="Q393" s="65"/>
      <c r="R393" s="65"/>
      <c r="S393" s="65"/>
      <c r="T393" s="66"/>
      <c r="U393" s="35"/>
      <c r="V393" s="35"/>
      <c r="W393" s="35"/>
      <c r="X393" s="35"/>
      <c r="Y393" s="35"/>
      <c r="Z393" s="35"/>
      <c r="AA393" s="35"/>
      <c r="AB393" s="35"/>
      <c r="AC393" s="35"/>
      <c r="AD393" s="35"/>
      <c r="AE393" s="35"/>
      <c r="AT393" s="18" t="s">
        <v>179</v>
      </c>
      <c r="AU393" s="18" t="s">
        <v>84</v>
      </c>
    </row>
    <row r="394" spans="1:65" s="13" customFormat="1" x14ac:dyDescent="0.2">
      <c r="B394" s="192"/>
      <c r="C394" s="193"/>
      <c r="D394" s="187" t="s">
        <v>181</v>
      </c>
      <c r="E394" s="194" t="s">
        <v>19</v>
      </c>
      <c r="F394" s="195" t="s">
        <v>4829</v>
      </c>
      <c r="G394" s="193"/>
      <c r="H394" s="196">
        <v>130.05600000000001</v>
      </c>
      <c r="I394" s="197"/>
      <c r="J394" s="193"/>
      <c r="K394" s="193"/>
      <c r="L394" s="198"/>
      <c r="M394" s="199"/>
      <c r="N394" s="200"/>
      <c r="O394" s="200"/>
      <c r="P394" s="200"/>
      <c r="Q394" s="200"/>
      <c r="R394" s="200"/>
      <c r="S394" s="200"/>
      <c r="T394" s="201"/>
      <c r="AT394" s="202" t="s">
        <v>181</v>
      </c>
      <c r="AU394" s="202" t="s">
        <v>84</v>
      </c>
      <c r="AV394" s="13" t="s">
        <v>84</v>
      </c>
      <c r="AW394" s="13" t="s">
        <v>35</v>
      </c>
      <c r="AX394" s="13" t="s">
        <v>82</v>
      </c>
      <c r="AY394" s="202" t="s">
        <v>170</v>
      </c>
    </row>
    <row r="395" spans="1:65" s="2" customFormat="1" ht="16.5" customHeight="1" x14ac:dyDescent="0.2">
      <c r="A395" s="35"/>
      <c r="B395" s="36"/>
      <c r="C395" s="214" t="s">
        <v>539</v>
      </c>
      <c r="D395" s="214" t="s">
        <v>239</v>
      </c>
      <c r="E395" s="215" t="s">
        <v>1098</v>
      </c>
      <c r="F395" s="216" t="s">
        <v>1099</v>
      </c>
      <c r="G395" s="217" t="s">
        <v>242</v>
      </c>
      <c r="H395" s="218">
        <v>4.3999999999999997E-2</v>
      </c>
      <c r="I395" s="219"/>
      <c r="J395" s="220">
        <f>ROUND(I395*H395,2)</f>
        <v>0</v>
      </c>
      <c r="K395" s="216" t="s">
        <v>176</v>
      </c>
      <c r="L395" s="221"/>
      <c r="M395" s="222" t="s">
        <v>19</v>
      </c>
      <c r="N395" s="223" t="s">
        <v>45</v>
      </c>
      <c r="O395" s="65"/>
      <c r="P395" s="183">
        <f>O395*H395</f>
        <v>0</v>
      </c>
      <c r="Q395" s="183">
        <v>1</v>
      </c>
      <c r="R395" s="183">
        <f>Q395*H395</f>
        <v>4.3999999999999997E-2</v>
      </c>
      <c r="S395" s="183">
        <v>0</v>
      </c>
      <c r="T395" s="184">
        <f>S395*H395</f>
        <v>0</v>
      </c>
      <c r="U395" s="35"/>
      <c r="V395" s="35"/>
      <c r="W395" s="35"/>
      <c r="X395" s="35"/>
      <c r="Y395" s="35"/>
      <c r="Z395" s="35"/>
      <c r="AA395" s="35"/>
      <c r="AB395" s="35"/>
      <c r="AC395" s="35"/>
      <c r="AD395" s="35"/>
      <c r="AE395" s="35"/>
      <c r="AR395" s="185" t="s">
        <v>426</v>
      </c>
      <c r="AT395" s="185" t="s">
        <v>239</v>
      </c>
      <c r="AU395" s="185" t="s">
        <v>84</v>
      </c>
      <c r="AY395" s="18" t="s">
        <v>170</v>
      </c>
      <c r="BE395" s="186">
        <f>IF(N395="základní",J395,0)</f>
        <v>0</v>
      </c>
      <c r="BF395" s="186">
        <f>IF(N395="snížená",J395,0)</f>
        <v>0</v>
      </c>
      <c r="BG395" s="186">
        <f>IF(N395="zákl. přenesená",J395,0)</f>
        <v>0</v>
      </c>
      <c r="BH395" s="186">
        <f>IF(N395="sníž. přenesená",J395,0)</f>
        <v>0</v>
      </c>
      <c r="BI395" s="186">
        <f>IF(N395="nulová",J395,0)</f>
        <v>0</v>
      </c>
      <c r="BJ395" s="18" t="s">
        <v>82</v>
      </c>
      <c r="BK395" s="186">
        <f>ROUND(I395*H395,2)</f>
        <v>0</v>
      </c>
      <c r="BL395" s="18" t="s">
        <v>276</v>
      </c>
      <c r="BM395" s="185" t="s">
        <v>4830</v>
      </c>
    </row>
    <row r="396" spans="1:65" s="13" customFormat="1" x14ac:dyDescent="0.2">
      <c r="B396" s="192"/>
      <c r="C396" s="193"/>
      <c r="D396" s="187" t="s">
        <v>181</v>
      </c>
      <c r="E396" s="193"/>
      <c r="F396" s="195" t="s">
        <v>4831</v>
      </c>
      <c r="G396" s="193"/>
      <c r="H396" s="196">
        <v>4.3999999999999997E-2</v>
      </c>
      <c r="I396" s="197"/>
      <c r="J396" s="193"/>
      <c r="K396" s="193"/>
      <c r="L396" s="198"/>
      <c r="M396" s="199"/>
      <c r="N396" s="200"/>
      <c r="O396" s="200"/>
      <c r="P396" s="200"/>
      <c r="Q396" s="200"/>
      <c r="R396" s="200"/>
      <c r="S396" s="200"/>
      <c r="T396" s="201"/>
      <c r="AT396" s="202" t="s">
        <v>181</v>
      </c>
      <c r="AU396" s="202" t="s">
        <v>84</v>
      </c>
      <c r="AV396" s="13" t="s">
        <v>84</v>
      </c>
      <c r="AW396" s="13" t="s">
        <v>4</v>
      </c>
      <c r="AX396" s="13" t="s">
        <v>82</v>
      </c>
      <c r="AY396" s="202" t="s">
        <v>170</v>
      </c>
    </row>
    <row r="397" spans="1:65" s="2" customFormat="1" ht="24" x14ac:dyDescent="0.2">
      <c r="A397" s="35"/>
      <c r="B397" s="36"/>
      <c r="C397" s="174" t="s">
        <v>547</v>
      </c>
      <c r="D397" s="174" t="s">
        <v>172</v>
      </c>
      <c r="E397" s="175" t="s">
        <v>1113</v>
      </c>
      <c r="F397" s="176" t="s">
        <v>1114</v>
      </c>
      <c r="G397" s="177" t="s">
        <v>248</v>
      </c>
      <c r="H397" s="178">
        <v>91.936000000000007</v>
      </c>
      <c r="I397" s="179"/>
      <c r="J397" s="180">
        <f>ROUND(I397*H397,2)</f>
        <v>0</v>
      </c>
      <c r="K397" s="176" t="s">
        <v>176</v>
      </c>
      <c r="L397" s="40"/>
      <c r="M397" s="181" t="s">
        <v>19</v>
      </c>
      <c r="N397" s="182" t="s">
        <v>45</v>
      </c>
      <c r="O397" s="65"/>
      <c r="P397" s="183">
        <f>O397*H397</f>
        <v>0</v>
      </c>
      <c r="Q397" s="183">
        <v>0</v>
      </c>
      <c r="R397" s="183">
        <f>Q397*H397</f>
        <v>0</v>
      </c>
      <c r="S397" s="183">
        <v>0</v>
      </c>
      <c r="T397" s="184">
        <f>S397*H397</f>
        <v>0</v>
      </c>
      <c r="U397" s="35"/>
      <c r="V397" s="35"/>
      <c r="W397" s="35"/>
      <c r="X397" s="35"/>
      <c r="Y397" s="35"/>
      <c r="Z397" s="35"/>
      <c r="AA397" s="35"/>
      <c r="AB397" s="35"/>
      <c r="AC397" s="35"/>
      <c r="AD397" s="35"/>
      <c r="AE397" s="35"/>
      <c r="AR397" s="185" t="s">
        <v>276</v>
      </c>
      <c r="AT397" s="185" t="s">
        <v>172</v>
      </c>
      <c r="AU397" s="185" t="s">
        <v>84</v>
      </c>
      <c r="AY397" s="18" t="s">
        <v>170</v>
      </c>
      <c r="BE397" s="186">
        <f>IF(N397="základní",J397,0)</f>
        <v>0</v>
      </c>
      <c r="BF397" s="186">
        <f>IF(N397="snížená",J397,0)</f>
        <v>0</v>
      </c>
      <c r="BG397" s="186">
        <f>IF(N397="zákl. přenesená",J397,0)</f>
        <v>0</v>
      </c>
      <c r="BH397" s="186">
        <f>IF(N397="sníž. přenesená",J397,0)</f>
        <v>0</v>
      </c>
      <c r="BI397" s="186">
        <f>IF(N397="nulová",J397,0)</f>
        <v>0</v>
      </c>
      <c r="BJ397" s="18" t="s">
        <v>82</v>
      </c>
      <c r="BK397" s="186">
        <f>ROUND(I397*H397,2)</f>
        <v>0</v>
      </c>
      <c r="BL397" s="18" t="s">
        <v>276</v>
      </c>
      <c r="BM397" s="185" t="s">
        <v>4832</v>
      </c>
    </row>
    <row r="398" spans="1:65" s="2" customFormat="1" ht="29.25" x14ac:dyDescent="0.2">
      <c r="A398" s="35"/>
      <c r="B398" s="36"/>
      <c r="C398" s="37"/>
      <c r="D398" s="187" t="s">
        <v>179</v>
      </c>
      <c r="E398" s="37"/>
      <c r="F398" s="188" t="s">
        <v>1094</v>
      </c>
      <c r="G398" s="37"/>
      <c r="H398" s="37"/>
      <c r="I398" s="189"/>
      <c r="J398" s="37"/>
      <c r="K398" s="37"/>
      <c r="L398" s="40"/>
      <c r="M398" s="190"/>
      <c r="N398" s="191"/>
      <c r="O398" s="65"/>
      <c r="P398" s="65"/>
      <c r="Q398" s="65"/>
      <c r="R398" s="65"/>
      <c r="S398" s="65"/>
      <c r="T398" s="66"/>
      <c r="U398" s="35"/>
      <c r="V398" s="35"/>
      <c r="W398" s="35"/>
      <c r="X398" s="35"/>
      <c r="Y398" s="35"/>
      <c r="Z398" s="35"/>
      <c r="AA398" s="35"/>
      <c r="AB398" s="35"/>
      <c r="AC398" s="35"/>
      <c r="AD398" s="35"/>
      <c r="AE398" s="35"/>
      <c r="AT398" s="18" t="s">
        <v>179</v>
      </c>
      <c r="AU398" s="18" t="s">
        <v>84</v>
      </c>
    </row>
    <row r="399" spans="1:65" s="13" customFormat="1" x14ac:dyDescent="0.2">
      <c r="B399" s="192"/>
      <c r="C399" s="193"/>
      <c r="D399" s="187" t="s">
        <v>181</v>
      </c>
      <c r="E399" s="194" t="s">
        <v>19</v>
      </c>
      <c r="F399" s="195" t="s">
        <v>4833</v>
      </c>
      <c r="G399" s="193"/>
      <c r="H399" s="196">
        <v>91.936000000000007</v>
      </c>
      <c r="I399" s="197"/>
      <c r="J399" s="193"/>
      <c r="K399" s="193"/>
      <c r="L399" s="198"/>
      <c r="M399" s="199"/>
      <c r="N399" s="200"/>
      <c r="O399" s="200"/>
      <c r="P399" s="200"/>
      <c r="Q399" s="200"/>
      <c r="R399" s="200"/>
      <c r="S399" s="200"/>
      <c r="T399" s="201"/>
      <c r="AT399" s="202" t="s">
        <v>181</v>
      </c>
      <c r="AU399" s="202" t="s">
        <v>84</v>
      </c>
      <c r="AV399" s="13" t="s">
        <v>84</v>
      </c>
      <c r="AW399" s="13" t="s">
        <v>35</v>
      </c>
      <c r="AX399" s="13" t="s">
        <v>82</v>
      </c>
      <c r="AY399" s="202" t="s">
        <v>170</v>
      </c>
    </row>
    <row r="400" spans="1:65" s="2" customFormat="1" ht="16.5" customHeight="1" x14ac:dyDescent="0.2">
      <c r="A400" s="35"/>
      <c r="B400" s="36"/>
      <c r="C400" s="214" t="s">
        <v>551</v>
      </c>
      <c r="D400" s="214" t="s">
        <v>239</v>
      </c>
      <c r="E400" s="215" t="s">
        <v>4825</v>
      </c>
      <c r="F400" s="216" t="s">
        <v>4826</v>
      </c>
      <c r="G400" s="217" t="s">
        <v>1121</v>
      </c>
      <c r="H400" s="218">
        <v>91.936000000000007</v>
      </c>
      <c r="I400" s="219"/>
      <c r="J400" s="220">
        <f>ROUND(I400*H400,2)</f>
        <v>0</v>
      </c>
      <c r="K400" s="216" t="s">
        <v>176</v>
      </c>
      <c r="L400" s="221"/>
      <c r="M400" s="222" t="s">
        <v>19</v>
      </c>
      <c r="N400" s="223" t="s">
        <v>45</v>
      </c>
      <c r="O400" s="65"/>
      <c r="P400" s="183">
        <f>O400*H400</f>
        <v>0</v>
      </c>
      <c r="Q400" s="183">
        <v>1E-3</v>
      </c>
      <c r="R400" s="183">
        <f>Q400*H400</f>
        <v>9.1936000000000004E-2</v>
      </c>
      <c r="S400" s="183">
        <v>0</v>
      </c>
      <c r="T400" s="184">
        <f>S400*H400</f>
        <v>0</v>
      </c>
      <c r="U400" s="35"/>
      <c r="V400" s="35"/>
      <c r="W400" s="35"/>
      <c r="X400" s="35"/>
      <c r="Y400" s="35"/>
      <c r="Z400" s="35"/>
      <c r="AA400" s="35"/>
      <c r="AB400" s="35"/>
      <c r="AC400" s="35"/>
      <c r="AD400" s="35"/>
      <c r="AE400" s="35"/>
      <c r="AR400" s="185" t="s">
        <v>426</v>
      </c>
      <c r="AT400" s="185" t="s">
        <v>239</v>
      </c>
      <c r="AU400" s="185" t="s">
        <v>84</v>
      </c>
      <c r="AY400" s="18" t="s">
        <v>170</v>
      </c>
      <c r="BE400" s="186">
        <f>IF(N400="základní",J400,0)</f>
        <v>0</v>
      </c>
      <c r="BF400" s="186">
        <f>IF(N400="snížená",J400,0)</f>
        <v>0</v>
      </c>
      <c r="BG400" s="186">
        <f>IF(N400="zákl. přenesená",J400,0)</f>
        <v>0</v>
      </c>
      <c r="BH400" s="186">
        <f>IF(N400="sníž. přenesená",J400,0)</f>
        <v>0</v>
      </c>
      <c r="BI400" s="186">
        <f>IF(N400="nulová",J400,0)</f>
        <v>0</v>
      </c>
      <c r="BJ400" s="18" t="s">
        <v>82</v>
      </c>
      <c r="BK400" s="186">
        <f>ROUND(I400*H400,2)</f>
        <v>0</v>
      </c>
      <c r="BL400" s="18" t="s">
        <v>276</v>
      </c>
      <c r="BM400" s="185" t="s">
        <v>4834</v>
      </c>
    </row>
    <row r="401" spans="1:65" s="2" customFormat="1" ht="16.5" customHeight="1" x14ac:dyDescent="0.2">
      <c r="A401" s="35"/>
      <c r="B401" s="36"/>
      <c r="C401" s="174" t="s">
        <v>558</v>
      </c>
      <c r="D401" s="174" t="s">
        <v>172</v>
      </c>
      <c r="E401" s="175" t="s">
        <v>1125</v>
      </c>
      <c r="F401" s="176" t="s">
        <v>1126</v>
      </c>
      <c r="G401" s="177" t="s">
        <v>248</v>
      </c>
      <c r="H401" s="178">
        <v>88.998000000000005</v>
      </c>
      <c r="I401" s="179"/>
      <c r="J401" s="180">
        <f>ROUND(I401*H401,2)</f>
        <v>0</v>
      </c>
      <c r="K401" s="176" t="s">
        <v>176</v>
      </c>
      <c r="L401" s="40"/>
      <c r="M401" s="181" t="s">
        <v>19</v>
      </c>
      <c r="N401" s="182" t="s">
        <v>45</v>
      </c>
      <c r="O401" s="65"/>
      <c r="P401" s="183">
        <f>O401*H401</f>
        <v>0</v>
      </c>
      <c r="Q401" s="183">
        <v>4.0000000000000002E-4</v>
      </c>
      <c r="R401" s="183">
        <f>Q401*H401</f>
        <v>3.5599200000000004E-2</v>
      </c>
      <c r="S401" s="183">
        <v>0</v>
      </c>
      <c r="T401" s="184">
        <f>S401*H401</f>
        <v>0</v>
      </c>
      <c r="U401" s="35"/>
      <c r="V401" s="35"/>
      <c r="W401" s="35"/>
      <c r="X401" s="35"/>
      <c r="Y401" s="35"/>
      <c r="Z401" s="35"/>
      <c r="AA401" s="35"/>
      <c r="AB401" s="35"/>
      <c r="AC401" s="35"/>
      <c r="AD401" s="35"/>
      <c r="AE401" s="35"/>
      <c r="AR401" s="185" t="s">
        <v>276</v>
      </c>
      <c r="AT401" s="185" t="s">
        <v>172</v>
      </c>
      <c r="AU401" s="185" t="s">
        <v>84</v>
      </c>
      <c r="AY401" s="18" t="s">
        <v>170</v>
      </c>
      <c r="BE401" s="186">
        <f>IF(N401="základní",J401,0)</f>
        <v>0</v>
      </c>
      <c r="BF401" s="186">
        <f>IF(N401="snížená",J401,0)</f>
        <v>0</v>
      </c>
      <c r="BG401" s="186">
        <f>IF(N401="zákl. přenesená",J401,0)</f>
        <v>0</v>
      </c>
      <c r="BH401" s="186">
        <f>IF(N401="sníž. přenesená",J401,0)</f>
        <v>0</v>
      </c>
      <c r="BI401" s="186">
        <f>IF(N401="nulová",J401,0)</f>
        <v>0</v>
      </c>
      <c r="BJ401" s="18" t="s">
        <v>82</v>
      </c>
      <c r="BK401" s="186">
        <f>ROUND(I401*H401,2)</f>
        <v>0</v>
      </c>
      <c r="BL401" s="18" t="s">
        <v>276</v>
      </c>
      <c r="BM401" s="185" t="s">
        <v>4835</v>
      </c>
    </row>
    <row r="402" spans="1:65" s="2" customFormat="1" ht="29.25" x14ac:dyDescent="0.2">
      <c r="A402" s="35"/>
      <c r="B402" s="36"/>
      <c r="C402" s="37"/>
      <c r="D402" s="187" t="s">
        <v>179</v>
      </c>
      <c r="E402" s="37"/>
      <c r="F402" s="188" t="s">
        <v>1128</v>
      </c>
      <c r="G402" s="37"/>
      <c r="H402" s="37"/>
      <c r="I402" s="189"/>
      <c r="J402" s="37"/>
      <c r="K402" s="37"/>
      <c r="L402" s="40"/>
      <c r="M402" s="190"/>
      <c r="N402" s="191"/>
      <c r="O402" s="65"/>
      <c r="P402" s="65"/>
      <c r="Q402" s="65"/>
      <c r="R402" s="65"/>
      <c r="S402" s="65"/>
      <c r="T402" s="66"/>
      <c r="U402" s="35"/>
      <c r="V402" s="35"/>
      <c r="W402" s="35"/>
      <c r="X402" s="35"/>
      <c r="Y402" s="35"/>
      <c r="Z402" s="35"/>
      <c r="AA402" s="35"/>
      <c r="AB402" s="35"/>
      <c r="AC402" s="35"/>
      <c r="AD402" s="35"/>
      <c r="AE402" s="35"/>
      <c r="AT402" s="18" t="s">
        <v>179</v>
      </c>
      <c r="AU402" s="18" t="s">
        <v>84</v>
      </c>
    </row>
    <row r="403" spans="1:65" s="13" customFormat="1" x14ac:dyDescent="0.2">
      <c r="B403" s="192"/>
      <c r="C403" s="193"/>
      <c r="D403" s="187" t="s">
        <v>181</v>
      </c>
      <c r="E403" s="194" t="s">
        <v>19</v>
      </c>
      <c r="F403" s="195" t="s">
        <v>4836</v>
      </c>
      <c r="G403" s="193"/>
      <c r="H403" s="196">
        <v>88.998000000000005</v>
      </c>
      <c r="I403" s="197"/>
      <c r="J403" s="193"/>
      <c r="K403" s="193"/>
      <c r="L403" s="198"/>
      <c r="M403" s="199"/>
      <c r="N403" s="200"/>
      <c r="O403" s="200"/>
      <c r="P403" s="200"/>
      <c r="Q403" s="200"/>
      <c r="R403" s="200"/>
      <c r="S403" s="200"/>
      <c r="T403" s="201"/>
      <c r="AT403" s="202" t="s">
        <v>181</v>
      </c>
      <c r="AU403" s="202" t="s">
        <v>84</v>
      </c>
      <c r="AV403" s="13" t="s">
        <v>84</v>
      </c>
      <c r="AW403" s="13" t="s">
        <v>35</v>
      </c>
      <c r="AX403" s="13" t="s">
        <v>82</v>
      </c>
      <c r="AY403" s="202" t="s">
        <v>170</v>
      </c>
    </row>
    <row r="404" spans="1:65" s="2" customFormat="1" ht="24" x14ac:dyDescent="0.2">
      <c r="A404" s="35"/>
      <c r="B404" s="36"/>
      <c r="C404" s="214" t="s">
        <v>562</v>
      </c>
      <c r="D404" s="214" t="s">
        <v>239</v>
      </c>
      <c r="E404" s="215" t="s">
        <v>4837</v>
      </c>
      <c r="F404" s="216" t="s">
        <v>4838</v>
      </c>
      <c r="G404" s="217" t="s">
        <v>248</v>
      </c>
      <c r="H404" s="218">
        <v>103.727</v>
      </c>
      <c r="I404" s="219"/>
      <c r="J404" s="220">
        <f>ROUND(I404*H404,2)</f>
        <v>0</v>
      </c>
      <c r="K404" s="216" t="s">
        <v>176</v>
      </c>
      <c r="L404" s="221"/>
      <c r="M404" s="222" t="s">
        <v>19</v>
      </c>
      <c r="N404" s="223" t="s">
        <v>45</v>
      </c>
      <c r="O404" s="65"/>
      <c r="P404" s="183">
        <f>O404*H404</f>
        <v>0</v>
      </c>
      <c r="Q404" s="183">
        <v>4.7999999999999996E-3</v>
      </c>
      <c r="R404" s="183">
        <f>Q404*H404</f>
        <v>0.49788959999999999</v>
      </c>
      <c r="S404" s="183">
        <v>0</v>
      </c>
      <c r="T404" s="184">
        <f>S404*H404</f>
        <v>0</v>
      </c>
      <c r="U404" s="35"/>
      <c r="V404" s="35"/>
      <c r="W404" s="35"/>
      <c r="X404" s="35"/>
      <c r="Y404" s="35"/>
      <c r="Z404" s="35"/>
      <c r="AA404" s="35"/>
      <c r="AB404" s="35"/>
      <c r="AC404" s="35"/>
      <c r="AD404" s="35"/>
      <c r="AE404" s="35"/>
      <c r="AR404" s="185" t="s">
        <v>426</v>
      </c>
      <c r="AT404" s="185" t="s">
        <v>239</v>
      </c>
      <c r="AU404" s="185" t="s">
        <v>84</v>
      </c>
      <c r="AY404" s="18" t="s">
        <v>170</v>
      </c>
      <c r="BE404" s="186">
        <f>IF(N404="základní",J404,0)</f>
        <v>0</v>
      </c>
      <c r="BF404" s="186">
        <f>IF(N404="snížená",J404,0)</f>
        <v>0</v>
      </c>
      <c r="BG404" s="186">
        <f>IF(N404="zákl. přenesená",J404,0)</f>
        <v>0</v>
      </c>
      <c r="BH404" s="186">
        <f>IF(N404="sníž. přenesená",J404,0)</f>
        <v>0</v>
      </c>
      <c r="BI404" s="186">
        <f>IF(N404="nulová",J404,0)</f>
        <v>0</v>
      </c>
      <c r="BJ404" s="18" t="s">
        <v>82</v>
      </c>
      <c r="BK404" s="186">
        <f>ROUND(I404*H404,2)</f>
        <v>0</v>
      </c>
      <c r="BL404" s="18" t="s">
        <v>276</v>
      </c>
      <c r="BM404" s="185" t="s">
        <v>4839</v>
      </c>
    </row>
    <row r="405" spans="1:65" s="13" customFormat="1" x14ac:dyDescent="0.2">
      <c r="B405" s="192"/>
      <c r="C405" s="193"/>
      <c r="D405" s="187" t="s">
        <v>181</v>
      </c>
      <c r="E405" s="193"/>
      <c r="F405" s="195" t="s">
        <v>4840</v>
      </c>
      <c r="G405" s="193"/>
      <c r="H405" s="196">
        <v>103.727</v>
      </c>
      <c r="I405" s="197"/>
      <c r="J405" s="193"/>
      <c r="K405" s="193"/>
      <c r="L405" s="198"/>
      <c r="M405" s="199"/>
      <c r="N405" s="200"/>
      <c r="O405" s="200"/>
      <c r="P405" s="200"/>
      <c r="Q405" s="200"/>
      <c r="R405" s="200"/>
      <c r="S405" s="200"/>
      <c r="T405" s="201"/>
      <c r="AT405" s="202" t="s">
        <v>181</v>
      </c>
      <c r="AU405" s="202" t="s">
        <v>84</v>
      </c>
      <c r="AV405" s="13" t="s">
        <v>84</v>
      </c>
      <c r="AW405" s="13" t="s">
        <v>4</v>
      </c>
      <c r="AX405" s="13" t="s">
        <v>82</v>
      </c>
      <c r="AY405" s="202" t="s">
        <v>170</v>
      </c>
    </row>
    <row r="406" spans="1:65" s="2" customFormat="1" ht="16.5" customHeight="1" x14ac:dyDescent="0.2">
      <c r="A406" s="35"/>
      <c r="B406" s="36"/>
      <c r="C406" s="174" t="s">
        <v>567</v>
      </c>
      <c r="D406" s="174" t="s">
        <v>172</v>
      </c>
      <c r="E406" s="175" t="s">
        <v>1137</v>
      </c>
      <c r="F406" s="176" t="s">
        <v>1138</v>
      </c>
      <c r="G406" s="177" t="s">
        <v>248</v>
      </c>
      <c r="H406" s="178">
        <v>130.05600000000001</v>
      </c>
      <c r="I406" s="179"/>
      <c r="J406" s="180">
        <f>ROUND(I406*H406,2)</f>
        <v>0</v>
      </c>
      <c r="K406" s="176" t="s">
        <v>176</v>
      </c>
      <c r="L406" s="40"/>
      <c r="M406" s="181" t="s">
        <v>19</v>
      </c>
      <c r="N406" s="182" t="s">
        <v>45</v>
      </c>
      <c r="O406" s="65"/>
      <c r="P406" s="183">
        <f>O406*H406</f>
        <v>0</v>
      </c>
      <c r="Q406" s="183">
        <v>4.0000000000000002E-4</v>
      </c>
      <c r="R406" s="183">
        <f>Q406*H406</f>
        <v>5.202240000000001E-2</v>
      </c>
      <c r="S406" s="183">
        <v>0</v>
      </c>
      <c r="T406" s="184">
        <f>S406*H406</f>
        <v>0</v>
      </c>
      <c r="U406" s="35"/>
      <c r="V406" s="35"/>
      <c r="W406" s="35"/>
      <c r="X406" s="35"/>
      <c r="Y406" s="35"/>
      <c r="Z406" s="35"/>
      <c r="AA406" s="35"/>
      <c r="AB406" s="35"/>
      <c r="AC406" s="35"/>
      <c r="AD406" s="35"/>
      <c r="AE406" s="35"/>
      <c r="AR406" s="185" t="s">
        <v>276</v>
      </c>
      <c r="AT406" s="185" t="s">
        <v>172</v>
      </c>
      <c r="AU406" s="185" t="s">
        <v>84</v>
      </c>
      <c r="AY406" s="18" t="s">
        <v>170</v>
      </c>
      <c r="BE406" s="186">
        <f>IF(N406="základní",J406,0)</f>
        <v>0</v>
      </c>
      <c r="BF406" s="186">
        <f>IF(N406="snížená",J406,0)</f>
        <v>0</v>
      </c>
      <c r="BG406" s="186">
        <f>IF(N406="zákl. přenesená",J406,0)</f>
        <v>0</v>
      </c>
      <c r="BH406" s="186">
        <f>IF(N406="sníž. přenesená",J406,0)</f>
        <v>0</v>
      </c>
      <c r="BI406" s="186">
        <f>IF(N406="nulová",J406,0)</f>
        <v>0</v>
      </c>
      <c r="BJ406" s="18" t="s">
        <v>82</v>
      </c>
      <c r="BK406" s="186">
        <f>ROUND(I406*H406,2)</f>
        <v>0</v>
      </c>
      <c r="BL406" s="18" t="s">
        <v>276</v>
      </c>
      <c r="BM406" s="185" t="s">
        <v>4841</v>
      </c>
    </row>
    <row r="407" spans="1:65" s="2" customFormat="1" ht="29.25" x14ac:dyDescent="0.2">
      <c r="A407" s="35"/>
      <c r="B407" s="36"/>
      <c r="C407" s="37"/>
      <c r="D407" s="187" t="s">
        <v>179</v>
      </c>
      <c r="E407" s="37"/>
      <c r="F407" s="188" t="s">
        <v>1128</v>
      </c>
      <c r="G407" s="37"/>
      <c r="H407" s="37"/>
      <c r="I407" s="189"/>
      <c r="J407" s="37"/>
      <c r="K407" s="37"/>
      <c r="L407" s="40"/>
      <c r="M407" s="190"/>
      <c r="N407" s="191"/>
      <c r="O407" s="65"/>
      <c r="P407" s="65"/>
      <c r="Q407" s="65"/>
      <c r="R407" s="65"/>
      <c r="S407" s="65"/>
      <c r="T407" s="66"/>
      <c r="U407" s="35"/>
      <c r="V407" s="35"/>
      <c r="W407" s="35"/>
      <c r="X407" s="35"/>
      <c r="Y407" s="35"/>
      <c r="Z407" s="35"/>
      <c r="AA407" s="35"/>
      <c r="AB407" s="35"/>
      <c r="AC407" s="35"/>
      <c r="AD407" s="35"/>
      <c r="AE407" s="35"/>
      <c r="AT407" s="18" t="s">
        <v>179</v>
      </c>
      <c r="AU407" s="18" t="s">
        <v>84</v>
      </c>
    </row>
    <row r="408" spans="1:65" s="13" customFormat="1" x14ac:dyDescent="0.2">
      <c r="B408" s="192"/>
      <c r="C408" s="193"/>
      <c r="D408" s="187" t="s">
        <v>181</v>
      </c>
      <c r="E408" s="194" t="s">
        <v>19</v>
      </c>
      <c r="F408" s="195" t="s">
        <v>4842</v>
      </c>
      <c r="G408" s="193"/>
      <c r="H408" s="196">
        <v>130.05600000000001</v>
      </c>
      <c r="I408" s="197"/>
      <c r="J408" s="193"/>
      <c r="K408" s="193"/>
      <c r="L408" s="198"/>
      <c r="M408" s="199"/>
      <c r="N408" s="200"/>
      <c r="O408" s="200"/>
      <c r="P408" s="200"/>
      <c r="Q408" s="200"/>
      <c r="R408" s="200"/>
      <c r="S408" s="200"/>
      <c r="T408" s="201"/>
      <c r="AT408" s="202" t="s">
        <v>181</v>
      </c>
      <c r="AU408" s="202" t="s">
        <v>84</v>
      </c>
      <c r="AV408" s="13" t="s">
        <v>84</v>
      </c>
      <c r="AW408" s="13" t="s">
        <v>35</v>
      </c>
      <c r="AX408" s="13" t="s">
        <v>82</v>
      </c>
      <c r="AY408" s="202" t="s">
        <v>170</v>
      </c>
    </row>
    <row r="409" spans="1:65" s="2" customFormat="1" ht="24" x14ac:dyDescent="0.2">
      <c r="A409" s="35"/>
      <c r="B409" s="36"/>
      <c r="C409" s="214" t="s">
        <v>573</v>
      </c>
      <c r="D409" s="214" t="s">
        <v>239</v>
      </c>
      <c r="E409" s="215" t="s">
        <v>4837</v>
      </c>
      <c r="F409" s="216" t="s">
        <v>4838</v>
      </c>
      <c r="G409" s="217" t="s">
        <v>248</v>
      </c>
      <c r="H409" s="218">
        <v>158.798</v>
      </c>
      <c r="I409" s="219"/>
      <c r="J409" s="220">
        <f>ROUND(I409*H409,2)</f>
        <v>0</v>
      </c>
      <c r="K409" s="216" t="s">
        <v>176</v>
      </c>
      <c r="L409" s="221"/>
      <c r="M409" s="222" t="s">
        <v>19</v>
      </c>
      <c r="N409" s="223" t="s">
        <v>45</v>
      </c>
      <c r="O409" s="65"/>
      <c r="P409" s="183">
        <f>O409*H409</f>
        <v>0</v>
      </c>
      <c r="Q409" s="183">
        <v>4.7999999999999996E-3</v>
      </c>
      <c r="R409" s="183">
        <f>Q409*H409</f>
        <v>0.76223039999999997</v>
      </c>
      <c r="S409" s="183">
        <v>0</v>
      </c>
      <c r="T409" s="184">
        <f>S409*H409</f>
        <v>0</v>
      </c>
      <c r="U409" s="35"/>
      <c r="V409" s="35"/>
      <c r="W409" s="35"/>
      <c r="X409" s="35"/>
      <c r="Y409" s="35"/>
      <c r="Z409" s="35"/>
      <c r="AA409" s="35"/>
      <c r="AB409" s="35"/>
      <c r="AC409" s="35"/>
      <c r="AD409" s="35"/>
      <c r="AE409" s="35"/>
      <c r="AR409" s="185" t="s">
        <v>426</v>
      </c>
      <c r="AT409" s="185" t="s">
        <v>239</v>
      </c>
      <c r="AU409" s="185" t="s">
        <v>84</v>
      </c>
      <c r="AY409" s="18" t="s">
        <v>170</v>
      </c>
      <c r="BE409" s="186">
        <f>IF(N409="základní",J409,0)</f>
        <v>0</v>
      </c>
      <c r="BF409" s="186">
        <f>IF(N409="snížená",J409,0)</f>
        <v>0</v>
      </c>
      <c r="BG409" s="186">
        <f>IF(N409="zákl. přenesená",J409,0)</f>
        <v>0</v>
      </c>
      <c r="BH409" s="186">
        <f>IF(N409="sníž. přenesená",J409,0)</f>
        <v>0</v>
      </c>
      <c r="BI409" s="186">
        <f>IF(N409="nulová",J409,0)</f>
        <v>0</v>
      </c>
      <c r="BJ409" s="18" t="s">
        <v>82</v>
      </c>
      <c r="BK409" s="186">
        <f>ROUND(I409*H409,2)</f>
        <v>0</v>
      </c>
      <c r="BL409" s="18" t="s">
        <v>276</v>
      </c>
      <c r="BM409" s="185" t="s">
        <v>4843</v>
      </c>
    </row>
    <row r="410" spans="1:65" s="13" customFormat="1" x14ac:dyDescent="0.2">
      <c r="B410" s="192"/>
      <c r="C410" s="193"/>
      <c r="D410" s="187" t="s">
        <v>181</v>
      </c>
      <c r="E410" s="193"/>
      <c r="F410" s="195" t="s">
        <v>4844</v>
      </c>
      <c r="G410" s="193"/>
      <c r="H410" s="196">
        <v>158.798</v>
      </c>
      <c r="I410" s="197"/>
      <c r="J410" s="193"/>
      <c r="K410" s="193"/>
      <c r="L410" s="198"/>
      <c r="M410" s="199"/>
      <c r="N410" s="200"/>
      <c r="O410" s="200"/>
      <c r="P410" s="200"/>
      <c r="Q410" s="200"/>
      <c r="R410" s="200"/>
      <c r="S410" s="200"/>
      <c r="T410" s="201"/>
      <c r="AT410" s="202" t="s">
        <v>181</v>
      </c>
      <c r="AU410" s="202" t="s">
        <v>84</v>
      </c>
      <c r="AV410" s="13" t="s">
        <v>84</v>
      </c>
      <c r="AW410" s="13" t="s">
        <v>4</v>
      </c>
      <c r="AX410" s="13" t="s">
        <v>82</v>
      </c>
      <c r="AY410" s="202" t="s">
        <v>170</v>
      </c>
    </row>
    <row r="411" spans="1:65" s="2" customFormat="1" ht="24" x14ac:dyDescent="0.2">
      <c r="A411" s="35"/>
      <c r="B411" s="36"/>
      <c r="C411" s="174" t="s">
        <v>581</v>
      </c>
      <c r="D411" s="174" t="s">
        <v>172</v>
      </c>
      <c r="E411" s="175" t="s">
        <v>1151</v>
      </c>
      <c r="F411" s="176" t="s">
        <v>1152</v>
      </c>
      <c r="G411" s="177" t="s">
        <v>1153</v>
      </c>
      <c r="H411" s="224"/>
      <c r="I411" s="179"/>
      <c r="J411" s="180">
        <f>ROUND(I411*H411,2)</f>
        <v>0</v>
      </c>
      <c r="K411" s="176" t="s">
        <v>392</v>
      </c>
      <c r="L411" s="40"/>
      <c r="M411" s="181" t="s">
        <v>19</v>
      </c>
      <c r="N411" s="182" t="s">
        <v>45</v>
      </c>
      <c r="O411" s="65"/>
      <c r="P411" s="183">
        <f>O411*H411</f>
        <v>0</v>
      </c>
      <c r="Q411" s="183">
        <v>0</v>
      </c>
      <c r="R411" s="183">
        <f>Q411*H411</f>
        <v>0</v>
      </c>
      <c r="S411" s="183">
        <v>0</v>
      </c>
      <c r="T411" s="184">
        <f>S411*H411</f>
        <v>0</v>
      </c>
      <c r="U411" s="35"/>
      <c r="V411" s="35"/>
      <c r="W411" s="35"/>
      <c r="X411" s="35"/>
      <c r="Y411" s="35"/>
      <c r="Z411" s="35"/>
      <c r="AA411" s="35"/>
      <c r="AB411" s="35"/>
      <c r="AC411" s="35"/>
      <c r="AD411" s="35"/>
      <c r="AE411" s="35"/>
      <c r="AR411" s="185" t="s">
        <v>276</v>
      </c>
      <c r="AT411" s="185" t="s">
        <v>172</v>
      </c>
      <c r="AU411" s="185" t="s">
        <v>84</v>
      </c>
      <c r="AY411" s="18" t="s">
        <v>170</v>
      </c>
      <c r="BE411" s="186">
        <f>IF(N411="základní",J411,0)</f>
        <v>0</v>
      </c>
      <c r="BF411" s="186">
        <f>IF(N411="snížená",J411,0)</f>
        <v>0</v>
      </c>
      <c r="BG411" s="186">
        <f>IF(N411="zákl. přenesená",J411,0)</f>
        <v>0</v>
      </c>
      <c r="BH411" s="186">
        <f>IF(N411="sníž. přenesená",J411,0)</f>
        <v>0</v>
      </c>
      <c r="BI411" s="186">
        <f>IF(N411="nulová",J411,0)</f>
        <v>0</v>
      </c>
      <c r="BJ411" s="18" t="s">
        <v>82</v>
      </c>
      <c r="BK411" s="186">
        <f>ROUND(I411*H411,2)</f>
        <v>0</v>
      </c>
      <c r="BL411" s="18" t="s">
        <v>276</v>
      </c>
      <c r="BM411" s="185" t="s">
        <v>4845</v>
      </c>
    </row>
    <row r="412" spans="1:65" s="2" customFormat="1" ht="78" x14ac:dyDescent="0.2">
      <c r="A412" s="35"/>
      <c r="B412" s="36"/>
      <c r="C412" s="37"/>
      <c r="D412" s="187" t="s">
        <v>179</v>
      </c>
      <c r="E412" s="37"/>
      <c r="F412" s="188" t="s">
        <v>1155</v>
      </c>
      <c r="G412" s="37"/>
      <c r="H412" s="37"/>
      <c r="I412" s="189"/>
      <c r="J412" s="37"/>
      <c r="K412" s="37"/>
      <c r="L412" s="40"/>
      <c r="M412" s="190"/>
      <c r="N412" s="191"/>
      <c r="O412" s="65"/>
      <c r="P412" s="65"/>
      <c r="Q412" s="65"/>
      <c r="R412" s="65"/>
      <c r="S412" s="65"/>
      <c r="T412" s="66"/>
      <c r="U412" s="35"/>
      <c r="V412" s="35"/>
      <c r="W412" s="35"/>
      <c r="X412" s="35"/>
      <c r="Y412" s="35"/>
      <c r="Z412" s="35"/>
      <c r="AA412" s="35"/>
      <c r="AB412" s="35"/>
      <c r="AC412" s="35"/>
      <c r="AD412" s="35"/>
      <c r="AE412" s="35"/>
      <c r="AT412" s="18" t="s">
        <v>179</v>
      </c>
      <c r="AU412" s="18" t="s">
        <v>84</v>
      </c>
    </row>
    <row r="413" spans="1:65" s="12" customFormat="1" ht="22.9" customHeight="1" x14ac:dyDescent="0.2">
      <c r="B413" s="158"/>
      <c r="C413" s="159"/>
      <c r="D413" s="160" t="s">
        <v>73</v>
      </c>
      <c r="E413" s="172" t="s">
        <v>177</v>
      </c>
      <c r="F413" s="172" t="s">
        <v>502</v>
      </c>
      <c r="G413" s="159"/>
      <c r="H413" s="159"/>
      <c r="I413" s="162"/>
      <c r="J413" s="173">
        <f>BK413</f>
        <v>0</v>
      </c>
      <c r="K413" s="159"/>
      <c r="L413" s="164"/>
      <c r="M413" s="165"/>
      <c r="N413" s="166"/>
      <c r="O413" s="166"/>
      <c r="P413" s="167">
        <f>SUM(P414:P438)</f>
        <v>0</v>
      </c>
      <c r="Q413" s="166"/>
      <c r="R413" s="167">
        <f>SUM(R414:R438)</f>
        <v>0.45425000000000004</v>
      </c>
      <c r="S413" s="166"/>
      <c r="T413" s="168">
        <f>SUM(T414:T438)</f>
        <v>0</v>
      </c>
      <c r="AR413" s="169" t="s">
        <v>82</v>
      </c>
      <c r="AT413" s="170" t="s">
        <v>73</v>
      </c>
      <c r="AU413" s="170" t="s">
        <v>82</v>
      </c>
      <c r="AY413" s="169" t="s">
        <v>170</v>
      </c>
      <c r="BK413" s="171">
        <f>SUM(BK414:BK438)</f>
        <v>0</v>
      </c>
    </row>
    <row r="414" spans="1:65" s="2" customFormat="1" ht="16.5" customHeight="1" x14ac:dyDescent="0.2">
      <c r="A414" s="35"/>
      <c r="B414" s="36"/>
      <c r="C414" s="174" t="s">
        <v>589</v>
      </c>
      <c r="D414" s="174" t="s">
        <v>172</v>
      </c>
      <c r="E414" s="175" t="s">
        <v>667</v>
      </c>
      <c r="F414" s="176" t="s">
        <v>668</v>
      </c>
      <c r="G414" s="177" t="s">
        <v>175</v>
      </c>
      <c r="H414" s="178">
        <v>36.584000000000003</v>
      </c>
      <c r="I414" s="179"/>
      <c r="J414" s="180">
        <f>ROUND(I414*H414,2)</f>
        <v>0</v>
      </c>
      <c r="K414" s="176" t="s">
        <v>176</v>
      </c>
      <c r="L414" s="40"/>
      <c r="M414" s="181" t="s">
        <v>19</v>
      </c>
      <c r="N414" s="182" t="s">
        <v>45</v>
      </c>
      <c r="O414" s="65"/>
      <c r="P414" s="183">
        <f>O414*H414</f>
        <v>0</v>
      </c>
      <c r="Q414" s="183">
        <v>0</v>
      </c>
      <c r="R414" s="183">
        <f>Q414*H414</f>
        <v>0</v>
      </c>
      <c r="S414" s="183">
        <v>0</v>
      </c>
      <c r="T414" s="184">
        <f>S414*H414</f>
        <v>0</v>
      </c>
      <c r="U414" s="35"/>
      <c r="V414" s="35"/>
      <c r="W414" s="35"/>
      <c r="X414" s="35"/>
      <c r="Y414" s="35"/>
      <c r="Z414" s="35"/>
      <c r="AA414" s="35"/>
      <c r="AB414" s="35"/>
      <c r="AC414" s="35"/>
      <c r="AD414" s="35"/>
      <c r="AE414" s="35"/>
      <c r="AR414" s="185" t="s">
        <v>177</v>
      </c>
      <c r="AT414" s="185" t="s">
        <v>172</v>
      </c>
      <c r="AU414" s="185" t="s">
        <v>84</v>
      </c>
      <c r="AY414" s="18" t="s">
        <v>170</v>
      </c>
      <c r="BE414" s="186">
        <f>IF(N414="základní",J414,0)</f>
        <v>0</v>
      </c>
      <c r="BF414" s="186">
        <f>IF(N414="snížená",J414,0)</f>
        <v>0</v>
      </c>
      <c r="BG414" s="186">
        <f>IF(N414="zákl. přenesená",J414,0)</f>
        <v>0</v>
      </c>
      <c r="BH414" s="186">
        <f>IF(N414="sníž. přenesená",J414,0)</f>
        <v>0</v>
      </c>
      <c r="BI414" s="186">
        <f>IF(N414="nulová",J414,0)</f>
        <v>0</v>
      </c>
      <c r="BJ414" s="18" t="s">
        <v>82</v>
      </c>
      <c r="BK414" s="186">
        <f>ROUND(I414*H414,2)</f>
        <v>0</v>
      </c>
      <c r="BL414" s="18" t="s">
        <v>177</v>
      </c>
      <c r="BM414" s="185" t="s">
        <v>4846</v>
      </c>
    </row>
    <row r="415" spans="1:65" s="2" customFormat="1" ht="39" x14ac:dyDescent="0.2">
      <c r="A415" s="35"/>
      <c r="B415" s="36"/>
      <c r="C415" s="37"/>
      <c r="D415" s="187" t="s">
        <v>179</v>
      </c>
      <c r="E415" s="37"/>
      <c r="F415" s="188" t="s">
        <v>670</v>
      </c>
      <c r="G415" s="37"/>
      <c r="H415" s="37"/>
      <c r="I415" s="189"/>
      <c r="J415" s="37"/>
      <c r="K415" s="37"/>
      <c r="L415" s="40"/>
      <c r="M415" s="190"/>
      <c r="N415" s="191"/>
      <c r="O415" s="65"/>
      <c r="P415" s="65"/>
      <c r="Q415" s="65"/>
      <c r="R415" s="65"/>
      <c r="S415" s="65"/>
      <c r="T415" s="66"/>
      <c r="U415" s="35"/>
      <c r="V415" s="35"/>
      <c r="W415" s="35"/>
      <c r="X415" s="35"/>
      <c r="Y415" s="35"/>
      <c r="Z415" s="35"/>
      <c r="AA415" s="35"/>
      <c r="AB415" s="35"/>
      <c r="AC415" s="35"/>
      <c r="AD415" s="35"/>
      <c r="AE415" s="35"/>
      <c r="AT415" s="18" t="s">
        <v>179</v>
      </c>
      <c r="AU415" s="18" t="s">
        <v>84</v>
      </c>
    </row>
    <row r="416" spans="1:65" s="13" customFormat="1" x14ac:dyDescent="0.2">
      <c r="B416" s="192"/>
      <c r="C416" s="193"/>
      <c r="D416" s="187" t="s">
        <v>181</v>
      </c>
      <c r="E416" s="194" t="s">
        <v>19</v>
      </c>
      <c r="F416" s="195" t="s">
        <v>4847</v>
      </c>
      <c r="G416" s="193"/>
      <c r="H416" s="196">
        <v>0.35799999999999998</v>
      </c>
      <c r="I416" s="197"/>
      <c r="J416" s="193"/>
      <c r="K416" s="193"/>
      <c r="L416" s="198"/>
      <c r="M416" s="199"/>
      <c r="N416" s="200"/>
      <c r="O416" s="200"/>
      <c r="P416" s="200"/>
      <c r="Q416" s="200"/>
      <c r="R416" s="200"/>
      <c r="S416" s="200"/>
      <c r="T416" s="201"/>
      <c r="AT416" s="202" t="s">
        <v>181</v>
      </c>
      <c r="AU416" s="202" t="s">
        <v>84</v>
      </c>
      <c r="AV416" s="13" t="s">
        <v>84</v>
      </c>
      <c r="AW416" s="13" t="s">
        <v>35</v>
      </c>
      <c r="AX416" s="13" t="s">
        <v>74</v>
      </c>
      <c r="AY416" s="202" t="s">
        <v>170</v>
      </c>
    </row>
    <row r="417" spans="2:51" s="13" customFormat="1" x14ac:dyDescent="0.2">
      <c r="B417" s="192"/>
      <c r="C417" s="193"/>
      <c r="D417" s="187" t="s">
        <v>181</v>
      </c>
      <c r="E417" s="194" t="s">
        <v>19</v>
      </c>
      <c r="F417" s="195" t="s">
        <v>4848</v>
      </c>
      <c r="G417" s="193"/>
      <c r="H417" s="196">
        <v>4.0960000000000001</v>
      </c>
      <c r="I417" s="197"/>
      <c r="J417" s="193"/>
      <c r="K417" s="193"/>
      <c r="L417" s="198"/>
      <c r="M417" s="199"/>
      <c r="N417" s="200"/>
      <c r="O417" s="200"/>
      <c r="P417" s="200"/>
      <c r="Q417" s="200"/>
      <c r="R417" s="200"/>
      <c r="S417" s="200"/>
      <c r="T417" s="201"/>
      <c r="AT417" s="202" t="s">
        <v>181</v>
      </c>
      <c r="AU417" s="202" t="s">
        <v>84</v>
      </c>
      <c r="AV417" s="13" t="s">
        <v>84</v>
      </c>
      <c r="AW417" s="13" t="s">
        <v>35</v>
      </c>
      <c r="AX417" s="13" t="s">
        <v>74</v>
      </c>
      <c r="AY417" s="202" t="s">
        <v>170</v>
      </c>
    </row>
    <row r="418" spans="2:51" s="13" customFormat="1" x14ac:dyDescent="0.2">
      <c r="B418" s="192"/>
      <c r="C418" s="193"/>
      <c r="D418" s="187" t="s">
        <v>181</v>
      </c>
      <c r="E418" s="194" t="s">
        <v>19</v>
      </c>
      <c r="F418" s="195" t="s">
        <v>4849</v>
      </c>
      <c r="G418" s="193"/>
      <c r="H418" s="196">
        <v>2.6960000000000002</v>
      </c>
      <c r="I418" s="197"/>
      <c r="J418" s="193"/>
      <c r="K418" s="193"/>
      <c r="L418" s="198"/>
      <c r="M418" s="199"/>
      <c r="N418" s="200"/>
      <c r="O418" s="200"/>
      <c r="P418" s="200"/>
      <c r="Q418" s="200"/>
      <c r="R418" s="200"/>
      <c r="S418" s="200"/>
      <c r="T418" s="201"/>
      <c r="AT418" s="202" t="s">
        <v>181</v>
      </c>
      <c r="AU418" s="202" t="s">
        <v>84</v>
      </c>
      <c r="AV418" s="13" t="s">
        <v>84</v>
      </c>
      <c r="AW418" s="13" t="s">
        <v>35</v>
      </c>
      <c r="AX418" s="13" t="s">
        <v>74</v>
      </c>
      <c r="AY418" s="202" t="s">
        <v>170</v>
      </c>
    </row>
    <row r="419" spans="2:51" s="13" customFormat="1" x14ac:dyDescent="0.2">
      <c r="B419" s="192"/>
      <c r="C419" s="193"/>
      <c r="D419" s="187" t="s">
        <v>181</v>
      </c>
      <c r="E419" s="194" t="s">
        <v>19</v>
      </c>
      <c r="F419" s="195" t="s">
        <v>4850</v>
      </c>
      <c r="G419" s="193"/>
      <c r="H419" s="196">
        <v>1.39</v>
      </c>
      <c r="I419" s="197"/>
      <c r="J419" s="193"/>
      <c r="K419" s="193"/>
      <c r="L419" s="198"/>
      <c r="M419" s="199"/>
      <c r="N419" s="200"/>
      <c r="O419" s="200"/>
      <c r="P419" s="200"/>
      <c r="Q419" s="200"/>
      <c r="R419" s="200"/>
      <c r="S419" s="200"/>
      <c r="T419" s="201"/>
      <c r="AT419" s="202" t="s">
        <v>181</v>
      </c>
      <c r="AU419" s="202" t="s">
        <v>84</v>
      </c>
      <c r="AV419" s="13" t="s">
        <v>84</v>
      </c>
      <c r="AW419" s="13" t="s">
        <v>35</v>
      </c>
      <c r="AX419" s="13" t="s">
        <v>74</v>
      </c>
      <c r="AY419" s="202" t="s">
        <v>170</v>
      </c>
    </row>
    <row r="420" spans="2:51" s="13" customFormat="1" x14ac:dyDescent="0.2">
      <c r="B420" s="192"/>
      <c r="C420" s="193"/>
      <c r="D420" s="187" t="s">
        <v>181</v>
      </c>
      <c r="E420" s="194" t="s">
        <v>19</v>
      </c>
      <c r="F420" s="195" t="s">
        <v>4851</v>
      </c>
      <c r="G420" s="193"/>
      <c r="H420" s="196">
        <v>2.0459999999999998</v>
      </c>
      <c r="I420" s="197"/>
      <c r="J420" s="193"/>
      <c r="K420" s="193"/>
      <c r="L420" s="198"/>
      <c r="M420" s="199"/>
      <c r="N420" s="200"/>
      <c r="O420" s="200"/>
      <c r="P420" s="200"/>
      <c r="Q420" s="200"/>
      <c r="R420" s="200"/>
      <c r="S420" s="200"/>
      <c r="T420" s="201"/>
      <c r="AT420" s="202" t="s">
        <v>181</v>
      </c>
      <c r="AU420" s="202" t="s">
        <v>84</v>
      </c>
      <c r="AV420" s="13" t="s">
        <v>84</v>
      </c>
      <c r="AW420" s="13" t="s">
        <v>35</v>
      </c>
      <c r="AX420" s="13" t="s">
        <v>74</v>
      </c>
      <c r="AY420" s="202" t="s">
        <v>170</v>
      </c>
    </row>
    <row r="421" spans="2:51" s="13" customFormat="1" x14ac:dyDescent="0.2">
      <c r="B421" s="192"/>
      <c r="C421" s="193"/>
      <c r="D421" s="187" t="s">
        <v>181</v>
      </c>
      <c r="E421" s="194" t="s">
        <v>19</v>
      </c>
      <c r="F421" s="195" t="s">
        <v>4852</v>
      </c>
      <c r="G421" s="193"/>
      <c r="H421" s="196">
        <v>0.76</v>
      </c>
      <c r="I421" s="197"/>
      <c r="J421" s="193"/>
      <c r="K421" s="193"/>
      <c r="L421" s="198"/>
      <c r="M421" s="199"/>
      <c r="N421" s="200"/>
      <c r="O421" s="200"/>
      <c r="P421" s="200"/>
      <c r="Q421" s="200"/>
      <c r="R421" s="200"/>
      <c r="S421" s="200"/>
      <c r="T421" s="201"/>
      <c r="AT421" s="202" t="s">
        <v>181</v>
      </c>
      <c r="AU421" s="202" t="s">
        <v>84</v>
      </c>
      <c r="AV421" s="13" t="s">
        <v>84</v>
      </c>
      <c r="AW421" s="13" t="s">
        <v>35</v>
      </c>
      <c r="AX421" s="13" t="s">
        <v>74</v>
      </c>
      <c r="AY421" s="202" t="s">
        <v>170</v>
      </c>
    </row>
    <row r="422" spans="2:51" s="13" customFormat="1" x14ac:dyDescent="0.2">
      <c r="B422" s="192"/>
      <c r="C422" s="193"/>
      <c r="D422" s="187" t="s">
        <v>181</v>
      </c>
      <c r="E422" s="194" t="s">
        <v>19</v>
      </c>
      <c r="F422" s="195" t="s">
        <v>4853</v>
      </c>
      <c r="G422" s="193"/>
      <c r="H422" s="196">
        <v>1.544</v>
      </c>
      <c r="I422" s="197"/>
      <c r="J422" s="193"/>
      <c r="K422" s="193"/>
      <c r="L422" s="198"/>
      <c r="M422" s="199"/>
      <c r="N422" s="200"/>
      <c r="O422" s="200"/>
      <c r="P422" s="200"/>
      <c r="Q422" s="200"/>
      <c r="R422" s="200"/>
      <c r="S422" s="200"/>
      <c r="T422" s="201"/>
      <c r="AT422" s="202" t="s">
        <v>181</v>
      </c>
      <c r="AU422" s="202" t="s">
        <v>84</v>
      </c>
      <c r="AV422" s="13" t="s">
        <v>84</v>
      </c>
      <c r="AW422" s="13" t="s">
        <v>35</v>
      </c>
      <c r="AX422" s="13" t="s">
        <v>74</v>
      </c>
      <c r="AY422" s="202" t="s">
        <v>170</v>
      </c>
    </row>
    <row r="423" spans="2:51" s="13" customFormat="1" x14ac:dyDescent="0.2">
      <c r="B423" s="192"/>
      <c r="C423" s="193"/>
      <c r="D423" s="187" t="s">
        <v>181</v>
      </c>
      <c r="E423" s="194" t="s">
        <v>19</v>
      </c>
      <c r="F423" s="195" t="s">
        <v>4854</v>
      </c>
      <c r="G423" s="193"/>
      <c r="H423" s="196">
        <v>1.544</v>
      </c>
      <c r="I423" s="197"/>
      <c r="J423" s="193"/>
      <c r="K423" s="193"/>
      <c r="L423" s="198"/>
      <c r="M423" s="199"/>
      <c r="N423" s="200"/>
      <c r="O423" s="200"/>
      <c r="P423" s="200"/>
      <c r="Q423" s="200"/>
      <c r="R423" s="200"/>
      <c r="S423" s="200"/>
      <c r="T423" s="201"/>
      <c r="AT423" s="202" t="s">
        <v>181</v>
      </c>
      <c r="AU423" s="202" t="s">
        <v>84</v>
      </c>
      <c r="AV423" s="13" t="s">
        <v>84</v>
      </c>
      <c r="AW423" s="13" t="s">
        <v>35</v>
      </c>
      <c r="AX423" s="13" t="s">
        <v>74</v>
      </c>
      <c r="AY423" s="202" t="s">
        <v>170</v>
      </c>
    </row>
    <row r="424" spans="2:51" s="13" customFormat="1" x14ac:dyDescent="0.2">
      <c r="B424" s="192"/>
      <c r="C424" s="193"/>
      <c r="D424" s="187" t="s">
        <v>181</v>
      </c>
      <c r="E424" s="194" t="s">
        <v>19</v>
      </c>
      <c r="F424" s="195" t="s">
        <v>4855</v>
      </c>
      <c r="G424" s="193"/>
      <c r="H424" s="196">
        <v>2.1789999999999998</v>
      </c>
      <c r="I424" s="197"/>
      <c r="J424" s="193"/>
      <c r="K424" s="193"/>
      <c r="L424" s="198"/>
      <c r="M424" s="199"/>
      <c r="N424" s="200"/>
      <c r="O424" s="200"/>
      <c r="P424" s="200"/>
      <c r="Q424" s="200"/>
      <c r="R424" s="200"/>
      <c r="S424" s="200"/>
      <c r="T424" s="201"/>
      <c r="AT424" s="202" t="s">
        <v>181</v>
      </c>
      <c r="AU424" s="202" t="s">
        <v>84</v>
      </c>
      <c r="AV424" s="13" t="s">
        <v>84</v>
      </c>
      <c r="AW424" s="13" t="s">
        <v>35</v>
      </c>
      <c r="AX424" s="13" t="s">
        <v>74</v>
      </c>
      <c r="AY424" s="202" t="s">
        <v>170</v>
      </c>
    </row>
    <row r="425" spans="2:51" s="13" customFormat="1" x14ac:dyDescent="0.2">
      <c r="B425" s="192"/>
      <c r="C425" s="193"/>
      <c r="D425" s="187" t="s">
        <v>181</v>
      </c>
      <c r="E425" s="194" t="s">
        <v>19</v>
      </c>
      <c r="F425" s="195" t="s">
        <v>4856</v>
      </c>
      <c r="G425" s="193"/>
      <c r="H425" s="196">
        <v>2.7229999999999999</v>
      </c>
      <c r="I425" s="197"/>
      <c r="J425" s="193"/>
      <c r="K425" s="193"/>
      <c r="L425" s="198"/>
      <c r="M425" s="199"/>
      <c r="N425" s="200"/>
      <c r="O425" s="200"/>
      <c r="P425" s="200"/>
      <c r="Q425" s="200"/>
      <c r="R425" s="200"/>
      <c r="S425" s="200"/>
      <c r="T425" s="201"/>
      <c r="AT425" s="202" t="s">
        <v>181</v>
      </c>
      <c r="AU425" s="202" t="s">
        <v>84</v>
      </c>
      <c r="AV425" s="13" t="s">
        <v>84</v>
      </c>
      <c r="AW425" s="13" t="s">
        <v>35</v>
      </c>
      <c r="AX425" s="13" t="s">
        <v>74</v>
      </c>
      <c r="AY425" s="202" t="s">
        <v>170</v>
      </c>
    </row>
    <row r="426" spans="2:51" s="13" customFormat="1" x14ac:dyDescent="0.2">
      <c r="B426" s="192"/>
      <c r="C426" s="193"/>
      <c r="D426" s="187" t="s">
        <v>181</v>
      </c>
      <c r="E426" s="194" t="s">
        <v>19</v>
      </c>
      <c r="F426" s="195" t="s">
        <v>4857</v>
      </c>
      <c r="G426" s="193"/>
      <c r="H426" s="196">
        <v>3.2000000000000001E-2</v>
      </c>
      <c r="I426" s="197"/>
      <c r="J426" s="193"/>
      <c r="K426" s="193"/>
      <c r="L426" s="198"/>
      <c r="M426" s="199"/>
      <c r="N426" s="200"/>
      <c r="O426" s="200"/>
      <c r="P426" s="200"/>
      <c r="Q426" s="200"/>
      <c r="R426" s="200"/>
      <c r="S426" s="200"/>
      <c r="T426" s="201"/>
      <c r="AT426" s="202" t="s">
        <v>181</v>
      </c>
      <c r="AU426" s="202" t="s">
        <v>84</v>
      </c>
      <c r="AV426" s="13" t="s">
        <v>84</v>
      </c>
      <c r="AW426" s="13" t="s">
        <v>35</v>
      </c>
      <c r="AX426" s="13" t="s">
        <v>74</v>
      </c>
      <c r="AY426" s="202" t="s">
        <v>170</v>
      </c>
    </row>
    <row r="427" spans="2:51" s="13" customFormat="1" x14ac:dyDescent="0.2">
      <c r="B427" s="192"/>
      <c r="C427" s="193"/>
      <c r="D427" s="187" t="s">
        <v>181</v>
      </c>
      <c r="E427" s="194" t="s">
        <v>19</v>
      </c>
      <c r="F427" s="195" t="s">
        <v>4858</v>
      </c>
      <c r="G427" s="193"/>
      <c r="H427" s="196">
        <v>1.9970000000000001</v>
      </c>
      <c r="I427" s="197"/>
      <c r="J427" s="193"/>
      <c r="K427" s="193"/>
      <c r="L427" s="198"/>
      <c r="M427" s="199"/>
      <c r="N427" s="200"/>
      <c r="O427" s="200"/>
      <c r="P427" s="200"/>
      <c r="Q427" s="200"/>
      <c r="R427" s="200"/>
      <c r="S427" s="200"/>
      <c r="T427" s="201"/>
      <c r="AT427" s="202" t="s">
        <v>181</v>
      </c>
      <c r="AU427" s="202" t="s">
        <v>84</v>
      </c>
      <c r="AV427" s="13" t="s">
        <v>84</v>
      </c>
      <c r="AW427" s="13" t="s">
        <v>35</v>
      </c>
      <c r="AX427" s="13" t="s">
        <v>74</v>
      </c>
      <c r="AY427" s="202" t="s">
        <v>170</v>
      </c>
    </row>
    <row r="428" spans="2:51" s="13" customFormat="1" x14ac:dyDescent="0.2">
      <c r="B428" s="192"/>
      <c r="C428" s="193"/>
      <c r="D428" s="187" t="s">
        <v>181</v>
      </c>
      <c r="E428" s="194" t="s">
        <v>19</v>
      </c>
      <c r="F428" s="195" t="s">
        <v>4859</v>
      </c>
      <c r="G428" s="193"/>
      <c r="H428" s="196">
        <v>4.8579999999999997</v>
      </c>
      <c r="I428" s="197"/>
      <c r="J428" s="193"/>
      <c r="K428" s="193"/>
      <c r="L428" s="198"/>
      <c r="M428" s="199"/>
      <c r="N428" s="200"/>
      <c r="O428" s="200"/>
      <c r="P428" s="200"/>
      <c r="Q428" s="200"/>
      <c r="R428" s="200"/>
      <c r="S428" s="200"/>
      <c r="T428" s="201"/>
      <c r="AT428" s="202" t="s">
        <v>181</v>
      </c>
      <c r="AU428" s="202" t="s">
        <v>84</v>
      </c>
      <c r="AV428" s="13" t="s">
        <v>84</v>
      </c>
      <c r="AW428" s="13" t="s">
        <v>35</v>
      </c>
      <c r="AX428" s="13" t="s">
        <v>74</v>
      </c>
      <c r="AY428" s="202" t="s">
        <v>170</v>
      </c>
    </row>
    <row r="429" spans="2:51" s="13" customFormat="1" x14ac:dyDescent="0.2">
      <c r="B429" s="192"/>
      <c r="C429" s="193"/>
      <c r="D429" s="187" t="s">
        <v>181</v>
      </c>
      <c r="E429" s="194" t="s">
        <v>19</v>
      </c>
      <c r="F429" s="195" t="s">
        <v>4860</v>
      </c>
      <c r="G429" s="193"/>
      <c r="H429" s="196">
        <v>1.022</v>
      </c>
      <c r="I429" s="197"/>
      <c r="J429" s="193"/>
      <c r="K429" s="193"/>
      <c r="L429" s="198"/>
      <c r="M429" s="199"/>
      <c r="N429" s="200"/>
      <c r="O429" s="200"/>
      <c r="P429" s="200"/>
      <c r="Q429" s="200"/>
      <c r="R429" s="200"/>
      <c r="S429" s="200"/>
      <c r="T429" s="201"/>
      <c r="AT429" s="202" t="s">
        <v>181</v>
      </c>
      <c r="AU429" s="202" t="s">
        <v>84</v>
      </c>
      <c r="AV429" s="13" t="s">
        <v>84</v>
      </c>
      <c r="AW429" s="13" t="s">
        <v>35</v>
      </c>
      <c r="AX429" s="13" t="s">
        <v>74</v>
      </c>
      <c r="AY429" s="202" t="s">
        <v>170</v>
      </c>
    </row>
    <row r="430" spans="2:51" s="13" customFormat="1" x14ac:dyDescent="0.2">
      <c r="B430" s="192"/>
      <c r="C430" s="193"/>
      <c r="D430" s="187" t="s">
        <v>181</v>
      </c>
      <c r="E430" s="194" t="s">
        <v>19</v>
      </c>
      <c r="F430" s="195" t="s">
        <v>4861</v>
      </c>
      <c r="G430" s="193"/>
      <c r="H430" s="196">
        <v>1.4379999999999999</v>
      </c>
      <c r="I430" s="197"/>
      <c r="J430" s="193"/>
      <c r="K430" s="193"/>
      <c r="L430" s="198"/>
      <c r="M430" s="199"/>
      <c r="N430" s="200"/>
      <c r="O430" s="200"/>
      <c r="P430" s="200"/>
      <c r="Q430" s="200"/>
      <c r="R430" s="200"/>
      <c r="S430" s="200"/>
      <c r="T430" s="201"/>
      <c r="AT430" s="202" t="s">
        <v>181</v>
      </c>
      <c r="AU430" s="202" t="s">
        <v>84</v>
      </c>
      <c r="AV430" s="13" t="s">
        <v>84</v>
      </c>
      <c r="AW430" s="13" t="s">
        <v>35</v>
      </c>
      <c r="AX430" s="13" t="s">
        <v>74</v>
      </c>
      <c r="AY430" s="202" t="s">
        <v>170</v>
      </c>
    </row>
    <row r="431" spans="2:51" s="13" customFormat="1" x14ac:dyDescent="0.2">
      <c r="B431" s="192"/>
      <c r="C431" s="193"/>
      <c r="D431" s="187" t="s">
        <v>181</v>
      </c>
      <c r="E431" s="194" t="s">
        <v>19</v>
      </c>
      <c r="F431" s="195" t="s">
        <v>4862</v>
      </c>
      <c r="G431" s="193"/>
      <c r="H431" s="196">
        <v>0.72299999999999998</v>
      </c>
      <c r="I431" s="197"/>
      <c r="J431" s="193"/>
      <c r="K431" s="193"/>
      <c r="L431" s="198"/>
      <c r="M431" s="199"/>
      <c r="N431" s="200"/>
      <c r="O431" s="200"/>
      <c r="P431" s="200"/>
      <c r="Q431" s="200"/>
      <c r="R431" s="200"/>
      <c r="S431" s="200"/>
      <c r="T431" s="201"/>
      <c r="AT431" s="202" t="s">
        <v>181</v>
      </c>
      <c r="AU431" s="202" t="s">
        <v>84</v>
      </c>
      <c r="AV431" s="13" t="s">
        <v>84</v>
      </c>
      <c r="AW431" s="13" t="s">
        <v>35</v>
      </c>
      <c r="AX431" s="13" t="s">
        <v>74</v>
      </c>
      <c r="AY431" s="202" t="s">
        <v>170</v>
      </c>
    </row>
    <row r="432" spans="2:51" s="13" customFormat="1" x14ac:dyDescent="0.2">
      <c r="B432" s="192"/>
      <c r="C432" s="193"/>
      <c r="D432" s="187" t="s">
        <v>181</v>
      </c>
      <c r="E432" s="194" t="s">
        <v>19</v>
      </c>
      <c r="F432" s="195" t="s">
        <v>4863</v>
      </c>
      <c r="G432" s="193"/>
      <c r="H432" s="196">
        <v>2.742</v>
      </c>
      <c r="I432" s="197"/>
      <c r="J432" s="193"/>
      <c r="K432" s="193"/>
      <c r="L432" s="198"/>
      <c r="M432" s="199"/>
      <c r="N432" s="200"/>
      <c r="O432" s="200"/>
      <c r="P432" s="200"/>
      <c r="Q432" s="200"/>
      <c r="R432" s="200"/>
      <c r="S432" s="200"/>
      <c r="T432" s="201"/>
      <c r="AT432" s="202" t="s">
        <v>181</v>
      </c>
      <c r="AU432" s="202" t="s">
        <v>84</v>
      </c>
      <c r="AV432" s="13" t="s">
        <v>84</v>
      </c>
      <c r="AW432" s="13" t="s">
        <v>35</v>
      </c>
      <c r="AX432" s="13" t="s">
        <v>74</v>
      </c>
      <c r="AY432" s="202" t="s">
        <v>170</v>
      </c>
    </row>
    <row r="433" spans="1:65" s="13" customFormat="1" ht="22.5" x14ac:dyDescent="0.2">
      <c r="B433" s="192"/>
      <c r="C433" s="193"/>
      <c r="D433" s="187" t="s">
        <v>181</v>
      </c>
      <c r="E433" s="194" t="s">
        <v>19</v>
      </c>
      <c r="F433" s="195" t="s">
        <v>4864</v>
      </c>
      <c r="G433" s="193"/>
      <c r="H433" s="196">
        <v>4.4359999999999999</v>
      </c>
      <c r="I433" s="197"/>
      <c r="J433" s="193"/>
      <c r="K433" s="193"/>
      <c r="L433" s="198"/>
      <c r="M433" s="199"/>
      <c r="N433" s="200"/>
      <c r="O433" s="200"/>
      <c r="P433" s="200"/>
      <c r="Q433" s="200"/>
      <c r="R433" s="200"/>
      <c r="S433" s="200"/>
      <c r="T433" s="201"/>
      <c r="AT433" s="202" t="s">
        <v>181</v>
      </c>
      <c r="AU433" s="202" t="s">
        <v>84</v>
      </c>
      <c r="AV433" s="13" t="s">
        <v>84</v>
      </c>
      <c r="AW433" s="13" t="s">
        <v>35</v>
      </c>
      <c r="AX433" s="13" t="s">
        <v>74</v>
      </c>
      <c r="AY433" s="202" t="s">
        <v>170</v>
      </c>
    </row>
    <row r="434" spans="1:65" s="14" customFormat="1" x14ac:dyDescent="0.2">
      <c r="B434" s="203"/>
      <c r="C434" s="204"/>
      <c r="D434" s="187" t="s">
        <v>181</v>
      </c>
      <c r="E434" s="205" t="s">
        <v>19</v>
      </c>
      <c r="F434" s="206" t="s">
        <v>185</v>
      </c>
      <c r="G434" s="204"/>
      <c r="H434" s="207">
        <v>36.584000000000003</v>
      </c>
      <c r="I434" s="208"/>
      <c r="J434" s="204"/>
      <c r="K434" s="204"/>
      <c r="L434" s="209"/>
      <c r="M434" s="210"/>
      <c r="N434" s="211"/>
      <c r="O434" s="211"/>
      <c r="P434" s="211"/>
      <c r="Q434" s="211"/>
      <c r="R434" s="211"/>
      <c r="S434" s="211"/>
      <c r="T434" s="212"/>
      <c r="AT434" s="213" t="s">
        <v>181</v>
      </c>
      <c r="AU434" s="213" t="s">
        <v>84</v>
      </c>
      <c r="AV434" s="14" t="s">
        <v>177</v>
      </c>
      <c r="AW434" s="14" t="s">
        <v>35</v>
      </c>
      <c r="AX434" s="14" t="s">
        <v>82</v>
      </c>
      <c r="AY434" s="213" t="s">
        <v>170</v>
      </c>
    </row>
    <row r="435" spans="1:65" s="2" customFormat="1" ht="21.75" customHeight="1" x14ac:dyDescent="0.2">
      <c r="A435" s="35"/>
      <c r="B435" s="36"/>
      <c r="C435" s="174" t="s">
        <v>593</v>
      </c>
      <c r="D435" s="174" t="s">
        <v>172</v>
      </c>
      <c r="E435" s="175" t="s">
        <v>4865</v>
      </c>
      <c r="F435" s="176" t="s">
        <v>4866</v>
      </c>
      <c r="G435" s="177" t="s">
        <v>439</v>
      </c>
      <c r="H435" s="178">
        <v>79</v>
      </c>
      <c r="I435" s="179"/>
      <c r="J435" s="180">
        <f>ROUND(I435*H435,2)</f>
        <v>0</v>
      </c>
      <c r="K435" s="176" t="s">
        <v>176</v>
      </c>
      <c r="L435" s="40"/>
      <c r="M435" s="181" t="s">
        <v>19</v>
      </c>
      <c r="N435" s="182" t="s">
        <v>45</v>
      </c>
      <c r="O435" s="65"/>
      <c r="P435" s="183">
        <f>O435*H435</f>
        <v>0</v>
      </c>
      <c r="Q435" s="183">
        <v>1.65E-3</v>
      </c>
      <c r="R435" s="183">
        <f>Q435*H435</f>
        <v>0.13034999999999999</v>
      </c>
      <c r="S435" s="183">
        <v>0</v>
      </c>
      <c r="T435" s="184">
        <f>S435*H435</f>
        <v>0</v>
      </c>
      <c r="U435" s="35"/>
      <c r="V435" s="35"/>
      <c r="W435" s="35"/>
      <c r="X435" s="35"/>
      <c r="Y435" s="35"/>
      <c r="Z435" s="35"/>
      <c r="AA435" s="35"/>
      <c r="AB435" s="35"/>
      <c r="AC435" s="35"/>
      <c r="AD435" s="35"/>
      <c r="AE435" s="35"/>
      <c r="AR435" s="185" t="s">
        <v>177</v>
      </c>
      <c r="AT435" s="185" t="s">
        <v>172</v>
      </c>
      <c r="AU435" s="185" t="s">
        <v>84</v>
      </c>
      <c r="AY435" s="18" t="s">
        <v>170</v>
      </c>
      <c r="BE435" s="186">
        <f>IF(N435="základní",J435,0)</f>
        <v>0</v>
      </c>
      <c r="BF435" s="186">
        <f>IF(N435="snížená",J435,0)</f>
        <v>0</v>
      </c>
      <c r="BG435" s="186">
        <f>IF(N435="zákl. přenesená",J435,0)</f>
        <v>0</v>
      </c>
      <c r="BH435" s="186">
        <f>IF(N435="sníž. přenesená",J435,0)</f>
        <v>0</v>
      </c>
      <c r="BI435" s="186">
        <f>IF(N435="nulová",J435,0)</f>
        <v>0</v>
      </c>
      <c r="BJ435" s="18" t="s">
        <v>82</v>
      </c>
      <c r="BK435" s="186">
        <f>ROUND(I435*H435,2)</f>
        <v>0</v>
      </c>
      <c r="BL435" s="18" t="s">
        <v>177</v>
      </c>
      <c r="BM435" s="185" t="s">
        <v>4867</v>
      </c>
    </row>
    <row r="436" spans="1:65" s="2" customFormat="1" ht="29.25" x14ac:dyDescent="0.2">
      <c r="A436" s="35"/>
      <c r="B436" s="36"/>
      <c r="C436" s="37"/>
      <c r="D436" s="187" t="s">
        <v>179</v>
      </c>
      <c r="E436" s="37"/>
      <c r="F436" s="188" t="s">
        <v>4868</v>
      </c>
      <c r="G436" s="37"/>
      <c r="H436" s="37"/>
      <c r="I436" s="189"/>
      <c r="J436" s="37"/>
      <c r="K436" s="37"/>
      <c r="L436" s="40"/>
      <c r="M436" s="190"/>
      <c r="N436" s="191"/>
      <c r="O436" s="65"/>
      <c r="P436" s="65"/>
      <c r="Q436" s="65"/>
      <c r="R436" s="65"/>
      <c r="S436" s="65"/>
      <c r="T436" s="66"/>
      <c r="U436" s="35"/>
      <c r="V436" s="35"/>
      <c r="W436" s="35"/>
      <c r="X436" s="35"/>
      <c r="Y436" s="35"/>
      <c r="Z436" s="35"/>
      <c r="AA436" s="35"/>
      <c r="AB436" s="35"/>
      <c r="AC436" s="35"/>
      <c r="AD436" s="35"/>
      <c r="AE436" s="35"/>
      <c r="AT436" s="18" t="s">
        <v>179</v>
      </c>
      <c r="AU436" s="18" t="s">
        <v>84</v>
      </c>
    </row>
    <row r="437" spans="1:65" s="13" customFormat="1" x14ac:dyDescent="0.2">
      <c r="B437" s="192"/>
      <c r="C437" s="193"/>
      <c r="D437" s="187" t="s">
        <v>181</v>
      </c>
      <c r="E437" s="194" t="s">
        <v>19</v>
      </c>
      <c r="F437" s="195" t="s">
        <v>4869</v>
      </c>
      <c r="G437" s="193"/>
      <c r="H437" s="196">
        <v>79</v>
      </c>
      <c r="I437" s="197"/>
      <c r="J437" s="193"/>
      <c r="K437" s="193"/>
      <c r="L437" s="198"/>
      <c r="M437" s="199"/>
      <c r="N437" s="200"/>
      <c r="O437" s="200"/>
      <c r="P437" s="200"/>
      <c r="Q437" s="200"/>
      <c r="R437" s="200"/>
      <c r="S437" s="200"/>
      <c r="T437" s="201"/>
      <c r="AT437" s="202" t="s">
        <v>181</v>
      </c>
      <c r="AU437" s="202" t="s">
        <v>84</v>
      </c>
      <c r="AV437" s="13" t="s">
        <v>84</v>
      </c>
      <c r="AW437" s="13" t="s">
        <v>35</v>
      </c>
      <c r="AX437" s="13" t="s">
        <v>82</v>
      </c>
      <c r="AY437" s="202" t="s">
        <v>170</v>
      </c>
    </row>
    <row r="438" spans="1:65" s="2" customFormat="1" ht="16.5" customHeight="1" x14ac:dyDescent="0.2">
      <c r="A438" s="35"/>
      <c r="B438" s="36"/>
      <c r="C438" s="214" t="s">
        <v>598</v>
      </c>
      <c r="D438" s="214" t="s">
        <v>239</v>
      </c>
      <c r="E438" s="215" t="s">
        <v>4870</v>
      </c>
      <c r="F438" s="216" t="s">
        <v>4871</v>
      </c>
      <c r="G438" s="217" t="s">
        <v>439</v>
      </c>
      <c r="H438" s="218">
        <v>79</v>
      </c>
      <c r="I438" s="219"/>
      <c r="J438" s="220">
        <f>ROUND(I438*H438,2)</f>
        <v>0</v>
      </c>
      <c r="K438" s="216" t="s">
        <v>176</v>
      </c>
      <c r="L438" s="221"/>
      <c r="M438" s="222" t="s">
        <v>19</v>
      </c>
      <c r="N438" s="223" t="s">
        <v>45</v>
      </c>
      <c r="O438" s="65"/>
      <c r="P438" s="183">
        <f>O438*H438</f>
        <v>0</v>
      </c>
      <c r="Q438" s="183">
        <v>4.1000000000000003E-3</v>
      </c>
      <c r="R438" s="183">
        <f>Q438*H438</f>
        <v>0.32390000000000002</v>
      </c>
      <c r="S438" s="183">
        <v>0</v>
      </c>
      <c r="T438" s="184">
        <f>S438*H438</f>
        <v>0</v>
      </c>
      <c r="U438" s="35"/>
      <c r="V438" s="35"/>
      <c r="W438" s="35"/>
      <c r="X438" s="35"/>
      <c r="Y438" s="35"/>
      <c r="Z438" s="35"/>
      <c r="AA438" s="35"/>
      <c r="AB438" s="35"/>
      <c r="AC438" s="35"/>
      <c r="AD438" s="35"/>
      <c r="AE438" s="35"/>
      <c r="AR438" s="185" t="s">
        <v>227</v>
      </c>
      <c r="AT438" s="185" t="s">
        <v>239</v>
      </c>
      <c r="AU438" s="185" t="s">
        <v>84</v>
      </c>
      <c r="AY438" s="18" t="s">
        <v>170</v>
      </c>
      <c r="BE438" s="186">
        <f>IF(N438="základní",J438,0)</f>
        <v>0</v>
      </c>
      <c r="BF438" s="186">
        <f>IF(N438="snížená",J438,0)</f>
        <v>0</v>
      </c>
      <c r="BG438" s="186">
        <f>IF(N438="zákl. přenesená",J438,0)</f>
        <v>0</v>
      </c>
      <c r="BH438" s="186">
        <f>IF(N438="sníž. přenesená",J438,0)</f>
        <v>0</v>
      </c>
      <c r="BI438" s="186">
        <f>IF(N438="nulová",J438,0)</f>
        <v>0</v>
      </c>
      <c r="BJ438" s="18" t="s">
        <v>82</v>
      </c>
      <c r="BK438" s="186">
        <f>ROUND(I438*H438,2)</f>
        <v>0</v>
      </c>
      <c r="BL438" s="18" t="s">
        <v>177</v>
      </c>
      <c r="BM438" s="185" t="s">
        <v>4872</v>
      </c>
    </row>
    <row r="439" spans="1:65" s="12" customFormat="1" ht="22.9" customHeight="1" x14ac:dyDescent="0.2">
      <c r="B439" s="158"/>
      <c r="C439" s="159"/>
      <c r="D439" s="160" t="s">
        <v>73</v>
      </c>
      <c r="E439" s="172" t="s">
        <v>227</v>
      </c>
      <c r="F439" s="172" t="s">
        <v>908</v>
      </c>
      <c r="G439" s="159"/>
      <c r="H439" s="159"/>
      <c r="I439" s="162"/>
      <c r="J439" s="173">
        <f>BK439</f>
        <v>0</v>
      </c>
      <c r="K439" s="159"/>
      <c r="L439" s="164"/>
      <c r="M439" s="165"/>
      <c r="N439" s="166"/>
      <c r="O439" s="166"/>
      <c r="P439" s="167">
        <f>SUM(P440:P525)</f>
        <v>0</v>
      </c>
      <c r="Q439" s="166"/>
      <c r="R439" s="167">
        <f>SUM(R440:R525)</f>
        <v>84.638365300000004</v>
      </c>
      <c r="S439" s="166"/>
      <c r="T439" s="168">
        <f>SUM(T440:T525)</f>
        <v>0.96858</v>
      </c>
      <c r="AR439" s="169" t="s">
        <v>82</v>
      </c>
      <c r="AT439" s="170" t="s">
        <v>73</v>
      </c>
      <c r="AU439" s="170" t="s">
        <v>82</v>
      </c>
      <c r="AY439" s="169" t="s">
        <v>170</v>
      </c>
      <c r="BK439" s="171">
        <f>SUM(BK440:BK525)</f>
        <v>0</v>
      </c>
    </row>
    <row r="440" spans="1:65" s="2" customFormat="1" ht="24" x14ac:dyDescent="0.2">
      <c r="A440" s="35"/>
      <c r="B440" s="36"/>
      <c r="C440" s="174" t="s">
        <v>606</v>
      </c>
      <c r="D440" s="174" t="s">
        <v>172</v>
      </c>
      <c r="E440" s="175" t="s">
        <v>4873</v>
      </c>
      <c r="F440" s="176" t="s">
        <v>4874</v>
      </c>
      <c r="G440" s="177" t="s">
        <v>272</v>
      </c>
      <c r="H440" s="178">
        <v>95.21</v>
      </c>
      <c r="I440" s="179"/>
      <c r="J440" s="180">
        <f>ROUND(I440*H440,2)</f>
        <v>0</v>
      </c>
      <c r="K440" s="176" t="s">
        <v>176</v>
      </c>
      <c r="L440" s="40"/>
      <c r="M440" s="181" t="s">
        <v>19</v>
      </c>
      <c r="N440" s="182" t="s">
        <v>45</v>
      </c>
      <c r="O440" s="65"/>
      <c r="P440" s="183">
        <f>O440*H440</f>
        <v>0</v>
      </c>
      <c r="Q440" s="183">
        <v>7.4599999999999996E-3</v>
      </c>
      <c r="R440" s="183">
        <f>Q440*H440</f>
        <v>0.71026659999999997</v>
      </c>
      <c r="S440" s="183">
        <v>0</v>
      </c>
      <c r="T440" s="184">
        <f>S440*H440</f>
        <v>0</v>
      </c>
      <c r="U440" s="35"/>
      <c r="V440" s="35"/>
      <c r="W440" s="35"/>
      <c r="X440" s="35"/>
      <c r="Y440" s="35"/>
      <c r="Z440" s="35"/>
      <c r="AA440" s="35"/>
      <c r="AB440" s="35"/>
      <c r="AC440" s="35"/>
      <c r="AD440" s="35"/>
      <c r="AE440" s="35"/>
      <c r="AR440" s="185" t="s">
        <v>177</v>
      </c>
      <c r="AT440" s="185" t="s">
        <v>172</v>
      </c>
      <c r="AU440" s="185" t="s">
        <v>84</v>
      </c>
      <c r="AY440" s="18" t="s">
        <v>170</v>
      </c>
      <c r="BE440" s="186">
        <f>IF(N440="základní",J440,0)</f>
        <v>0</v>
      </c>
      <c r="BF440" s="186">
        <f>IF(N440="snížená",J440,0)</f>
        <v>0</v>
      </c>
      <c r="BG440" s="186">
        <f>IF(N440="zákl. přenesená",J440,0)</f>
        <v>0</v>
      </c>
      <c r="BH440" s="186">
        <f>IF(N440="sníž. přenesená",J440,0)</f>
        <v>0</v>
      </c>
      <c r="BI440" s="186">
        <f>IF(N440="nulová",J440,0)</f>
        <v>0</v>
      </c>
      <c r="BJ440" s="18" t="s">
        <v>82</v>
      </c>
      <c r="BK440" s="186">
        <f>ROUND(I440*H440,2)</f>
        <v>0</v>
      </c>
      <c r="BL440" s="18" t="s">
        <v>177</v>
      </c>
      <c r="BM440" s="185" t="s">
        <v>4875</v>
      </c>
    </row>
    <row r="441" spans="1:65" s="2" customFormat="1" ht="87.75" x14ac:dyDescent="0.2">
      <c r="A441" s="35"/>
      <c r="B441" s="36"/>
      <c r="C441" s="37"/>
      <c r="D441" s="187" t="s">
        <v>179</v>
      </c>
      <c r="E441" s="37"/>
      <c r="F441" s="188" t="s">
        <v>4876</v>
      </c>
      <c r="G441" s="37"/>
      <c r="H441" s="37"/>
      <c r="I441" s="189"/>
      <c r="J441" s="37"/>
      <c r="K441" s="37"/>
      <c r="L441" s="40"/>
      <c r="M441" s="190"/>
      <c r="N441" s="191"/>
      <c r="O441" s="65"/>
      <c r="P441" s="65"/>
      <c r="Q441" s="65"/>
      <c r="R441" s="65"/>
      <c r="S441" s="65"/>
      <c r="T441" s="66"/>
      <c r="U441" s="35"/>
      <c r="V441" s="35"/>
      <c r="W441" s="35"/>
      <c r="X441" s="35"/>
      <c r="Y441" s="35"/>
      <c r="Z441" s="35"/>
      <c r="AA441" s="35"/>
      <c r="AB441" s="35"/>
      <c r="AC441" s="35"/>
      <c r="AD441" s="35"/>
      <c r="AE441" s="35"/>
      <c r="AT441" s="18" t="s">
        <v>179</v>
      </c>
      <c r="AU441" s="18" t="s">
        <v>84</v>
      </c>
    </row>
    <row r="442" spans="1:65" s="13" customFormat="1" x14ac:dyDescent="0.2">
      <c r="B442" s="192"/>
      <c r="C442" s="193"/>
      <c r="D442" s="187" t="s">
        <v>181</v>
      </c>
      <c r="E442" s="194" t="s">
        <v>19</v>
      </c>
      <c r="F442" s="195" t="s">
        <v>4877</v>
      </c>
      <c r="G442" s="193"/>
      <c r="H442" s="196">
        <v>95.21</v>
      </c>
      <c r="I442" s="197"/>
      <c r="J442" s="193"/>
      <c r="K442" s="193"/>
      <c r="L442" s="198"/>
      <c r="M442" s="199"/>
      <c r="N442" s="200"/>
      <c r="O442" s="200"/>
      <c r="P442" s="200"/>
      <c r="Q442" s="200"/>
      <c r="R442" s="200"/>
      <c r="S442" s="200"/>
      <c r="T442" s="201"/>
      <c r="AT442" s="202" t="s">
        <v>181</v>
      </c>
      <c r="AU442" s="202" t="s">
        <v>84</v>
      </c>
      <c r="AV442" s="13" t="s">
        <v>84</v>
      </c>
      <c r="AW442" s="13" t="s">
        <v>35</v>
      </c>
      <c r="AX442" s="13" t="s">
        <v>82</v>
      </c>
      <c r="AY442" s="202" t="s">
        <v>170</v>
      </c>
    </row>
    <row r="443" spans="1:65" s="2" customFormat="1" ht="24" x14ac:dyDescent="0.2">
      <c r="A443" s="35"/>
      <c r="B443" s="36"/>
      <c r="C443" s="174" t="s">
        <v>610</v>
      </c>
      <c r="D443" s="174" t="s">
        <v>172</v>
      </c>
      <c r="E443" s="175" t="s">
        <v>4878</v>
      </c>
      <c r="F443" s="176" t="s">
        <v>4879</v>
      </c>
      <c r="G443" s="177" t="s">
        <v>272</v>
      </c>
      <c r="H443" s="178">
        <v>70.34</v>
      </c>
      <c r="I443" s="179"/>
      <c r="J443" s="180">
        <f>ROUND(I443*H443,2)</f>
        <v>0</v>
      </c>
      <c r="K443" s="176" t="s">
        <v>176</v>
      </c>
      <c r="L443" s="40"/>
      <c r="M443" s="181" t="s">
        <v>19</v>
      </c>
      <c r="N443" s="182" t="s">
        <v>45</v>
      </c>
      <c r="O443" s="65"/>
      <c r="P443" s="183">
        <f>O443*H443</f>
        <v>0</v>
      </c>
      <c r="Q443" s="183">
        <v>2.7599999999999999E-3</v>
      </c>
      <c r="R443" s="183">
        <f>Q443*H443</f>
        <v>0.19413839999999999</v>
      </c>
      <c r="S443" s="183">
        <v>0</v>
      </c>
      <c r="T443" s="184">
        <f>S443*H443</f>
        <v>0</v>
      </c>
      <c r="U443" s="35"/>
      <c r="V443" s="35"/>
      <c r="W443" s="35"/>
      <c r="X443" s="35"/>
      <c r="Y443" s="35"/>
      <c r="Z443" s="35"/>
      <c r="AA443" s="35"/>
      <c r="AB443" s="35"/>
      <c r="AC443" s="35"/>
      <c r="AD443" s="35"/>
      <c r="AE443" s="35"/>
      <c r="AR443" s="185" t="s">
        <v>177</v>
      </c>
      <c r="AT443" s="185" t="s">
        <v>172</v>
      </c>
      <c r="AU443" s="185" t="s">
        <v>84</v>
      </c>
      <c r="AY443" s="18" t="s">
        <v>170</v>
      </c>
      <c r="BE443" s="186">
        <f>IF(N443="základní",J443,0)</f>
        <v>0</v>
      </c>
      <c r="BF443" s="186">
        <f>IF(N443="snížená",J443,0)</f>
        <v>0</v>
      </c>
      <c r="BG443" s="186">
        <f>IF(N443="zákl. přenesená",J443,0)</f>
        <v>0</v>
      </c>
      <c r="BH443" s="186">
        <f>IF(N443="sníž. přenesená",J443,0)</f>
        <v>0</v>
      </c>
      <c r="BI443" s="186">
        <f>IF(N443="nulová",J443,0)</f>
        <v>0</v>
      </c>
      <c r="BJ443" s="18" t="s">
        <v>82</v>
      </c>
      <c r="BK443" s="186">
        <f>ROUND(I443*H443,2)</f>
        <v>0</v>
      </c>
      <c r="BL443" s="18" t="s">
        <v>177</v>
      </c>
      <c r="BM443" s="185" t="s">
        <v>4880</v>
      </c>
    </row>
    <row r="444" spans="1:65" s="2" customFormat="1" ht="87.75" x14ac:dyDescent="0.2">
      <c r="A444" s="35"/>
      <c r="B444" s="36"/>
      <c r="C444" s="37"/>
      <c r="D444" s="187" t="s">
        <v>179</v>
      </c>
      <c r="E444" s="37"/>
      <c r="F444" s="188" t="s">
        <v>4876</v>
      </c>
      <c r="G444" s="37"/>
      <c r="H444" s="37"/>
      <c r="I444" s="189"/>
      <c r="J444" s="37"/>
      <c r="K444" s="37"/>
      <c r="L444" s="40"/>
      <c r="M444" s="190"/>
      <c r="N444" s="191"/>
      <c r="O444" s="65"/>
      <c r="P444" s="65"/>
      <c r="Q444" s="65"/>
      <c r="R444" s="65"/>
      <c r="S444" s="65"/>
      <c r="T444" s="66"/>
      <c r="U444" s="35"/>
      <c r="V444" s="35"/>
      <c r="W444" s="35"/>
      <c r="X444" s="35"/>
      <c r="Y444" s="35"/>
      <c r="Z444" s="35"/>
      <c r="AA444" s="35"/>
      <c r="AB444" s="35"/>
      <c r="AC444" s="35"/>
      <c r="AD444" s="35"/>
      <c r="AE444" s="35"/>
      <c r="AT444" s="18" t="s">
        <v>179</v>
      </c>
      <c r="AU444" s="18" t="s">
        <v>84</v>
      </c>
    </row>
    <row r="445" spans="1:65" s="13" customFormat="1" x14ac:dyDescent="0.2">
      <c r="B445" s="192"/>
      <c r="C445" s="193"/>
      <c r="D445" s="187" t="s">
        <v>181</v>
      </c>
      <c r="E445" s="194" t="s">
        <v>19</v>
      </c>
      <c r="F445" s="195" t="s">
        <v>4881</v>
      </c>
      <c r="G445" s="193"/>
      <c r="H445" s="196">
        <v>25.48</v>
      </c>
      <c r="I445" s="197"/>
      <c r="J445" s="193"/>
      <c r="K445" s="193"/>
      <c r="L445" s="198"/>
      <c r="M445" s="199"/>
      <c r="N445" s="200"/>
      <c r="O445" s="200"/>
      <c r="P445" s="200"/>
      <c r="Q445" s="200"/>
      <c r="R445" s="200"/>
      <c r="S445" s="200"/>
      <c r="T445" s="201"/>
      <c r="AT445" s="202" t="s">
        <v>181</v>
      </c>
      <c r="AU445" s="202" t="s">
        <v>84</v>
      </c>
      <c r="AV445" s="13" t="s">
        <v>84</v>
      </c>
      <c r="AW445" s="13" t="s">
        <v>35</v>
      </c>
      <c r="AX445" s="13" t="s">
        <v>74</v>
      </c>
      <c r="AY445" s="202" t="s">
        <v>170</v>
      </c>
    </row>
    <row r="446" spans="1:65" s="13" customFormat="1" x14ac:dyDescent="0.2">
      <c r="B446" s="192"/>
      <c r="C446" s="193"/>
      <c r="D446" s="187" t="s">
        <v>181</v>
      </c>
      <c r="E446" s="194" t="s">
        <v>19</v>
      </c>
      <c r="F446" s="195" t="s">
        <v>4882</v>
      </c>
      <c r="G446" s="193"/>
      <c r="H446" s="196">
        <v>14.4</v>
      </c>
      <c r="I446" s="197"/>
      <c r="J446" s="193"/>
      <c r="K446" s="193"/>
      <c r="L446" s="198"/>
      <c r="M446" s="199"/>
      <c r="N446" s="200"/>
      <c r="O446" s="200"/>
      <c r="P446" s="200"/>
      <c r="Q446" s="200"/>
      <c r="R446" s="200"/>
      <c r="S446" s="200"/>
      <c r="T446" s="201"/>
      <c r="AT446" s="202" t="s">
        <v>181</v>
      </c>
      <c r="AU446" s="202" t="s">
        <v>84</v>
      </c>
      <c r="AV446" s="13" t="s">
        <v>84</v>
      </c>
      <c r="AW446" s="13" t="s">
        <v>35</v>
      </c>
      <c r="AX446" s="13" t="s">
        <v>74</v>
      </c>
      <c r="AY446" s="202" t="s">
        <v>170</v>
      </c>
    </row>
    <row r="447" spans="1:65" s="13" customFormat="1" x14ac:dyDescent="0.2">
      <c r="B447" s="192"/>
      <c r="C447" s="193"/>
      <c r="D447" s="187" t="s">
        <v>181</v>
      </c>
      <c r="E447" s="194" t="s">
        <v>19</v>
      </c>
      <c r="F447" s="195" t="s">
        <v>4883</v>
      </c>
      <c r="G447" s="193"/>
      <c r="H447" s="196">
        <v>11.08</v>
      </c>
      <c r="I447" s="197"/>
      <c r="J447" s="193"/>
      <c r="K447" s="193"/>
      <c r="L447" s="198"/>
      <c r="M447" s="199"/>
      <c r="N447" s="200"/>
      <c r="O447" s="200"/>
      <c r="P447" s="200"/>
      <c r="Q447" s="200"/>
      <c r="R447" s="200"/>
      <c r="S447" s="200"/>
      <c r="T447" s="201"/>
      <c r="AT447" s="202" t="s">
        <v>181</v>
      </c>
      <c r="AU447" s="202" t="s">
        <v>84</v>
      </c>
      <c r="AV447" s="13" t="s">
        <v>84</v>
      </c>
      <c r="AW447" s="13" t="s">
        <v>35</v>
      </c>
      <c r="AX447" s="13" t="s">
        <v>74</v>
      </c>
      <c r="AY447" s="202" t="s">
        <v>170</v>
      </c>
    </row>
    <row r="448" spans="1:65" s="13" customFormat="1" x14ac:dyDescent="0.2">
      <c r="B448" s="192"/>
      <c r="C448" s="193"/>
      <c r="D448" s="187" t="s">
        <v>181</v>
      </c>
      <c r="E448" s="194" t="s">
        <v>19</v>
      </c>
      <c r="F448" s="195" t="s">
        <v>4884</v>
      </c>
      <c r="G448" s="193"/>
      <c r="H448" s="196">
        <v>19.38</v>
      </c>
      <c r="I448" s="197"/>
      <c r="J448" s="193"/>
      <c r="K448" s="193"/>
      <c r="L448" s="198"/>
      <c r="M448" s="199"/>
      <c r="N448" s="200"/>
      <c r="O448" s="200"/>
      <c r="P448" s="200"/>
      <c r="Q448" s="200"/>
      <c r="R448" s="200"/>
      <c r="S448" s="200"/>
      <c r="T448" s="201"/>
      <c r="AT448" s="202" t="s">
        <v>181</v>
      </c>
      <c r="AU448" s="202" t="s">
        <v>84</v>
      </c>
      <c r="AV448" s="13" t="s">
        <v>84</v>
      </c>
      <c r="AW448" s="13" t="s">
        <v>35</v>
      </c>
      <c r="AX448" s="13" t="s">
        <v>74</v>
      </c>
      <c r="AY448" s="202" t="s">
        <v>170</v>
      </c>
    </row>
    <row r="449" spans="1:65" s="14" customFormat="1" x14ac:dyDescent="0.2">
      <c r="B449" s="203"/>
      <c r="C449" s="204"/>
      <c r="D449" s="187" t="s">
        <v>181</v>
      </c>
      <c r="E449" s="205" t="s">
        <v>19</v>
      </c>
      <c r="F449" s="206" t="s">
        <v>185</v>
      </c>
      <c r="G449" s="204"/>
      <c r="H449" s="207">
        <v>70.34</v>
      </c>
      <c r="I449" s="208"/>
      <c r="J449" s="204"/>
      <c r="K449" s="204"/>
      <c r="L449" s="209"/>
      <c r="M449" s="210"/>
      <c r="N449" s="211"/>
      <c r="O449" s="211"/>
      <c r="P449" s="211"/>
      <c r="Q449" s="211"/>
      <c r="R449" s="211"/>
      <c r="S449" s="211"/>
      <c r="T449" s="212"/>
      <c r="AT449" s="213" t="s">
        <v>181</v>
      </c>
      <c r="AU449" s="213" t="s">
        <v>84</v>
      </c>
      <c r="AV449" s="14" t="s">
        <v>177</v>
      </c>
      <c r="AW449" s="14" t="s">
        <v>35</v>
      </c>
      <c r="AX449" s="14" t="s">
        <v>82</v>
      </c>
      <c r="AY449" s="213" t="s">
        <v>170</v>
      </c>
    </row>
    <row r="450" spans="1:65" s="2" customFormat="1" ht="24" x14ac:dyDescent="0.2">
      <c r="A450" s="35"/>
      <c r="B450" s="36"/>
      <c r="C450" s="174" t="s">
        <v>615</v>
      </c>
      <c r="D450" s="174" t="s">
        <v>172</v>
      </c>
      <c r="E450" s="175" t="s">
        <v>4885</v>
      </c>
      <c r="F450" s="176" t="s">
        <v>4886</v>
      </c>
      <c r="G450" s="177" t="s">
        <v>272</v>
      </c>
      <c r="H450" s="178">
        <v>83.45</v>
      </c>
      <c r="I450" s="179"/>
      <c r="J450" s="180">
        <f>ROUND(I450*H450,2)</f>
        <v>0</v>
      </c>
      <c r="K450" s="176" t="s">
        <v>176</v>
      </c>
      <c r="L450" s="40"/>
      <c r="M450" s="181" t="s">
        <v>19</v>
      </c>
      <c r="N450" s="182" t="s">
        <v>45</v>
      </c>
      <c r="O450" s="65"/>
      <c r="P450" s="183">
        <f>O450*H450</f>
        <v>0</v>
      </c>
      <c r="Q450" s="183">
        <v>4.4000000000000003E-3</v>
      </c>
      <c r="R450" s="183">
        <f>Q450*H450</f>
        <v>0.36718000000000006</v>
      </c>
      <c r="S450" s="183">
        <v>0</v>
      </c>
      <c r="T450" s="184">
        <f>S450*H450</f>
        <v>0</v>
      </c>
      <c r="U450" s="35"/>
      <c r="V450" s="35"/>
      <c r="W450" s="35"/>
      <c r="X450" s="35"/>
      <c r="Y450" s="35"/>
      <c r="Z450" s="35"/>
      <c r="AA450" s="35"/>
      <c r="AB450" s="35"/>
      <c r="AC450" s="35"/>
      <c r="AD450" s="35"/>
      <c r="AE450" s="35"/>
      <c r="AR450" s="185" t="s">
        <v>177</v>
      </c>
      <c r="AT450" s="185" t="s">
        <v>172</v>
      </c>
      <c r="AU450" s="185" t="s">
        <v>84</v>
      </c>
      <c r="AY450" s="18" t="s">
        <v>170</v>
      </c>
      <c r="BE450" s="186">
        <f>IF(N450="základní",J450,0)</f>
        <v>0</v>
      </c>
      <c r="BF450" s="186">
        <f>IF(N450="snížená",J450,0)</f>
        <v>0</v>
      </c>
      <c r="BG450" s="186">
        <f>IF(N450="zákl. přenesená",J450,0)</f>
        <v>0</v>
      </c>
      <c r="BH450" s="186">
        <f>IF(N450="sníž. přenesená",J450,0)</f>
        <v>0</v>
      </c>
      <c r="BI450" s="186">
        <f>IF(N450="nulová",J450,0)</f>
        <v>0</v>
      </c>
      <c r="BJ450" s="18" t="s">
        <v>82</v>
      </c>
      <c r="BK450" s="186">
        <f>ROUND(I450*H450,2)</f>
        <v>0</v>
      </c>
      <c r="BL450" s="18" t="s">
        <v>177</v>
      </c>
      <c r="BM450" s="185" t="s">
        <v>4887</v>
      </c>
    </row>
    <row r="451" spans="1:65" s="2" customFormat="1" ht="87.75" x14ac:dyDescent="0.2">
      <c r="A451" s="35"/>
      <c r="B451" s="36"/>
      <c r="C451" s="37"/>
      <c r="D451" s="187" t="s">
        <v>179</v>
      </c>
      <c r="E451" s="37"/>
      <c r="F451" s="188" t="s">
        <v>4876</v>
      </c>
      <c r="G451" s="37"/>
      <c r="H451" s="37"/>
      <c r="I451" s="189"/>
      <c r="J451" s="37"/>
      <c r="K451" s="37"/>
      <c r="L451" s="40"/>
      <c r="M451" s="190"/>
      <c r="N451" s="191"/>
      <c r="O451" s="65"/>
      <c r="P451" s="65"/>
      <c r="Q451" s="65"/>
      <c r="R451" s="65"/>
      <c r="S451" s="65"/>
      <c r="T451" s="66"/>
      <c r="U451" s="35"/>
      <c r="V451" s="35"/>
      <c r="W451" s="35"/>
      <c r="X451" s="35"/>
      <c r="Y451" s="35"/>
      <c r="Z451" s="35"/>
      <c r="AA451" s="35"/>
      <c r="AB451" s="35"/>
      <c r="AC451" s="35"/>
      <c r="AD451" s="35"/>
      <c r="AE451" s="35"/>
      <c r="AT451" s="18" t="s">
        <v>179</v>
      </c>
      <c r="AU451" s="18" t="s">
        <v>84</v>
      </c>
    </row>
    <row r="452" spans="1:65" s="13" customFormat="1" x14ac:dyDescent="0.2">
      <c r="B452" s="192"/>
      <c r="C452" s="193"/>
      <c r="D452" s="187" t="s">
        <v>181</v>
      </c>
      <c r="E452" s="194" t="s">
        <v>19</v>
      </c>
      <c r="F452" s="195" t="s">
        <v>4888</v>
      </c>
      <c r="G452" s="193"/>
      <c r="H452" s="196">
        <v>18.850000000000001</v>
      </c>
      <c r="I452" s="197"/>
      <c r="J452" s="193"/>
      <c r="K452" s="193"/>
      <c r="L452" s="198"/>
      <c r="M452" s="199"/>
      <c r="N452" s="200"/>
      <c r="O452" s="200"/>
      <c r="P452" s="200"/>
      <c r="Q452" s="200"/>
      <c r="R452" s="200"/>
      <c r="S452" s="200"/>
      <c r="T452" s="201"/>
      <c r="AT452" s="202" t="s">
        <v>181</v>
      </c>
      <c r="AU452" s="202" t="s">
        <v>84</v>
      </c>
      <c r="AV452" s="13" t="s">
        <v>84</v>
      </c>
      <c r="AW452" s="13" t="s">
        <v>35</v>
      </c>
      <c r="AX452" s="13" t="s">
        <v>74</v>
      </c>
      <c r="AY452" s="202" t="s">
        <v>170</v>
      </c>
    </row>
    <row r="453" spans="1:65" s="13" customFormat="1" x14ac:dyDescent="0.2">
      <c r="B453" s="192"/>
      <c r="C453" s="193"/>
      <c r="D453" s="187" t="s">
        <v>181</v>
      </c>
      <c r="E453" s="194" t="s">
        <v>19</v>
      </c>
      <c r="F453" s="195" t="s">
        <v>4889</v>
      </c>
      <c r="G453" s="193"/>
      <c r="H453" s="196">
        <v>38.94</v>
      </c>
      <c r="I453" s="197"/>
      <c r="J453" s="193"/>
      <c r="K453" s="193"/>
      <c r="L453" s="198"/>
      <c r="M453" s="199"/>
      <c r="N453" s="200"/>
      <c r="O453" s="200"/>
      <c r="P453" s="200"/>
      <c r="Q453" s="200"/>
      <c r="R453" s="200"/>
      <c r="S453" s="200"/>
      <c r="T453" s="201"/>
      <c r="AT453" s="202" t="s">
        <v>181</v>
      </c>
      <c r="AU453" s="202" t="s">
        <v>84</v>
      </c>
      <c r="AV453" s="13" t="s">
        <v>84</v>
      </c>
      <c r="AW453" s="13" t="s">
        <v>35</v>
      </c>
      <c r="AX453" s="13" t="s">
        <v>74</v>
      </c>
      <c r="AY453" s="202" t="s">
        <v>170</v>
      </c>
    </row>
    <row r="454" spans="1:65" s="13" customFormat="1" x14ac:dyDescent="0.2">
      <c r="B454" s="192"/>
      <c r="C454" s="193"/>
      <c r="D454" s="187" t="s">
        <v>181</v>
      </c>
      <c r="E454" s="194" t="s">
        <v>19</v>
      </c>
      <c r="F454" s="195" t="s">
        <v>4890</v>
      </c>
      <c r="G454" s="193"/>
      <c r="H454" s="196">
        <v>25.66</v>
      </c>
      <c r="I454" s="197"/>
      <c r="J454" s="193"/>
      <c r="K454" s="193"/>
      <c r="L454" s="198"/>
      <c r="M454" s="199"/>
      <c r="N454" s="200"/>
      <c r="O454" s="200"/>
      <c r="P454" s="200"/>
      <c r="Q454" s="200"/>
      <c r="R454" s="200"/>
      <c r="S454" s="200"/>
      <c r="T454" s="201"/>
      <c r="AT454" s="202" t="s">
        <v>181</v>
      </c>
      <c r="AU454" s="202" t="s">
        <v>84</v>
      </c>
      <c r="AV454" s="13" t="s">
        <v>84</v>
      </c>
      <c r="AW454" s="13" t="s">
        <v>35</v>
      </c>
      <c r="AX454" s="13" t="s">
        <v>74</v>
      </c>
      <c r="AY454" s="202" t="s">
        <v>170</v>
      </c>
    </row>
    <row r="455" spans="1:65" s="14" customFormat="1" x14ac:dyDescent="0.2">
      <c r="B455" s="203"/>
      <c r="C455" s="204"/>
      <c r="D455" s="187" t="s">
        <v>181</v>
      </c>
      <c r="E455" s="205" t="s">
        <v>19</v>
      </c>
      <c r="F455" s="206" t="s">
        <v>185</v>
      </c>
      <c r="G455" s="204"/>
      <c r="H455" s="207">
        <v>83.45</v>
      </c>
      <c r="I455" s="208"/>
      <c r="J455" s="204"/>
      <c r="K455" s="204"/>
      <c r="L455" s="209"/>
      <c r="M455" s="210"/>
      <c r="N455" s="211"/>
      <c r="O455" s="211"/>
      <c r="P455" s="211"/>
      <c r="Q455" s="211"/>
      <c r="R455" s="211"/>
      <c r="S455" s="211"/>
      <c r="T455" s="212"/>
      <c r="AT455" s="213" t="s">
        <v>181</v>
      </c>
      <c r="AU455" s="213" t="s">
        <v>84</v>
      </c>
      <c r="AV455" s="14" t="s">
        <v>177</v>
      </c>
      <c r="AW455" s="14" t="s">
        <v>35</v>
      </c>
      <c r="AX455" s="14" t="s">
        <v>82</v>
      </c>
      <c r="AY455" s="213" t="s">
        <v>170</v>
      </c>
    </row>
    <row r="456" spans="1:65" s="2" customFormat="1" ht="24" x14ac:dyDescent="0.2">
      <c r="A456" s="35"/>
      <c r="B456" s="36"/>
      <c r="C456" s="174" t="s">
        <v>625</v>
      </c>
      <c r="D456" s="174" t="s">
        <v>172</v>
      </c>
      <c r="E456" s="175" t="s">
        <v>4891</v>
      </c>
      <c r="F456" s="176" t="s">
        <v>4892</v>
      </c>
      <c r="G456" s="177" t="s">
        <v>272</v>
      </c>
      <c r="H456" s="178">
        <v>65.819999999999993</v>
      </c>
      <c r="I456" s="179"/>
      <c r="J456" s="180">
        <f>ROUND(I456*H456,2)</f>
        <v>0</v>
      </c>
      <c r="K456" s="176" t="s">
        <v>176</v>
      </c>
      <c r="L456" s="40"/>
      <c r="M456" s="181" t="s">
        <v>19</v>
      </c>
      <c r="N456" s="182" t="s">
        <v>45</v>
      </c>
      <c r="O456" s="65"/>
      <c r="P456" s="183">
        <f>O456*H456</f>
        <v>0</v>
      </c>
      <c r="Q456" s="183">
        <v>7.4700000000000001E-3</v>
      </c>
      <c r="R456" s="183">
        <f>Q456*H456</f>
        <v>0.49167539999999993</v>
      </c>
      <c r="S456" s="183">
        <v>0</v>
      </c>
      <c r="T456" s="184">
        <f>S456*H456</f>
        <v>0</v>
      </c>
      <c r="U456" s="35"/>
      <c r="V456" s="35"/>
      <c r="W456" s="35"/>
      <c r="X456" s="35"/>
      <c r="Y456" s="35"/>
      <c r="Z456" s="35"/>
      <c r="AA456" s="35"/>
      <c r="AB456" s="35"/>
      <c r="AC456" s="35"/>
      <c r="AD456" s="35"/>
      <c r="AE456" s="35"/>
      <c r="AR456" s="185" t="s">
        <v>177</v>
      </c>
      <c r="AT456" s="185" t="s">
        <v>172</v>
      </c>
      <c r="AU456" s="185" t="s">
        <v>84</v>
      </c>
      <c r="AY456" s="18" t="s">
        <v>170</v>
      </c>
      <c r="BE456" s="186">
        <f>IF(N456="základní",J456,0)</f>
        <v>0</v>
      </c>
      <c r="BF456" s="186">
        <f>IF(N456="snížená",J456,0)</f>
        <v>0</v>
      </c>
      <c r="BG456" s="186">
        <f>IF(N456="zákl. přenesená",J456,0)</f>
        <v>0</v>
      </c>
      <c r="BH456" s="186">
        <f>IF(N456="sníž. přenesená",J456,0)</f>
        <v>0</v>
      </c>
      <c r="BI456" s="186">
        <f>IF(N456="nulová",J456,0)</f>
        <v>0</v>
      </c>
      <c r="BJ456" s="18" t="s">
        <v>82</v>
      </c>
      <c r="BK456" s="186">
        <f>ROUND(I456*H456,2)</f>
        <v>0</v>
      </c>
      <c r="BL456" s="18" t="s">
        <v>177</v>
      </c>
      <c r="BM456" s="185" t="s">
        <v>4893</v>
      </c>
    </row>
    <row r="457" spans="1:65" s="2" customFormat="1" ht="87.75" x14ac:dyDescent="0.2">
      <c r="A457" s="35"/>
      <c r="B457" s="36"/>
      <c r="C457" s="37"/>
      <c r="D457" s="187" t="s">
        <v>179</v>
      </c>
      <c r="E457" s="37"/>
      <c r="F457" s="188" t="s">
        <v>4876</v>
      </c>
      <c r="G457" s="37"/>
      <c r="H457" s="37"/>
      <c r="I457" s="189"/>
      <c r="J457" s="37"/>
      <c r="K457" s="37"/>
      <c r="L457" s="40"/>
      <c r="M457" s="190"/>
      <c r="N457" s="191"/>
      <c r="O457" s="65"/>
      <c r="P457" s="65"/>
      <c r="Q457" s="65"/>
      <c r="R457" s="65"/>
      <c r="S457" s="65"/>
      <c r="T457" s="66"/>
      <c r="U457" s="35"/>
      <c r="V457" s="35"/>
      <c r="W457" s="35"/>
      <c r="X457" s="35"/>
      <c r="Y457" s="35"/>
      <c r="Z457" s="35"/>
      <c r="AA457" s="35"/>
      <c r="AB457" s="35"/>
      <c r="AC457" s="35"/>
      <c r="AD457" s="35"/>
      <c r="AE457" s="35"/>
      <c r="AT457" s="18" t="s">
        <v>179</v>
      </c>
      <c r="AU457" s="18" t="s">
        <v>84</v>
      </c>
    </row>
    <row r="458" spans="1:65" s="13" customFormat="1" x14ac:dyDescent="0.2">
      <c r="B458" s="192"/>
      <c r="C458" s="193"/>
      <c r="D458" s="187" t="s">
        <v>181</v>
      </c>
      <c r="E458" s="194" t="s">
        <v>19</v>
      </c>
      <c r="F458" s="195" t="s">
        <v>4894</v>
      </c>
      <c r="G458" s="193"/>
      <c r="H458" s="196">
        <v>3.24</v>
      </c>
      <c r="I458" s="197"/>
      <c r="J458" s="193"/>
      <c r="K458" s="193"/>
      <c r="L458" s="198"/>
      <c r="M458" s="199"/>
      <c r="N458" s="200"/>
      <c r="O458" s="200"/>
      <c r="P458" s="200"/>
      <c r="Q458" s="200"/>
      <c r="R458" s="200"/>
      <c r="S458" s="200"/>
      <c r="T458" s="201"/>
      <c r="AT458" s="202" t="s">
        <v>181</v>
      </c>
      <c r="AU458" s="202" t="s">
        <v>84</v>
      </c>
      <c r="AV458" s="13" t="s">
        <v>84</v>
      </c>
      <c r="AW458" s="13" t="s">
        <v>35</v>
      </c>
      <c r="AX458" s="13" t="s">
        <v>74</v>
      </c>
      <c r="AY458" s="202" t="s">
        <v>170</v>
      </c>
    </row>
    <row r="459" spans="1:65" s="13" customFormat="1" x14ac:dyDescent="0.2">
      <c r="B459" s="192"/>
      <c r="C459" s="193"/>
      <c r="D459" s="187" t="s">
        <v>181</v>
      </c>
      <c r="E459" s="194" t="s">
        <v>19</v>
      </c>
      <c r="F459" s="195" t="s">
        <v>4895</v>
      </c>
      <c r="G459" s="193"/>
      <c r="H459" s="196">
        <v>62.58</v>
      </c>
      <c r="I459" s="197"/>
      <c r="J459" s="193"/>
      <c r="K459" s="193"/>
      <c r="L459" s="198"/>
      <c r="M459" s="199"/>
      <c r="N459" s="200"/>
      <c r="O459" s="200"/>
      <c r="P459" s="200"/>
      <c r="Q459" s="200"/>
      <c r="R459" s="200"/>
      <c r="S459" s="200"/>
      <c r="T459" s="201"/>
      <c r="AT459" s="202" t="s">
        <v>181</v>
      </c>
      <c r="AU459" s="202" t="s">
        <v>84</v>
      </c>
      <c r="AV459" s="13" t="s">
        <v>84</v>
      </c>
      <c r="AW459" s="13" t="s">
        <v>35</v>
      </c>
      <c r="AX459" s="13" t="s">
        <v>74</v>
      </c>
      <c r="AY459" s="202" t="s">
        <v>170</v>
      </c>
    </row>
    <row r="460" spans="1:65" s="14" customFormat="1" x14ac:dyDescent="0.2">
      <c r="B460" s="203"/>
      <c r="C460" s="204"/>
      <c r="D460" s="187" t="s">
        <v>181</v>
      </c>
      <c r="E460" s="205" t="s">
        <v>19</v>
      </c>
      <c r="F460" s="206" t="s">
        <v>185</v>
      </c>
      <c r="G460" s="204"/>
      <c r="H460" s="207">
        <v>65.819999999999993</v>
      </c>
      <c r="I460" s="208"/>
      <c r="J460" s="204"/>
      <c r="K460" s="204"/>
      <c r="L460" s="209"/>
      <c r="M460" s="210"/>
      <c r="N460" s="211"/>
      <c r="O460" s="211"/>
      <c r="P460" s="211"/>
      <c r="Q460" s="211"/>
      <c r="R460" s="211"/>
      <c r="S460" s="211"/>
      <c r="T460" s="212"/>
      <c r="AT460" s="213" t="s">
        <v>181</v>
      </c>
      <c r="AU460" s="213" t="s">
        <v>84</v>
      </c>
      <c r="AV460" s="14" t="s">
        <v>177</v>
      </c>
      <c r="AW460" s="14" t="s">
        <v>35</v>
      </c>
      <c r="AX460" s="14" t="s">
        <v>82</v>
      </c>
      <c r="AY460" s="213" t="s">
        <v>170</v>
      </c>
    </row>
    <row r="461" spans="1:65" s="2" customFormat="1" ht="24" x14ac:dyDescent="0.2">
      <c r="A461" s="35"/>
      <c r="B461" s="36"/>
      <c r="C461" s="174" t="s">
        <v>635</v>
      </c>
      <c r="D461" s="174" t="s">
        <v>172</v>
      </c>
      <c r="E461" s="175" t="s">
        <v>4896</v>
      </c>
      <c r="F461" s="176" t="s">
        <v>4897</v>
      </c>
      <c r="G461" s="177" t="s">
        <v>439</v>
      </c>
      <c r="H461" s="178">
        <v>6</v>
      </c>
      <c r="I461" s="179"/>
      <c r="J461" s="180">
        <f>ROUND(I461*H461,2)</f>
        <v>0</v>
      </c>
      <c r="K461" s="176" t="s">
        <v>176</v>
      </c>
      <c r="L461" s="40"/>
      <c r="M461" s="181" t="s">
        <v>19</v>
      </c>
      <c r="N461" s="182" t="s">
        <v>45</v>
      </c>
      <c r="O461" s="65"/>
      <c r="P461" s="183">
        <f>O461*H461</f>
        <v>0</v>
      </c>
      <c r="Q461" s="183">
        <v>0</v>
      </c>
      <c r="R461" s="183">
        <f>Q461*H461</f>
        <v>0</v>
      </c>
      <c r="S461" s="183">
        <v>0</v>
      </c>
      <c r="T461" s="184">
        <f>S461*H461</f>
        <v>0</v>
      </c>
      <c r="U461" s="35"/>
      <c r="V461" s="35"/>
      <c r="W461" s="35"/>
      <c r="X461" s="35"/>
      <c r="Y461" s="35"/>
      <c r="Z461" s="35"/>
      <c r="AA461" s="35"/>
      <c r="AB461" s="35"/>
      <c r="AC461" s="35"/>
      <c r="AD461" s="35"/>
      <c r="AE461" s="35"/>
      <c r="AR461" s="185" t="s">
        <v>177</v>
      </c>
      <c r="AT461" s="185" t="s">
        <v>172</v>
      </c>
      <c r="AU461" s="185" t="s">
        <v>84</v>
      </c>
      <c r="AY461" s="18" t="s">
        <v>170</v>
      </c>
      <c r="BE461" s="186">
        <f>IF(N461="základní",J461,0)</f>
        <v>0</v>
      </c>
      <c r="BF461" s="186">
        <f>IF(N461="snížená",J461,0)</f>
        <v>0</v>
      </c>
      <c r="BG461" s="186">
        <f>IF(N461="zákl. přenesená",J461,0)</f>
        <v>0</v>
      </c>
      <c r="BH461" s="186">
        <f>IF(N461="sníž. přenesená",J461,0)</f>
        <v>0</v>
      </c>
      <c r="BI461" s="186">
        <f>IF(N461="nulová",J461,0)</f>
        <v>0</v>
      </c>
      <c r="BJ461" s="18" t="s">
        <v>82</v>
      </c>
      <c r="BK461" s="186">
        <f>ROUND(I461*H461,2)</f>
        <v>0</v>
      </c>
      <c r="BL461" s="18" t="s">
        <v>177</v>
      </c>
      <c r="BM461" s="185" t="s">
        <v>4898</v>
      </c>
    </row>
    <row r="462" spans="1:65" s="2" customFormat="1" ht="29.25" x14ac:dyDescent="0.2">
      <c r="A462" s="35"/>
      <c r="B462" s="36"/>
      <c r="C462" s="37"/>
      <c r="D462" s="187" t="s">
        <v>179</v>
      </c>
      <c r="E462" s="37"/>
      <c r="F462" s="188" t="s">
        <v>4899</v>
      </c>
      <c r="G462" s="37"/>
      <c r="H462" s="37"/>
      <c r="I462" s="189"/>
      <c r="J462" s="37"/>
      <c r="K462" s="37"/>
      <c r="L462" s="40"/>
      <c r="M462" s="190"/>
      <c r="N462" s="191"/>
      <c r="O462" s="65"/>
      <c r="P462" s="65"/>
      <c r="Q462" s="65"/>
      <c r="R462" s="65"/>
      <c r="S462" s="65"/>
      <c r="T462" s="66"/>
      <c r="U462" s="35"/>
      <c r="V462" s="35"/>
      <c r="W462" s="35"/>
      <c r="X462" s="35"/>
      <c r="Y462" s="35"/>
      <c r="Z462" s="35"/>
      <c r="AA462" s="35"/>
      <c r="AB462" s="35"/>
      <c r="AC462" s="35"/>
      <c r="AD462" s="35"/>
      <c r="AE462" s="35"/>
      <c r="AT462" s="18" t="s">
        <v>179</v>
      </c>
      <c r="AU462" s="18" t="s">
        <v>84</v>
      </c>
    </row>
    <row r="463" spans="1:65" s="2" customFormat="1" ht="16.5" customHeight="1" x14ac:dyDescent="0.2">
      <c r="A463" s="35"/>
      <c r="B463" s="36"/>
      <c r="C463" s="214" t="s">
        <v>639</v>
      </c>
      <c r="D463" s="214" t="s">
        <v>239</v>
      </c>
      <c r="E463" s="215" t="s">
        <v>4900</v>
      </c>
      <c r="F463" s="216" t="s">
        <v>4901</v>
      </c>
      <c r="G463" s="217" t="s">
        <v>439</v>
      </c>
      <c r="H463" s="218">
        <v>6</v>
      </c>
      <c r="I463" s="219"/>
      <c r="J463" s="220">
        <f>ROUND(I463*H463,2)</f>
        <v>0</v>
      </c>
      <c r="K463" s="216" t="s">
        <v>176</v>
      </c>
      <c r="L463" s="221"/>
      <c r="M463" s="222" t="s">
        <v>19</v>
      </c>
      <c r="N463" s="223" t="s">
        <v>45</v>
      </c>
      <c r="O463" s="65"/>
      <c r="P463" s="183">
        <f>O463*H463</f>
        <v>0</v>
      </c>
      <c r="Q463" s="183">
        <v>3.5E-4</v>
      </c>
      <c r="R463" s="183">
        <f>Q463*H463</f>
        <v>2.0999999999999999E-3</v>
      </c>
      <c r="S463" s="183">
        <v>0</v>
      </c>
      <c r="T463" s="184">
        <f>S463*H463</f>
        <v>0</v>
      </c>
      <c r="U463" s="35"/>
      <c r="V463" s="35"/>
      <c r="W463" s="35"/>
      <c r="X463" s="35"/>
      <c r="Y463" s="35"/>
      <c r="Z463" s="35"/>
      <c r="AA463" s="35"/>
      <c r="AB463" s="35"/>
      <c r="AC463" s="35"/>
      <c r="AD463" s="35"/>
      <c r="AE463" s="35"/>
      <c r="AR463" s="185" t="s">
        <v>227</v>
      </c>
      <c r="AT463" s="185" t="s">
        <v>239</v>
      </c>
      <c r="AU463" s="185" t="s">
        <v>84</v>
      </c>
      <c r="AY463" s="18" t="s">
        <v>170</v>
      </c>
      <c r="BE463" s="186">
        <f>IF(N463="základní",J463,0)</f>
        <v>0</v>
      </c>
      <c r="BF463" s="186">
        <f>IF(N463="snížená",J463,0)</f>
        <v>0</v>
      </c>
      <c r="BG463" s="186">
        <f>IF(N463="zákl. přenesená",J463,0)</f>
        <v>0</v>
      </c>
      <c r="BH463" s="186">
        <f>IF(N463="sníž. přenesená",J463,0)</f>
        <v>0</v>
      </c>
      <c r="BI463" s="186">
        <f>IF(N463="nulová",J463,0)</f>
        <v>0</v>
      </c>
      <c r="BJ463" s="18" t="s">
        <v>82</v>
      </c>
      <c r="BK463" s="186">
        <f>ROUND(I463*H463,2)</f>
        <v>0</v>
      </c>
      <c r="BL463" s="18" t="s">
        <v>177</v>
      </c>
      <c r="BM463" s="185" t="s">
        <v>4902</v>
      </c>
    </row>
    <row r="464" spans="1:65" s="2" customFormat="1" ht="24" x14ac:dyDescent="0.2">
      <c r="A464" s="35"/>
      <c r="B464" s="36"/>
      <c r="C464" s="174" t="s">
        <v>644</v>
      </c>
      <c r="D464" s="174" t="s">
        <v>172</v>
      </c>
      <c r="E464" s="175" t="s">
        <v>4903</v>
      </c>
      <c r="F464" s="176" t="s">
        <v>4904</v>
      </c>
      <c r="G464" s="177" t="s">
        <v>439</v>
      </c>
      <c r="H464" s="178">
        <v>1</v>
      </c>
      <c r="I464" s="179"/>
      <c r="J464" s="180">
        <f>ROUND(I464*H464,2)</f>
        <v>0</v>
      </c>
      <c r="K464" s="176" t="s">
        <v>176</v>
      </c>
      <c r="L464" s="40"/>
      <c r="M464" s="181" t="s">
        <v>19</v>
      </c>
      <c r="N464" s="182" t="s">
        <v>45</v>
      </c>
      <c r="O464" s="65"/>
      <c r="P464" s="183">
        <f>O464*H464</f>
        <v>0</v>
      </c>
      <c r="Q464" s="183">
        <v>1.0000000000000001E-5</v>
      </c>
      <c r="R464" s="183">
        <f>Q464*H464</f>
        <v>1.0000000000000001E-5</v>
      </c>
      <c r="S464" s="183">
        <v>0</v>
      </c>
      <c r="T464" s="184">
        <f>S464*H464</f>
        <v>0</v>
      </c>
      <c r="U464" s="35"/>
      <c r="V464" s="35"/>
      <c r="W464" s="35"/>
      <c r="X464" s="35"/>
      <c r="Y464" s="35"/>
      <c r="Z464" s="35"/>
      <c r="AA464" s="35"/>
      <c r="AB464" s="35"/>
      <c r="AC464" s="35"/>
      <c r="AD464" s="35"/>
      <c r="AE464" s="35"/>
      <c r="AR464" s="185" t="s">
        <v>177</v>
      </c>
      <c r="AT464" s="185" t="s">
        <v>172</v>
      </c>
      <c r="AU464" s="185" t="s">
        <v>84</v>
      </c>
      <c r="AY464" s="18" t="s">
        <v>170</v>
      </c>
      <c r="BE464" s="186">
        <f>IF(N464="základní",J464,0)</f>
        <v>0</v>
      </c>
      <c r="BF464" s="186">
        <f>IF(N464="snížená",J464,0)</f>
        <v>0</v>
      </c>
      <c r="BG464" s="186">
        <f>IF(N464="zákl. přenesená",J464,0)</f>
        <v>0</v>
      </c>
      <c r="BH464" s="186">
        <f>IF(N464="sníž. přenesená",J464,0)</f>
        <v>0</v>
      </c>
      <c r="BI464" s="186">
        <f>IF(N464="nulová",J464,0)</f>
        <v>0</v>
      </c>
      <c r="BJ464" s="18" t="s">
        <v>82</v>
      </c>
      <c r="BK464" s="186">
        <f>ROUND(I464*H464,2)</f>
        <v>0</v>
      </c>
      <c r="BL464" s="18" t="s">
        <v>177</v>
      </c>
      <c r="BM464" s="185" t="s">
        <v>4905</v>
      </c>
    </row>
    <row r="465" spans="1:65" s="2" customFormat="1" ht="29.25" x14ac:dyDescent="0.2">
      <c r="A465" s="35"/>
      <c r="B465" s="36"/>
      <c r="C465" s="37"/>
      <c r="D465" s="187" t="s">
        <v>179</v>
      </c>
      <c r="E465" s="37"/>
      <c r="F465" s="188" t="s">
        <v>4899</v>
      </c>
      <c r="G465" s="37"/>
      <c r="H465" s="37"/>
      <c r="I465" s="189"/>
      <c r="J465" s="37"/>
      <c r="K465" s="37"/>
      <c r="L465" s="40"/>
      <c r="M465" s="190"/>
      <c r="N465" s="191"/>
      <c r="O465" s="65"/>
      <c r="P465" s="65"/>
      <c r="Q465" s="65"/>
      <c r="R465" s="65"/>
      <c r="S465" s="65"/>
      <c r="T465" s="66"/>
      <c r="U465" s="35"/>
      <c r="V465" s="35"/>
      <c r="W465" s="35"/>
      <c r="X465" s="35"/>
      <c r="Y465" s="35"/>
      <c r="Z465" s="35"/>
      <c r="AA465" s="35"/>
      <c r="AB465" s="35"/>
      <c r="AC465" s="35"/>
      <c r="AD465" s="35"/>
      <c r="AE465" s="35"/>
      <c r="AT465" s="18" t="s">
        <v>179</v>
      </c>
      <c r="AU465" s="18" t="s">
        <v>84</v>
      </c>
    </row>
    <row r="466" spans="1:65" s="2" customFormat="1" ht="16.5" customHeight="1" x14ac:dyDescent="0.2">
      <c r="A466" s="35"/>
      <c r="B466" s="36"/>
      <c r="C466" s="214" t="s">
        <v>652</v>
      </c>
      <c r="D466" s="214" t="s">
        <v>239</v>
      </c>
      <c r="E466" s="215" t="s">
        <v>4906</v>
      </c>
      <c r="F466" s="216" t="s">
        <v>4907</v>
      </c>
      <c r="G466" s="217" t="s">
        <v>439</v>
      </c>
      <c r="H466" s="218">
        <v>1</v>
      </c>
      <c r="I466" s="219"/>
      <c r="J466" s="220">
        <f>ROUND(I466*H466,2)</f>
        <v>0</v>
      </c>
      <c r="K466" s="216" t="s">
        <v>176</v>
      </c>
      <c r="L466" s="221"/>
      <c r="M466" s="222" t="s">
        <v>19</v>
      </c>
      <c r="N466" s="223" t="s">
        <v>45</v>
      </c>
      <c r="O466" s="65"/>
      <c r="P466" s="183">
        <f>O466*H466</f>
        <v>0</v>
      </c>
      <c r="Q466" s="183">
        <v>1.4300000000000001E-3</v>
      </c>
      <c r="R466" s="183">
        <f>Q466*H466</f>
        <v>1.4300000000000001E-3</v>
      </c>
      <c r="S466" s="183">
        <v>0</v>
      </c>
      <c r="T466" s="184">
        <f>S466*H466</f>
        <v>0</v>
      </c>
      <c r="U466" s="35"/>
      <c r="V466" s="35"/>
      <c r="W466" s="35"/>
      <c r="X466" s="35"/>
      <c r="Y466" s="35"/>
      <c r="Z466" s="35"/>
      <c r="AA466" s="35"/>
      <c r="AB466" s="35"/>
      <c r="AC466" s="35"/>
      <c r="AD466" s="35"/>
      <c r="AE466" s="35"/>
      <c r="AR466" s="185" t="s">
        <v>227</v>
      </c>
      <c r="AT466" s="185" t="s">
        <v>239</v>
      </c>
      <c r="AU466" s="185" t="s">
        <v>84</v>
      </c>
      <c r="AY466" s="18" t="s">
        <v>170</v>
      </c>
      <c r="BE466" s="186">
        <f>IF(N466="základní",J466,0)</f>
        <v>0</v>
      </c>
      <c r="BF466" s="186">
        <f>IF(N466="snížená",J466,0)</f>
        <v>0</v>
      </c>
      <c r="BG466" s="186">
        <f>IF(N466="zákl. přenesená",J466,0)</f>
        <v>0</v>
      </c>
      <c r="BH466" s="186">
        <f>IF(N466="sníž. přenesená",J466,0)</f>
        <v>0</v>
      </c>
      <c r="BI466" s="186">
        <f>IF(N466="nulová",J466,0)</f>
        <v>0</v>
      </c>
      <c r="BJ466" s="18" t="s">
        <v>82</v>
      </c>
      <c r="BK466" s="186">
        <f>ROUND(I466*H466,2)</f>
        <v>0</v>
      </c>
      <c r="BL466" s="18" t="s">
        <v>177</v>
      </c>
      <c r="BM466" s="185" t="s">
        <v>4908</v>
      </c>
    </row>
    <row r="467" spans="1:65" s="2" customFormat="1" ht="24" x14ac:dyDescent="0.2">
      <c r="A467" s="35"/>
      <c r="B467" s="36"/>
      <c r="C467" s="174" t="s">
        <v>657</v>
      </c>
      <c r="D467" s="174" t="s">
        <v>172</v>
      </c>
      <c r="E467" s="175" t="s">
        <v>4909</v>
      </c>
      <c r="F467" s="176" t="s">
        <v>4910</v>
      </c>
      <c r="G467" s="177" t="s">
        <v>439</v>
      </c>
      <c r="H467" s="178">
        <v>3</v>
      </c>
      <c r="I467" s="179"/>
      <c r="J467" s="180">
        <f>ROUND(I467*H467,2)</f>
        <v>0</v>
      </c>
      <c r="K467" s="176" t="s">
        <v>176</v>
      </c>
      <c r="L467" s="40"/>
      <c r="M467" s="181" t="s">
        <v>19</v>
      </c>
      <c r="N467" s="182" t="s">
        <v>45</v>
      </c>
      <c r="O467" s="65"/>
      <c r="P467" s="183">
        <f>O467*H467</f>
        <v>0</v>
      </c>
      <c r="Q467" s="183">
        <v>1.0000000000000001E-5</v>
      </c>
      <c r="R467" s="183">
        <f>Q467*H467</f>
        <v>3.0000000000000004E-5</v>
      </c>
      <c r="S467" s="183">
        <v>0</v>
      </c>
      <c r="T467" s="184">
        <f>S467*H467</f>
        <v>0</v>
      </c>
      <c r="U467" s="35"/>
      <c r="V467" s="35"/>
      <c r="W467" s="35"/>
      <c r="X467" s="35"/>
      <c r="Y467" s="35"/>
      <c r="Z467" s="35"/>
      <c r="AA467" s="35"/>
      <c r="AB467" s="35"/>
      <c r="AC467" s="35"/>
      <c r="AD467" s="35"/>
      <c r="AE467" s="35"/>
      <c r="AR467" s="185" t="s">
        <v>177</v>
      </c>
      <c r="AT467" s="185" t="s">
        <v>172</v>
      </c>
      <c r="AU467" s="185" t="s">
        <v>84</v>
      </c>
      <c r="AY467" s="18" t="s">
        <v>170</v>
      </c>
      <c r="BE467" s="186">
        <f>IF(N467="základní",J467,0)</f>
        <v>0</v>
      </c>
      <c r="BF467" s="186">
        <f>IF(N467="snížená",J467,0)</f>
        <v>0</v>
      </c>
      <c r="BG467" s="186">
        <f>IF(N467="zákl. přenesená",J467,0)</f>
        <v>0</v>
      </c>
      <c r="BH467" s="186">
        <f>IF(N467="sníž. přenesená",J467,0)</f>
        <v>0</v>
      </c>
      <c r="BI467" s="186">
        <f>IF(N467="nulová",J467,0)</f>
        <v>0</v>
      </c>
      <c r="BJ467" s="18" t="s">
        <v>82</v>
      </c>
      <c r="BK467" s="186">
        <f>ROUND(I467*H467,2)</f>
        <v>0</v>
      </c>
      <c r="BL467" s="18" t="s">
        <v>177</v>
      </c>
      <c r="BM467" s="185" t="s">
        <v>4911</v>
      </c>
    </row>
    <row r="468" spans="1:65" s="2" customFormat="1" ht="29.25" x14ac:dyDescent="0.2">
      <c r="A468" s="35"/>
      <c r="B468" s="36"/>
      <c r="C468" s="37"/>
      <c r="D468" s="187" t="s">
        <v>179</v>
      </c>
      <c r="E468" s="37"/>
      <c r="F468" s="188" t="s">
        <v>4899</v>
      </c>
      <c r="G468" s="37"/>
      <c r="H468" s="37"/>
      <c r="I468" s="189"/>
      <c r="J468" s="37"/>
      <c r="K468" s="37"/>
      <c r="L468" s="40"/>
      <c r="M468" s="190"/>
      <c r="N468" s="191"/>
      <c r="O468" s="65"/>
      <c r="P468" s="65"/>
      <c r="Q468" s="65"/>
      <c r="R468" s="65"/>
      <c r="S468" s="65"/>
      <c r="T468" s="66"/>
      <c r="U468" s="35"/>
      <c r="V468" s="35"/>
      <c r="W468" s="35"/>
      <c r="X468" s="35"/>
      <c r="Y468" s="35"/>
      <c r="Z468" s="35"/>
      <c r="AA468" s="35"/>
      <c r="AB468" s="35"/>
      <c r="AC468" s="35"/>
      <c r="AD468" s="35"/>
      <c r="AE468" s="35"/>
      <c r="AT468" s="18" t="s">
        <v>179</v>
      </c>
      <c r="AU468" s="18" t="s">
        <v>84</v>
      </c>
    </row>
    <row r="469" spans="1:65" s="2" customFormat="1" ht="16.5" customHeight="1" x14ac:dyDescent="0.2">
      <c r="A469" s="35"/>
      <c r="B469" s="36"/>
      <c r="C469" s="214" t="s">
        <v>662</v>
      </c>
      <c r="D469" s="214" t="s">
        <v>239</v>
      </c>
      <c r="E469" s="215" t="s">
        <v>4912</v>
      </c>
      <c r="F469" s="216" t="s">
        <v>4913</v>
      </c>
      <c r="G469" s="217" t="s">
        <v>439</v>
      </c>
      <c r="H469" s="218">
        <v>3</v>
      </c>
      <c r="I469" s="219"/>
      <c r="J469" s="220">
        <f>ROUND(I469*H469,2)</f>
        <v>0</v>
      </c>
      <c r="K469" s="216" t="s">
        <v>176</v>
      </c>
      <c r="L469" s="221"/>
      <c r="M469" s="222" t="s">
        <v>19</v>
      </c>
      <c r="N469" s="223" t="s">
        <v>45</v>
      </c>
      <c r="O469" s="65"/>
      <c r="P469" s="183">
        <f>O469*H469</f>
        <v>0</v>
      </c>
      <c r="Q469" s="183">
        <v>2.47E-3</v>
      </c>
      <c r="R469" s="183">
        <f>Q469*H469</f>
        <v>7.4099999999999999E-3</v>
      </c>
      <c r="S469" s="183">
        <v>0</v>
      </c>
      <c r="T469" s="184">
        <f>S469*H469</f>
        <v>0</v>
      </c>
      <c r="U469" s="35"/>
      <c r="V469" s="35"/>
      <c r="W469" s="35"/>
      <c r="X469" s="35"/>
      <c r="Y469" s="35"/>
      <c r="Z469" s="35"/>
      <c r="AA469" s="35"/>
      <c r="AB469" s="35"/>
      <c r="AC469" s="35"/>
      <c r="AD469" s="35"/>
      <c r="AE469" s="35"/>
      <c r="AR469" s="185" t="s">
        <v>227</v>
      </c>
      <c r="AT469" s="185" t="s">
        <v>239</v>
      </c>
      <c r="AU469" s="185" t="s">
        <v>84</v>
      </c>
      <c r="AY469" s="18" t="s">
        <v>170</v>
      </c>
      <c r="BE469" s="186">
        <f>IF(N469="základní",J469,0)</f>
        <v>0</v>
      </c>
      <c r="BF469" s="186">
        <f>IF(N469="snížená",J469,0)</f>
        <v>0</v>
      </c>
      <c r="BG469" s="186">
        <f>IF(N469="zákl. přenesená",J469,0)</f>
        <v>0</v>
      </c>
      <c r="BH469" s="186">
        <f>IF(N469="sníž. přenesená",J469,0)</f>
        <v>0</v>
      </c>
      <c r="BI469" s="186">
        <f>IF(N469="nulová",J469,0)</f>
        <v>0</v>
      </c>
      <c r="BJ469" s="18" t="s">
        <v>82</v>
      </c>
      <c r="BK469" s="186">
        <f>ROUND(I469*H469,2)</f>
        <v>0</v>
      </c>
      <c r="BL469" s="18" t="s">
        <v>177</v>
      </c>
      <c r="BM469" s="185" t="s">
        <v>4914</v>
      </c>
    </row>
    <row r="470" spans="1:65" s="2" customFormat="1" ht="16.5" customHeight="1" x14ac:dyDescent="0.2">
      <c r="A470" s="35"/>
      <c r="B470" s="36"/>
      <c r="C470" s="174" t="s">
        <v>666</v>
      </c>
      <c r="D470" s="174" t="s">
        <v>172</v>
      </c>
      <c r="E470" s="175" t="s">
        <v>4915</v>
      </c>
      <c r="F470" s="176" t="s">
        <v>4916</v>
      </c>
      <c r="G470" s="177" t="s">
        <v>1484</v>
      </c>
      <c r="H470" s="178">
        <v>1</v>
      </c>
      <c r="I470" s="179"/>
      <c r="J470" s="180">
        <f>ROUND(I470*H470,2)</f>
        <v>0</v>
      </c>
      <c r="K470" s="176" t="s">
        <v>19</v>
      </c>
      <c r="L470" s="40"/>
      <c r="M470" s="181" t="s">
        <v>19</v>
      </c>
      <c r="N470" s="182" t="s">
        <v>45</v>
      </c>
      <c r="O470" s="65"/>
      <c r="P470" s="183">
        <f>O470*H470</f>
        <v>0</v>
      </c>
      <c r="Q470" s="183">
        <v>0</v>
      </c>
      <c r="R470" s="183">
        <f>Q470*H470</f>
        <v>0</v>
      </c>
      <c r="S470" s="183">
        <v>0</v>
      </c>
      <c r="T470" s="184">
        <f>S470*H470</f>
        <v>0</v>
      </c>
      <c r="U470" s="35"/>
      <c r="V470" s="35"/>
      <c r="W470" s="35"/>
      <c r="X470" s="35"/>
      <c r="Y470" s="35"/>
      <c r="Z470" s="35"/>
      <c r="AA470" s="35"/>
      <c r="AB470" s="35"/>
      <c r="AC470" s="35"/>
      <c r="AD470" s="35"/>
      <c r="AE470" s="35"/>
      <c r="AR470" s="185" t="s">
        <v>177</v>
      </c>
      <c r="AT470" s="185" t="s">
        <v>172</v>
      </c>
      <c r="AU470" s="185" t="s">
        <v>84</v>
      </c>
      <c r="AY470" s="18" t="s">
        <v>170</v>
      </c>
      <c r="BE470" s="186">
        <f>IF(N470="základní",J470,0)</f>
        <v>0</v>
      </c>
      <c r="BF470" s="186">
        <f>IF(N470="snížená",J470,0)</f>
        <v>0</v>
      </c>
      <c r="BG470" s="186">
        <f>IF(N470="zákl. přenesená",J470,0)</f>
        <v>0</v>
      </c>
      <c r="BH470" s="186">
        <f>IF(N470="sníž. přenesená",J470,0)</f>
        <v>0</v>
      </c>
      <c r="BI470" s="186">
        <f>IF(N470="nulová",J470,0)</f>
        <v>0</v>
      </c>
      <c r="BJ470" s="18" t="s">
        <v>82</v>
      </c>
      <c r="BK470" s="186">
        <f>ROUND(I470*H470,2)</f>
        <v>0</v>
      </c>
      <c r="BL470" s="18" t="s">
        <v>177</v>
      </c>
      <c r="BM470" s="185" t="s">
        <v>4917</v>
      </c>
    </row>
    <row r="471" spans="1:65" s="2" customFormat="1" ht="126.75" x14ac:dyDescent="0.2">
      <c r="A471" s="35"/>
      <c r="B471" s="36"/>
      <c r="C471" s="37"/>
      <c r="D471" s="187" t="s">
        <v>179</v>
      </c>
      <c r="E471" s="37"/>
      <c r="F471" s="188" t="s">
        <v>4918</v>
      </c>
      <c r="G471" s="37"/>
      <c r="H471" s="37"/>
      <c r="I471" s="189"/>
      <c r="J471" s="37"/>
      <c r="K471" s="37"/>
      <c r="L471" s="40"/>
      <c r="M471" s="190"/>
      <c r="N471" s="191"/>
      <c r="O471" s="65"/>
      <c r="P471" s="65"/>
      <c r="Q471" s="65"/>
      <c r="R471" s="65"/>
      <c r="S471" s="65"/>
      <c r="T471" s="66"/>
      <c r="U471" s="35"/>
      <c r="V471" s="35"/>
      <c r="W471" s="35"/>
      <c r="X471" s="35"/>
      <c r="Y471" s="35"/>
      <c r="Z471" s="35"/>
      <c r="AA471" s="35"/>
      <c r="AB471" s="35"/>
      <c r="AC471" s="35"/>
      <c r="AD471" s="35"/>
      <c r="AE471" s="35"/>
      <c r="AT471" s="18" t="s">
        <v>179</v>
      </c>
      <c r="AU471" s="18" t="s">
        <v>84</v>
      </c>
    </row>
    <row r="472" spans="1:65" s="13" customFormat="1" x14ac:dyDescent="0.2">
      <c r="B472" s="192"/>
      <c r="C472" s="193"/>
      <c r="D472" s="187" t="s">
        <v>181</v>
      </c>
      <c r="E472" s="194" t="s">
        <v>19</v>
      </c>
      <c r="F472" s="195" t="s">
        <v>4919</v>
      </c>
      <c r="G472" s="193"/>
      <c r="H472" s="196">
        <v>1</v>
      </c>
      <c r="I472" s="197"/>
      <c r="J472" s="193"/>
      <c r="K472" s="193"/>
      <c r="L472" s="198"/>
      <c r="M472" s="199"/>
      <c r="N472" s="200"/>
      <c r="O472" s="200"/>
      <c r="P472" s="200"/>
      <c r="Q472" s="200"/>
      <c r="R472" s="200"/>
      <c r="S472" s="200"/>
      <c r="T472" s="201"/>
      <c r="AT472" s="202" t="s">
        <v>181</v>
      </c>
      <c r="AU472" s="202" t="s">
        <v>84</v>
      </c>
      <c r="AV472" s="13" t="s">
        <v>84</v>
      </c>
      <c r="AW472" s="13" t="s">
        <v>35</v>
      </c>
      <c r="AX472" s="13" t="s">
        <v>82</v>
      </c>
      <c r="AY472" s="202" t="s">
        <v>170</v>
      </c>
    </row>
    <row r="473" spans="1:65" s="2" customFormat="1" ht="24" x14ac:dyDescent="0.2">
      <c r="A473" s="35"/>
      <c r="B473" s="36"/>
      <c r="C473" s="174" t="s">
        <v>673</v>
      </c>
      <c r="D473" s="174" t="s">
        <v>172</v>
      </c>
      <c r="E473" s="175" t="s">
        <v>4920</v>
      </c>
      <c r="F473" s="176" t="s">
        <v>4921</v>
      </c>
      <c r="G473" s="177" t="s">
        <v>439</v>
      </c>
      <c r="H473" s="178">
        <v>12</v>
      </c>
      <c r="I473" s="179"/>
      <c r="J473" s="180">
        <f>ROUND(I473*H473,2)</f>
        <v>0</v>
      </c>
      <c r="K473" s="176" t="s">
        <v>176</v>
      </c>
      <c r="L473" s="40"/>
      <c r="M473" s="181" t="s">
        <v>19</v>
      </c>
      <c r="N473" s="182" t="s">
        <v>45</v>
      </c>
      <c r="O473" s="65"/>
      <c r="P473" s="183">
        <f>O473*H473</f>
        <v>0</v>
      </c>
      <c r="Q473" s="183">
        <v>1.92726</v>
      </c>
      <c r="R473" s="183">
        <f>Q473*H473</f>
        <v>23.127119999999998</v>
      </c>
      <c r="S473" s="183">
        <v>0</v>
      </c>
      <c r="T473" s="184">
        <f>S473*H473</f>
        <v>0</v>
      </c>
      <c r="U473" s="35"/>
      <c r="V473" s="35"/>
      <c r="W473" s="35"/>
      <c r="X473" s="35"/>
      <c r="Y473" s="35"/>
      <c r="Z473" s="35"/>
      <c r="AA473" s="35"/>
      <c r="AB473" s="35"/>
      <c r="AC473" s="35"/>
      <c r="AD473" s="35"/>
      <c r="AE473" s="35"/>
      <c r="AR473" s="185" t="s">
        <v>177</v>
      </c>
      <c r="AT473" s="185" t="s">
        <v>172</v>
      </c>
      <c r="AU473" s="185" t="s">
        <v>84</v>
      </c>
      <c r="AY473" s="18" t="s">
        <v>170</v>
      </c>
      <c r="BE473" s="186">
        <f>IF(N473="základní",J473,0)</f>
        <v>0</v>
      </c>
      <c r="BF473" s="186">
        <f>IF(N473="snížená",J473,0)</f>
        <v>0</v>
      </c>
      <c r="BG473" s="186">
        <f>IF(N473="zákl. přenesená",J473,0)</f>
        <v>0</v>
      </c>
      <c r="BH473" s="186">
        <f>IF(N473="sníž. přenesená",J473,0)</f>
        <v>0</v>
      </c>
      <c r="BI473" s="186">
        <f>IF(N473="nulová",J473,0)</f>
        <v>0</v>
      </c>
      <c r="BJ473" s="18" t="s">
        <v>82</v>
      </c>
      <c r="BK473" s="186">
        <f>ROUND(I473*H473,2)</f>
        <v>0</v>
      </c>
      <c r="BL473" s="18" t="s">
        <v>177</v>
      </c>
      <c r="BM473" s="185" t="s">
        <v>4922</v>
      </c>
    </row>
    <row r="474" spans="1:65" s="2" customFormat="1" ht="117" x14ac:dyDescent="0.2">
      <c r="A474" s="35"/>
      <c r="B474" s="36"/>
      <c r="C474" s="37"/>
      <c r="D474" s="187" t="s">
        <v>179</v>
      </c>
      <c r="E474" s="37"/>
      <c r="F474" s="188" t="s">
        <v>4923</v>
      </c>
      <c r="G474" s="37"/>
      <c r="H474" s="37"/>
      <c r="I474" s="189"/>
      <c r="J474" s="37"/>
      <c r="K474" s="37"/>
      <c r="L474" s="40"/>
      <c r="M474" s="190"/>
      <c r="N474" s="191"/>
      <c r="O474" s="65"/>
      <c r="P474" s="65"/>
      <c r="Q474" s="65"/>
      <c r="R474" s="65"/>
      <c r="S474" s="65"/>
      <c r="T474" s="66"/>
      <c r="U474" s="35"/>
      <c r="V474" s="35"/>
      <c r="W474" s="35"/>
      <c r="X474" s="35"/>
      <c r="Y474" s="35"/>
      <c r="Z474" s="35"/>
      <c r="AA474" s="35"/>
      <c r="AB474" s="35"/>
      <c r="AC474" s="35"/>
      <c r="AD474" s="35"/>
      <c r="AE474" s="35"/>
      <c r="AT474" s="18" t="s">
        <v>179</v>
      </c>
      <c r="AU474" s="18" t="s">
        <v>84</v>
      </c>
    </row>
    <row r="475" spans="1:65" s="13" customFormat="1" x14ac:dyDescent="0.2">
      <c r="B475" s="192"/>
      <c r="C475" s="193"/>
      <c r="D475" s="187" t="s">
        <v>181</v>
      </c>
      <c r="E475" s="194" t="s">
        <v>19</v>
      </c>
      <c r="F475" s="195" t="s">
        <v>4924</v>
      </c>
      <c r="G475" s="193"/>
      <c r="H475" s="196">
        <v>12</v>
      </c>
      <c r="I475" s="197"/>
      <c r="J475" s="193"/>
      <c r="K475" s="193"/>
      <c r="L475" s="198"/>
      <c r="M475" s="199"/>
      <c r="N475" s="200"/>
      <c r="O475" s="200"/>
      <c r="P475" s="200"/>
      <c r="Q475" s="200"/>
      <c r="R475" s="200"/>
      <c r="S475" s="200"/>
      <c r="T475" s="201"/>
      <c r="AT475" s="202" t="s">
        <v>181</v>
      </c>
      <c r="AU475" s="202" t="s">
        <v>84</v>
      </c>
      <c r="AV475" s="13" t="s">
        <v>84</v>
      </c>
      <c r="AW475" s="13" t="s">
        <v>35</v>
      </c>
      <c r="AX475" s="13" t="s">
        <v>82</v>
      </c>
      <c r="AY475" s="202" t="s">
        <v>170</v>
      </c>
    </row>
    <row r="476" spans="1:65" s="2" customFormat="1" ht="24" x14ac:dyDescent="0.2">
      <c r="A476" s="35"/>
      <c r="B476" s="36"/>
      <c r="C476" s="174" t="s">
        <v>685</v>
      </c>
      <c r="D476" s="174" t="s">
        <v>172</v>
      </c>
      <c r="E476" s="175" t="s">
        <v>4925</v>
      </c>
      <c r="F476" s="176" t="s">
        <v>4926</v>
      </c>
      <c r="G476" s="177" t="s">
        <v>439</v>
      </c>
      <c r="H476" s="178">
        <v>4</v>
      </c>
      <c r="I476" s="179"/>
      <c r="J476" s="180">
        <f>ROUND(I476*H476,2)</f>
        <v>0</v>
      </c>
      <c r="K476" s="176" t="s">
        <v>176</v>
      </c>
      <c r="L476" s="40"/>
      <c r="M476" s="181" t="s">
        <v>19</v>
      </c>
      <c r="N476" s="182" t="s">
        <v>45</v>
      </c>
      <c r="O476" s="65"/>
      <c r="P476" s="183">
        <f>O476*H476</f>
        <v>0</v>
      </c>
      <c r="Q476" s="183">
        <v>2.1167600000000002</v>
      </c>
      <c r="R476" s="183">
        <f>Q476*H476</f>
        <v>8.4670400000000008</v>
      </c>
      <c r="S476" s="183">
        <v>0</v>
      </c>
      <c r="T476" s="184">
        <f>S476*H476</f>
        <v>0</v>
      </c>
      <c r="U476" s="35"/>
      <c r="V476" s="35"/>
      <c r="W476" s="35"/>
      <c r="X476" s="35"/>
      <c r="Y476" s="35"/>
      <c r="Z476" s="35"/>
      <c r="AA476" s="35"/>
      <c r="AB476" s="35"/>
      <c r="AC476" s="35"/>
      <c r="AD476" s="35"/>
      <c r="AE476" s="35"/>
      <c r="AR476" s="185" t="s">
        <v>177</v>
      </c>
      <c r="AT476" s="185" t="s">
        <v>172</v>
      </c>
      <c r="AU476" s="185" t="s">
        <v>84</v>
      </c>
      <c r="AY476" s="18" t="s">
        <v>170</v>
      </c>
      <c r="BE476" s="186">
        <f>IF(N476="základní",J476,0)</f>
        <v>0</v>
      </c>
      <c r="BF476" s="186">
        <f>IF(N476="snížená",J476,0)</f>
        <v>0</v>
      </c>
      <c r="BG476" s="186">
        <f>IF(N476="zákl. přenesená",J476,0)</f>
        <v>0</v>
      </c>
      <c r="BH476" s="186">
        <f>IF(N476="sníž. přenesená",J476,0)</f>
        <v>0</v>
      </c>
      <c r="BI476" s="186">
        <f>IF(N476="nulová",J476,0)</f>
        <v>0</v>
      </c>
      <c r="BJ476" s="18" t="s">
        <v>82</v>
      </c>
      <c r="BK476" s="186">
        <f>ROUND(I476*H476,2)</f>
        <v>0</v>
      </c>
      <c r="BL476" s="18" t="s">
        <v>177</v>
      </c>
      <c r="BM476" s="185" t="s">
        <v>4927</v>
      </c>
    </row>
    <row r="477" spans="1:65" s="2" customFormat="1" ht="117" x14ac:dyDescent="0.2">
      <c r="A477" s="35"/>
      <c r="B477" s="36"/>
      <c r="C477" s="37"/>
      <c r="D477" s="187" t="s">
        <v>179</v>
      </c>
      <c r="E477" s="37"/>
      <c r="F477" s="188" t="s">
        <v>4923</v>
      </c>
      <c r="G477" s="37"/>
      <c r="H477" s="37"/>
      <c r="I477" s="189"/>
      <c r="J477" s="37"/>
      <c r="K477" s="37"/>
      <c r="L477" s="40"/>
      <c r="M477" s="190"/>
      <c r="N477" s="191"/>
      <c r="O477" s="65"/>
      <c r="P477" s="65"/>
      <c r="Q477" s="65"/>
      <c r="R477" s="65"/>
      <c r="S477" s="65"/>
      <c r="T477" s="66"/>
      <c r="U477" s="35"/>
      <c r="V477" s="35"/>
      <c r="W477" s="35"/>
      <c r="X477" s="35"/>
      <c r="Y477" s="35"/>
      <c r="Z477" s="35"/>
      <c r="AA477" s="35"/>
      <c r="AB477" s="35"/>
      <c r="AC477" s="35"/>
      <c r="AD477" s="35"/>
      <c r="AE477" s="35"/>
      <c r="AT477" s="18" t="s">
        <v>179</v>
      </c>
      <c r="AU477" s="18" t="s">
        <v>84</v>
      </c>
    </row>
    <row r="478" spans="1:65" s="13" customFormat="1" x14ac:dyDescent="0.2">
      <c r="B478" s="192"/>
      <c r="C478" s="193"/>
      <c r="D478" s="187" t="s">
        <v>181</v>
      </c>
      <c r="E478" s="194" t="s">
        <v>19</v>
      </c>
      <c r="F478" s="195" t="s">
        <v>4928</v>
      </c>
      <c r="G478" s="193"/>
      <c r="H478" s="196">
        <v>4</v>
      </c>
      <c r="I478" s="197"/>
      <c r="J478" s="193"/>
      <c r="K478" s="193"/>
      <c r="L478" s="198"/>
      <c r="M478" s="199"/>
      <c r="N478" s="200"/>
      <c r="O478" s="200"/>
      <c r="P478" s="200"/>
      <c r="Q478" s="200"/>
      <c r="R478" s="200"/>
      <c r="S478" s="200"/>
      <c r="T478" s="201"/>
      <c r="AT478" s="202" t="s">
        <v>181</v>
      </c>
      <c r="AU478" s="202" t="s">
        <v>84</v>
      </c>
      <c r="AV478" s="13" t="s">
        <v>84</v>
      </c>
      <c r="AW478" s="13" t="s">
        <v>35</v>
      </c>
      <c r="AX478" s="13" t="s">
        <v>82</v>
      </c>
      <c r="AY478" s="202" t="s">
        <v>170</v>
      </c>
    </row>
    <row r="479" spans="1:65" s="2" customFormat="1" ht="16.5" customHeight="1" x14ac:dyDescent="0.2">
      <c r="A479" s="35"/>
      <c r="B479" s="36"/>
      <c r="C479" s="214" t="s">
        <v>690</v>
      </c>
      <c r="D479" s="214" t="s">
        <v>239</v>
      </c>
      <c r="E479" s="215" t="s">
        <v>4929</v>
      </c>
      <c r="F479" s="216" t="s">
        <v>4930</v>
      </c>
      <c r="G479" s="217" t="s">
        <v>439</v>
      </c>
      <c r="H479" s="218">
        <v>11</v>
      </c>
      <c r="I479" s="219"/>
      <c r="J479" s="220">
        <f>ROUND(I479*H479,2)</f>
        <v>0</v>
      </c>
      <c r="K479" s="216" t="s">
        <v>176</v>
      </c>
      <c r="L479" s="221"/>
      <c r="M479" s="222" t="s">
        <v>19</v>
      </c>
      <c r="N479" s="223" t="s">
        <v>45</v>
      </c>
      <c r="O479" s="65"/>
      <c r="P479" s="183">
        <f>O479*H479</f>
        <v>0</v>
      </c>
      <c r="Q479" s="183">
        <v>0.08</v>
      </c>
      <c r="R479" s="183">
        <f>Q479*H479</f>
        <v>0.88</v>
      </c>
      <c r="S479" s="183">
        <v>0</v>
      </c>
      <c r="T479" s="184">
        <f>S479*H479</f>
        <v>0</v>
      </c>
      <c r="U479" s="35"/>
      <c r="V479" s="35"/>
      <c r="W479" s="35"/>
      <c r="X479" s="35"/>
      <c r="Y479" s="35"/>
      <c r="Z479" s="35"/>
      <c r="AA479" s="35"/>
      <c r="AB479" s="35"/>
      <c r="AC479" s="35"/>
      <c r="AD479" s="35"/>
      <c r="AE479" s="35"/>
      <c r="AR479" s="185" t="s">
        <v>227</v>
      </c>
      <c r="AT479" s="185" t="s">
        <v>239</v>
      </c>
      <c r="AU479" s="185" t="s">
        <v>84</v>
      </c>
      <c r="AY479" s="18" t="s">
        <v>170</v>
      </c>
      <c r="BE479" s="186">
        <f>IF(N479="základní",J479,0)</f>
        <v>0</v>
      </c>
      <c r="BF479" s="186">
        <f>IF(N479="snížená",J479,0)</f>
        <v>0</v>
      </c>
      <c r="BG479" s="186">
        <f>IF(N479="zákl. přenesená",J479,0)</f>
        <v>0</v>
      </c>
      <c r="BH479" s="186">
        <f>IF(N479="sníž. přenesená",J479,0)</f>
        <v>0</v>
      </c>
      <c r="BI479" s="186">
        <f>IF(N479="nulová",J479,0)</f>
        <v>0</v>
      </c>
      <c r="BJ479" s="18" t="s">
        <v>82</v>
      </c>
      <c r="BK479" s="186">
        <f>ROUND(I479*H479,2)</f>
        <v>0</v>
      </c>
      <c r="BL479" s="18" t="s">
        <v>177</v>
      </c>
      <c r="BM479" s="185" t="s">
        <v>4931</v>
      </c>
    </row>
    <row r="480" spans="1:65" s="2" customFormat="1" ht="16.5" customHeight="1" x14ac:dyDescent="0.2">
      <c r="A480" s="35"/>
      <c r="B480" s="36"/>
      <c r="C480" s="214" t="s">
        <v>695</v>
      </c>
      <c r="D480" s="214" t="s">
        <v>239</v>
      </c>
      <c r="E480" s="215" t="s">
        <v>4932</v>
      </c>
      <c r="F480" s="216" t="s">
        <v>4933</v>
      </c>
      <c r="G480" s="217" t="s">
        <v>439</v>
      </c>
      <c r="H480" s="218">
        <v>5</v>
      </c>
      <c r="I480" s="219"/>
      <c r="J480" s="220">
        <f>ROUND(I480*H480,2)</f>
        <v>0</v>
      </c>
      <c r="K480" s="216" t="s">
        <v>176</v>
      </c>
      <c r="L480" s="221"/>
      <c r="M480" s="222" t="s">
        <v>19</v>
      </c>
      <c r="N480" s="223" t="s">
        <v>45</v>
      </c>
      <c r="O480" s="65"/>
      <c r="P480" s="183">
        <f>O480*H480</f>
        <v>0</v>
      </c>
      <c r="Q480" s="183">
        <v>0.19600000000000001</v>
      </c>
      <c r="R480" s="183">
        <f>Q480*H480</f>
        <v>0.98</v>
      </c>
      <c r="S480" s="183">
        <v>0</v>
      </c>
      <c r="T480" s="184">
        <f>S480*H480</f>
        <v>0</v>
      </c>
      <c r="U480" s="35"/>
      <c r="V480" s="35"/>
      <c r="W480" s="35"/>
      <c r="X480" s="35"/>
      <c r="Y480" s="35"/>
      <c r="Z480" s="35"/>
      <c r="AA480" s="35"/>
      <c r="AB480" s="35"/>
      <c r="AC480" s="35"/>
      <c r="AD480" s="35"/>
      <c r="AE480" s="35"/>
      <c r="AR480" s="185" t="s">
        <v>227</v>
      </c>
      <c r="AT480" s="185" t="s">
        <v>239</v>
      </c>
      <c r="AU480" s="185" t="s">
        <v>84</v>
      </c>
      <c r="AY480" s="18" t="s">
        <v>170</v>
      </c>
      <c r="BE480" s="186">
        <f>IF(N480="základní",J480,0)</f>
        <v>0</v>
      </c>
      <c r="BF480" s="186">
        <f>IF(N480="snížená",J480,0)</f>
        <v>0</v>
      </c>
      <c r="BG480" s="186">
        <f>IF(N480="zákl. přenesená",J480,0)</f>
        <v>0</v>
      </c>
      <c r="BH480" s="186">
        <f>IF(N480="sníž. přenesená",J480,0)</f>
        <v>0</v>
      </c>
      <c r="BI480" s="186">
        <f>IF(N480="nulová",J480,0)</f>
        <v>0</v>
      </c>
      <c r="BJ480" s="18" t="s">
        <v>82</v>
      </c>
      <c r="BK480" s="186">
        <f>ROUND(I480*H480,2)</f>
        <v>0</v>
      </c>
      <c r="BL480" s="18" t="s">
        <v>177</v>
      </c>
      <c r="BM480" s="185" t="s">
        <v>4934</v>
      </c>
    </row>
    <row r="481" spans="1:65" s="2" customFormat="1" ht="16.5" customHeight="1" x14ac:dyDescent="0.2">
      <c r="A481" s="35"/>
      <c r="B481" s="36"/>
      <c r="C481" s="214" t="s">
        <v>733</v>
      </c>
      <c r="D481" s="214" t="s">
        <v>239</v>
      </c>
      <c r="E481" s="215" t="s">
        <v>4935</v>
      </c>
      <c r="F481" s="216" t="s">
        <v>4936</v>
      </c>
      <c r="G481" s="217" t="s">
        <v>439</v>
      </c>
      <c r="H481" s="218">
        <v>4</v>
      </c>
      <c r="I481" s="219"/>
      <c r="J481" s="220">
        <f>ROUND(I481*H481,2)</f>
        <v>0</v>
      </c>
      <c r="K481" s="216" t="s">
        <v>176</v>
      </c>
      <c r="L481" s="221"/>
      <c r="M481" s="222" t="s">
        <v>19</v>
      </c>
      <c r="N481" s="223" t="s">
        <v>45</v>
      </c>
      <c r="O481" s="65"/>
      <c r="P481" s="183">
        <f>O481*H481</f>
        <v>0</v>
      </c>
      <c r="Q481" s="183">
        <v>1.6140000000000001</v>
      </c>
      <c r="R481" s="183">
        <f>Q481*H481</f>
        <v>6.4560000000000004</v>
      </c>
      <c r="S481" s="183">
        <v>0</v>
      </c>
      <c r="T481" s="184">
        <f>S481*H481</f>
        <v>0</v>
      </c>
      <c r="U481" s="35"/>
      <c r="V481" s="35"/>
      <c r="W481" s="35"/>
      <c r="X481" s="35"/>
      <c r="Y481" s="35"/>
      <c r="Z481" s="35"/>
      <c r="AA481" s="35"/>
      <c r="AB481" s="35"/>
      <c r="AC481" s="35"/>
      <c r="AD481" s="35"/>
      <c r="AE481" s="35"/>
      <c r="AR481" s="185" t="s">
        <v>227</v>
      </c>
      <c r="AT481" s="185" t="s">
        <v>239</v>
      </c>
      <c r="AU481" s="185" t="s">
        <v>84</v>
      </c>
      <c r="AY481" s="18" t="s">
        <v>170</v>
      </c>
      <c r="BE481" s="186">
        <f>IF(N481="základní",J481,0)</f>
        <v>0</v>
      </c>
      <c r="BF481" s="186">
        <f>IF(N481="snížená",J481,0)</f>
        <v>0</v>
      </c>
      <c r="BG481" s="186">
        <f>IF(N481="zákl. přenesená",J481,0)</f>
        <v>0</v>
      </c>
      <c r="BH481" s="186">
        <f>IF(N481="sníž. přenesená",J481,0)</f>
        <v>0</v>
      </c>
      <c r="BI481" s="186">
        <f>IF(N481="nulová",J481,0)</f>
        <v>0</v>
      </c>
      <c r="BJ481" s="18" t="s">
        <v>82</v>
      </c>
      <c r="BK481" s="186">
        <f>ROUND(I481*H481,2)</f>
        <v>0</v>
      </c>
      <c r="BL481" s="18" t="s">
        <v>177</v>
      </c>
      <c r="BM481" s="185" t="s">
        <v>4937</v>
      </c>
    </row>
    <row r="482" spans="1:65" s="13" customFormat="1" x14ac:dyDescent="0.2">
      <c r="B482" s="192"/>
      <c r="C482" s="193"/>
      <c r="D482" s="187" t="s">
        <v>181</v>
      </c>
      <c r="E482" s="194" t="s">
        <v>19</v>
      </c>
      <c r="F482" s="195" t="s">
        <v>4938</v>
      </c>
      <c r="G482" s="193"/>
      <c r="H482" s="196">
        <v>4</v>
      </c>
      <c r="I482" s="197"/>
      <c r="J482" s="193"/>
      <c r="K482" s="193"/>
      <c r="L482" s="198"/>
      <c r="M482" s="199"/>
      <c r="N482" s="200"/>
      <c r="O482" s="200"/>
      <c r="P482" s="200"/>
      <c r="Q482" s="200"/>
      <c r="R482" s="200"/>
      <c r="S482" s="200"/>
      <c r="T482" s="201"/>
      <c r="AT482" s="202" t="s">
        <v>181</v>
      </c>
      <c r="AU482" s="202" t="s">
        <v>84</v>
      </c>
      <c r="AV482" s="13" t="s">
        <v>84</v>
      </c>
      <c r="AW482" s="13" t="s">
        <v>35</v>
      </c>
      <c r="AX482" s="13" t="s">
        <v>82</v>
      </c>
      <c r="AY482" s="202" t="s">
        <v>170</v>
      </c>
    </row>
    <row r="483" spans="1:65" s="2" customFormat="1" ht="16.5" customHeight="1" x14ac:dyDescent="0.2">
      <c r="A483" s="35"/>
      <c r="B483" s="36"/>
      <c r="C483" s="214" t="s">
        <v>737</v>
      </c>
      <c r="D483" s="214" t="s">
        <v>239</v>
      </c>
      <c r="E483" s="215" t="s">
        <v>4939</v>
      </c>
      <c r="F483" s="216" t="s">
        <v>4940</v>
      </c>
      <c r="G483" s="217" t="s">
        <v>439</v>
      </c>
      <c r="H483" s="218">
        <v>12</v>
      </c>
      <c r="I483" s="219"/>
      <c r="J483" s="220">
        <f>ROUND(I483*H483,2)</f>
        <v>0</v>
      </c>
      <c r="K483" s="216" t="s">
        <v>176</v>
      </c>
      <c r="L483" s="221"/>
      <c r="M483" s="222" t="s">
        <v>19</v>
      </c>
      <c r="N483" s="223" t="s">
        <v>45</v>
      </c>
      <c r="O483" s="65"/>
      <c r="P483" s="183">
        <f>O483*H483</f>
        <v>0</v>
      </c>
      <c r="Q483" s="183">
        <v>1.363</v>
      </c>
      <c r="R483" s="183">
        <f>Q483*H483</f>
        <v>16.356000000000002</v>
      </c>
      <c r="S483" s="183">
        <v>0</v>
      </c>
      <c r="T483" s="184">
        <f>S483*H483</f>
        <v>0</v>
      </c>
      <c r="U483" s="35"/>
      <c r="V483" s="35"/>
      <c r="W483" s="35"/>
      <c r="X483" s="35"/>
      <c r="Y483" s="35"/>
      <c r="Z483" s="35"/>
      <c r="AA483" s="35"/>
      <c r="AB483" s="35"/>
      <c r="AC483" s="35"/>
      <c r="AD483" s="35"/>
      <c r="AE483" s="35"/>
      <c r="AR483" s="185" t="s">
        <v>227</v>
      </c>
      <c r="AT483" s="185" t="s">
        <v>239</v>
      </c>
      <c r="AU483" s="185" t="s">
        <v>84</v>
      </c>
      <c r="AY483" s="18" t="s">
        <v>170</v>
      </c>
      <c r="BE483" s="186">
        <f>IF(N483="základní",J483,0)</f>
        <v>0</v>
      </c>
      <c r="BF483" s="186">
        <f>IF(N483="snížená",J483,0)</f>
        <v>0</v>
      </c>
      <c r="BG483" s="186">
        <f>IF(N483="zákl. přenesená",J483,0)</f>
        <v>0</v>
      </c>
      <c r="BH483" s="186">
        <f>IF(N483="sníž. přenesená",J483,0)</f>
        <v>0</v>
      </c>
      <c r="BI483" s="186">
        <f>IF(N483="nulová",J483,0)</f>
        <v>0</v>
      </c>
      <c r="BJ483" s="18" t="s">
        <v>82</v>
      </c>
      <c r="BK483" s="186">
        <f>ROUND(I483*H483,2)</f>
        <v>0</v>
      </c>
      <c r="BL483" s="18" t="s">
        <v>177</v>
      </c>
      <c r="BM483" s="185" t="s">
        <v>4941</v>
      </c>
    </row>
    <row r="484" spans="1:65" s="2" customFormat="1" ht="16.5" customHeight="1" x14ac:dyDescent="0.2">
      <c r="A484" s="35"/>
      <c r="B484" s="36"/>
      <c r="C484" s="214" t="s">
        <v>755</v>
      </c>
      <c r="D484" s="214" t="s">
        <v>239</v>
      </c>
      <c r="E484" s="215" t="s">
        <v>4942</v>
      </c>
      <c r="F484" s="216" t="s">
        <v>4943</v>
      </c>
      <c r="G484" s="217" t="s">
        <v>439</v>
      </c>
      <c r="H484" s="218">
        <v>16</v>
      </c>
      <c r="I484" s="219"/>
      <c r="J484" s="220">
        <f>ROUND(I484*H484,2)</f>
        <v>0</v>
      </c>
      <c r="K484" s="216" t="s">
        <v>176</v>
      </c>
      <c r="L484" s="221"/>
      <c r="M484" s="222" t="s">
        <v>19</v>
      </c>
      <c r="N484" s="223" t="s">
        <v>45</v>
      </c>
      <c r="O484" s="65"/>
      <c r="P484" s="183">
        <f>O484*H484</f>
        <v>0</v>
      </c>
      <c r="Q484" s="183">
        <v>0.58499999999999996</v>
      </c>
      <c r="R484" s="183">
        <f>Q484*H484</f>
        <v>9.36</v>
      </c>
      <c r="S484" s="183">
        <v>0</v>
      </c>
      <c r="T484" s="184">
        <f>S484*H484</f>
        <v>0</v>
      </c>
      <c r="U484" s="35"/>
      <c r="V484" s="35"/>
      <c r="W484" s="35"/>
      <c r="X484" s="35"/>
      <c r="Y484" s="35"/>
      <c r="Z484" s="35"/>
      <c r="AA484" s="35"/>
      <c r="AB484" s="35"/>
      <c r="AC484" s="35"/>
      <c r="AD484" s="35"/>
      <c r="AE484" s="35"/>
      <c r="AR484" s="185" t="s">
        <v>227</v>
      </c>
      <c r="AT484" s="185" t="s">
        <v>239</v>
      </c>
      <c r="AU484" s="185" t="s">
        <v>84</v>
      </c>
      <c r="AY484" s="18" t="s">
        <v>170</v>
      </c>
      <c r="BE484" s="186">
        <f>IF(N484="základní",J484,0)</f>
        <v>0</v>
      </c>
      <c r="BF484" s="186">
        <f>IF(N484="snížená",J484,0)</f>
        <v>0</v>
      </c>
      <c r="BG484" s="186">
        <f>IF(N484="zákl. přenesená",J484,0)</f>
        <v>0</v>
      </c>
      <c r="BH484" s="186">
        <f>IF(N484="sníž. přenesená",J484,0)</f>
        <v>0</v>
      </c>
      <c r="BI484" s="186">
        <f>IF(N484="nulová",J484,0)</f>
        <v>0</v>
      </c>
      <c r="BJ484" s="18" t="s">
        <v>82</v>
      </c>
      <c r="BK484" s="186">
        <f>ROUND(I484*H484,2)</f>
        <v>0</v>
      </c>
      <c r="BL484" s="18" t="s">
        <v>177</v>
      </c>
      <c r="BM484" s="185" t="s">
        <v>4944</v>
      </c>
    </row>
    <row r="485" spans="1:65" s="2" customFormat="1" ht="16.5" customHeight="1" x14ac:dyDescent="0.2">
      <c r="A485" s="35"/>
      <c r="B485" s="36"/>
      <c r="C485" s="214" t="s">
        <v>760</v>
      </c>
      <c r="D485" s="214" t="s">
        <v>239</v>
      </c>
      <c r="E485" s="215" t="s">
        <v>4945</v>
      </c>
      <c r="F485" s="216" t="s">
        <v>4946</v>
      </c>
      <c r="G485" s="217" t="s">
        <v>439</v>
      </c>
      <c r="H485" s="218">
        <v>4</v>
      </c>
      <c r="I485" s="219"/>
      <c r="J485" s="220">
        <f>ROUND(I485*H485,2)</f>
        <v>0</v>
      </c>
      <c r="K485" s="216" t="s">
        <v>176</v>
      </c>
      <c r="L485" s="221"/>
      <c r="M485" s="222" t="s">
        <v>19</v>
      </c>
      <c r="N485" s="223" t="s">
        <v>45</v>
      </c>
      <c r="O485" s="65"/>
      <c r="P485" s="183">
        <f>O485*H485</f>
        <v>0</v>
      </c>
      <c r="Q485" s="183">
        <v>2.8000000000000001E-2</v>
      </c>
      <c r="R485" s="183">
        <f>Q485*H485</f>
        <v>0.112</v>
      </c>
      <c r="S485" s="183">
        <v>0</v>
      </c>
      <c r="T485" s="184">
        <f>S485*H485</f>
        <v>0</v>
      </c>
      <c r="U485" s="35"/>
      <c r="V485" s="35"/>
      <c r="W485" s="35"/>
      <c r="X485" s="35"/>
      <c r="Y485" s="35"/>
      <c r="Z485" s="35"/>
      <c r="AA485" s="35"/>
      <c r="AB485" s="35"/>
      <c r="AC485" s="35"/>
      <c r="AD485" s="35"/>
      <c r="AE485" s="35"/>
      <c r="AR485" s="185" t="s">
        <v>227</v>
      </c>
      <c r="AT485" s="185" t="s">
        <v>239</v>
      </c>
      <c r="AU485" s="185" t="s">
        <v>84</v>
      </c>
      <c r="AY485" s="18" t="s">
        <v>170</v>
      </c>
      <c r="BE485" s="186">
        <f>IF(N485="základní",J485,0)</f>
        <v>0</v>
      </c>
      <c r="BF485" s="186">
        <f>IF(N485="snížená",J485,0)</f>
        <v>0</v>
      </c>
      <c r="BG485" s="186">
        <f>IF(N485="zákl. přenesená",J485,0)</f>
        <v>0</v>
      </c>
      <c r="BH485" s="186">
        <f>IF(N485="sníž. přenesená",J485,0)</f>
        <v>0</v>
      </c>
      <c r="BI485" s="186">
        <f>IF(N485="nulová",J485,0)</f>
        <v>0</v>
      </c>
      <c r="BJ485" s="18" t="s">
        <v>82</v>
      </c>
      <c r="BK485" s="186">
        <f>ROUND(I485*H485,2)</f>
        <v>0</v>
      </c>
      <c r="BL485" s="18" t="s">
        <v>177</v>
      </c>
      <c r="BM485" s="185" t="s">
        <v>4947</v>
      </c>
    </row>
    <row r="486" spans="1:65" s="13" customFormat="1" x14ac:dyDescent="0.2">
      <c r="B486" s="192"/>
      <c r="C486" s="193"/>
      <c r="D486" s="187" t="s">
        <v>181</v>
      </c>
      <c r="E486" s="194" t="s">
        <v>19</v>
      </c>
      <c r="F486" s="195" t="s">
        <v>4948</v>
      </c>
      <c r="G486" s="193"/>
      <c r="H486" s="196">
        <v>4</v>
      </c>
      <c r="I486" s="197"/>
      <c r="J486" s="193"/>
      <c r="K486" s="193"/>
      <c r="L486" s="198"/>
      <c r="M486" s="199"/>
      <c r="N486" s="200"/>
      <c r="O486" s="200"/>
      <c r="P486" s="200"/>
      <c r="Q486" s="200"/>
      <c r="R486" s="200"/>
      <c r="S486" s="200"/>
      <c r="T486" s="201"/>
      <c r="AT486" s="202" t="s">
        <v>181</v>
      </c>
      <c r="AU486" s="202" t="s">
        <v>84</v>
      </c>
      <c r="AV486" s="13" t="s">
        <v>84</v>
      </c>
      <c r="AW486" s="13" t="s">
        <v>35</v>
      </c>
      <c r="AX486" s="13" t="s">
        <v>82</v>
      </c>
      <c r="AY486" s="202" t="s">
        <v>170</v>
      </c>
    </row>
    <row r="487" spans="1:65" s="2" customFormat="1" ht="16.5" customHeight="1" x14ac:dyDescent="0.2">
      <c r="A487" s="35"/>
      <c r="B487" s="36"/>
      <c r="C487" s="214" t="s">
        <v>766</v>
      </c>
      <c r="D487" s="214" t="s">
        <v>239</v>
      </c>
      <c r="E487" s="215" t="s">
        <v>4949</v>
      </c>
      <c r="F487" s="216" t="s">
        <v>4950</v>
      </c>
      <c r="G487" s="217" t="s">
        <v>439</v>
      </c>
      <c r="H487" s="218">
        <v>4</v>
      </c>
      <c r="I487" s="219"/>
      <c r="J487" s="220">
        <f>ROUND(I487*H487,2)</f>
        <v>0</v>
      </c>
      <c r="K487" s="216" t="s">
        <v>176</v>
      </c>
      <c r="L487" s="221"/>
      <c r="M487" s="222" t="s">
        <v>19</v>
      </c>
      <c r="N487" s="223" t="s">
        <v>45</v>
      </c>
      <c r="O487" s="65"/>
      <c r="P487" s="183">
        <f>O487*H487</f>
        <v>0</v>
      </c>
      <c r="Q487" s="183">
        <v>0.04</v>
      </c>
      <c r="R487" s="183">
        <f>Q487*H487</f>
        <v>0.16</v>
      </c>
      <c r="S487" s="183">
        <v>0</v>
      </c>
      <c r="T487" s="184">
        <f>S487*H487</f>
        <v>0</v>
      </c>
      <c r="U487" s="35"/>
      <c r="V487" s="35"/>
      <c r="W487" s="35"/>
      <c r="X487" s="35"/>
      <c r="Y487" s="35"/>
      <c r="Z487" s="35"/>
      <c r="AA487" s="35"/>
      <c r="AB487" s="35"/>
      <c r="AC487" s="35"/>
      <c r="AD487" s="35"/>
      <c r="AE487" s="35"/>
      <c r="AR487" s="185" t="s">
        <v>227</v>
      </c>
      <c r="AT487" s="185" t="s">
        <v>239</v>
      </c>
      <c r="AU487" s="185" t="s">
        <v>84</v>
      </c>
      <c r="AY487" s="18" t="s">
        <v>170</v>
      </c>
      <c r="BE487" s="186">
        <f>IF(N487="základní",J487,0)</f>
        <v>0</v>
      </c>
      <c r="BF487" s="186">
        <f>IF(N487="snížená",J487,0)</f>
        <v>0</v>
      </c>
      <c r="BG487" s="186">
        <f>IF(N487="zákl. přenesená",J487,0)</f>
        <v>0</v>
      </c>
      <c r="BH487" s="186">
        <f>IF(N487="sníž. přenesená",J487,0)</f>
        <v>0</v>
      </c>
      <c r="BI487" s="186">
        <f>IF(N487="nulová",J487,0)</f>
        <v>0</v>
      </c>
      <c r="BJ487" s="18" t="s">
        <v>82</v>
      </c>
      <c r="BK487" s="186">
        <f>ROUND(I487*H487,2)</f>
        <v>0</v>
      </c>
      <c r="BL487" s="18" t="s">
        <v>177</v>
      </c>
      <c r="BM487" s="185" t="s">
        <v>4951</v>
      </c>
    </row>
    <row r="488" spans="1:65" s="13" customFormat="1" x14ac:dyDescent="0.2">
      <c r="B488" s="192"/>
      <c r="C488" s="193"/>
      <c r="D488" s="187" t="s">
        <v>181</v>
      </c>
      <c r="E488" s="194" t="s">
        <v>19</v>
      </c>
      <c r="F488" s="195" t="s">
        <v>4952</v>
      </c>
      <c r="G488" s="193"/>
      <c r="H488" s="196">
        <v>4</v>
      </c>
      <c r="I488" s="197"/>
      <c r="J488" s="193"/>
      <c r="K488" s="193"/>
      <c r="L488" s="198"/>
      <c r="M488" s="199"/>
      <c r="N488" s="200"/>
      <c r="O488" s="200"/>
      <c r="P488" s="200"/>
      <c r="Q488" s="200"/>
      <c r="R488" s="200"/>
      <c r="S488" s="200"/>
      <c r="T488" s="201"/>
      <c r="AT488" s="202" t="s">
        <v>181</v>
      </c>
      <c r="AU488" s="202" t="s">
        <v>84</v>
      </c>
      <c r="AV488" s="13" t="s">
        <v>84</v>
      </c>
      <c r="AW488" s="13" t="s">
        <v>35</v>
      </c>
      <c r="AX488" s="13" t="s">
        <v>82</v>
      </c>
      <c r="AY488" s="202" t="s">
        <v>170</v>
      </c>
    </row>
    <row r="489" spans="1:65" s="2" customFormat="1" ht="16.5" customHeight="1" x14ac:dyDescent="0.2">
      <c r="A489" s="35"/>
      <c r="B489" s="36"/>
      <c r="C489" s="214" t="s">
        <v>771</v>
      </c>
      <c r="D489" s="214" t="s">
        <v>239</v>
      </c>
      <c r="E489" s="215" t="s">
        <v>4953</v>
      </c>
      <c r="F489" s="216" t="s">
        <v>4954</v>
      </c>
      <c r="G489" s="217" t="s">
        <v>439</v>
      </c>
      <c r="H489" s="218">
        <v>4</v>
      </c>
      <c r="I489" s="219"/>
      <c r="J489" s="220">
        <f>ROUND(I489*H489,2)</f>
        <v>0</v>
      </c>
      <c r="K489" s="216" t="s">
        <v>176</v>
      </c>
      <c r="L489" s="221"/>
      <c r="M489" s="222" t="s">
        <v>19</v>
      </c>
      <c r="N489" s="223" t="s">
        <v>45</v>
      </c>
      <c r="O489" s="65"/>
      <c r="P489" s="183">
        <f>O489*H489</f>
        <v>0</v>
      </c>
      <c r="Q489" s="183">
        <v>5.0999999999999997E-2</v>
      </c>
      <c r="R489" s="183">
        <f>Q489*H489</f>
        <v>0.20399999999999999</v>
      </c>
      <c r="S489" s="183">
        <v>0</v>
      </c>
      <c r="T489" s="184">
        <f>S489*H489</f>
        <v>0</v>
      </c>
      <c r="U489" s="35"/>
      <c r="V489" s="35"/>
      <c r="W489" s="35"/>
      <c r="X489" s="35"/>
      <c r="Y489" s="35"/>
      <c r="Z489" s="35"/>
      <c r="AA489" s="35"/>
      <c r="AB489" s="35"/>
      <c r="AC489" s="35"/>
      <c r="AD489" s="35"/>
      <c r="AE489" s="35"/>
      <c r="AR489" s="185" t="s">
        <v>227</v>
      </c>
      <c r="AT489" s="185" t="s">
        <v>239</v>
      </c>
      <c r="AU489" s="185" t="s">
        <v>84</v>
      </c>
      <c r="AY489" s="18" t="s">
        <v>170</v>
      </c>
      <c r="BE489" s="186">
        <f>IF(N489="základní",J489,0)</f>
        <v>0</v>
      </c>
      <c r="BF489" s="186">
        <f>IF(N489="snížená",J489,0)</f>
        <v>0</v>
      </c>
      <c r="BG489" s="186">
        <f>IF(N489="zákl. přenesená",J489,0)</f>
        <v>0</v>
      </c>
      <c r="BH489" s="186">
        <f>IF(N489="sníž. přenesená",J489,0)</f>
        <v>0</v>
      </c>
      <c r="BI489" s="186">
        <f>IF(N489="nulová",J489,0)</f>
        <v>0</v>
      </c>
      <c r="BJ489" s="18" t="s">
        <v>82</v>
      </c>
      <c r="BK489" s="186">
        <f>ROUND(I489*H489,2)</f>
        <v>0</v>
      </c>
      <c r="BL489" s="18" t="s">
        <v>177</v>
      </c>
      <c r="BM489" s="185" t="s">
        <v>4955</v>
      </c>
    </row>
    <row r="490" spans="1:65" s="13" customFormat="1" x14ac:dyDescent="0.2">
      <c r="B490" s="192"/>
      <c r="C490" s="193"/>
      <c r="D490" s="187" t="s">
        <v>181</v>
      </c>
      <c r="E490" s="194" t="s">
        <v>19</v>
      </c>
      <c r="F490" s="195" t="s">
        <v>4956</v>
      </c>
      <c r="G490" s="193"/>
      <c r="H490" s="196">
        <v>4</v>
      </c>
      <c r="I490" s="197"/>
      <c r="J490" s="193"/>
      <c r="K490" s="193"/>
      <c r="L490" s="198"/>
      <c r="M490" s="199"/>
      <c r="N490" s="200"/>
      <c r="O490" s="200"/>
      <c r="P490" s="200"/>
      <c r="Q490" s="200"/>
      <c r="R490" s="200"/>
      <c r="S490" s="200"/>
      <c r="T490" s="201"/>
      <c r="AT490" s="202" t="s">
        <v>181</v>
      </c>
      <c r="AU490" s="202" t="s">
        <v>84</v>
      </c>
      <c r="AV490" s="13" t="s">
        <v>84</v>
      </c>
      <c r="AW490" s="13" t="s">
        <v>35</v>
      </c>
      <c r="AX490" s="13" t="s">
        <v>82</v>
      </c>
      <c r="AY490" s="202" t="s">
        <v>170</v>
      </c>
    </row>
    <row r="491" spans="1:65" s="2" customFormat="1" ht="16.5" customHeight="1" x14ac:dyDescent="0.2">
      <c r="A491" s="35"/>
      <c r="B491" s="36"/>
      <c r="C491" s="214" t="s">
        <v>776</v>
      </c>
      <c r="D491" s="214" t="s">
        <v>239</v>
      </c>
      <c r="E491" s="215" t="s">
        <v>4957</v>
      </c>
      <c r="F491" s="216" t="s">
        <v>4958</v>
      </c>
      <c r="G491" s="217" t="s">
        <v>439</v>
      </c>
      <c r="H491" s="218">
        <v>5</v>
      </c>
      <c r="I491" s="219"/>
      <c r="J491" s="220">
        <f>ROUND(I491*H491,2)</f>
        <v>0</v>
      </c>
      <c r="K491" s="216" t="s">
        <v>176</v>
      </c>
      <c r="L491" s="221"/>
      <c r="M491" s="222" t="s">
        <v>19</v>
      </c>
      <c r="N491" s="223" t="s">
        <v>45</v>
      </c>
      <c r="O491" s="65"/>
      <c r="P491" s="183">
        <f>O491*H491</f>
        <v>0</v>
      </c>
      <c r="Q491" s="183">
        <v>1.054</v>
      </c>
      <c r="R491" s="183">
        <f>Q491*H491</f>
        <v>5.2700000000000005</v>
      </c>
      <c r="S491" s="183">
        <v>0</v>
      </c>
      <c r="T491" s="184">
        <f>S491*H491</f>
        <v>0</v>
      </c>
      <c r="U491" s="35"/>
      <c r="V491" s="35"/>
      <c r="W491" s="35"/>
      <c r="X491" s="35"/>
      <c r="Y491" s="35"/>
      <c r="Z491" s="35"/>
      <c r="AA491" s="35"/>
      <c r="AB491" s="35"/>
      <c r="AC491" s="35"/>
      <c r="AD491" s="35"/>
      <c r="AE491" s="35"/>
      <c r="AR491" s="185" t="s">
        <v>227</v>
      </c>
      <c r="AT491" s="185" t="s">
        <v>239</v>
      </c>
      <c r="AU491" s="185" t="s">
        <v>84</v>
      </c>
      <c r="AY491" s="18" t="s">
        <v>170</v>
      </c>
      <c r="BE491" s="186">
        <f>IF(N491="základní",J491,0)</f>
        <v>0</v>
      </c>
      <c r="BF491" s="186">
        <f>IF(N491="snížená",J491,0)</f>
        <v>0</v>
      </c>
      <c r="BG491" s="186">
        <f>IF(N491="zákl. přenesená",J491,0)</f>
        <v>0</v>
      </c>
      <c r="BH491" s="186">
        <f>IF(N491="sníž. přenesená",J491,0)</f>
        <v>0</v>
      </c>
      <c r="BI491" s="186">
        <f>IF(N491="nulová",J491,0)</f>
        <v>0</v>
      </c>
      <c r="BJ491" s="18" t="s">
        <v>82</v>
      </c>
      <c r="BK491" s="186">
        <f>ROUND(I491*H491,2)</f>
        <v>0</v>
      </c>
      <c r="BL491" s="18" t="s">
        <v>177</v>
      </c>
      <c r="BM491" s="185" t="s">
        <v>4959</v>
      </c>
    </row>
    <row r="492" spans="1:65" s="13" customFormat="1" x14ac:dyDescent="0.2">
      <c r="B492" s="192"/>
      <c r="C492" s="193"/>
      <c r="D492" s="187" t="s">
        <v>181</v>
      </c>
      <c r="E492" s="194" t="s">
        <v>19</v>
      </c>
      <c r="F492" s="195" t="s">
        <v>4960</v>
      </c>
      <c r="G492" s="193"/>
      <c r="H492" s="196">
        <v>5</v>
      </c>
      <c r="I492" s="197"/>
      <c r="J492" s="193"/>
      <c r="K492" s="193"/>
      <c r="L492" s="198"/>
      <c r="M492" s="199"/>
      <c r="N492" s="200"/>
      <c r="O492" s="200"/>
      <c r="P492" s="200"/>
      <c r="Q492" s="200"/>
      <c r="R492" s="200"/>
      <c r="S492" s="200"/>
      <c r="T492" s="201"/>
      <c r="AT492" s="202" t="s">
        <v>181</v>
      </c>
      <c r="AU492" s="202" t="s">
        <v>84</v>
      </c>
      <c r="AV492" s="13" t="s">
        <v>84</v>
      </c>
      <c r="AW492" s="13" t="s">
        <v>35</v>
      </c>
      <c r="AX492" s="13" t="s">
        <v>82</v>
      </c>
      <c r="AY492" s="202" t="s">
        <v>170</v>
      </c>
    </row>
    <row r="493" spans="1:65" s="2" customFormat="1" ht="16.5" customHeight="1" x14ac:dyDescent="0.2">
      <c r="A493" s="35"/>
      <c r="B493" s="36"/>
      <c r="C493" s="214" t="s">
        <v>784</v>
      </c>
      <c r="D493" s="214" t="s">
        <v>239</v>
      </c>
      <c r="E493" s="215" t="s">
        <v>4961</v>
      </c>
      <c r="F493" s="216" t="s">
        <v>4962</v>
      </c>
      <c r="G493" s="217" t="s">
        <v>439</v>
      </c>
      <c r="H493" s="218">
        <v>7</v>
      </c>
      <c r="I493" s="219"/>
      <c r="J493" s="220">
        <f>ROUND(I493*H493,2)</f>
        <v>0</v>
      </c>
      <c r="K493" s="216" t="s">
        <v>176</v>
      </c>
      <c r="L493" s="221"/>
      <c r="M493" s="222" t="s">
        <v>19</v>
      </c>
      <c r="N493" s="223" t="s">
        <v>45</v>
      </c>
      <c r="O493" s="65"/>
      <c r="P493" s="183">
        <f>O493*H493</f>
        <v>0</v>
      </c>
      <c r="Q493" s="183">
        <v>0.52600000000000002</v>
      </c>
      <c r="R493" s="183">
        <f>Q493*H493</f>
        <v>3.6820000000000004</v>
      </c>
      <c r="S493" s="183">
        <v>0</v>
      </c>
      <c r="T493" s="184">
        <f>S493*H493</f>
        <v>0</v>
      </c>
      <c r="U493" s="35"/>
      <c r="V493" s="35"/>
      <c r="W493" s="35"/>
      <c r="X493" s="35"/>
      <c r="Y493" s="35"/>
      <c r="Z493" s="35"/>
      <c r="AA493" s="35"/>
      <c r="AB493" s="35"/>
      <c r="AC493" s="35"/>
      <c r="AD493" s="35"/>
      <c r="AE493" s="35"/>
      <c r="AR493" s="185" t="s">
        <v>227</v>
      </c>
      <c r="AT493" s="185" t="s">
        <v>239</v>
      </c>
      <c r="AU493" s="185" t="s">
        <v>84</v>
      </c>
      <c r="AY493" s="18" t="s">
        <v>170</v>
      </c>
      <c r="BE493" s="186">
        <f>IF(N493="základní",J493,0)</f>
        <v>0</v>
      </c>
      <c r="BF493" s="186">
        <f>IF(N493="snížená",J493,0)</f>
        <v>0</v>
      </c>
      <c r="BG493" s="186">
        <f>IF(N493="zákl. přenesená",J493,0)</f>
        <v>0</v>
      </c>
      <c r="BH493" s="186">
        <f>IF(N493="sníž. přenesená",J493,0)</f>
        <v>0</v>
      </c>
      <c r="BI493" s="186">
        <f>IF(N493="nulová",J493,0)</f>
        <v>0</v>
      </c>
      <c r="BJ493" s="18" t="s">
        <v>82</v>
      </c>
      <c r="BK493" s="186">
        <f>ROUND(I493*H493,2)</f>
        <v>0</v>
      </c>
      <c r="BL493" s="18" t="s">
        <v>177</v>
      </c>
      <c r="BM493" s="185" t="s">
        <v>4963</v>
      </c>
    </row>
    <row r="494" spans="1:65" s="13" customFormat="1" x14ac:dyDescent="0.2">
      <c r="B494" s="192"/>
      <c r="C494" s="193"/>
      <c r="D494" s="187" t="s">
        <v>181</v>
      </c>
      <c r="E494" s="194" t="s">
        <v>19</v>
      </c>
      <c r="F494" s="195" t="s">
        <v>4964</v>
      </c>
      <c r="G494" s="193"/>
      <c r="H494" s="196">
        <v>7</v>
      </c>
      <c r="I494" s="197"/>
      <c r="J494" s="193"/>
      <c r="K494" s="193"/>
      <c r="L494" s="198"/>
      <c r="M494" s="199"/>
      <c r="N494" s="200"/>
      <c r="O494" s="200"/>
      <c r="P494" s="200"/>
      <c r="Q494" s="200"/>
      <c r="R494" s="200"/>
      <c r="S494" s="200"/>
      <c r="T494" s="201"/>
      <c r="AT494" s="202" t="s">
        <v>181</v>
      </c>
      <c r="AU494" s="202" t="s">
        <v>84</v>
      </c>
      <c r="AV494" s="13" t="s">
        <v>84</v>
      </c>
      <c r="AW494" s="13" t="s">
        <v>35</v>
      </c>
      <c r="AX494" s="13" t="s">
        <v>82</v>
      </c>
      <c r="AY494" s="202" t="s">
        <v>170</v>
      </c>
    </row>
    <row r="495" spans="1:65" s="2" customFormat="1" ht="16.5" customHeight="1" x14ac:dyDescent="0.2">
      <c r="A495" s="35"/>
      <c r="B495" s="36"/>
      <c r="C495" s="214" t="s">
        <v>789</v>
      </c>
      <c r="D495" s="214" t="s">
        <v>239</v>
      </c>
      <c r="E495" s="215" t="s">
        <v>4965</v>
      </c>
      <c r="F495" s="216" t="s">
        <v>4966</v>
      </c>
      <c r="G495" s="217" t="s">
        <v>439</v>
      </c>
      <c r="H495" s="218">
        <v>9</v>
      </c>
      <c r="I495" s="219"/>
      <c r="J495" s="220">
        <f>ROUND(I495*H495,2)</f>
        <v>0</v>
      </c>
      <c r="K495" s="216" t="s">
        <v>176</v>
      </c>
      <c r="L495" s="221"/>
      <c r="M495" s="222" t="s">
        <v>19</v>
      </c>
      <c r="N495" s="223" t="s">
        <v>45</v>
      </c>
      <c r="O495" s="65"/>
      <c r="P495" s="183">
        <f>O495*H495</f>
        <v>0</v>
      </c>
      <c r="Q495" s="183">
        <v>0.26200000000000001</v>
      </c>
      <c r="R495" s="183">
        <f>Q495*H495</f>
        <v>2.3580000000000001</v>
      </c>
      <c r="S495" s="183">
        <v>0</v>
      </c>
      <c r="T495" s="184">
        <f>S495*H495</f>
        <v>0</v>
      </c>
      <c r="U495" s="35"/>
      <c r="V495" s="35"/>
      <c r="W495" s="35"/>
      <c r="X495" s="35"/>
      <c r="Y495" s="35"/>
      <c r="Z495" s="35"/>
      <c r="AA495" s="35"/>
      <c r="AB495" s="35"/>
      <c r="AC495" s="35"/>
      <c r="AD495" s="35"/>
      <c r="AE495" s="35"/>
      <c r="AR495" s="185" t="s">
        <v>227</v>
      </c>
      <c r="AT495" s="185" t="s">
        <v>239</v>
      </c>
      <c r="AU495" s="185" t="s">
        <v>84</v>
      </c>
      <c r="AY495" s="18" t="s">
        <v>170</v>
      </c>
      <c r="BE495" s="186">
        <f>IF(N495="základní",J495,0)</f>
        <v>0</v>
      </c>
      <c r="BF495" s="186">
        <f>IF(N495="snížená",J495,0)</f>
        <v>0</v>
      </c>
      <c r="BG495" s="186">
        <f>IF(N495="zákl. přenesená",J495,0)</f>
        <v>0</v>
      </c>
      <c r="BH495" s="186">
        <f>IF(N495="sníž. přenesená",J495,0)</f>
        <v>0</v>
      </c>
      <c r="BI495" s="186">
        <f>IF(N495="nulová",J495,0)</f>
        <v>0</v>
      </c>
      <c r="BJ495" s="18" t="s">
        <v>82</v>
      </c>
      <c r="BK495" s="186">
        <f>ROUND(I495*H495,2)</f>
        <v>0</v>
      </c>
      <c r="BL495" s="18" t="s">
        <v>177</v>
      </c>
      <c r="BM495" s="185" t="s">
        <v>4967</v>
      </c>
    </row>
    <row r="496" spans="1:65" s="13" customFormat="1" x14ac:dyDescent="0.2">
      <c r="B496" s="192"/>
      <c r="C496" s="193"/>
      <c r="D496" s="187" t="s">
        <v>181</v>
      </c>
      <c r="E496" s="194" t="s">
        <v>19</v>
      </c>
      <c r="F496" s="195" t="s">
        <v>4968</v>
      </c>
      <c r="G496" s="193"/>
      <c r="H496" s="196">
        <v>9</v>
      </c>
      <c r="I496" s="197"/>
      <c r="J496" s="193"/>
      <c r="K496" s="193"/>
      <c r="L496" s="198"/>
      <c r="M496" s="199"/>
      <c r="N496" s="200"/>
      <c r="O496" s="200"/>
      <c r="P496" s="200"/>
      <c r="Q496" s="200"/>
      <c r="R496" s="200"/>
      <c r="S496" s="200"/>
      <c r="T496" s="201"/>
      <c r="AT496" s="202" t="s">
        <v>181</v>
      </c>
      <c r="AU496" s="202" t="s">
        <v>84</v>
      </c>
      <c r="AV496" s="13" t="s">
        <v>84</v>
      </c>
      <c r="AW496" s="13" t="s">
        <v>35</v>
      </c>
      <c r="AX496" s="13" t="s">
        <v>82</v>
      </c>
      <c r="AY496" s="202" t="s">
        <v>170</v>
      </c>
    </row>
    <row r="497" spans="1:65" s="2" customFormat="1" ht="16.5" customHeight="1" x14ac:dyDescent="0.2">
      <c r="A497" s="35"/>
      <c r="B497" s="36"/>
      <c r="C497" s="214" t="s">
        <v>798</v>
      </c>
      <c r="D497" s="214" t="s">
        <v>239</v>
      </c>
      <c r="E497" s="215" t="s">
        <v>4969</v>
      </c>
      <c r="F497" s="216" t="s">
        <v>4970</v>
      </c>
      <c r="G497" s="217" t="s">
        <v>439</v>
      </c>
      <c r="H497" s="218">
        <v>4</v>
      </c>
      <c r="I497" s="219"/>
      <c r="J497" s="220">
        <f>ROUND(I497*H497,2)</f>
        <v>0</v>
      </c>
      <c r="K497" s="216" t="s">
        <v>176</v>
      </c>
      <c r="L497" s="221"/>
      <c r="M497" s="222" t="s">
        <v>19</v>
      </c>
      <c r="N497" s="223" t="s">
        <v>45</v>
      </c>
      <c r="O497" s="65"/>
      <c r="P497" s="183">
        <f>O497*H497</f>
        <v>0</v>
      </c>
      <c r="Q497" s="183">
        <v>6.8000000000000005E-2</v>
      </c>
      <c r="R497" s="183">
        <f>Q497*H497</f>
        <v>0.27200000000000002</v>
      </c>
      <c r="S497" s="183">
        <v>0</v>
      </c>
      <c r="T497" s="184">
        <f>S497*H497</f>
        <v>0</v>
      </c>
      <c r="U497" s="35"/>
      <c r="V497" s="35"/>
      <c r="W497" s="35"/>
      <c r="X497" s="35"/>
      <c r="Y497" s="35"/>
      <c r="Z497" s="35"/>
      <c r="AA497" s="35"/>
      <c r="AB497" s="35"/>
      <c r="AC497" s="35"/>
      <c r="AD497" s="35"/>
      <c r="AE497" s="35"/>
      <c r="AR497" s="185" t="s">
        <v>227</v>
      </c>
      <c r="AT497" s="185" t="s">
        <v>239</v>
      </c>
      <c r="AU497" s="185" t="s">
        <v>84</v>
      </c>
      <c r="AY497" s="18" t="s">
        <v>170</v>
      </c>
      <c r="BE497" s="186">
        <f>IF(N497="základní",J497,0)</f>
        <v>0</v>
      </c>
      <c r="BF497" s="186">
        <f>IF(N497="snížená",J497,0)</f>
        <v>0</v>
      </c>
      <c r="BG497" s="186">
        <f>IF(N497="zákl. přenesená",J497,0)</f>
        <v>0</v>
      </c>
      <c r="BH497" s="186">
        <f>IF(N497="sníž. přenesená",J497,0)</f>
        <v>0</v>
      </c>
      <c r="BI497" s="186">
        <f>IF(N497="nulová",J497,0)</f>
        <v>0</v>
      </c>
      <c r="BJ497" s="18" t="s">
        <v>82</v>
      </c>
      <c r="BK497" s="186">
        <f>ROUND(I497*H497,2)</f>
        <v>0</v>
      </c>
      <c r="BL497" s="18" t="s">
        <v>177</v>
      </c>
      <c r="BM497" s="185" t="s">
        <v>4971</v>
      </c>
    </row>
    <row r="498" spans="1:65" s="13" customFormat="1" x14ac:dyDescent="0.2">
      <c r="B498" s="192"/>
      <c r="C498" s="193"/>
      <c r="D498" s="187" t="s">
        <v>181</v>
      </c>
      <c r="E498" s="194" t="s">
        <v>19</v>
      </c>
      <c r="F498" s="195" t="s">
        <v>4972</v>
      </c>
      <c r="G498" s="193"/>
      <c r="H498" s="196">
        <v>4</v>
      </c>
      <c r="I498" s="197"/>
      <c r="J498" s="193"/>
      <c r="K498" s="193"/>
      <c r="L498" s="198"/>
      <c r="M498" s="199"/>
      <c r="N498" s="200"/>
      <c r="O498" s="200"/>
      <c r="P498" s="200"/>
      <c r="Q498" s="200"/>
      <c r="R498" s="200"/>
      <c r="S498" s="200"/>
      <c r="T498" s="201"/>
      <c r="AT498" s="202" t="s">
        <v>181</v>
      </c>
      <c r="AU498" s="202" t="s">
        <v>84</v>
      </c>
      <c r="AV498" s="13" t="s">
        <v>84</v>
      </c>
      <c r="AW498" s="13" t="s">
        <v>35</v>
      </c>
      <c r="AX498" s="13" t="s">
        <v>82</v>
      </c>
      <c r="AY498" s="202" t="s">
        <v>170</v>
      </c>
    </row>
    <row r="499" spans="1:65" s="2" customFormat="1" ht="16.5" customHeight="1" x14ac:dyDescent="0.2">
      <c r="A499" s="35"/>
      <c r="B499" s="36"/>
      <c r="C499" s="214" t="s">
        <v>804</v>
      </c>
      <c r="D499" s="214" t="s">
        <v>239</v>
      </c>
      <c r="E499" s="215" t="s">
        <v>4973</v>
      </c>
      <c r="F499" s="216" t="s">
        <v>4974</v>
      </c>
      <c r="G499" s="217" t="s">
        <v>439</v>
      </c>
      <c r="H499" s="218">
        <v>2</v>
      </c>
      <c r="I499" s="219"/>
      <c r="J499" s="220">
        <f>ROUND(I499*H499,2)</f>
        <v>0</v>
      </c>
      <c r="K499" s="216" t="s">
        <v>176</v>
      </c>
      <c r="L499" s="221"/>
      <c r="M499" s="222" t="s">
        <v>19</v>
      </c>
      <c r="N499" s="223" t="s">
        <v>45</v>
      </c>
      <c r="O499" s="65"/>
      <c r="P499" s="183">
        <f>O499*H499</f>
        <v>0</v>
      </c>
      <c r="Q499" s="183">
        <v>8.1000000000000003E-2</v>
      </c>
      <c r="R499" s="183">
        <f>Q499*H499</f>
        <v>0.16200000000000001</v>
      </c>
      <c r="S499" s="183">
        <v>0</v>
      </c>
      <c r="T499" s="184">
        <f>S499*H499</f>
        <v>0</v>
      </c>
      <c r="U499" s="35"/>
      <c r="V499" s="35"/>
      <c r="W499" s="35"/>
      <c r="X499" s="35"/>
      <c r="Y499" s="35"/>
      <c r="Z499" s="35"/>
      <c r="AA499" s="35"/>
      <c r="AB499" s="35"/>
      <c r="AC499" s="35"/>
      <c r="AD499" s="35"/>
      <c r="AE499" s="35"/>
      <c r="AR499" s="185" t="s">
        <v>227</v>
      </c>
      <c r="AT499" s="185" t="s">
        <v>239</v>
      </c>
      <c r="AU499" s="185" t="s">
        <v>84</v>
      </c>
      <c r="AY499" s="18" t="s">
        <v>170</v>
      </c>
      <c r="BE499" s="186">
        <f>IF(N499="základní",J499,0)</f>
        <v>0</v>
      </c>
      <c r="BF499" s="186">
        <f>IF(N499="snížená",J499,0)</f>
        <v>0</v>
      </c>
      <c r="BG499" s="186">
        <f>IF(N499="zákl. přenesená",J499,0)</f>
        <v>0</v>
      </c>
      <c r="BH499" s="186">
        <f>IF(N499="sníž. přenesená",J499,0)</f>
        <v>0</v>
      </c>
      <c r="BI499" s="186">
        <f>IF(N499="nulová",J499,0)</f>
        <v>0</v>
      </c>
      <c r="BJ499" s="18" t="s">
        <v>82</v>
      </c>
      <c r="BK499" s="186">
        <f>ROUND(I499*H499,2)</f>
        <v>0</v>
      </c>
      <c r="BL499" s="18" t="s">
        <v>177</v>
      </c>
      <c r="BM499" s="185" t="s">
        <v>4975</v>
      </c>
    </row>
    <row r="500" spans="1:65" s="13" customFormat="1" x14ac:dyDescent="0.2">
      <c r="B500" s="192"/>
      <c r="C500" s="193"/>
      <c r="D500" s="187" t="s">
        <v>181</v>
      </c>
      <c r="E500" s="194" t="s">
        <v>19</v>
      </c>
      <c r="F500" s="195" t="s">
        <v>4976</v>
      </c>
      <c r="G500" s="193"/>
      <c r="H500" s="196">
        <v>2</v>
      </c>
      <c r="I500" s="197"/>
      <c r="J500" s="193"/>
      <c r="K500" s="193"/>
      <c r="L500" s="198"/>
      <c r="M500" s="199"/>
      <c r="N500" s="200"/>
      <c r="O500" s="200"/>
      <c r="P500" s="200"/>
      <c r="Q500" s="200"/>
      <c r="R500" s="200"/>
      <c r="S500" s="200"/>
      <c r="T500" s="201"/>
      <c r="AT500" s="202" t="s">
        <v>181</v>
      </c>
      <c r="AU500" s="202" t="s">
        <v>84</v>
      </c>
      <c r="AV500" s="13" t="s">
        <v>84</v>
      </c>
      <c r="AW500" s="13" t="s">
        <v>35</v>
      </c>
      <c r="AX500" s="13" t="s">
        <v>82</v>
      </c>
      <c r="AY500" s="202" t="s">
        <v>170</v>
      </c>
    </row>
    <row r="501" spans="1:65" s="2" customFormat="1" ht="21.75" customHeight="1" x14ac:dyDescent="0.2">
      <c r="A501" s="35"/>
      <c r="B501" s="36"/>
      <c r="C501" s="174" t="s">
        <v>813</v>
      </c>
      <c r="D501" s="174" t="s">
        <v>172</v>
      </c>
      <c r="E501" s="175" t="s">
        <v>4977</v>
      </c>
      <c r="F501" s="176" t="s">
        <v>4978</v>
      </c>
      <c r="G501" s="177" t="s">
        <v>439</v>
      </c>
      <c r="H501" s="178">
        <v>75</v>
      </c>
      <c r="I501" s="179"/>
      <c r="J501" s="180">
        <f>ROUND(I501*H501,2)</f>
        <v>0</v>
      </c>
      <c r="K501" s="176" t="s">
        <v>176</v>
      </c>
      <c r="L501" s="40"/>
      <c r="M501" s="181" t="s">
        <v>19</v>
      </c>
      <c r="N501" s="182" t="s">
        <v>45</v>
      </c>
      <c r="O501" s="65"/>
      <c r="P501" s="183">
        <f>O501*H501</f>
        <v>0</v>
      </c>
      <c r="Q501" s="183">
        <v>1.3600000000000001E-3</v>
      </c>
      <c r="R501" s="183">
        <f>Q501*H501</f>
        <v>0.10200000000000001</v>
      </c>
      <c r="S501" s="183">
        <v>0</v>
      </c>
      <c r="T501" s="184">
        <f>S501*H501</f>
        <v>0</v>
      </c>
      <c r="U501" s="35"/>
      <c r="V501" s="35"/>
      <c r="W501" s="35"/>
      <c r="X501" s="35"/>
      <c r="Y501" s="35"/>
      <c r="Z501" s="35"/>
      <c r="AA501" s="35"/>
      <c r="AB501" s="35"/>
      <c r="AC501" s="35"/>
      <c r="AD501" s="35"/>
      <c r="AE501" s="35"/>
      <c r="AR501" s="185" t="s">
        <v>177</v>
      </c>
      <c r="AT501" s="185" t="s">
        <v>172</v>
      </c>
      <c r="AU501" s="185" t="s">
        <v>84</v>
      </c>
      <c r="AY501" s="18" t="s">
        <v>170</v>
      </c>
      <c r="BE501" s="186">
        <f>IF(N501="základní",J501,0)</f>
        <v>0</v>
      </c>
      <c r="BF501" s="186">
        <f>IF(N501="snížená",J501,0)</f>
        <v>0</v>
      </c>
      <c r="BG501" s="186">
        <f>IF(N501="zákl. přenesená",J501,0)</f>
        <v>0</v>
      </c>
      <c r="BH501" s="186">
        <f>IF(N501="sníž. přenesená",J501,0)</f>
        <v>0</v>
      </c>
      <c r="BI501" s="186">
        <f>IF(N501="nulová",J501,0)</f>
        <v>0</v>
      </c>
      <c r="BJ501" s="18" t="s">
        <v>82</v>
      </c>
      <c r="BK501" s="186">
        <f>ROUND(I501*H501,2)</f>
        <v>0</v>
      </c>
      <c r="BL501" s="18" t="s">
        <v>177</v>
      </c>
      <c r="BM501" s="185" t="s">
        <v>4979</v>
      </c>
    </row>
    <row r="502" spans="1:65" s="2" customFormat="1" ht="29.25" x14ac:dyDescent="0.2">
      <c r="A502" s="35"/>
      <c r="B502" s="36"/>
      <c r="C502" s="37"/>
      <c r="D502" s="187" t="s">
        <v>179</v>
      </c>
      <c r="E502" s="37"/>
      <c r="F502" s="188" t="s">
        <v>4980</v>
      </c>
      <c r="G502" s="37"/>
      <c r="H502" s="37"/>
      <c r="I502" s="189"/>
      <c r="J502" s="37"/>
      <c r="K502" s="37"/>
      <c r="L502" s="40"/>
      <c r="M502" s="190"/>
      <c r="N502" s="191"/>
      <c r="O502" s="65"/>
      <c r="P502" s="65"/>
      <c r="Q502" s="65"/>
      <c r="R502" s="65"/>
      <c r="S502" s="65"/>
      <c r="T502" s="66"/>
      <c r="U502" s="35"/>
      <c r="V502" s="35"/>
      <c r="W502" s="35"/>
      <c r="X502" s="35"/>
      <c r="Y502" s="35"/>
      <c r="Z502" s="35"/>
      <c r="AA502" s="35"/>
      <c r="AB502" s="35"/>
      <c r="AC502" s="35"/>
      <c r="AD502" s="35"/>
      <c r="AE502" s="35"/>
      <c r="AT502" s="18" t="s">
        <v>179</v>
      </c>
      <c r="AU502" s="18" t="s">
        <v>84</v>
      </c>
    </row>
    <row r="503" spans="1:65" s="13" customFormat="1" x14ac:dyDescent="0.2">
      <c r="B503" s="192"/>
      <c r="C503" s="193"/>
      <c r="D503" s="187" t="s">
        <v>181</v>
      </c>
      <c r="E503" s="194" t="s">
        <v>19</v>
      </c>
      <c r="F503" s="195" t="s">
        <v>4981</v>
      </c>
      <c r="G503" s="193"/>
      <c r="H503" s="196">
        <v>75</v>
      </c>
      <c r="I503" s="197"/>
      <c r="J503" s="193"/>
      <c r="K503" s="193"/>
      <c r="L503" s="198"/>
      <c r="M503" s="199"/>
      <c r="N503" s="200"/>
      <c r="O503" s="200"/>
      <c r="P503" s="200"/>
      <c r="Q503" s="200"/>
      <c r="R503" s="200"/>
      <c r="S503" s="200"/>
      <c r="T503" s="201"/>
      <c r="AT503" s="202" t="s">
        <v>181</v>
      </c>
      <c r="AU503" s="202" t="s">
        <v>84</v>
      </c>
      <c r="AV503" s="13" t="s">
        <v>84</v>
      </c>
      <c r="AW503" s="13" t="s">
        <v>35</v>
      </c>
      <c r="AX503" s="13" t="s">
        <v>82</v>
      </c>
      <c r="AY503" s="202" t="s">
        <v>170</v>
      </c>
    </row>
    <row r="504" spans="1:65" s="2" customFormat="1" ht="24" x14ac:dyDescent="0.2">
      <c r="A504" s="35"/>
      <c r="B504" s="36"/>
      <c r="C504" s="174" t="s">
        <v>818</v>
      </c>
      <c r="D504" s="174" t="s">
        <v>172</v>
      </c>
      <c r="E504" s="175" t="s">
        <v>4982</v>
      </c>
      <c r="F504" s="176" t="s">
        <v>4983</v>
      </c>
      <c r="G504" s="177" t="s">
        <v>272</v>
      </c>
      <c r="H504" s="178">
        <v>24.56</v>
      </c>
      <c r="I504" s="179"/>
      <c r="J504" s="180">
        <f>ROUND(I504*H504,2)</f>
        <v>0</v>
      </c>
      <c r="K504" s="176" t="s">
        <v>176</v>
      </c>
      <c r="L504" s="40"/>
      <c r="M504" s="181" t="s">
        <v>19</v>
      </c>
      <c r="N504" s="182" t="s">
        <v>45</v>
      </c>
      <c r="O504" s="65"/>
      <c r="P504" s="183">
        <f>O504*H504</f>
        <v>0</v>
      </c>
      <c r="Q504" s="183">
        <v>0.11934</v>
      </c>
      <c r="R504" s="183">
        <f>Q504*H504</f>
        <v>2.9309903999999998</v>
      </c>
      <c r="S504" s="183">
        <v>0</v>
      </c>
      <c r="T504" s="184">
        <f>S504*H504</f>
        <v>0</v>
      </c>
      <c r="U504" s="35"/>
      <c r="V504" s="35"/>
      <c r="W504" s="35"/>
      <c r="X504" s="35"/>
      <c r="Y504" s="35"/>
      <c r="Z504" s="35"/>
      <c r="AA504" s="35"/>
      <c r="AB504" s="35"/>
      <c r="AC504" s="35"/>
      <c r="AD504" s="35"/>
      <c r="AE504" s="35"/>
      <c r="AR504" s="185" t="s">
        <v>177</v>
      </c>
      <c r="AT504" s="185" t="s">
        <v>172</v>
      </c>
      <c r="AU504" s="185" t="s">
        <v>84</v>
      </c>
      <c r="AY504" s="18" t="s">
        <v>170</v>
      </c>
      <c r="BE504" s="186">
        <f>IF(N504="základní",J504,0)</f>
        <v>0</v>
      </c>
      <c r="BF504" s="186">
        <f>IF(N504="snížená",J504,0)</f>
        <v>0</v>
      </c>
      <c r="BG504" s="186">
        <f>IF(N504="zákl. přenesená",J504,0)</f>
        <v>0</v>
      </c>
      <c r="BH504" s="186">
        <f>IF(N504="sníž. přenesená",J504,0)</f>
        <v>0</v>
      </c>
      <c r="BI504" s="186">
        <f>IF(N504="nulová",J504,0)</f>
        <v>0</v>
      </c>
      <c r="BJ504" s="18" t="s">
        <v>82</v>
      </c>
      <c r="BK504" s="186">
        <f>ROUND(I504*H504,2)</f>
        <v>0</v>
      </c>
      <c r="BL504" s="18" t="s">
        <v>177</v>
      </c>
      <c r="BM504" s="185" t="s">
        <v>4984</v>
      </c>
    </row>
    <row r="505" spans="1:65" s="2" customFormat="1" ht="97.5" x14ac:dyDescent="0.2">
      <c r="A505" s="35"/>
      <c r="B505" s="36"/>
      <c r="C505" s="37"/>
      <c r="D505" s="187" t="s">
        <v>179</v>
      </c>
      <c r="E505" s="37"/>
      <c r="F505" s="188" t="s">
        <v>4985</v>
      </c>
      <c r="G505" s="37"/>
      <c r="H505" s="37"/>
      <c r="I505" s="189"/>
      <c r="J505" s="37"/>
      <c r="K505" s="37"/>
      <c r="L505" s="40"/>
      <c r="M505" s="190"/>
      <c r="N505" s="191"/>
      <c r="O505" s="65"/>
      <c r="P505" s="65"/>
      <c r="Q505" s="65"/>
      <c r="R505" s="65"/>
      <c r="S505" s="65"/>
      <c r="T505" s="66"/>
      <c r="U505" s="35"/>
      <c r="V505" s="35"/>
      <c r="W505" s="35"/>
      <c r="X505" s="35"/>
      <c r="Y505" s="35"/>
      <c r="Z505" s="35"/>
      <c r="AA505" s="35"/>
      <c r="AB505" s="35"/>
      <c r="AC505" s="35"/>
      <c r="AD505" s="35"/>
      <c r="AE505" s="35"/>
      <c r="AT505" s="18" t="s">
        <v>179</v>
      </c>
      <c r="AU505" s="18" t="s">
        <v>84</v>
      </c>
    </row>
    <row r="506" spans="1:65" s="13" customFormat="1" x14ac:dyDescent="0.2">
      <c r="B506" s="192"/>
      <c r="C506" s="193"/>
      <c r="D506" s="187" t="s">
        <v>181</v>
      </c>
      <c r="E506" s="194" t="s">
        <v>19</v>
      </c>
      <c r="F506" s="195" t="s">
        <v>4986</v>
      </c>
      <c r="G506" s="193"/>
      <c r="H506" s="196">
        <v>24.56</v>
      </c>
      <c r="I506" s="197"/>
      <c r="J506" s="193"/>
      <c r="K506" s="193"/>
      <c r="L506" s="198"/>
      <c r="M506" s="199"/>
      <c r="N506" s="200"/>
      <c r="O506" s="200"/>
      <c r="P506" s="200"/>
      <c r="Q506" s="200"/>
      <c r="R506" s="200"/>
      <c r="S506" s="200"/>
      <c r="T506" s="201"/>
      <c r="AT506" s="202" t="s">
        <v>181</v>
      </c>
      <c r="AU506" s="202" t="s">
        <v>84</v>
      </c>
      <c r="AV506" s="13" t="s">
        <v>84</v>
      </c>
      <c r="AW506" s="13" t="s">
        <v>35</v>
      </c>
      <c r="AX506" s="13" t="s">
        <v>82</v>
      </c>
      <c r="AY506" s="202" t="s">
        <v>170</v>
      </c>
    </row>
    <row r="507" spans="1:65" s="2" customFormat="1" ht="16.5" customHeight="1" x14ac:dyDescent="0.2">
      <c r="A507" s="35"/>
      <c r="B507" s="36"/>
      <c r="C507" s="214" t="s">
        <v>828</v>
      </c>
      <c r="D507" s="214" t="s">
        <v>239</v>
      </c>
      <c r="E507" s="215" t="s">
        <v>4987</v>
      </c>
      <c r="F507" s="216" t="s">
        <v>4988</v>
      </c>
      <c r="G507" s="217" t="s">
        <v>272</v>
      </c>
      <c r="H507" s="218">
        <v>25.050999999999998</v>
      </c>
      <c r="I507" s="219"/>
      <c r="J507" s="220">
        <f>ROUND(I507*H507,2)</f>
        <v>0</v>
      </c>
      <c r="K507" s="216" t="s">
        <v>176</v>
      </c>
      <c r="L507" s="221"/>
      <c r="M507" s="222" t="s">
        <v>19</v>
      </c>
      <c r="N507" s="223" t="s">
        <v>45</v>
      </c>
      <c r="O507" s="65"/>
      <c r="P507" s="183">
        <f>O507*H507</f>
        <v>0</v>
      </c>
      <c r="Q507" s="183">
        <v>2.8000000000000001E-2</v>
      </c>
      <c r="R507" s="183">
        <f>Q507*H507</f>
        <v>0.70142799999999994</v>
      </c>
      <c r="S507" s="183">
        <v>0</v>
      </c>
      <c r="T507" s="184">
        <f>S507*H507</f>
        <v>0</v>
      </c>
      <c r="U507" s="35"/>
      <c r="V507" s="35"/>
      <c r="W507" s="35"/>
      <c r="X507" s="35"/>
      <c r="Y507" s="35"/>
      <c r="Z507" s="35"/>
      <c r="AA507" s="35"/>
      <c r="AB507" s="35"/>
      <c r="AC507" s="35"/>
      <c r="AD507" s="35"/>
      <c r="AE507" s="35"/>
      <c r="AR507" s="185" t="s">
        <v>227</v>
      </c>
      <c r="AT507" s="185" t="s">
        <v>239</v>
      </c>
      <c r="AU507" s="185" t="s">
        <v>84</v>
      </c>
      <c r="AY507" s="18" t="s">
        <v>170</v>
      </c>
      <c r="BE507" s="186">
        <f>IF(N507="základní",J507,0)</f>
        <v>0</v>
      </c>
      <c r="BF507" s="186">
        <f>IF(N507="snížená",J507,0)</f>
        <v>0</v>
      </c>
      <c r="BG507" s="186">
        <f>IF(N507="zákl. přenesená",J507,0)</f>
        <v>0</v>
      </c>
      <c r="BH507" s="186">
        <f>IF(N507="sníž. přenesená",J507,0)</f>
        <v>0</v>
      </c>
      <c r="BI507" s="186">
        <f>IF(N507="nulová",J507,0)</f>
        <v>0</v>
      </c>
      <c r="BJ507" s="18" t="s">
        <v>82</v>
      </c>
      <c r="BK507" s="186">
        <f>ROUND(I507*H507,2)</f>
        <v>0</v>
      </c>
      <c r="BL507" s="18" t="s">
        <v>177</v>
      </c>
      <c r="BM507" s="185" t="s">
        <v>4989</v>
      </c>
    </row>
    <row r="508" spans="1:65" s="13" customFormat="1" x14ac:dyDescent="0.2">
      <c r="B508" s="192"/>
      <c r="C508" s="193"/>
      <c r="D508" s="187" t="s">
        <v>181</v>
      </c>
      <c r="E508" s="193"/>
      <c r="F508" s="195" t="s">
        <v>4990</v>
      </c>
      <c r="G508" s="193"/>
      <c r="H508" s="196">
        <v>25.050999999999998</v>
      </c>
      <c r="I508" s="197"/>
      <c r="J508" s="193"/>
      <c r="K508" s="193"/>
      <c r="L508" s="198"/>
      <c r="M508" s="199"/>
      <c r="N508" s="200"/>
      <c r="O508" s="200"/>
      <c r="P508" s="200"/>
      <c r="Q508" s="200"/>
      <c r="R508" s="200"/>
      <c r="S508" s="200"/>
      <c r="T508" s="201"/>
      <c r="AT508" s="202" t="s">
        <v>181</v>
      </c>
      <c r="AU508" s="202" t="s">
        <v>84</v>
      </c>
      <c r="AV508" s="13" t="s">
        <v>84</v>
      </c>
      <c r="AW508" s="13" t="s">
        <v>4</v>
      </c>
      <c r="AX508" s="13" t="s">
        <v>82</v>
      </c>
      <c r="AY508" s="202" t="s">
        <v>170</v>
      </c>
    </row>
    <row r="509" spans="1:65" s="2" customFormat="1" ht="24" x14ac:dyDescent="0.2">
      <c r="A509" s="35"/>
      <c r="B509" s="36"/>
      <c r="C509" s="174" t="s">
        <v>837</v>
      </c>
      <c r="D509" s="174" t="s">
        <v>172</v>
      </c>
      <c r="E509" s="175" t="s">
        <v>4991</v>
      </c>
      <c r="F509" s="176" t="s">
        <v>4992</v>
      </c>
      <c r="G509" s="177" t="s">
        <v>175</v>
      </c>
      <c r="H509" s="178">
        <v>0.05</v>
      </c>
      <c r="I509" s="179"/>
      <c r="J509" s="180">
        <f>ROUND(I509*H509,2)</f>
        <v>0</v>
      </c>
      <c r="K509" s="176" t="s">
        <v>176</v>
      </c>
      <c r="L509" s="40"/>
      <c r="M509" s="181" t="s">
        <v>19</v>
      </c>
      <c r="N509" s="182" t="s">
        <v>45</v>
      </c>
      <c r="O509" s="65"/>
      <c r="P509" s="183">
        <f>O509*H509</f>
        <v>0</v>
      </c>
      <c r="Q509" s="183">
        <v>2.5791300000000001</v>
      </c>
      <c r="R509" s="183">
        <f>Q509*H509</f>
        <v>0.1289565</v>
      </c>
      <c r="S509" s="183">
        <v>0</v>
      </c>
      <c r="T509" s="184">
        <f>S509*H509</f>
        <v>0</v>
      </c>
      <c r="U509" s="35"/>
      <c r="V509" s="35"/>
      <c r="W509" s="35"/>
      <c r="X509" s="35"/>
      <c r="Y509" s="35"/>
      <c r="Z509" s="35"/>
      <c r="AA509" s="35"/>
      <c r="AB509" s="35"/>
      <c r="AC509" s="35"/>
      <c r="AD509" s="35"/>
      <c r="AE509" s="35"/>
      <c r="AR509" s="185" t="s">
        <v>177</v>
      </c>
      <c r="AT509" s="185" t="s">
        <v>172</v>
      </c>
      <c r="AU509" s="185" t="s">
        <v>84</v>
      </c>
      <c r="AY509" s="18" t="s">
        <v>170</v>
      </c>
      <c r="BE509" s="186">
        <f>IF(N509="základní",J509,0)</f>
        <v>0</v>
      </c>
      <c r="BF509" s="186">
        <f>IF(N509="snížená",J509,0)</f>
        <v>0</v>
      </c>
      <c r="BG509" s="186">
        <f>IF(N509="zákl. přenesená",J509,0)</f>
        <v>0</v>
      </c>
      <c r="BH509" s="186">
        <f>IF(N509="sníž. přenesená",J509,0)</f>
        <v>0</v>
      </c>
      <c r="BI509" s="186">
        <f>IF(N509="nulová",J509,0)</f>
        <v>0</v>
      </c>
      <c r="BJ509" s="18" t="s">
        <v>82</v>
      </c>
      <c r="BK509" s="186">
        <f>ROUND(I509*H509,2)</f>
        <v>0</v>
      </c>
      <c r="BL509" s="18" t="s">
        <v>177</v>
      </c>
      <c r="BM509" s="185" t="s">
        <v>4993</v>
      </c>
    </row>
    <row r="510" spans="1:65" s="2" customFormat="1" ht="48.75" x14ac:dyDescent="0.2">
      <c r="A510" s="35"/>
      <c r="B510" s="36"/>
      <c r="C510" s="37"/>
      <c r="D510" s="187" t="s">
        <v>179</v>
      </c>
      <c r="E510" s="37"/>
      <c r="F510" s="188" t="s">
        <v>4994</v>
      </c>
      <c r="G510" s="37"/>
      <c r="H510" s="37"/>
      <c r="I510" s="189"/>
      <c r="J510" s="37"/>
      <c r="K510" s="37"/>
      <c r="L510" s="40"/>
      <c r="M510" s="190"/>
      <c r="N510" s="191"/>
      <c r="O510" s="65"/>
      <c r="P510" s="65"/>
      <c r="Q510" s="65"/>
      <c r="R510" s="65"/>
      <c r="S510" s="65"/>
      <c r="T510" s="66"/>
      <c r="U510" s="35"/>
      <c r="V510" s="35"/>
      <c r="W510" s="35"/>
      <c r="X510" s="35"/>
      <c r="Y510" s="35"/>
      <c r="Z510" s="35"/>
      <c r="AA510" s="35"/>
      <c r="AB510" s="35"/>
      <c r="AC510" s="35"/>
      <c r="AD510" s="35"/>
      <c r="AE510" s="35"/>
      <c r="AT510" s="18" t="s">
        <v>179</v>
      </c>
      <c r="AU510" s="18" t="s">
        <v>84</v>
      </c>
    </row>
    <row r="511" spans="1:65" s="13" customFormat="1" x14ac:dyDescent="0.2">
      <c r="B511" s="192"/>
      <c r="C511" s="193"/>
      <c r="D511" s="187" t="s">
        <v>181</v>
      </c>
      <c r="E511" s="194" t="s">
        <v>19</v>
      </c>
      <c r="F511" s="195" t="s">
        <v>4995</v>
      </c>
      <c r="G511" s="193"/>
      <c r="H511" s="196">
        <v>0.05</v>
      </c>
      <c r="I511" s="197"/>
      <c r="J511" s="193"/>
      <c r="K511" s="193"/>
      <c r="L511" s="198"/>
      <c r="M511" s="199"/>
      <c r="N511" s="200"/>
      <c r="O511" s="200"/>
      <c r="P511" s="200"/>
      <c r="Q511" s="200"/>
      <c r="R511" s="200"/>
      <c r="S511" s="200"/>
      <c r="T511" s="201"/>
      <c r="AT511" s="202" t="s">
        <v>181</v>
      </c>
      <c r="AU511" s="202" t="s">
        <v>84</v>
      </c>
      <c r="AV511" s="13" t="s">
        <v>84</v>
      </c>
      <c r="AW511" s="13" t="s">
        <v>35</v>
      </c>
      <c r="AX511" s="13" t="s">
        <v>82</v>
      </c>
      <c r="AY511" s="202" t="s">
        <v>170</v>
      </c>
    </row>
    <row r="512" spans="1:65" s="2" customFormat="1" ht="16.5" customHeight="1" x14ac:dyDescent="0.2">
      <c r="A512" s="35"/>
      <c r="B512" s="36"/>
      <c r="C512" s="174" t="s">
        <v>842</v>
      </c>
      <c r="D512" s="174" t="s">
        <v>172</v>
      </c>
      <c r="E512" s="175" t="s">
        <v>4996</v>
      </c>
      <c r="F512" s="176" t="s">
        <v>4997</v>
      </c>
      <c r="G512" s="177" t="s">
        <v>272</v>
      </c>
      <c r="H512" s="178">
        <v>71.8</v>
      </c>
      <c r="I512" s="179"/>
      <c r="J512" s="180">
        <f>ROUND(I512*H512,2)</f>
        <v>0</v>
      </c>
      <c r="K512" s="176" t="s">
        <v>176</v>
      </c>
      <c r="L512" s="40"/>
      <c r="M512" s="181" t="s">
        <v>19</v>
      </c>
      <c r="N512" s="182" t="s">
        <v>45</v>
      </c>
      <c r="O512" s="65"/>
      <c r="P512" s="183">
        <f>O512*H512</f>
        <v>0</v>
      </c>
      <c r="Q512" s="183">
        <v>8.8500000000000002E-3</v>
      </c>
      <c r="R512" s="183">
        <f>Q512*H512</f>
        <v>0.63542999999999994</v>
      </c>
      <c r="S512" s="183">
        <v>0</v>
      </c>
      <c r="T512" s="184">
        <f>S512*H512</f>
        <v>0</v>
      </c>
      <c r="U512" s="35"/>
      <c r="V512" s="35"/>
      <c r="W512" s="35"/>
      <c r="X512" s="35"/>
      <c r="Y512" s="35"/>
      <c r="Z512" s="35"/>
      <c r="AA512" s="35"/>
      <c r="AB512" s="35"/>
      <c r="AC512" s="35"/>
      <c r="AD512" s="35"/>
      <c r="AE512" s="35"/>
      <c r="AR512" s="185" t="s">
        <v>177</v>
      </c>
      <c r="AT512" s="185" t="s">
        <v>172</v>
      </c>
      <c r="AU512" s="185" t="s">
        <v>84</v>
      </c>
      <c r="AY512" s="18" t="s">
        <v>170</v>
      </c>
      <c r="BE512" s="186">
        <f>IF(N512="základní",J512,0)</f>
        <v>0</v>
      </c>
      <c r="BF512" s="186">
        <f>IF(N512="snížená",J512,0)</f>
        <v>0</v>
      </c>
      <c r="BG512" s="186">
        <f>IF(N512="zákl. přenesená",J512,0)</f>
        <v>0</v>
      </c>
      <c r="BH512" s="186">
        <f>IF(N512="sníž. přenesená",J512,0)</f>
        <v>0</v>
      </c>
      <c r="BI512" s="186">
        <f>IF(N512="nulová",J512,0)</f>
        <v>0</v>
      </c>
      <c r="BJ512" s="18" t="s">
        <v>82</v>
      </c>
      <c r="BK512" s="186">
        <f>ROUND(I512*H512,2)</f>
        <v>0</v>
      </c>
      <c r="BL512" s="18" t="s">
        <v>177</v>
      </c>
      <c r="BM512" s="185" t="s">
        <v>4998</v>
      </c>
    </row>
    <row r="513" spans="1:65" s="2" customFormat="1" ht="29.25" x14ac:dyDescent="0.2">
      <c r="A513" s="35"/>
      <c r="B513" s="36"/>
      <c r="C513" s="37"/>
      <c r="D513" s="187" t="s">
        <v>179</v>
      </c>
      <c r="E513" s="37"/>
      <c r="F513" s="188" t="s">
        <v>4999</v>
      </c>
      <c r="G513" s="37"/>
      <c r="H513" s="37"/>
      <c r="I513" s="189"/>
      <c r="J513" s="37"/>
      <c r="K513" s="37"/>
      <c r="L513" s="40"/>
      <c r="M513" s="190"/>
      <c r="N513" s="191"/>
      <c r="O513" s="65"/>
      <c r="P513" s="65"/>
      <c r="Q513" s="65"/>
      <c r="R513" s="65"/>
      <c r="S513" s="65"/>
      <c r="T513" s="66"/>
      <c r="U513" s="35"/>
      <c r="V513" s="35"/>
      <c r="W513" s="35"/>
      <c r="X513" s="35"/>
      <c r="Y513" s="35"/>
      <c r="Z513" s="35"/>
      <c r="AA513" s="35"/>
      <c r="AB513" s="35"/>
      <c r="AC513" s="35"/>
      <c r="AD513" s="35"/>
      <c r="AE513" s="35"/>
      <c r="AT513" s="18" t="s">
        <v>179</v>
      </c>
      <c r="AU513" s="18" t="s">
        <v>84</v>
      </c>
    </row>
    <row r="514" spans="1:65" s="13" customFormat="1" x14ac:dyDescent="0.2">
      <c r="B514" s="192"/>
      <c r="C514" s="193"/>
      <c r="D514" s="187" t="s">
        <v>181</v>
      </c>
      <c r="E514" s="194" t="s">
        <v>19</v>
      </c>
      <c r="F514" s="195" t="s">
        <v>5000</v>
      </c>
      <c r="G514" s="193"/>
      <c r="H514" s="196">
        <v>71.8</v>
      </c>
      <c r="I514" s="197"/>
      <c r="J514" s="193"/>
      <c r="K514" s="193"/>
      <c r="L514" s="198"/>
      <c r="M514" s="199"/>
      <c r="N514" s="200"/>
      <c r="O514" s="200"/>
      <c r="P514" s="200"/>
      <c r="Q514" s="200"/>
      <c r="R514" s="200"/>
      <c r="S514" s="200"/>
      <c r="T514" s="201"/>
      <c r="AT514" s="202" t="s">
        <v>181</v>
      </c>
      <c r="AU514" s="202" t="s">
        <v>84</v>
      </c>
      <c r="AV514" s="13" t="s">
        <v>84</v>
      </c>
      <c r="AW514" s="13" t="s">
        <v>35</v>
      </c>
      <c r="AX514" s="13" t="s">
        <v>82</v>
      </c>
      <c r="AY514" s="202" t="s">
        <v>170</v>
      </c>
    </row>
    <row r="515" spans="1:65" s="2" customFormat="1" ht="16.5" customHeight="1" x14ac:dyDescent="0.2">
      <c r="A515" s="35"/>
      <c r="B515" s="36"/>
      <c r="C515" s="214" t="s">
        <v>850</v>
      </c>
      <c r="D515" s="214" t="s">
        <v>239</v>
      </c>
      <c r="E515" s="215" t="s">
        <v>5001</v>
      </c>
      <c r="F515" s="216" t="s">
        <v>5002</v>
      </c>
      <c r="G515" s="217" t="s">
        <v>242</v>
      </c>
      <c r="H515" s="218">
        <v>0.33800000000000002</v>
      </c>
      <c r="I515" s="219"/>
      <c r="J515" s="220">
        <f>ROUND(I515*H515,2)</f>
        <v>0</v>
      </c>
      <c r="K515" s="216" t="s">
        <v>176</v>
      </c>
      <c r="L515" s="221"/>
      <c r="M515" s="222" t="s">
        <v>19</v>
      </c>
      <c r="N515" s="223" t="s">
        <v>45</v>
      </c>
      <c r="O515" s="65"/>
      <c r="P515" s="183">
        <f>O515*H515</f>
        <v>0</v>
      </c>
      <c r="Q515" s="183">
        <v>1</v>
      </c>
      <c r="R515" s="183">
        <f>Q515*H515</f>
        <v>0.33800000000000002</v>
      </c>
      <c r="S515" s="183">
        <v>0</v>
      </c>
      <c r="T515" s="184">
        <f>S515*H515</f>
        <v>0</v>
      </c>
      <c r="U515" s="35"/>
      <c r="V515" s="35"/>
      <c r="W515" s="35"/>
      <c r="X515" s="35"/>
      <c r="Y515" s="35"/>
      <c r="Z515" s="35"/>
      <c r="AA515" s="35"/>
      <c r="AB515" s="35"/>
      <c r="AC515" s="35"/>
      <c r="AD515" s="35"/>
      <c r="AE515" s="35"/>
      <c r="AR515" s="185" t="s">
        <v>227</v>
      </c>
      <c r="AT515" s="185" t="s">
        <v>239</v>
      </c>
      <c r="AU515" s="185" t="s">
        <v>84</v>
      </c>
      <c r="AY515" s="18" t="s">
        <v>170</v>
      </c>
      <c r="BE515" s="186">
        <f>IF(N515="základní",J515,0)</f>
        <v>0</v>
      </c>
      <c r="BF515" s="186">
        <f>IF(N515="snížená",J515,0)</f>
        <v>0</v>
      </c>
      <c r="BG515" s="186">
        <f>IF(N515="zákl. přenesená",J515,0)</f>
        <v>0</v>
      </c>
      <c r="BH515" s="186">
        <f>IF(N515="sníž. přenesená",J515,0)</f>
        <v>0</v>
      </c>
      <c r="BI515" s="186">
        <f>IF(N515="nulová",J515,0)</f>
        <v>0</v>
      </c>
      <c r="BJ515" s="18" t="s">
        <v>82</v>
      </c>
      <c r="BK515" s="186">
        <f>ROUND(I515*H515,2)</f>
        <v>0</v>
      </c>
      <c r="BL515" s="18" t="s">
        <v>177</v>
      </c>
      <c r="BM515" s="185" t="s">
        <v>5003</v>
      </c>
    </row>
    <row r="516" spans="1:65" s="13" customFormat="1" x14ac:dyDescent="0.2">
      <c r="B516" s="192"/>
      <c r="C516" s="193"/>
      <c r="D516" s="187" t="s">
        <v>181</v>
      </c>
      <c r="E516" s="194" t="s">
        <v>19</v>
      </c>
      <c r="F516" s="195" t="s">
        <v>5004</v>
      </c>
      <c r="G516" s="193"/>
      <c r="H516" s="196">
        <v>0.33800000000000002</v>
      </c>
      <c r="I516" s="197"/>
      <c r="J516" s="193"/>
      <c r="K516" s="193"/>
      <c r="L516" s="198"/>
      <c r="M516" s="199"/>
      <c r="N516" s="200"/>
      <c r="O516" s="200"/>
      <c r="P516" s="200"/>
      <c r="Q516" s="200"/>
      <c r="R516" s="200"/>
      <c r="S516" s="200"/>
      <c r="T516" s="201"/>
      <c r="AT516" s="202" t="s">
        <v>181</v>
      </c>
      <c r="AU516" s="202" t="s">
        <v>84</v>
      </c>
      <c r="AV516" s="13" t="s">
        <v>84</v>
      </c>
      <c r="AW516" s="13" t="s">
        <v>35</v>
      </c>
      <c r="AX516" s="13" t="s">
        <v>82</v>
      </c>
      <c r="AY516" s="202" t="s">
        <v>170</v>
      </c>
    </row>
    <row r="517" spans="1:65" s="2" customFormat="1" ht="21.75" customHeight="1" x14ac:dyDescent="0.2">
      <c r="A517" s="35"/>
      <c r="B517" s="36"/>
      <c r="C517" s="174" t="s">
        <v>855</v>
      </c>
      <c r="D517" s="174" t="s">
        <v>172</v>
      </c>
      <c r="E517" s="175" t="s">
        <v>5005</v>
      </c>
      <c r="F517" s="176" t="s">
        <v>5006</v>
      </c>
      <c r="G517" s="177" t="s">
        <v>439</v>
      </c>
      <c r="H517" s="178">
        <v>4</v>
      </c>
      <c r="I517" s="179"/>
      <c r="J517" s="180">
        <f>ROUND(I517*H517,2)</f>
        <v>0</v>
      </c>
      <c r="K517" s="176" t="s">
        <v>176</v>
      </c>
      <c r="L517" s="40"/>
      <c r="M517" s="181" t="s">
        <v>19</v>
      </c>
      <c r="N517" s="182" t="s">
        <v>45</v>
      </c>
      <c r="O517" s="65"/>
      <c r="P517" s="183">
        <f>O517*H517</f>
        <v>0</v>
      </c>
      <c r="Q517" s="183">
        <v>4.5900000000000003E-3</v>
      </c>
      <c r="R517" s="183">
        <f>Q517*H517</f>
        <v>1.8360000000000001E-2</v>
      </c>
      <c r="S517" s="183">
        <v>0</v>
      </c>
      <c r="T517" s="184">
        <f>S517*H517</f>
        <v>0</v>
      </c>
      <c r="U517" s="35"/>
      <c r="V517" s="35"/>
      <c r="W517" s="35"/>
      <c r="X517" s="35"/>
      <c r="Y517" s="35"/>
      <c r="Z517" s="35"/>
      <c r="AA517" s="35"/>
      <c r="AB517" s="35"/>
      <c r="AC517" s="35"/>
      <c r="AD517" s="35"/>
      <c r="AE517" s="35"/>
      <c r="AR517" s="185" t="s">
        <v>177</v>
      </c>
      <c r="AT517" s="185" t="s">
        <v>172</v>
      </c>
      <c r="AU517" s="185" t="s">
        <v>84</v>
      </c>
      <c r="AY517" s="18" t="s">
        <v>170</v>
      </c>
      <c r="BE517" s="186">
        <f>IF(N517="základní",J517,0)</f>
        <v>0</v>
      </c>
      <c r="BF517" s="186">
        <f>IF(N517="snížená",J517,0)</f>
        <v>0</v>
      </c>
      <c r="BG517" s="186">
        <f>IF(N517="zákl. přenesená",J517,0)</f>
        <v>0</v>
      </c>
      <c r="BH517" s="186">
        <f>IF(N517="sníž. přenesená",J517,0)</f>
        <v>0</v>
      </c>
      <c r="BI517" s="186">
        <f>IF(N517="nulová",J517,0)</f>
        <v>0</v>
      </c>
      <c r="BJ517" s="18" t="s">
        <v>82</v>
      </c>
      <c r="BK517" s="186">
        <f>ROUND(I517*H517,2)</f>
        <v>0</v>
      </c>
      <c r="BL517" s="18" t="s">
        <v>177</v>
      </c>
      <c r="BM517" s="185" t="s">
        <v>5007</v>
      </c>
    </row>
    <row r="518" spans="1:65" s="2" customFormat="1" ht="16.5" customHeight="1" x14ac:dyDescent="0.2">
      <c r="A518" s="35"/>
      <c r="B518" s="36"/>
      <c r="C518" s="214" t="s">
        <v>861</v>
      </c>
      <c r="D518" s="214" t="s">
        <v>239</v>
      </c>
      <c r="E518" s="215" t="s">
        <v>5008</v>
      </c>
      <c r="F518" s="216" t="s">
        <v>5009</v>
      </c>
      <c r="G518" s="217" t="s">
        <v>248</v>
      </c>
      <c r="H518" s="218">
        <v>8.8000000000000007</v>
      </c>
      <c r="I518" s="219"/>
      <c r="J518" s="220">
        <f>ROUND(I518*H518,2)</f>
        <v>0</v>
      </c>
      <c r="K518" s="216" t="s">
        <v>176</v>
      </c>
      <c r="L518" s="221"/>
      <c r="M518" s="222" t="s">
        <v>19</v>
      </c>
      <c r="N518" s="223" t="s">
        <v>45</v>
      </c>
      <c r="O518" s="65"/>
      <c r="P518" s="183">
        <f>O518*H518</f>
        <v>0</v>
      </c>
      <c r="Q518" s="183">
        <v>1.46E-2</v>
      </c>
      <c r="R518" s="183">
        <f>Q518*H518</f>
        <v>0.12848000000000001</v>
      </c>
      <c r="S518" s="183">
        <v>0</v>
      </c>
      <c r="T518" s="184">
        <f>S518*H518</f>
        <v>0</v>
      </c>
      <c r="U518" s="35"/>
      <c r="V518" s="35"/>
      <c r="W518" s="35"/>
      <c r="X518" s="35"/>
      <c r="Y518" s="35"/>
      <c r="Z518" s="35"/>
      <c r="AA518" s="35"/>
      <c r="AB518" s="35"/>
      <c r="AC518" s="35"/>
      <c r="AD518" s="35"/>
      <c r="AE518" s="35"/>
      <c r="AR518" s="185" t="s">
        <v>227</v>
      </c>
      <c r="AT518" s="185" t="s">
        <v>239</v>
      </c>
      <c r="AU518" s="185" t="s">
        <v>84</v>
      </c>
      <c r="AY518" s="18" t="s">
        <v>170</v>
      </c>
      <c r="BE518" s="186">
        <f>IF(N518="základní",J518,0)</f>
        <v>0</v>
      </c>
      <c r="BF518" s="186">
        <f>IF(N518="snížená",J518,0)</f>
        <v>0</v>
      </c>
      <c r="BG518" s="186">
        <f>IF(N518="zákl. přenesená",J518,0)</f>
        <v>0</v>
      </c>
      <c r="BH518" s="186">
        <f>IF(N518="sníž. přenesená",J518,0)</f>
        <v>0</v>
      </c>
      <c r="BI518" s="186">
        <f>IF(N518="nulová",J518,0)</f>
        <v>0</v>
      </c>
      <c r="BJ518" s="18" t="s">
        <v>82</v>
      </c>
      <c r="BK518" s="186">
        <f>ROUND(I518*H518,2)</f>
        <v>0</v>
      </c>
      <c r="BL518" s="18" t="s">
        <v>177</v>
      </c>
      <c r="BM518" s="185" t="s">
        <v>5010</v>
      </c>
    </row>
    <row r="519" spans="1:65" s="13" customFormat="1" x14ac:dyDescent="0.2">
      <c r="B519" s="192"/>
      <c r="C519" s="193"/>
      <c r="D519" s="187" t="s">
        <v>181</v>
      </c>
      <c r="E519" s="194" t="s">
        <v>19</v>
      </c>
      <c r="F519" s="195" t="s">
        <v>5011</v>
      </c>
      <c r="G519" s="193"/>
      <c r="H519" s="196">
        <v>8.8000000000000007</v>
      </c>
      <c r="I519" s="197"/>
      <c r="J519" s="193"/>
      <c r="K519" s="193"/>
      <c r="L519" s="198"/>
      <c r="M519" s="199"/>
      <c r="N519" s="200"/>
      <c r="O519" s="200"/>
      <c r="P519" s="200"/>
      <c r="Q519" s="200"/>
      <c r="R519" s="200"/>
      <c r="S519" s="200"/>
      <c r="T519" s="201"/>
      <c r="AT519" s="202" t="s">
        <v>181</v>
      </c>
      <c r="AU519" s="202" t="s">
        <v>84</v>
      </c>
      <c r="AV519" s="13" t="s">
        <v>84</v>
      </c>
      <c r="AW519" s="13" t="s">
        <v>35</v>
      </c>
      <c r="AX519" s="13" t="s">
        <v>82</v>
      </c>
      <c r="AY519" s="202" t="s">
        <v>170</v>
      </c>
    </row>
    <row r="520" spans="1:65" s="2" customFormat="1" ht="16.5" customHeight="1" x14ac:dyDescent="0.2">
      <c r="A520" s="35"/>
      <c r="B520" s="36"/>
      <c r="C520" s="214" t="s">
        <v>866</v>
      </c>
      <c r="D520" s="214" t="s">
        <v>239</v>
      </c>
      <c r="E520" s="215" t="s">
        <v>5012</v>
      </c>
      <c r="F520" s="216" t="s">
        <v>5013</v>
      </c>
      <c r="G520" s="217" t="s">
        <v>272</v>
      </c>
      <c r="H520" s="218">
        <v>24.8</v>
      </c>
      <c r="I520" s="219"/>
      <c r="J520" s="220">
        <f>ROUND(I520*H520,2)</f>
        <v>0</v>
      </c>
      <c r="K520" s="216" t="s">
        <v>176</v>
      </c>
      <c r="L520" s="221"/>
      <c r="M520" s="222" t="s">
        <v>19</v>
      </c>
      <c r="N520" s="223" t="s">
        <v>45</v>
      </c>
      <c r="O520" s="65"/>
      <c r="P520" s="183">
        <f>O520*H520</f>
        <v>0</v>
      </c>
      <c r="Q520" s="183">
        <v>8.0000000000000004E-4</v>
      </c>
      <c r="R520" s="183">
        <f>Q520*H520</f>
        <v>1.984E-2</v>
      </c>
      <c r="S520" s="183">
        <v>0</v>
      </c>
      <c r="T520" s="184">
        <f>S520*H520</f>
        <v>0</v>
      </c>
      <c r="U520" s="35"/>
      <c r="V520" s="35"/>
      <c r="W520" s="35"/>
      <c r="X520" s="35"/>
      <c r="Y520" s="35"/>
      <c r="Z520" s="35"/>
      <c r="AA520" s="35"/>
      <c r="AB520" s="35"/>
      <c r="AC520" s="35"/>
      <c r="AD520" s="35"/>
      <c r="AE520" s="35"/>
      <c r="AR520" s="185" t="s">
        <v>227</v>
      </c>
      <c r="AT520" s="185" t="s">
        <v>239</v>
      </c>
      <c r="AU520" s="185" t="s">
        <v>84</v>
      </c>
      <c r="AY520" s="18" t="s">
        <v>170</v>
      </c>
      <c r="BE520" s="186">
        <f>IF(N520="základní",J520,0)</f>
        <v>0</v>
      </c>
      <c r="BF520" s="186">
        <f>IF(N520="snížená",J520,0)</f>
        <v>0</v>
      </c>
      <c r="BG520" s="186">
        <f>IF(N520="zákl. přenesená",J520,0)</f>
        <v>0</v>
      </c>
      <c r="BH520" s="186">
        <f>IF(N520="sníž. přenesená",J520,0)</f>
        <v>0</v>
      </c>
      <c r="BI520" s="186">
        <f>IF(N520="nulová",J520,0)</f>
        <v>0</v>
      </c>
      <c r="BJ520" s="18" t="s">
        <v>82</v>
      </c>
      <c r="BK520" s="186">
        <f>ROUND(I520*H520,2)</f>
        <v>0</v>
      </c>
      <c r="BL520" s="18" t="s">
        <v>177</v>
      </c>
      <c r="BM520" s="185" t="s">
        <v>5014</v>
      </c>
    </row>
    <row r="521" spans="1:65" s="13" customFormat="1" x14ac:dyDescent="0.2">
      <c r="B521" s="192"/>
      <c r="C521" s="193"/>
      <c r="D521" s="187" t="s">
        <v>181</v>
      </c>
      <c r="E521" s="194" t="s">
        <v>19</v>
      </c>
      <c r="F521" s="195" t="s">
        <v>5015</v>
      </c>
      <c r="G521" s="193"/>
      <c r="H521" s="196">
        <v>24.8</v>
      </c>
      <c r="I521" s="197"/>
      <c r="J521" s="193"/>
      <c r="K521" s="193"/>
      <c r="L521" s="198"/>
      <c r="M521" s="199"/>
      <c r="N521" s="200"/>
      <c r="O521" s="200"/>
      <c r="P521" s="200"/>
      <c r="Q521" s="200"/>
      <c r="R521" s="200"/>
      <c r="S521" s="200"/>
      <c r="T521" s="201"/>
      <c r="AT521" s="202" t="s">
        <v>181</v>
      </c>
      <c r="AU521" s="202" t="s">
        <v>84</v>
      </c>
      <c r="AV521" s="13" t="s">
        <v>84</v>
      </c>
      <c r="AW521" s="13" t="s">
        <v>35</v>
      </c>
      <c r="AX521" s="13" t="s">
        <v>82</v>
      </c>
      <c r="AY521" s="202" t="s">
        <v>170</v>
      </c>
    </row>
    <row r="522" spans="1:65" s="2" customFormat="1" ht="16.5" customHeight="1" x14ac:dyDescent="0.2">
      <c r="A522" s="35"/>
      <c r="B522" s="36"/>
      <c r="C522" s="174" t="s">
        <v>873</v>
      </c>
      <c r="D522" s="174" t="s">
        <v>172</v>
      </c>
      <c r="E522" s="175" t="s">
        <v>5016</v>
      </c>
      <c r="F522" s="176" t="s">
        <v>5017</v>
      </c>
      <c r="G522" s="177" t="s">
        <v>439</v>
      </c>
      <c r="H522" s="178">
        <v>8</v>
      </c>
      <c r="I522" s="179"/>
      <c r="J522" s="180">
        <f>ROUND(I522*H522,2)</f>
        <v>0</v>
      </c>
      <c r="K522" s="176" t="s">
        <v>176</v>
      </c>
      <c r="L522" s="40"/>
      <c r="M522" s="181" t="s">
        <v>19</v>
      </c>
      <c r="N522" s="182" t="s">
        <v>45</v>
      </c>
      <c r="O522" s="65"/>
      <c r="P522" s="183">
        <f>O522*H522</f>
        <v>0</v>
      </c>
      <c r="Q522" s="183">
        <v>1.81E-3</v>
      </c>
      <c r="R522" s="183">
        <f>Q522*H522</f>
        <v>1.448E-2</v>
      </c>
      <c r="S522" s="183">
        <v>0</v>
      </c>
      <c r="T522" s="184">
        <f>S522*H522</f>
        <v>0</v>
      </c>
      <c r="U522" s="35"/>
      <c r="V522" s="35"/>
      <c r="W522" s="35"/>
      <c r="X522" s="35"/>
      <c r="Y522" s="35"/>
      <c r="Z522" s="35"/>
      <c r="AA522" s="35"/>
      <c r="AB522" s="35"/>
      <c r="AC522" s="35"/>
      <c r="AD522" s="35"/>
      <c r="AE522" s="35"/>
      <c r="AR522" s="185" t="s">
        <v>177</v>
      </c>
      <c r="AT522" s="185" t="s">
        <v>172</v>
      </c>
      <c r="AU522" s="185" t="s">
        <v>84</v>
      </c>
      <c r="AY522" s="18" t="s">
        <v>170</v>
      </c>
      <c r="BE522" s="186">
        <f>IF(N522="základní",J522,0)</f>
        <v>0</v>
      </c>
      <c r="BF522" s="186">
        <f>IF(N522="snížená",J522,0)</f>
        <v>0</v>
      </c>
      <c r="BG522" s="186">
        <f>IF(N522="zákl. přenesená",J522,0)</f>
        <v>0</v>
      </c>
      <c r="BH522" s="186">
        <f>IF(N522="sníž. přenesená",J522,0)</f>
        <v>0</v>
      </c>
      <c r="BI522" s="186">
        <f>IF(N522="nulová",J522,0)</f>
        <v>0</v>
      </c>
      <c r="BJ522" s="18" t="s">
        <v>82</v>
      </c>
      <c r="BK522" s="186">
        <f>ROUND(I522*H522,2)</f>
        <v>0</v>
      </c>
      <c r="BL522" s="18" t="s">
        <v>177</v>
      </c>
      <c r="BM522" s="185" t="s">
        <v>5018</v>
      </c>
    </row>
    <row r="523" spans="1:65" s="2" customFormat="1" ht="16.5" customHeight="1" x14ac:dyDescent="0.2">
      <c r="A523" s="35"/>
      <c r="B523" s="36"/>
      <c r="C523" s="214" t="s">
        <v>880</v>
      </c>
      <c r="D523" s="214" t="s">
        <v>239</v>
      </c>
      <c r="E523" s="215" t="s">
        <v>5019</v>
      </c>
      <c r="F523" s="216" t="s">
        <v>5020</v>
      </c>
      <c r="G523" s="217" t="s">
        <v>439</v>
      </c>
      <c r="H523" s="218">
        <v>8</v>
      </c>
      <c r="I523" s="219"/>
      <c r="J523" s="220">
        <f>ROUND(I523*H523,2)</f>
        <v>0</v>
      </c>
      <c r="K523" s="216" t="s">
        <v>19</v>
      </c>
      <c r="L523" s="221"/>
      <c r="M523" s="222" t="s">
        <v>19</v>
      </c>
      <c r="N523" s="223" t="s">
        <v>45</v>
      </c>
      <c r="O523" s="65"/>
      <c r="P523" s="183">
        <f>O523*H523</f>
        <v>0</v>
      </c>
      <c r="Q523" s="183">
        <v>0</v>
      </c>
      <c r="R523" s="183">
        <f>Q523*H523</f>
        <v>0</v>
      </c>
      <c r="S523" s="183">
        <v>0</v>
      </c>
      <c r="T523" s="184">
        <f>S523*H523</f>
        <v>0</v>
      </c>
      <c r="U523" s="35"/>
      <c r="V523" s="35"/>
      <c r="W523" s="35"/>
      <c r="X523" s="35"/>
      <c r="Y523" s="35"/>
      <c r="Z523" s="35"/>
      <c r="AA523" s="35"/>
      <c r="AB523" s="35"/>
      <c r="AC523" s="35"/>
      <c r="AD523" s="35"/>
      <c r="AE523" s="35"/>
      <c r="AR523" s="185" t="s">
        <v>227</v>
      </c>
      <c r="AT523" s="185" t="s">
        <v>239</v>
      </c>
      <c r="AU523" s="185" t="s">
        <v>84</v>
      </c>
      <c r="AY523" s="18" t="s">
        <v>170</v>
      </c>
      <c r="BE523" s="186">
        <f>IF(N523="základní",J523,0)</f>
        <v>0</v>
      </c>
      <c r="BF523" s="186">
        <f>IF(N523="snížená",J523,0)</f>
        <v>0</v>
      </c>
      <c r="BG523" s="186">
        <f>IF(N523="zákl. přenesená",J523,0)</f>
        <v>0</v>
      </c>
      <c r="BH523" s="186">
        <f>IF(N523="sníž. přenesená",J523,0)</f>
        <v>0</v>
      </c>
      <c r="BI523" s="186">
        <f>IF(N523="nulová",J523,0)</f>
        <v>0</v>
      </c>
      <c r="BJ523" s="18" t="s">
        <v>82</v>
      </c>
      <c r="BK523" s="186">
        <f>ROUND(I523*H523,2)</f>
        <v>0</v>
      </c>
      <c r="BL523" s="18" t="s">
        <v>177</v>
      </c>
      <c r="BM523" s="185" t="s">
        <v>5021</v>
      </c>
    </row>
    <row r="524" spans="1:65" s="2" customFormat="1" ht="16.5" customHeight="1" x14ac:dyDescent="0.2">
      <c r="A524" s="35"/>
      <c r="B524" s="36"/>
      <c r="C524" s="174" t="s">
        <v>886</v>
      </c>
      <c r="D524" s="174" t="s">
        <v>172</v>
      </c>
      <c r="E524" s="175" t="s">
        <v>5022</v>
      </c>
      <c r="F524" s="176" t="s">
        <v>5023</v>
      </c>
      <c r="G524" s="177" t="s">
        <v>248</v>
      </c>
      <c r="H524" s="178">
        <v>16.143000000000001</v>
      </c>
      <c r="I524" s="179"/>
      <c r="J524" s="180">
        <f>ROUND(I524*H524,2)</f>
        <v>0</v>
      </c>
      <c r="K524" s="176" t="s">
        <v>176</v>
      </c>
      <c r="L524" s="40"/>
      <c r="M524" s="181" t="s">
        <v>19</v>
      </c>
      <c r="N524" s="182" t="s">
        <v>45</v>
      </c>
      <c r="O524" s="65"/>
      <c r="P524" s="183">
        <f>O524*H524</f>
        <v>0</v>
      </c>
      <c r="Q524" s="183">
        <v>0</v>
      </c>
      <c r="R524" s="183">
        <f>Q524*H524</f>
        <v>0</v>
      </c>
      <c r="S524" s="183">
        <v>0.06</v>
      </c>
      <c r="T524" s="184">
        <f>S524*H524</f>
        <v>0.96858</v>
      </c>
      <c r="U524" s="35"/>
      <c r="V524" s="35"/>
      <c r="W524" s="35"/>
      <c r="X524" s="35"/>
      <c r="Y524" s="35"/>
      <c r="Z524" s="35"/>
      <c r="AA524" s="35"/>
      <c r="AB524" s="35"/>
      <c r="AC524" s="35"/>
      <c r="AD524" s="35"/>
      <c r="AE524" s="35"/>
      <c r="AR524" s="185" t="s">
        <v>177</v>
      </c>
      <c r="AT524" s="185" t="s">
        <v>172</v>
      </c>
      <c r="AU524" s="185" t="s">
        <v>84</v>
      </c>
      <c r="AY524" s="18" t="s">
        <v>170</v>
      </c>
      <c r="BE524" s="186">
        <f>IF(N524="základní",J524,0)</f>
        <v>0</v>
      </c>
      <c r="BF524" s="186">
        <f>IF(N524="snížená",J524,0)</f>
        <v>0</v>
      </c>
      <c r="BG524" s="186">
        <f>IF(N524="zákl. přenesená",J524,0)</f>
        <v>0</v>
      </c>
      <c r="BH524" s="186">
        <f>IF(N524="sníž. přenesená",J524,0)</f>
        <v>0</v>
      </c>
      <c r="BI524" s="186">
        <f>IF(N524="nulová",J524,0)</f>
        <v>0</v>
      </c>
      <c r="BJ524" s="18" t="s">
        <v>82</v>
      </c>
      <c r="BK524" s="186">
        <f>ROUND(I524*H524,2)</f>
        <v>0</v>
      </c>
      <c r="BL524" s="18" t="s">
        <v>177</v>
      </c>
      <c r="BM524" s="185" t="s">
        <v>5024</v>
      </c>
    </row>
    <row r="525" spans="1:65" s="13" customFormat="1" x14ac:dyDescent="0.2">
      <c r="B525" s="192"/>
      <c r="C525" s="193"/>
      <c r="D525" s="187" t="s">
        <v>181</v>
      </c>
      <c r="E525" s="194" t="s">
        <v>19</v>
      </c>
      <c r="F525" s="195" t="s">
        <v>5025</v>
      </c>
      <c r="G525" s="193"/>
      <c r="H525" s="196">
        <v>16.143000000000001</v>
      </c>
      <c r="I525" s="197"/>
      <c r="J525" s="193"/>
      <c r="K525" s="193"/>
      <c r="L525" s="198"/>
      <c r="M525" s="199"/>
      <c r="N525" s="200"/>
      <c r="O525" s="200"/>
      <c r="P525" s="200"/>
      <c r="Q525" s="200"/>
      <c r="R525" s="200"/>
      <c r="S525" s="200"/>
      <c r="T525" s="201"/>
      <c r="AT525" s="202" t="s">
        <v>181</v>
      </c>
      <c r="AU525" s="202" t="s">
        <v>84</v>
      </c>
      <c r="AV525" s="13" t="s">
        <v>84</v>
      </c>
      <c r="AW525" s="13" t="s">
        <v>35</v>
      </c>
      <c r="AX525" s="13" t="s">
        <v>82</v>
      </c>
      <c r="AY525" s="202" t="s">
        <v>170</v>
      </c>
    </row>
    <row r="526" spans="1:65" s="12" customFormat="1" ht="25.9" customHeight="1" x14ac:dyDescent="0.2">
      <c r="B526" s="158"/>
      <c r="C526" s="159"/>
      <c r="D526" s="160" t="s">
        <v>73</v>
      </c>
      <c r="E526" s="161" t="s">
        <v>3078</v>
      </c>
      <c r="F526" s="161" t="s">
        <v>3079</v>
      </c>
      <c r="G526" s="159"/>
      <c r="H526" s="159"/>
      <c r="I526" s="162"/>
      <c r="J526" s="163">
        <f>BK526</f>
        <v>0</v>
      </c>
      <c r="K526" s="159"/>
      <c r="L526" s="164"/>
      <c r="M526" s="165"/>
      <c r="N526" s="166"/>
      <c r="O526" s="166"/>
      <c r="P526" s="167">
        <f>P527+P531+P535+P539</f>
        <v>0</v>
      </c>
      <c r="Q526" s="166"/>
      <c r="R526" s="167">
        <f>R527+R531+R535+R539</f>
        <v>0</v>
      </c>
      <c r="S526" s="166"/>
      <c r="T526" s="168">
        <f>T527+T531+T535+T539</f>
        <v>0</v>
      </c>
      <c r="AR526" s="169" t="s">
        <v>209</v>
      </c>
      <c r="AT526" s="170" t="s">
        <v>73</v>
      </c>
      <c r="AU526" s="170" t="s">
        <v>74</v>
      </c>
      <c r="AY526" s="169" t="s">
        <v>170</v>
      </c>
      <c r="BK526" s="171">
        <f>BK527+BK531+BK535+BK539</f>
        <v>0</v>
      </c>
    </row>
    <row r="527" spans="1:65" s="12" customFormat="1" ht="22.9" customHeight="1" x14ac:dyDescent="0.2">
      <c r="B527" s="158"/>
      <c r="C527" s="159"/>
      <c r="D527" s="160" t="s">
        <v>73</v>
      </c>
      <c r="E527" s="172" t="s">
        <v>3080</v>
      </c>
      <c r="F527" s="172" t="s">
        <v>3081</v>
      </c>
      <c r="G527" s="159"/>
      <c r="H527" s="159"/>
      <c r="I527" s="162"/>
      <c r="J527" s="173">
        <f>BK527</f>
        <v>0</v>
      </c>
      <c r="K527" s="159"/>
      <c r="L527" s="164"/>
      <c r="M527" s="165"/>
      <c r="N527" s="166"/>
      <c r="O527" s="166"/>
      <c r="P527" s="167">
        <f>SUM(P528:P530)</f>
        <v>0</v>
      </c>
      <c r="Q527" s="166"/>
      <c r="R527" s="167">
        <f>SUM(R528:R530)</f>
        <v>0</v>
      </c>
      <c r="S527" s="166"/>
      <c r="T527" s="168">
        <f>SUM(T528:T530)</f>
        <v>0</v>
      </c>
      <c r="AR527" s="169" t="s">
        <v>209</v>
      </c>
      <c r="AT527" s="170" t="s">
        <v>73</v>
      </c>
      <c r="AU527" s="170" t="s">
        <v>82</v>
      </c>
      <c r="AY527" s="169" t="s">
        <v>170</v>
      </c>
      <c r="BK527" s="171">
        <f>SUM(BK528:BK530)</f>
        <v>0</v>
      </c>
    </row>
    <row r="528" spans="1:65" s="2" customFormat="1" ht="16.5" customHeight="1" x14ac:dyDescent="0.2">
      <c r="A528" s="35"/>
      <c r="B528" s="36"/>
      <c r="C528" s="174" t="s">
        <v>893</v>
      </c>
      <c r="D528" s="174" t="s">
        <v>172</v>
      </c>
      <c r="E528" s="175" t="s">
        <v>3083</v>
      </c>
      <c r="F528" s="176" t="s">
        <v>3081</v>
      </c>
      <c r="G528" s="177" t="s">
        <v>3084</v>
      </c>
      <c r="H528" s="178">
        <v>1</v>
      </c>
      <c r="I528" s="179"/>
      <c r="J528" s="180">
        <f>ROUND(I528*H528,2)</f>
        <v>0</v>
      </c>
      <c r="K528" s="176" t="s">
        <v>176</v>
      </c>
      <c r="L528" s="40"/>
      <c r="M528" s="181" t="s">
        <v>19</v>
      </c>
      <c r="N528" s="182" t="s">
        <v>45</v>
      </c>
      <c r="O528" s="65"/>
      <c r="P528" s="183">
        <f>O528*H528</f>
        <v>0</v>
      </c>
      <c r="Q528" s="183">
        <v>0</v>
      </c>
      <c r="R528" s="183">
        <f>Q528*H528</f>
        <v>0</v>
      </c>
      <c r="S528" s="183">
        <v>0</v>
      </c>
      <c r="T528" s="184">
        <f>S528*H528</f>
        <v>0</v>
      </c>
      <c r="U528" s="35"/>
      <c r="V528" s="35"/>
      <c r="W528" s="35"/>
      <c r="X528" s="35"/>
      <c r="Y528" s="35"/>
      <c r="Z528" s="35"/>
      <c r="AA528" s="35"/>
      <c r="AB528" s="35"/>
      <c r="AC528" s="35"/>
      <c r="AD528" s="35"/>
      <c r="AE528" s="35"/>
      <c r="AR528" s="185" t="s">
        <v>3085</v>
      </c>
      <c r="AT528" s="185" t="s">
        <v>172</v>
      </c>
      <c r="AU528" s="185" t="s">
        <v>84</v>
      </c>
      <c r="AY528" s="18" t="s">
        <v>170</v>
      </c>
      <c r="BE528" s="186">
        <f>IF(N528="základní",J528,0)</f>
        <v>0</v>
      </c>
      <c r="BF528" s="186">
        <f>IF(N528="snížená",J528,0)</f>
        <v>0</v>
      </c>
      <c r="BG528" s="186">
        <f>IF(N528="zákl. přenesená",J528,0)</f>
        <v>0</v>
      </c>
      <c r="BH528" s="186">
        <f>IF(N528="sníž. přenesená",J528,0)</f>
        <v>0</v>
      </c>
      <c r="BI528" s="186">
        <f>IF(N528="nulová",J528,0)</f>
        <v>0</v>
      </c>
      <c r="BJ528" s="18" t="s">
        <v>82</v>
      </c>
      <c r="BK528" s="186">
        <f>ROUND(I528*H528,2)</f>
        <v>0</v>
      </c>
      <c r="BL528" s="18" t="s">
        <v>3085</v>
      </c>
      <c r="BM528" s="185" t="s">
        <v>5026</v>
      </c>
    </row>
    <row r="529" spans="1:65" s="2" customFormat="1" ht="29.25" x14ac:dyDescent="0.2">
      <c r="A529" s="35"/>
      <c r="B529" s="36"/>
      <c r="C529" s="37"/>
      <c r="D529" s="187" t="s">
        <v>179</v>
      </c>
      <c r="E529" s="37"/>
      <c r="F529" s="188" t="s">
        <v>3087</v>
      </c>
      <c r="G529" s="37"/>
      <c r="H529" s="37"/>
      <c r="I529" s="189"/>
      <c r="J529" s="37"/>
      <c r="K529" s="37"/>
      <c r="L529" s="40"/>
      <c r="M529" s="190"/>
      <c r="N529" s="191"/>
      <c r="O529" s="65"/>
      <c r="P529" s="65"/>
      <c r="Q529" s="65"/>
      <c r="R529" s="65"/>
      <c r="S529" s="65"/>
      <c r="T529" s="66"/>
      <c r="U529" s="35"/>
      <c r="V529" s="35"/>
      <c r="W529" s="35"/>
      <c r="X529" s="35"/>
      <c r="Y529" s="35"/>
      <c r="Z529" s="35"/>
      <c r="AA529" s="35"/>
      <c r="AB529" s="35"/>
      <c r="AC529" s="35"/>
      <c r="AD529" s="35"/>
      <c r="AE529" s="35"/>
      <c r="AT529" s="18" t="s">
        <v>179</v>
      </c>
      <c r="AU529" s="18" t="s">
        <v>84</v>
      </c>
    </row>
    <row r="530" spans="1:65" s="13" customFormat="1" x14ac:dyDescent="0.2">
      <c r="B530" s="192"/>
      <c r="C530" s="193"/>
      <c r="D530" s="187" t="s">
        <v>181</v>
      </c>
      <c r="E530" s="194" t="s">
        <v>19</v>
      </c>
      <c r="F530" s="195" t="s">
        <v>3088</v>
      </c>
      <c r="G530" s="193"/>
      <c r="H530" s="196">
        <v>1</v>
      </c>
      <c r="I530" s="197"/>
      <c r="J530" s="193"/>
      <c r="K530" s="193"/>
      <c r="L530" s="198"/>
      <c r="M530" s="199"/>
      <c r="N530" s="200"/>
      <c r="O530" s="200"/>
      <c r="P530" s="200"/>
      <c r="Q530" s="200"/>
      <c r="R530" s="200"/>
      <c r="S530" s="200"/>
      <c r="T530" s="201"/>
      <c r="AT530" s="202" t="s">
        <v>181</v>
      </c>
      <c r="AU530" s="202" t="s">
        <v>84</v>
      </c>
      <c r="AV530" s="13" t="s">
        <v>84</v>
      </c>
      <c r="AW530" s="13" t="s">
        <v>35</v>
      </c>
      <c r="AX530" s="13" t="s">
        <v>82</v>
      </c>
      <c r="AY530" s="202" t="s">
        <v>170</v>
      </c>
    </row>
    <row r="531" spans="1:65" s="12" customFormat="1" ht="22.9" customHeight="1" x14ac:dyDescent="0.2">
      <c r="B531" s="158"/>
      <c r="C531" s="159"/>
      <c r="D531" s="160" t="s">
        <v>73</v>
      </c>
      <c r="E531" s="172" t="s">
        <v>3089</v>
      </c>
      <c r="F531" s="172" t="s">
        <v>3090</v>
      </c>
      <c r="G531" s="159"/>
      <c r="H531" s="159"/>
      <c r="I531" s="162"/>
      <c r="J531" s="173">
        <f>BK531</f>
        <v>0</v>
      </c>
      <c r="K531" s="159"/>
      <c r="L531" s="164"/>
      <c r="M531" s="165"/>
      <c r="N531" s="166"/>
      <c r="O531" s="166"/>
      <c r="P531" s="167">
        <f>SUM(P532:P534)</f>
        <v>0</v>
      </c>
      <c r="Q531" s="166"/>
      <c r="R531" s="167">
        <f>SUM(R532:R534)</f>
        <v>0</v>
      </c>
      <c r="S531" s="166"/>
      <c r="T531" s="168">
        <f>SUM(T532:T534)</f>
        <v>0</v>
      </c>
      <c r="AR531" s="169" t="s">
        <v>209</v>
      </c>
      <c r="AT531" s="170" t="s">
        <v>73</v>
      </c>
      <c r="AU531" s="170" t="s">
        <v>82</v>
      </c>
      <c r="AY531" s="169" t="s">
        <v>170</v>
      </c>
      <c r="BK531" s="171">
        <f>SUM(BK532:BK534)</f>
        <v>0</v>
      </c>
    </row>
    <row r="532" spans="1:65" s="2" customFormat="1" ht="16.5" customHeight="1" x14ac:dyDescent="0.2">
      <c r="A532" s="35"/>
      <c r="B532" s="36"/>
      <c r="C532" s="174" t="s">
        <v>898</v>
      </c>
      <c r="D532" s="174" t="s">
        <v>172</v>
      </c>
      <c r="E532" s="175" t="s">
        <v>3092</v>
      </c>
      <c r="F532" s="176" t="s">
        <v>3090</v>
      </c>
      <c r="G532" s="177" t="s">
        <v>3084</v>
      </c>
      <c r="H532" s="178">
        <v>1</v>
      </c>
      <c r="I532" s="179"/>
      <c r="J532" s="180">
        <f>ROUND(I532*H532,2)</f>
        <v>0</v>
      </c>
      <c r="K532" s="176" t="s">
        <v>176</v>
      </c>
      <c r="L532" s="40"/>
      <c r="M532" s="181" t="s">
        <v>19</v>
      </c>
      <c r="N532" s="182" t="s">
        <v>45</v>
      </c>
      <c r="O532" s="65"/>
      <c r="P532" s="183">
        <f>O532*H532</f>
        <v>0</v>
      </c>
      <c r="Q532" s="183">
        <v>0</v>
      </c>
      <c r="R532" s="183">
        <f>Q532*H532</f>
        <v>0</v>
      </c>
      <c r="S532" s="183">
        <v>0</v>
      </c>
      <c r="T532" s="184">
        <f>S532*H532</f>
        <v>0</v>
      </c>
      <c r="U532" s="35"/>
      <c r="V532" s="35"/>
      <c r="W532" s="35"/>
      <c r="X532" s="35"/>
      <c r="Y532" s="35"/>
      <c r="Z532" s="35"/>
      <c r="AA532" s="35"/>
      <c r="AB532" s="35"/>
      <c r="AC532" s="35"/>
      <c r="AD532" s="35"/>
      <c r="AE532" s="35"/>
      <c r="AR532" s="185" t="s">
        <v>3085</v>
      </c>
      <c r="AT532" s="185" t="s">
        <v>172</v>
      </c>
      <c r="AU532" s="185" t="s">
        <v>84</v>
      </c>
      <c r="AY532" s="18" t="s">
        <v>170</v>
      </c>
      <c r="BE532" s="186">
        <f>IF(N532="základní",J532,0)</f>
        <v>0</v>
      </c>
      <c r="BF532" s="186">
        <f>IF(N532="snížená",J532,0)</f>
        <v>0</v>
      </c>
      <c r="BG532" s="186">
        <f>IF(N532="zákl. přenesená",J532,0)</f>
        <v>0</v>
      </c>
      <c r="BH532" s="186">
        <f>IF(N532="sníž. přenesená",J532,0)</f>
        <v>0</v>
      </c>
      <c r="BI532" s="186">
        <f>IF(N532="nulová",J532,0)</f>
        <v>0</v>
      </c>
      <c r="BJ532" s="18" t="s">
        <v>82</v>
      </c>
      <c r="BK532" s="186">
        <f>ROUND(I532*H532,2)</f>
        <v>0</v>
      </c>
      <c r="BL532" s="18" t="s">
        <v>3085</v>
      </c>
      <c r="BM532" s="185" t="s">
        <v>5027</v>
      </c>
    </row>
    <row r="533" spans="1:65" s="2" customFormat="1" ht="29.25" x14ac:dyDescent="0.2">
      <c r="A533" s="35"/>
      <c r="B533" s="36"/>
      <c r="C533" s="37"/>
      <c r="D533" s="187" t="s">
        <v>179</v>
      </c>
      <c r="E533" s="37"/>
      <c r="F533" s="188" t="s">
        <v>3087</v>
      </c>
      <c r="G533" s="37"/>
      <c r="H533" s="37"/>
      <c r="I533" s="189"/>
      <c r="J533" s="37"/>
      <c r="K533" s="37"/>
      <c r="L533" s="40"/>
      <c r="M533" s="190"/>
      <c r="N533" s="191"/>
      <c r="O533" s="65"/>
      <c r="P533" s="65"/>
      <c r="Q533" s="65"/>
      <c r="R533" s="65"/>
      <c r="S533" s="65"/>
      <c r="T533" s="66"/>
      <c r="U533" s="35"/>
      <c r="V533" s="35"/>
      <c r="W533" s="35"/>
      <c r="X533" s="35"/>
      <c r="Y533" s="35"/>
      <c r="Z533" s="35"/>
      <c r="AA533" s="35"/>
      <c r="AB533" s="35"/>
      <c r="AC533" s="35"/>
      <c r="AD533" s="35"/>
      <c r="AE533" s="35"/>
      <c r="AT533" s="18" t="s">
        <v>179</v>
      </c>
      <c r="AU533" s="18" t="s">
        <v>84</v>
      </c>
    </row>
    <row r="534" spans="1:65" s="13" customFormat="1" x14ac:dyDescent="0.2">
      <c r="B534" s="192"/>
      <c r="C534" s="193"/>
      <c r="D534" s="187" t="s">
        <v>181</v>
      </c>
      <c r="E534" s="194" t="s">
        <v>19</v>
      </c>
      <c r="F534" s="195" t="s">
        <v>3094</v>
      </c>
      <c r="G534" s="193"/>
      <c r="H534" s="196">
        <v>1</v>
      </c>
      <c r="I534" s="197"/>
      <c r="J534" s="193"/>
      <c r="K534" s="193"/>
      <c r="L534" s="198"/>
      <c r="M534" s="199"/>
      <c r="N534" s="200"/>
      <c r="O534" s="200"/>
      <c r="P534" s="200"/>
      <c r="Q534" s="200"/>
      <c r="R534" s="200"/>
      <c r="S534" s="200"/>
      <c r="T534" s="201"/>
      <c r="AT534" s="202" t="s">
        <v>181</v>
      </c>
      <c r="AU534" s="202" t="s">
        <v>84</v>
      </c>
      <c r="AV534" s="13" t="s">
        <v>84</v>
      </c>
      <c r="AW534" s="13" t="s">
        <v>35</v>
      </c>
      <c r="AX534" s="13" t="s">
        <v>82</v>
      </c>
      <c r="AY534" s="202" t="s">
        <v>170</v>
      </c>
    </row>
    <row r="535" spans="1:65" s="12" customFormat="1" ht="22.9" customHeight="1" x14ac:dyDescent="0.2">
      <c r="B535" s="158"/>
      <c r="C535" s="159"/>
      <c r="D535" s="160" t="s">
        <v>73</v>
      </c>
      <c r="E535" s="172" t="s">
        <v>3095</v>
      </c>
      <c r="F535" s="172" t="s">
        <v>3096</v>
      </c>
      <c r="G535" s="159"/>
      <c r="H535" s="159"/>
      <c r="I535" s="162"/>
      <c r="J535" s="173">
        <f>BK535</f>
        <v>0</v>
      </c>
      <c r="K535" s="159"/>
      <c r="L535" s="164"/>
      <c r="M535" s="165"/>
      <c r="N535" s="166"/>
      <c r="O535" s="166"/>
      <c r="P535" s="167">
        <f>SUM(P536:P538)</f>
        <v>0</v>
      </c>
      <c r="Q535" s="166"/>
      <c r="R535" s="167">
        <f>SUM(R536:R538)</f>
        <v>0</v>
      </c>
      <c r="S535" s="166"/>
      <c r="T535" s="168">
        <f>SUM(T536:T538)</f>
        <v>0</v>
      </c>
      <c r="AR535" s="169" t="s">
        <v>209</v>
      </c>
      <c r="AT535" s="170" t="s">
        <v>73</v>
      </c>
      <c r="AU535" s="170" t="s">
        <v>82</v>
      </c>
      <c r="AY535" s="169" t="s">
        <v>170</v>
      </c>
      <c r="BK535" s="171">
        <f>SUM(BK536:BK538)</f>
        <v>0</v>
      </c>
    </row>
    <row r="536" spans="1:65" s="2" customFormat="1" ht="16.5" customHeight="1" x14ac:dyDescent="0.2">
      <c r="A536" s="35"/>
      <c r="B536" s="36"/>
      <c r="C536" s="174" t="s">
        <v>903</v>
      </c>
      <c r="D536" s="174" t="s">
        <v>172</v>
      </c>
      <c r="E536" s="175" t="s">
        <v>3098</v>
      </c>
      <c r="F536" s="176" t="s">
        <v>3096</v>
      </c>
      <c r="G536" s="177" t="s">
        <v>3084</v>
      </c>
      <c r="H536" s="178">
        <v>1</v>
      </c>
      <c r="I536" s="179"/>
      <c r="J536" s="180">
        <f>ROUND(I536*H536,2)</f>
        <v>0</v>
      </c>
      <c r="K536" s="176" t="s">
        <v>176</v>
      </c>
      <c r="L536" s="40"/>
      <c r="M536" s="181" t="s">
        <v>19</v>
      </c>
      <c r="N536" s="182" t="s">
        <v>45</v>
      </c>
      <c r="O536" s="65"/>
      <c r="P536" s="183">
        <f>O536*H536</f>
        <v>0</v>
      </c>
      <c r="Q536" s="183">
        <v>0</v>
      </c>
      <c r="R536" s="183">
        <f>Q536*H536</f>
        <v>0</v>
      </c>
      <c r="S536" s="183">
        <v>0</v>
      </c>
      <c r="T536" s="184">
        <f>S536*H536</f>
        <v>0</v>
      </c>
      <c r="U536" s="35"/>
      <c r="V536" s="35"/>
      <c r="W536" s="35"/>
      <c r="X536" s="35"/>
      <c r="Y536" s="35"/>
      <c r="Z536" s="35"/>
      <c r="AA536" s="35"/>
      <c r="AB536" s="35"/>
      <c r="AC536" s="35"/>
      <c r="AD536" s="35"/>
      <c r="AE536" s="35"/>
      <c r="AR536" s="185" t="s">
        <v>3085</v>
      </c>
      <c r="AT536" s="185" t="s">
        <v>172</v>
      </c>
      <c r="AU536" s="185" t="s">
        <v>84</v>
      </c>
      <c r="AY536" s="18" t="s">
        <v>170</v>
      </c>
      <c r="BE536" s="186">
        <f>IF(N536="základní",J536,0)</f>
        <v>0</v>
      </c>
      <c r="BF536" s="186">
        <f>IF(N536="snížená",J536,0)</f>
        <v>0</v>
      </c>
      <c r="BG536" s="186">
        <f>IF(N536="zákl. přenesená",J536,0)</f>
        <v>0</v>
      </c>
      <c r="BH536" s="186">
        <f>IF(N536="sníž. přenesená",J536,0)</f>
        <v>0</v>
      </c>
      <c r="BI536" s="186">
        <f>IF(N536="nulová",J536,0)</f>
        <v>0</v>
      </c>
      <c r="BJ536" s="18" t="s">
        <v>82</v>
      </c>
      <c r="BK536" s="186">
        <f>ROUND(I536*H536,2)</f>
        <v>0</v>
      </c>
      <c r="BL536" s="18" t="s">
        <v>3085</v>
      </c>
      <c r="BM536" s="185" t="s">
        <v>5028</v>
      </c>
    </row>
    <row r="537" spans="1:65" s="2" customFormat="1" ht="29.25" x14ac:dyDescent="0.2">
      <c r="A537" s="35"/>
      <c r="B537" s="36"/>
      <c r="C537" s="37"/>
      <c r="D537" s="187" t="s">
        <v>179</v>
      </c>
      <c r="E537" s="37"/>
      <c r="F537" s="188" t="s">
        <v>3087</v>
      </c>
      <c r="G537" s="37"/>
      <c r="H537" s="37"/>
      <c r="I537" s="189"/>
      <c r="J537" s="37"/>
      <c r="K537" s="37"/>
      <c r="L537" s="40"/>
      <c r="M537" s="190"/>
      <c r="N537" s="191"/>
      <c r="O537" s="65"/>
      <c r="P537" s="65"/>
      <c r="Q537" s="65"/>
      <c r="R537" s="65"/>
      <c r="S537" s="65"/>
      <c r="T537" s="66"/>
      <c r="U537" s="35"/>
      <c r="V537" s="35"/>
      <c r="W537" s="35"/>
      <c r="X537" s="35"/>
      <c r="Y537" s="35"/>
      <c r="Z537" s="35"/>
      <c r="AA537" s="35"/>
      <c r="AB537" s="35"/>
      <c r="AC537" s="35"/>
      <c r="AD537" s="35"/>
      <c r="AE537" s="35"/>
      <c r="AT537" s="18" t="s">
        <v>179</v>
      </c>
      <c r="AU537" s="18" t="s">
        <v>84</v>
      </c>
    </row>
    <row r="538" spans="1:65" s="13" customFormat="1" x14ac:dyDescent="0.2">
      <c r="B538" s="192"/>
      <c r="C538" s="193"/>
      <c r="D538" s="187" t="s">
        <v>181</v>
      </c>
      <c r="E538" s="194" t="s">
        <v>19</v>
      </c>
      <c r="F538" s="195" t="s">
        <v>3100</v>
      </c>
      <c r="G538" s="193"/>
      <c r="H538" s="196">
        <v>1</v>
      </c>
      <c r="I538" s="197"/>
      <c r="J538" s="193"/>
      <c r="K538" s="193"/>
      <c r="L538" s="198"/>
      <c r="M538" s="199"/>
      <c r="N538" s="200"/>
      <c r="O538" s="200"/>
      <c r="P538" s="200"/>
      <c r="Q538" s="200"/>
      <c r="R538" s="200"/>
      <c r="S538" s="200"/>
      <c r="T538" s="201"/>
      <c r="AT538" s="202" t="s">
        <v>181</v>
      </c>
      <c r="AU538" s="202" t="s">
        <v>84</v>
      </c>
      <c r="AV538" s="13" t="s">
        <v>84</v>
      </c>
      <c r="AW538" s="13" t="s">
        <v>35</v>
      </c>
      <c r="AX538" s="13" t="s">
        <v>82</v>
      </c>
      <c r="AY538" s="202" t="s">
        <v>170</v>
      </c>
    </row>
    <row r="539" spans="1:65" s="12" customFormat="1" ht="22.9" customHeight="1" x14ac:dyDescent="0.2">
      <c r="B539" s="158"/>
      <c r="C539" s="159"/>
      <c r="D539" s="160" t="s">
        <v>73</v>
      </c>
      <c r="E539" s="172" t="s">
        <v>3101</v>
      </c>
      <c r="F539" s="172" t="s">
        <v>3102</v>
      </c>
      <c r="G539" s="159"/>
      <c r="H539" s="159"/>
      <c r="I539" s="162"/>
      <c r="J539" s="173">
        <f>BK539</f>
        <v>0</v>
      </c>
      <c r="K539" s="159"/>
      <c r="L539" s="164"/>
      <c r="M539" s="165"/>
      <c r="N539" s="166"/>
      <c r="O539" s="166"/>
      <c r="P539" s="167">
        <f>SUM(P540:P542)</f>
        <v>0</v>
      </c>
      <c r="Q539" s="166"/>
      <c r="R539" s="167">
        <f>SUM(R540:R542)</f>
        <v>0</v>
      </c>
      <c r="S539" s="166"/>
      <c r="T539" s="168">
        <f>SUM(T540:T542)</f>
        <v>0</v>
      </c>
      <c r="AR539" s="169" t="s">
        <v>209</v>
      </c>
      <c r="AT539" s="170" t="s">
        <v>73</v>
      </c>
      <c r="AU539" s="170" t="s">
        <v>82</v>
      </c>
      <c r="AY539" s="169" t="s">
        <v>170</v>
      </c>
      <c r="BK539" s="171">
        <f>SUM(BK540:BK542)</f>
        <v>0</v>
      </c>
    </row>
    <row r="540" spans="1:65" s="2" customFormat="1" ht="16.5" customHeight="1" x14ac:dyDescent="0.2">
      <c r="A540" s="35"/>
      <c r="B540" s="36"/>
      <c r="C540" s="174" t="s">
        <v>909</v>
      </c>
      <c r="D540" s="174" t="s">
        <v>172</v>
      </c>
      <c r="E540" s="175" t="s">
        <v>3104</v>
      </c>
      <c r="F540" s="176" t="s">
        <v>3102</v>
      </c>
      <c r="G540" s="177" t="s">
        <v>3084</v>
      </c>
      <c r="H540" s="178">
        <v>1</v>
      </c>
      <c r="I540" s="179"/>
      <c r="J540" s="180">
        <f>ROUND(I540*H540,2)</f>
        <v>0</v>
      </c>
      <c r="K540" s="176" t="s">
        <v>176</v>
      </c>
      <c r="L540" s="40"/>
      <c r="M540" s="181" t="s">
        <v>19</v>
      </c>
      <c r="N540" s="182" t="s">
        <v>45</v>
      </c>
      <c r="O540" s="65"/>
      <c r="P540" s="183">
        <f>O540*H540</f>
        <v>0</v>
      </c>
      <c r="Q540" s="183">
        <v>0</v>
      </c>
      <c r="R540" s="183">
        <f>Q540*H540</f>
        <v>0</v>
      </c>
      <c r="S540" s="183">
        <v>0</v>
      </c>
      <c r="T540" s="184">
        <f>S540*H540</f>
        <v>0</v>
      </c>
      <c r="U540" s="35"/>
      <c r="V540" s="35"/>
      <c r="W540" s="35"/>
      <c r="X540" s="35"/>
      <c r="Y540" s="35"/>
      <c r="Z540" s="35"/>
      <c r="AA540" s="35"/>
      <c r="AB540" s="35"/>
      <c r="AC540" s="35"/>
      <c r="AD540" s="35"/>
      <c r="AE540" s="35"/>
      <c r="AR540" s="185" t="s">
        <v>3085</v>
      </c>
      <c r="AT540" s="185" t="s">
        <v>172</v>
      </c>
      <c r="AU540" s="185" t="s">
        <v>84</v>
      </c>
      <c r="AY540" s="18" t="s">
        <v>170</v>
      </c>
      <c r="BE540" s="186">
        <f>IF(N540="základní",J540,0)</f>
        <v>0</v>
      </c>
      <c r="BF540" s="186">
        <f>IF(N540="snížená",J540,0)</f>
        <v>0</v>
      </c>
      <c r="BG540" s="186">
        <f>IF(N540="zákl. přenesená",J540,0)</f>
        <v>0</v>
      </c>
      <c r="BH540" s="186">
        <f>IF(N540="sníž. přenesená",J540,0)</f>
        <v>0</v>
      </c>
      <c r="BI540" s="186">
        <f>IF(N540="nulová",J540,0)</f>
        <v>0</v>
      </c>
      <c r="BJ540" s="18" t="s">
        <v>82</v>
      </c>
      <c r="BK540" s="186">
        <f>ROUND(I540*H540,2)</f>
        <v>0</v>
      </c>
      <c r="BL540" s="18" t="s">
        <v>3085</v>
      </c>
      <c r="BM540" s="185" t="s">
        <v>5029</v>
      </c>
    </row>
    <row r="541" spans="1:65" s="2" customFormat="1" ht="29.25" x14ac:dyDescent="0.2">
      <c r="A541" s="35"/>
      <c r="B541" s="36"/>
      <c r="C541" s="37"/>
      <c r="D541" s="187" t="s">
        <v>179</v>
      </c>
      <c r="E541" s="37"/>
      <c r="F541" s="188" t="s">
        <v>3087</v>
      </c>
      <c r="G541" s="37"/>
      <c r="H541" s="37"/>
      <c r="I541" s="189"/>
      <c r="J541" s="37"/>
      <c r="K541" s="37"/>
      <c r="L541" s="40"/>
      <c r="M541" s="190"/>
      <c r="N541" s="191"/>
      <c r="O541" s="65"/>
      <c r="P541" s="65"/>
      <c r="Q541" s="65"/>
      <c r="R541" s="65"/>
      <c r="S541" s="65"/>
      <c r="T541" s="66"/>
      <c r="U541" s="35"/>
      <c r="V541" s="35"/>
      <c r="W541" s="35"/>
      <c r="X541" s="35"/>
      <c r="Y541" s="35"/>
      <c r="Z541" s="35"/>
      <c r="AA541" s="35"/>
      <c r="AB541" s="35"/>
      <c r="AC541" s="35"/>
      <c r="AD541" s="35"/>
      <c r="AE541" s="35"/>
      <c r="AT541" s="18" t="s">
        <v>179</v>
      </c>
      <c r="AU541" s="18" t="s">
        <v>84</v>
      </c>
    </row>
    <row r="542" spans="1:65" s="13" customFormat="1" x14ac:dyDescent="0.2">
      <c r="B542" s="192"/>
      <c r="C542" s="193"/>
      <c r="D542" s="187" t="s">
        <v>181</v>
      </c>
      <c r="E542" s="194" t="s">
        <v>19</v>
      </c>
      <c r="F542" s="195" t="s">
        <v>3106</v>
      </c>
      <c r="G542" s="193"/>
      <c r="H542" s="196">
        <v>1</v>
      </c>
      <c r="I542" s="197"/>
      <c r="J542" s="193"/>
      <c r="K542" s="193"/>
      <c r="L542" s="198"/>
      <c r="M542" s="225"/>
      <c r="N542" s="226"/>
      <c r="O542" s="226"/>
      <c r="P542" s="226"/>
      <c r="Q542" s="226"/>
      <c r="R542" s="226"/>
      <c r="S542" s="226"/>
      <c r="T542" s="227"/>
      <c r="AT542" s="202" t="s">
        <v>181</v>
      </c>
      <c r="AU542" s="202" t="s">
        <v>84</v>
      </c>
      <c r="AV542" s="13" t="s">
        <v>84</v>
      </c>
      <c r="AW542" s="13" t="s">
        <v>35</v>
      </c>
      <c r="AX542" s="13" t="s">
        <v>82</v>
      </c>
      <c r="AY542" s="202" t="s">
        <v>170</v>
      </c>
    </row>
    <row r="543" spans="1:65" s="2" customFormat="1" ht="6.95" customHeight="1" x14ac:dyDescent="0.2">
      <c r="A543" s="35"/>
      <c r="B543" s="48"/>
      <c r="C543" s="49"/>
      <c r="D543" s="49"/>
      <c r="E543" s="49"/>
      <c r="F543" s="49"/>
      <c r="G543" s="49"/>
      <c r="H543" s="49"/>
      <c r="I543" s="49"/>
      <c r="J543" s="49"/>
      <c r="K543" s="49"/>
      <c r="L543" s="40"/>
      <c r="M543" s="35"/>
      <c r="O543" s="35"/>
      <c r="P543" s="35"/>
      <c r="Q543" s="35"/>
      <c r="R543" s="35"/>
      <c r="S543" s="35"/>
      <c r="T543" s="35"/>
      <c r="U543" s="35"/>
      <c r="V543" s="35"/>
      <c r="W543" s="35"/>
      <c r="X543" s="35"/>
      <c r="Y543" s="35"/>
      <c r="Z543" s="35"/>
      <c r="AA543" s="35"/>
      <c r="AB543" s="35"/>
      <c r="AC543" s="35"/>
      <c r="AD543" s="35"/>
      <c r="AE543" s="35"/>
    </row>
  </sheetData>
  <sheetProtection password="FED1" sheet="1" objects="1" scenarios="1" formatColumns="0" formatRows="0" autoFilter="0"/>
  <autoFilter ref="C93:K542"/>
  <mergeCells count="9">
    <mergeCell ref="E50:H50"/>
    <mergeCell ref="E84:H84"/>
    <mergeCell ref="E86:H8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90"/>
  <sheetViews>
    <sheetView showGridLines="0" topLeftCell="A263" workbookViewId="0">
      <selection activeCell="F288" sqref="F288"/>
    </sheetView>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93</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5030</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ROUND(J95,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ROUND((SUM(BE95:BE289)),  2)</f>
        <v>0</v>
      </c>
      <c r="G33" s="35"/>
      <c r="H33" s="35"/>
      <c r="I33" s="119">
        <v>0.21</v>
      </c>
      <c r="J33" s="118">
        <f>ROUND(((SUM(BE95:BE289))*I33),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ROUND((SUM(BF95:BF289)),  2)</f>
        <v>0</v>
      </c>
      <c r="G34" s="35"/>
      <c r="H34" s="35"/>
      <c r="I34" s="119">
        <v>0.15</v>
      </c>
      <c r="J34" s="118">
        <f>ROUND(((SUM(BF95:BF289))*I34),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ROUND((SUM(BG95:BG289)),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ROUND((SUM(BH95:BH289)),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ROUND((SUM(BI95:BI289)),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SO-C - Věž</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J95</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J96</f>
        <v>0</v>
      </c>
      <c r="K60" s="136"/>
      <c r="L60" s="140"/>
    </row>
    <row r="61" spans="1:47" s="10" customFormat="1" ht="19.899999999999999" customHeight="1" x14ac:dyDescent="0.2">
      <c r="B61" s="141"/>
      <c r="C61" s="142"/>
      <c r="D61" s="143" t="s">
        <v>116</v>
      </c>
      <c r="E61" s="144"/>
      <c r="F61" s="144"/>
      <c r="G61" s="144"/>
      <c r="H61" s="144"/>
      <c r="I61" s="144"/>
      <c r="J61" s="145">
        <f>J97</f>
        <v>0</v>
      </c>
      <c r="K61" s="142"/>
      <c r="L61" s="146"/>
    </row>
    <row r="62" spans="1:47" s="10" customFormat="1" ht="19.899999999999999" customHeight="1" x14ac:dyDescent="0.2">
      <c r="B62" s="141"/>
      <c r="C62" s="142"/>
      <c r="D62" s="143" t="s">
        <v>117</v>
      </c>
      <c r="E62" s="144"/>
      <c r="F62" s="144"/>
      <c r="G62" s="144"/>
      <c r="H62" s="144"/>
      <c r="I62" s="144"/>
      <c r="J62" s="145">
        <f>J104</f>
        <v>0</v>
      </c>
      <c r="K62" s="142"/>
      <c r="L62" s="146"/>
    </row>
    <row r="63" spans="1:47" s="10" customFormat="1" ht="19.899999999999999" customHeight="1" x14ac:dyDescent="0.2">
      <c r="B63" s="141"/>
      <c r="C63" s="142"/>
      <c r="D63" s="143" t="s">
        <v>120</v>
      </c>
      <c r="E63" s="144"/>
      <c r="F63" s="144"/>
      <c r="G63" s="144"/>
      <c r="H63" s="144"/>
      <c r="I63" s="144"/>
      <c r="J63" s="145">
        <f>J134</f>
        <v>0</v>
      </c>
      <c r="K63" s="142"/>
      <c r="L63" s="146"/>
    </row>
    <row r="64" spans="1:47" s="10" customFormat="1" ht="19.899999999999999" customHeight="1" x14ac:dyDescent="0.2">
      <c r="B64" s="141"/>
      <c r="C64" s="142"/>
      <c r="D64" s="143" t="s">
        <v>122</v>
      </c>
      <c r="E64" s="144"/>
      <c r="F64" s="144"/>
      <c r="G64" s="144"/>
      <c r="H64" s="144"/>
      <c r="I64" s="144"/>
      <c r="J64" s="145">
        <f>J138</f>
        <v>0</v>
      </c>
      <c r="K64" s="142"/>
      <c r="L64" s="146"/>
    </row>
    <row r="65" spans="1:31" s="10" customFormat="1" ht="19.899999999999999" customHeight="1" x14ac:dyDescent="0.2">
      <c r="B65" s="141"/>
      <c r="C65" s="142"/>
      <c r="D65" s="143" t="s">
        <v>124</v>
      </c>
      <c r="E65" s="144"/>
      <c r="F65" s="144"/>
      <c r="G65" s="144"/>
      <c r="H65" s="144"/>
      <c r="I65" s="144"/>
      <c r="J65" s="145">
        <f>J245</f>
        <v>0</v>
      </c>
      <c r="K65" s="142"/>
      <c r="L65" s="146"/>
    </row>
    <row r="66" spans="1:31" s="9" customFormat="1" ht="24.95" customHeight="1" x14ac:dyDescent="0.2">
      <c r="B66" s="135"/>
      <c r="C66" s="136"/>
      <c r="D66" s="137" t="s">
        <v>125</v>
      </c>
      <c r="E66" s="138"/>
      <c r="F66" s="138"/>
      <c r="G66" s="138"/>
      <c r="H66" s="138"/>
      <c r="I66" s="138"/>
      <c r="J66" s="139">
        <f>J248</f>
        <v>0</v>
      </c>
      <c r="K66" s="136"/>
      <c r="L66" s="140"/>
    </row>
    <row r="67" spans="1:31" s="10" customFormat="1" ht="19.899999999999999" customHeight="1" x14ac:dyDescent="0.2">
      <c r="B67" s="141"/>
      <c r="C67" s="142"/>
      <c r="D67" s="143" t="s">
        <v>138</v>
      </c>
      <c r="E67" s="144"/>
      <c r="F67" s="144"/>
      <c r="G67" s="144"/>
      <c r="H67" s="144"/>
      <c r="I67" s="144"/>
      <c r="J67" s="145">
        <f>J249</f>
        <v>0</v>
      </c>
      <c r="K67" s="142"/>
      <c r="L67" s="146"/>
    </row>
    <row r="68" spans="1:31" s="10" customFormat="1" ht="19.899999999999999" customHeight="1" x14ac:dyDescent="0.2">
      <c r="B68" s="141"/>
      <c r="C68" s="142"/>
      <c r="D68" s="143" t="s">
        <v>140</v>
      </c>
      <c r="E68" s="144"/>
      <c r="F68" s="144"/>
      <c r="G68" s="144"/>
      <c r="H68" s="144"/>
      <c r="I68" s="144"/>
      <c r="J68" s="145">
        <f>J255</f>
        <v>0</v>
      </c>
      <c r="K68" s="142"/>
      <c r="L68" s="146"/>
    </row>
    <row r="69" spans="1:31" s="10" customFormat="1" ht="19.899999999999999" customHeight="1" x14ac:dyDescent="0.2">
      <c r="B69" s="141"/>
      <c r="C69" s="142"/>
      <c r="D69" s="143" t="s">
        <v>141</v>
      </c>
      <c r="E69" s="144"/>
      <c r="F69" s="144"/>
      <c r="G69" s="144"/>
      <c r="H69" s="144"/>
      <c r="I69" s="144"/>
      <c r="J69" s="145">
        <f>J260</f>
        <v>0</v>
      </c>
      <c r="K69" s="142"/>
      <c r="L69" s="146"/>
    </row>
    <row r="70" spans="1:31" s="10" customFormat="1" ht="19.899999999999999" customHeight="1" x14ac:dyDescent="0.2">
      <c r="B70" s="141"/>
      <c r="C70" s="142"/>
      <c r="D70" s="143" t="s">
        <v>148</v>
      </c>
      <c r="E70" s="144"/>
      <c r="F70" s="144"/>
      <c r="G70" s="144"/>
      <c r="H70" s="144"/>
      <c r="I70" s="144"/>
      <c r="J70" s="145">
        <f>J266</f>
        <v>0</v>
      </c>
      <c r="K70" s="142"/>
      <c r="L70" s="146"/>
    </row>
    <row r="71" spans="1:31" s="9" customFormat="1" ht="24.95" customHeight="1" x14ac:dyDescent="0.2">
      <c r="B71" s="135"/>
      <c r="C71" s="136"/>
      <c r="D71" s="137" t="s">
        <v>150</v>
      </c>
      <c r="E71" s="138"/>
      <c r="F71" s="138"/>
      <c r="G71" s="138"/>
      <c r="H71" s="138"/>
      <c r="I71" s="138"/>
      <c r="J71" s="139">
        <f>J273</f>
        <v>0</v>
      </c>
      <c r="K71" s="136"/>
      <c r="L71" s="140"/>
    </row>
    <row r="72" spans="1:31" s="10" customFormat="1" ht="19.899999999999999" customHeight="1" x14ac:dyDescent="0.2">
      <c r="B72" s="141"/>
      <c r="C72" s="142"/>
      <c r="D72" s="143" t="s">
        <v>151</v>
      </c>
      <c r="E72" s="144"/>
      <c r="F72" s="144"/>
      <c r="G72" s="144"/>
      <c r="H72" s="144"/>
      <c r="I72" s="144"/>
      <c r="J72" s="145">
        <f>J274</f>
        <v>0</v>
      </c>
      <c r="K72" s="142"/>
      <c r="L72" s="146"/>
    </row>
    <row r="73" spans="1:31" s="10" customFormat="1" ht="19.899999999999999" customHeight="1" x14ac:dyDescent="0.2">
      <c r="B73" s="141"/>
      <c r="C73" s="142"/>
      <c r="D73" s="143" t="s">
        <v>152</v>
      </c>
      <c r="E73" s="144"/>
      <c r="F73" s="144"/>
      <c r="G73" s="144"/>
      <c r="H73" s="144"/>
      <c r="I73" s="144"/>
      <c r="J73" s="145">
        <f>J278</f>
        <v>0</v>
      </c>
      <c r="K73" s="142"/>
      <c r="L73" s="146"/>
    </row>
    <row r="74" spans="1:31" s="10" customFormat="1" ht="19.899999999999999" customHeight="1" x14ac:dyDescent="0.2">
      <c r="B74" s="141"/>
      <c r="C74" s="142"/>
      <c r="D74" s="143" t="s">
        <v>153</v>
      </c>
      <c r="E74" s="144"/>
      <c r="F74" s="144"/>
      <c r="G74" s="144"/>
      <c r="H74" s="144"/>
      <c r="I74" s="144"/>
      <c r="J74" s="145">
        <f>J282</f>
        <v>0</v>
      </c>
      <c r="K74" s="142"/>
      <c r="L74" s="146"/>
    </row>
    <row r="75" spans="1:31" s="10" customFormat="1" ht="19.899999999999999" customHeight="1" x14ac:dyDescent="0.2">
      <c r="B75" s="141"/>
      <c r="C75" s="142"/>
      <c r="D75" s="143" t="s">
        <v>154</v>
      </c>
      <c r="E75" s="144"/>
      <c r="F75" s="144"/>
      <c r="G75" s="144"/>
      <c r="H75" s="144"/>
      <c r="I75" s="144"/>
      <c r="J75" s="145">
        <f>J286</f>
        <v>0</v>
      </c>
      <c r="K75" s="142"/>
      <c r="L75" s="146"/>
    </row>
    <row r="76" spans="1:31" s="2" customFormat="1" ht="21.75" customHeight="1" x14ac:dyDescent="0.2">
      <c r="A76" s="35"/>
      <c r="B76" s="36"/>
      <c r="C76" s="37"/>
      <c r="D76" s="37"/>
      <c r="E76" s="37"/>
      <c r="F76" s="37"/>
      <c r="G76" s="37"/>
      <c r="H76" s="37"/>
      <c r="I76" s="37"/>
      <c r="J76" s="37"/>
      <c r="K76" s="37"/>
      <c r="L76" s="107"/>
      <c r="S76" s="35"/>
      <c r="T76" s="35"/>
      <c r="U76" s="35"/>
      <c r="V76" s="35"/>
      <c r="W76" s="35"/>
      <c r="X76" s="35"/>
      <c r="Y76" s="35"/>
      <c r="Z76" s="35"/>
      <c r="AA76" s="35"/>
      <c r="AB76" s="35"/>
      <c r="AC76" s="35"/>
      <c r="AD76" s="35"/>
      <c r="AE76" s="35"/>
    </row>
    <row r="77" spans="1:31" s="2" customFormat="1" ht="6.95" customHeight="1" x14ac:dyDescent="0.2">
      <c r="A77" s="35"/>
      <c r="B77" s="48"/>
      <c r="C77" s="49"/>
      <c r="D77" s="49"/>
      <c r="E77" s="49"/>
      <c r="F77" s="49"/>
      <c r="G77" s="49"/>
      <c r="H77" s="49"/>
      <c r="I77" s="49"/>
      <c r="J77" s="49"/>
      <c r="K77" s="49"/>
      <c r="L77" s="107"/>
      <c r="S77" s="35"/>
      <c r="T77" s="35"/>
      <c r="U77" s="35"/>
      <c r="V77" s="35"/>
      <c r="W77" s="35"/>
      <c r="X77" s="35"/>
      <c r="Y77" s="35"/>
      <c r="Z77" s="35"/>
      <c r="AA77" s="35"/>
      <c r="AB77" s="35"/>
      <c r="AC77" s="35"/>
      <c r="AD77" s="35"/>
      <c r="AE77" s="35"/>
    </row>
    <row r="81" spans="1:63" s="2" customFormat="1" ht="6.95" customHeight="1" x14ac:dyDescent="0.2">
      <c r="A81" s="35"/>
      <c r="B81" s="50"/>
      <c r="C81" s="51"/>
      <c r="D81" s="51"/>
      <c r="E81" s="51"/>
      <c r="F81" s="51"/>
      <c r="G81" s="51"/>
      <c r="H81" s="51"/>
      <c r="I81" s="51"/>
      <c r="J81" s="51"/>
      <c r="K81" s="51"/>
      <c r="L81" s="107"/>
      <c r="S81" s="35"/>
      <c r="T81" s="35"/>
      <c r="U81" s="35"/>
      <c r="V81" s="35"/>
      <c r="W81" s="35"/>
      <c r="X81" s="35"/>
      <c r="Y81" s="35"/>
      <c r="Z81" s="35"/>
      <c r="AA81" s="35"/>
      <c r="AB81" s="35"/>
      <c r="AC81" s="35"/>
      <c r="AD81" s="35"/>
      <c r="AE81" s="35"/>
    </row>
    <row r="82" spans="1:63" s="2" customFormat="1" ht="24.95" customHeight="1" x14ac:dyDescent="0.2">
      <c r="A82" s="35"/>
      <c r="B82" s="36"/>
      <c r="C82" s="24" t="s">
        <v>155</v>
      </c>
      <c r="D82" s="37"/>
      <c r="E82" s="37"/>
      <c r="F82" s="37"/>
      <c r="G82" s="37"/>
      <c r="H82" s="37"/>
      <c r="I82" s="37"/>
      <c r="J82" s="37"/>
      <c r="K82" s="37"/>
      <c r="L82" s="107"/>
      <c r="S82" s="35"/>
      <c r="T82" s="35"/>
      <c r="U82" s="35"/>
      <c r="V82" s="35"/>
      <c r="W82" s="35"/>
      <c r="X82" s="35"/>
      <c r="Y82" s="35"/>
      <c r="Z82" s="35"/>
      <c r="AA82" s="35"/>
      <c r="AB82" s="35"/>
      <c r="AC82" s="35"/>
      <c r="AD82" s="35"/>
      <c r="AE82" s="35"/>
    </row>
    <row r="83" spans="1:63" s="2" customFormat="1" ht="6.95" customHeight="1" x14ac:dyDescent="0.2">
      <c r="A83" s="35"/>
      <c r="B83" s="36"/>
      <c r="C83" s="37"/>
      <c r="D83" s="37"/>
      <c r="E83" s="37"/>
      <c r="F83" s="37"/>
      <c r="G83" s="37"/>
      <c r="H83" s="37"/>
      <c r="I83" s="37"/>
      <c r="J83" s="37"/>
      <c r="K83" s="37"/>
      <c r="L83" s="107"/>
      <c r="S83" s="35"/>
      <c r="T83" s="35"/>
      <c r="U83" s="35"/>
      <c r="V83" s="35"/>
      <c r="W83" s="35"/>
      <c r="X83" s="35"/>
      <c r="Y83" s="35"/>
      <c r="Z83" s="35"/>
      <c r="AA83" s="35"/>
      <c r="AB83" s="35"/>
      <c r="AC83" s="35"/>
      <c r="AD83" s="35"/>
      <c r="AE83" s="35"/>
    </row>
    <row r="84" spans="1:63" s="2" customFormat="1" ht="12" customHeight="1" x14ac:dyDescent="0.2">
      <c r="A84" s="35"/>
      <c r="B84" s="36"/>
      <c r="C84" s="30" t="s">
        <v>16</v>
      </c>
      <c r="D84" s="37"/>
      <c r="E84" s="37"/>
      <c r="F84" s="37"/>
      <c r="G84" s="37"/>
      <c r="H84" s="37"/>
      <c r="I84" s="37"/>
      <c r="J84" s="37"/>
      <c r="K84" s="37"/>
      <c r="L84" s="107"/>
      <c r="S84" s="35"/>
      <c r="T84" s="35"/>
      <c r="U84" s="35"/>
      <c r="V84" s="35"/>
      <c r="W84" s="35"/>
      <c r="X84" s="35"/>
      <c r="Y84" s="35"/>
      <c r="Z84" s="35"/>
      <c r="AA84" s="35"/>
      <c r="AB84" s="35"/>
      <c r="AC84" s="35"/>
      <c r="AD84" s="35"/>
      <c r="AE84" s="35"/>
    </row>
    <row r="85" spans="1:63" s="2" customFormat="1" ht="16.5" customHeight="1" x14ac:dyDescent="0.2">
      <c r="A85" s="35"/>
      <c r="B85" s="36"/>
      <c r="C85" s="37"/>
      <c r="D85" s="37"/>
      <c r="E85" s="375" t="str">
        <f>E7</f>
        <v>Multifunkční objekt města Třebenice REVIZE ROZPOČTU Č. 2</v>
      </c>
      <c r="F85" s="376"/>
      <c r="G85" s="376"/>
      <c r="H85" s="376"/>
      <c r="I85" s="37"/>
      <c r="J85" s="37"/>
      <c r="K85" s="37"/>
      <c r="L85" s="107"/>
      <c r="S85" s="35"/>
      <c r="T85" s="35"/>
      <c r="U85" s="35"/>
      <c r="V85" s="35"/>
      <c r="W85" s="35"/>
      <c r="X85" s="35"/>
      <c r="Y85" s="35"/>
      <c r="Z85" s="35"/>
      <c r="AA85" s="35"/>
      <c r="AB85" s="35"/>
      <c r="AC85" s="35"/>
      <c r="AD85" s="35"/>
      <c r="AE85" s="35"/>
    </row>
    <row r="86" spans="1:63" s="2" customFormat="1" ht="12" customHeight="1" x14ac:dyDescent="0.2">
      <c r="A86" s="35"/>
      <c r="B86" s="36"/>
      <c r="C86" s="30" t="s">
        <v>107</v>
      </c>
      <c r="D86" s="37"/>
      <c r="E86" s="37"/>
      <c r="F86" s="37"/>
      <c r="G86" s="37"/>
      <c r="H86" s="37"/>
      <c r="I86" s="37"/>
      <c r="J86" s="37"/>
      <c r="K86" s="37"/>
      <c r="L86" s="107"/>
      <c r="S86" s="35"/>
      <c r="T86" s="35"/>
      <c r="U86" s="35"/>
      <c r="V86" s="35"/>
      <c r="W86" s="35"/>
      <c r="X86" s="35"/>
      <c r="Y86" s="35"/>
      <c r="Z86" s="35"/>
      <c r="AA86" s="35"/>
      <c r="AB86" s="35"/>
      <c r="AC86" s="35"/>
      <c r="AD86" s="35"/>
      <c r="AE86" s="35"/>
    </row>
    <row r="87" spans="1:63" s="2" customFormat="1" ht="16.5" customHeight="1" x14ac:dyDescent="0.2">
      <c r="A87" s="35"/>
      <c r="B87" s="36"/>
      <c r="C87" s="37"/>
      <c r="D87" s="37"/>
      <c r="E87" s="363" t="str">
        <f>E9</f>
        <v>SO-C - Věž</v>
      </c>
      <c r="F87" s="374"/>
      <c r="G87" s="374"/>
      <c r="H87" s="374"/>
      <c r="I87" s="37"/>
      <c r="J87" s="37"/>
      <c r="K87" s="37"/>
      <c r="L87" s="107"/>
      <c r="S87" s="35"/>
      <c r="T87" s="35"/>
      <c r="U87" s="35"/>
      <c r="V87" s="35"/>
      <c r="W87" s="35"/>
      <c r="X87" s="35"/>
      <c r="Y87" s="35"/>
      <c r="Z87" s="35"/>
      <c r="AA87" s="35"/>
      <c r="AB87" s="35"/>
      <c r="AC87" s="35"/>
      <c r="AD87" s="35"/>
      <c r="AE87" s="35"/>
    </row>
    <row r="88" spans="1:63" s="2" customFormat="1" ht="6.95" customHeight="1" x14ac:dyDescent="0.2">
      <c r="A88" s="35"/>
      <c r="B88" s="36"/>
      <c r="C88" s="37"/>
      <c r="D88" s="37"/>
      <c r="E88" s="37"/>
      <c r="F88" s="37"/>
      <c r="G88" s="37"/>
      <c r="H88" s="37"/>
      <c r="I88" s="37"/>
      <c r="J88" s="37"/>
      <c r="K88" s="37"/>
      <c r="L88" s="107"/>
      <c r="S88" s="35"/>
      <c r="T88" s="35"/>
      <c r="U88" s="35"/>
      <c r="V88" s="35"/>
      <c r="W88" s="35"/>
      <c r="X88" s="35"/>
      <c r="Y88" s="35"/>
      <c r="Z88" s="35"/>
      <c r="AA88" s="35"/>
      <c r="AB88" s="35"/>
      <c r="AC88" s="35"/>
      <c r="AD88" s="35"/>
      <c r="AE88" s="35"/>
    </row>
    <row r="89" spans="1:63" s="2" customFormat="1" ht="12" customHeight="1" x14ac:dyDescent="0.2">
      <c r="A89" s="35"/>
      <c r="B89" s="36"/>
      <c r="C89" s="30" t="s">
        <v>21</v>
      </c>
      <c r="D89" s="37"/>
      <c r="E89" s="37"/>
      <c r="F89" s="28" t="str">
        <f>F12</f>
        <v>Třebenice</v>
      </c>
      <c r="G89" s="37"/>
      <c r="H89" s="37"/>
      <c r="I89" s="30" t="s">
        <v>23</v>
      </c>
      <c r="J89" s="60" t="str">
        <f>IF(J12="","",J12)</f>
        <v>15. 1. 2021</v>
      </c>
      <c r="K89" s="37"/>
      <c r="L89" s="107"/>
      <c r="S89" s="35"/>
      <c r="T89" s="35"/>
      <c r="U89" s="35"/>
      <c r="V89" s="35"/>
      <c r="W89" s="35"/>
      <c r="X89" s="35"/>
      <c r="Y89" s="35"/>
      <c r="Z89" s="35"/>
      <c r="AA89" s="35"/>
      <c r="AB89" s="35"/>
      <c r="AC89" s="35"/>
      <c r="AD89" s="35"/>
      <c r="AE89" s="35"/>
    </row>
    <row r="90" spans="1:63" s="2" customFormat="1" ht="6.95" customHeight="1" x14ac:dyDescent="0.2">
      <c r="A90" s="35"/>
      <c r="B90" s="36"/>
      <c r="C90" s="37"/>
      <c r="D90" s="37"/>
      <c r="E90" s="37"/>
      <c r="F90" s="37"/>
      <c r="G90" s="37"/>
      <c r="H90" s="37"/>
      <c r="I90" s="37"/>
      <c r="J90" s="37"/>
      <c r="K90" s="37"/>
      <c r="L90" s="107"/>
      <c r="S90" s="35"/>
      <c r="T90" s="35"/>
      <c r="U90" s="35"/>
      <c r="V90" s="35"/>
      <c r="W90" s="35"/>
      <c r="X90" s="35"/>
      <c r="Y90" s="35"/>
      <c r="Z90" s="35"/>
      <c r="AA90" s="35"/>
      <c r="AB90" s="35"/>
      <c r="AC90" s="35"/>
      <c r="AD90" s="35"/>
      <c r="AE90" s="35"/>
    </row>
    <row r="91" spans="1:63" s="2" customFormat="1" ht="15.2" customHeight="1" x14ac:dyDescent="0.2">
      <c r="A91" s="35"/>
      <c r="B91" s="36"/>
      <c r="C91" s="30" t="s">
        <v>25</v>
      </c>
      <c r="D91" s="37"/>
      <c r="E91" s="37"/>
      <c r="F91" s="28" t="str">
        <f>E15</f>
        <v>Město Třebenice</v>
      </c>
      <c r="G91" s="37"/>
      <c r="H91" s="37"/>
      <c r="I91" s="30" t="s">
        <v>32</v>
      </c>
      <c r="J91" s="33" t="str">
        <f>E21</f>
        <v>Ing. arch. V. Volman</v>
      </c>
      <c r="K91" s="37"/>
      <c r="L91" s="107"/>
      <c r="S91" s="35"/>
      <c r="T91" s="35"/>
      <c r="U91" s="35"/>
      <c r="V91" s="35"/>
      <c r="W91" s="35"/>
      <c r="X91" s="35"/>
      <c r="Y91" s="35"/>
      <c r="Z91" s="35"/>
      <c r="AA91" s="35"/>
      <c r="AB91" s="35"/>
      <c r="AC91" s="35"/>
      <c r="AD91" s="35"/>
      <c r="AE91" s="35"/>
    </row>
    <row r="92" spans="1:63" s="2" customFormat="1" ht="15.2" customHeight="1" x14ac:dyDescent="0.2">
      <c r="A92" s="35"/>
      <c r="B92" s="36"/>
      <c r="C92" s="30" t="s">
        <v>30</v>
      </c>
      <c r="D92" s="37"/>
      <c r="E92" s="37"/>
      <c r="F92" s="28" t="str">
        <f>IF(E18="","",E18)</f>
        <v>Vyplň údaj</v>
      </c>
      <c r="G92" s="37"/>
      <c r="H92" s="37"/>
      <c r="I92" s="30" t="s">
        <v>36</v>
      </c>
      <c r="J92" s="33" t="str">
        <f>E24</f>
        <v>Ing. L. Hovorka</v>
      </c>
      <c r="K92" s="37"/>
      <c r="L92" s="107"/>
      <c r="S92" s="35"/>
      <c r="T92" s="35"/>
      <c r="U92" s="35"/>
      <c r="V92" s="35"/>
      <c r="W92" s="35"/>
      <c r="X92" s="35"/>
      <c r="Y92" s="35"/>
      <c r="Z92" s="35"/>
      <c r="AA92" s="35"/>
      <c r="AB92" s="35"/>
      <c r="AC92" s="35"/>
      <c r="AD92" s="35"/>
      <c r="AE92" s="35"/>
    </row>
    <row r="93" spans="1:63" s="2" customFormat="1" ht="10.35" customHeight="1" x14ac:dyDescent="0.2">
      <c r="A93" s="35"/>
      <c r="B93" s="36"/>
      <c r="C93" s="37"/>
      <c r="D93" s="37"/>
      <c r="E93" s="37"/>
      <c r="F93" s="37"/>
      <c r="G93" s="37"/>
      <c r="H93" s="37"/>
      <c r="I93" s="37"/>
      <c r="J93" s="37"/>
      <c r="K93" s="37"/>
      <c r="L93" s="107"/>
      <c r="S93" s="35"/>
      <c r="T93" s="35"/>
      <c r="U93" s="35"/>
      <c r="V93" s="35"/>
      <c r="W93" s="35"/>
      <c r="X93" s="35"/>
      <c r="Y93" s="35"/>
      <c r="Z93" s="35"/>
      <c r="AA93" s="35"/>
      <c r="AB93" s="35"/>
      <c r="AC93" s="35"/>
      <c r="AD93" s="35"/>
      <c r="AE93" s="35"/>
    </row>
    <row r="94" spans="1:63" s="11" customFormat="1" ht="29.25" customHeight="1" x14ac:dyDescent="0.2">
      <c r="A94" s="147"/>
      <c r="B94" s="148"/>
      <c r="C94" s="149" t="s">
        <v>156</v>
      </c>
      <c r="D94" s="150" t="s">
        <v>59</v>
      </c>
      <c r="E94" s="150" t="s">
        <v>55</v>
      </c>
      <c r="F94" s="150" t="s">
        <v>56</v>
      </c>
      <c r="G94" s="150" t="s">
        <v>157</v>
      </c>
      <c r="H94" s="150" t="s">
        <v>158</v>
      </c>
      <c r="I94" s="150" t="s">
        <v>159</v>
      </c>
      <c r="J94" s="150" t="s">
        <v>113</v>
      </c>
      <c r="K94" s="151" t="s">
        <v>160</v>
      </c>
      <c r="L94" s="152"/>
      <c r="M94" s="69" t="s">
        <v>19</v>
      </c>
      <c r="N94" s="70" t="s">
        <v>44</v>
      </c>
      <c r="O94" s="70" t="s">
        <v>161</v>
      </c>
      <c r="P94" s="70" t="s">
        <v>162</v>
      </c>
      <c r="Q94" s="70" t="s">
        <v>163</v>
      </c>
      <c r="R94" s="70" t="s">
        <v>164</v>
      </c>
      <c r="S94" s="70" t="s">
        <v>165</v>
      </c>
      <c r="T94" s="71" t="s">
        <v>166</v>
      </c>
      <c r="U94" s="147"/>
      <c r="V94" s="147"/>
      <c r="W94" s="147"/>
      <c r="X94" s="147"/>
      <c r="Y94" s="147"/>
      <c r="Z94" s="147"/>
      <c r="AA94" s="147"/>
      <c r="AB94" s="147"/>
      <c r="AC94" s="147"/>
      <c r="AD94" s="147"/>
      <c r="AE94" s="147"/>
    </row>
    <row r="95" spans="1:63" s="2" customFormat="1" ht="22.9" customHeight="1" x14ac:dyDescent="0.25">
      <c r="A95" s="35"/>
      <c r="B95" s="36"/>
      <c r="C95" s="76" t="s">
        <v>167</v>
      </c>
      <c r="D95" s="37"/>
      <c r="E95" s="37"/>
      <c r="F95" s="37"/>
      <c r="G95" s="37"/>
      <c r="H95" s="37"/>
      <c r="I95" s="37"/>
      <c r="J95" s="153">
        <f>BK95</f>
        <v>0</v>
      </c>
      <c r="K95" s="37"/>
      <c r="L95" s="40"/>
      <c r="M95" s="72"/>
      <c r="N95" s="154"/>
      <c r="O95" s="73"/>
      <c r="P95" s="155">
        <f>P96+P248+P273</f>
        <v>0</v>
      </c>
      <c r="Q95" s="73"/>
      <c r="R95" s="155">
        <f>R96+R248+R273</f>
        <v>160.70218732000001</v>
      </c>
      <c r="S95" s="73"/>
      <c r="T95" s="156">
        <f>T96+T248+T273</f>
        <v>0</v>
      </c>
      <c r="U95" s="35"/>
      <c r="V95" s="35"/>
      <c r="W95" s="35"/>
      <c r="X95" s="35"/>
      <c r="Y95" s="35"/>
      <c r="Z95" s="35"/>
      <c r="AA95" s="35"/>
      <c r="AB95" s="35"/>
      <c r="AC95" s="35"/>
      <c r="AD95" s="35"/>
      <c r="AE95" s="35"/>
      <c r="AT95" s="18" t="s">
        <v>73</v>
      </c>
      <c r="AU95" s="18" t="s">
        <v>114</v>
      </c>
      <c r="BK95" s="157">
        <f>BK96+BK248+BK273</f>
        <v>0</v>
      </c>
    </row>
    <row r="96" spans="1:63" s="12" customFormat="1" ht="25.9" customHeight="1" x14ac:dyDescent="0.2">
      <c r="B96" s="158"/>
      <c r="C96" s="159"/>
      <c r="D96" s="160" t="s">
        <v>73</v>
      </c>
      <c r="E96" s="161" t="s">
        <v>168</v>
      </c>
      <c r="F96" s="161" t="s">
        <v>169</v>
      </c>
      <c r="G96" s="159"/>
      <c r="H96" s="159"/>
      <c r="I96" s="162"/>
      <c r="J96" s="163">
        <f>BK96</f>
        <v>0</v>
      </c>
      <c r="K96" s="159"/>
      <c r="L96" s="164"/>
      <c r="M96" s="165"/>
      <c r="N96" s="166"/>
      <c r="O96" s="166"/>
      <c r="P96" s="167">
        <f>P97+P104+P134+P138+P245</f>
        <v>0</v>
      </c>
      <c r="Q96" s="166"/>
      <c r="R96" s="167">
        <f>R97+R104+R134+R138+R245</f>
        <v>160.57998182</v>
      </c>
      <c r="S96" s="166"/>
      <c r="T96" s="168">
        <f>T97+T104+T134+T138+T245</f>
        <v>0</v>
      </c>
      <c r="AR96" s="169" t="s">
        <v>82</v>
      </c>
      <c r="AT96" s="170" t="s">
        <v>73</v>
      </c>
      <c r="AU96" s="170" t="s">
        <v>74</v>
      </c>
      <c r="AY96" s="169" t="s">
        <v>170</v>
      </c>
      <c r="BK96" s="171">
        <f>BK97+BK104+BK134+BK138+BK245</f>
        <v>0</v>
      </c>
    </row>
    <row r="97" spans="1:65" s="12" customFormat="1" ht="22.9" customHeight="1" x14ac:dyDescent="0.2">
      <c r="B97" s="158"/>
      <c r="C97" s="159"/>
      <c r="D97" s="160" t="s">
        <v>73</v>
      </c>
      <c r="E97" s="172" t="s">
        <v>82</v>
      </c>
      <c r="F97" s="172" t="s">
        <v>171</v>
      </c>
      <c r="G97" s="159"/>
      <c r="H97" s="159"/>
      <c r="I97" s="162"/>
      <c r="J97" s="173">
        <f>BK97</f>
        <v>0</v>
      </c>
      <c r="K97" s="159"/>
      <c r="L97" s="164"/>
      <c r="M97" s="165"/>
      <c r="N97" s="166"/>
      <c r="O97" s="166"/>
      <c r="P97" s="167">
        <f>SUM(P98:P103)</f>
        <v>0</v>
      </c>
      <c r="Q97" s="166"/>
      <c r="R97" s="167">
        <f>SUM(R98:R103)</f>
        <v>0</v>
      </c>
      <c r="S97" s="166"/>
      <c r="T97" s="168">
        <f>SUM(T98:T103)</f>
        <v>0</v>
      </c>
      <c r="AR97" s="169" t="s">
        <v>82</v>
      </c>
      <c r="AT97" s="170" t="s">
        <v>73</v>
      </c>
      <c r="AU97" s="170" t="s">
        <v>82</v>
      </c>
      <c r="AY97" s="169" t="s">
        <v>170</v>
      </c>
      <c r="BK97" s="171">
        <f>SUM(BK98:BK103)</f>
        <v>0</v>
      </c>
    </row>
    <row r="98" spans="1:65" s="2" customFormat="1" ht="21.75" customHeight="1" x14ac:dyDescent="0.2">
      <c r="A98" s="35"/>
      <c r="B98" s="36"/>
      <c r="C98" s="174" t="s">
        <v>82</v>
      </c>
      <c r="D98" s="174" t="s">
        <v>172</v>
      </c>
      <c r="E98" s="175" t="s">
        <v>5031</v>
      </c>
      <c r="F98" s="176" t="s">
        <v>5032</v>
      </c>
      <c r="G98" s="177" t="s">
        <v>175</v>
      </c>
      <c r="H98" s="178">
        <v>30.492000000000001</v>
      </c>
      <c r="I98" s="179"/>
      <c r="J98" s="180">
        <f>ROUND(I98*H98,2)</f>
        <v>0</v>
      </c>
      <c r="K98" s="176" t="s">
        <v>176</v>
      </c>
      <c r="L98" s="40"/>
      <c r="M98" s="181" t="s">
        <v>19</v>
      </c>
      <c r="N98" s="182" t="s">
        <v>45</v>
      </c>
      <c r="O98" s="65"/>
      <c r="P98" s="183">
        <f>O98*H98</f>
        <v>0</v>
      </c>
      <c r="Q98" s="183">
        <v>0</v>
      </c>
      <c r="R98" s="183">
        <f>Q98*H98</f>
        <v>0</v>
      </c>
      <c r="S98" s="183">
        <v>0</v>
      </c>
      <c r="T98" s="184">
        <f>S98*H98</f>
        <v>0</v>
      </c>
      <c r="U98" s="35"/>
      <c r="V98" s="35"/>
      <c r="W98" s="35"/>
      <c r="X98" s="35"/>
      <c r="Y98" s="35"/>
      <c r="Z98" s="35"/>
      <c r="AA98" s="35"/>
      <c r="AB98" s="35"/>
      <c r="AC98" s="35"/>
      <c r="AD98" s="35"/>
      <c r="AE98" s="35"/>
      <c r="AR98" s="185" t="s">
        <v>177</v>
      </c>
      <c r="AT98" s="185" t="s">
        <v>172</v>
      </c>
      <c r="AU98" s="185" t="s">
        <v>84</v>
      </c>
      <c r="AY98" s="18" t="s">
        <v>170</v>
      </c>
      <c r="BE98" s="186">
        <f>IF(N98="základní",J98,0)</f>
        <v>0</v>
      </c>
      <c r="BF98" s="186">
        <f>IF(N98="snížená",J98,0)</f>
        <v>0</v>
      </c>
      <c r="BG98" s="186">
        <f>IF(N98="zákl. přenesená",J98,0)</f>
        <v>0</v>
      </c>
      <c r="BH98" s="186">
        <f>IF(N98="sníž. přenesená",J98,0)</f>
        <v>0</v>
      </c>
      <c r="BI98" s="186">
        <f>IF(N98="nulová",J98,0)</f>
        <v>0</v>
      </c>
      <c r="BJ98" s="18" t="s">
        <v>82</v>
      </c>
      <c r="BK98" s="186">
        <f>ROUND(I98*H98,2)</f>
        <v>0</v>
      </c>
      <c r="BL98" s="18" t="s">
        <v>177</v>
      </c>
      <c r="BM98" s="185" t="s">
        <v>5033</v>
      </c>
    </row>
    <row r="99" spans="1:65" s="2" customFormat="1" ht="29.25" x14ac:dyDescent="0.2">
      <c r="A99" s="35"/>
      <c r="B99" s="36"/>
      <c r="C99" s="37"/>
      <c r="D99" s="187" t="s">
        <v>179</v>
      </c>
      <c r="E99" s="37"/>
      <c r="F99" s="188" t="s">
        <v>5034</v>
      </c>
      <c r="G99" s="37"/>
      <c r="H99" s="37"/>
      <c r="I99" s="189"/>
      <c r="J99" s="37"/>
      <c r="K99" s="37"/>
      <c r="L99" s="40"/>
      <c r="M99" s="190"/>
      <c r="N99" s="191"/>
      <c r="O99" s="65"/>
      <c r="P99" s="65"/>
      <c r="Q99" s="65"/>
      <c r="R99" s="65"/>
      <c r="S99" s="65"/>
      <c r="T99" s="66"/>
      <c r="U99" s="35"/>
      <c r="V99" s="35"/>
      <c r="W99" s="35"/>
      <c r="X99" s="35"/>
      <c r="Y99" s="35"/>
      <c r="Z99" s="35"/>
      <c r="AA99" s="35"/>
      <c r="AB99" s="35"/>
      <c r="AC99" s="35"/>
      <c r="AD99" s="35"/>
      <c r="AE99" s="35"/>
      <c r="AT99" s="18" t="s">
        <v>179</v>
      </c>
      <c r="AU99" s="18" t="s">
        <v>84</v>
      </c>
    </row>
    <row r="100" spans="1:65" s="13" customFormat="1" x14ac:dyDescent="0.2">
      <c r="B100" s="192"/>
      <c r="C100" s="193"/>
      <c r="D100" s="187" t="s">
        <v>181</v>
      </c>
      <c r="E100" s="194" t="s">
        <v>19</v>
      </c>
      <c r="F100" s="195" t="s">
        <v>5035</v>
      </c>
      <c r="G100" s="193"/>
      <c r="H100" s="196">
        <v>30.492000000000001</v>
      </c>
      <c r="I100" s="197"/>
      <c r="J100" s="193"/>
      <c r="K100" s="193"/>
      <c r="L100" s="198"/>
      <c r="M100" s="199"/>
      <c r="N100" s="200"/>
      <c r="O100" s="200"/>
      <c r="P100" s="200"/>
      <c r="Q100" s="200"/>
      <c r="R100" s="200"/>
      <c r="S100" s="200"/>
      <c r="T100" s="201"/>
      <c r="AT100" s="202" t="s">
        <v>181</v>
      </c>
      <c r="AU100" s="202" t="s">
        <v>84</v>
      </c>
      <c r="AV100" s="13" t="s">
        <v>84</v>
      </c>
      <c r="AW100" s="13" t="s">
        <v>35</v>
      </c>
      <c r="AX100" s="13" t="s">
        <v>82</v>
      </c>
      <c r="AY100" s="202" t="s">
        <v>170</v>
      </c>
    </row>
    <row r="101" spans="1:65" s="2" customFormat="1" ht="24" x14ac:dyDescent="0.2">
      <c r="A101" s="35"/>
      <c r="B101" s="36"/>
      <c r="C101" s="174" t="s">
        <v>84</v>
      </c>
      <c r="D101" s="174" t="s">
        <v>172</v>
      </c>
      <c r="E101" s="175" t="s">
        <v>228</v>
      </c>
      <c r="F101" s="176" t="s">
        <v>229</v>
      </c>
      <c r="G101" s="177" t="s">
        <v>175</v>
      </c>
      <c r="H101" s="178">
        <v>30.492000000000001</v>
      </c>
      <c r="I101" s="179"/>
      <c r="J101" s="180">
        <f>ROUND(I101*H101,2)</f>
        <v>0</v>
      </c>
      <c r="K101" s="176" t="s">
        <v>176</v>
      </c>
      <c r="L101" s="40"/>
      <c r="M101" s="181" t="s">
        <v>19</v>
      </c>
      <c r="N101" s="182" t="s">
        <v>45</v>
      </c>
      <c r="O101" s="65"/>
      <c r="P101" s="183">
        <f>O101*H101</f>
        <v>0</v>
      </c>
      <c r="Q101" s="183">
        <v>0</v>
      </c>
      <c r="R101" s="183">
        <f>Q101*H101</f>
        <v>0</v>
      </c>
      <c r="S101" s="183">
        <v>0</v>
      </c>
      <c r="T101" s="184">
        <f>S101*H101</f>
        <v>0</v>
      </c>
      <c r="U101" s="35"/>
      <c r="V101" s="35"/>
      <c r="W101" s="35"/>
      <c r="X101" s="35"/>
      <c r="Y101" s="35"/>
      <c r="Z101" s="35"/>
      <c r="AA101" s="35"/>
      <c r="AB101" s="35"/>
      <c r="AC101" s="35"/>
      <c r="AD101" s="35"/>
      <c r="AE101" s="35"/>
      <c r="AR101" s="185" t="s">
        <v>177</v>
      </c>
      <c r="AT101" s="185" t="s">
        <v>172</v>
      </c>
      <c r="AU101" s="185" t="s">
        <v>84</v>
      </c>
      <c r="AY101" s="18" t="s">
        <v>170</v>
      </c>
      <c r="BE101" s="186">
        <f>IF(N101="základní",J101,0)</f>
        <v>0</v>
      </c>
      <c r="BF101" s="186">
        <f>IF(N101="snížená",J101,0)</f>
        <v>0</v>
      </c>
      <c r="BG101" s="186">
        <f>IF(N101="zákl. přenesená",J101,0)</f>
        <v>0</v>
      </c>
      <c r="BH101" s="186">
        <f>IF(N101="sníž. přenesená",J101,0)</f>
        <v>0</v>
      </c>
      <c r="BI101" s="186">
        <f>IF(N101="nulová",J101,0)</f>
        <v>0</v>
      </c>
      <c r="BJ101" s="18" t="s">
        <v>82</v>
      </c>
      <c r="BK101" s="186">
        <f>ROUND(I101*H101,2)</f>
        <v>0</v>
      </c>
      <c r="BL101" s="18" t="s">
        <v>177</v>
      </c>
      <c r="BM101" s="185" t="s">
        <v>5036</v>
      </c>
    </row>
    <row r="102" spans="1:65" s="2" customFormat="1" ht="126.75" x14ac:dyDescent="0.2">
      <c r="A102" s="35"/>
      <c r="B102" s="36"/>
      <c r="C102" s="37"/>
      <c r="D102" s="187" t="s">
        <v>179</v>
      </c>
      <c r="E102" s="37"/>
      <c r="F102" s="188" t="s">
        <v>231</v>
      </c>
      <c r="G102" s="37"/>
      <c r="H102" s="37"/>
      <c r="I102" s="189"/>
      <c r="J102" s="37"/>
      <c r="K102" s="37"/>
      <c r="L102" s="40"/>
      <c r="M102" s="190"/>
      <c r="N102" s="191"/>
      <c r="O102" s="65"/>
      <c r="P102" s="65"/>
      <c r="Q102" s="65"/>
      <c r="R102" s="65"/>
      <c r="S102" s="65"/>
      <c r="T102" s="66"/>
      <c r="U102" s="35"/>
      <c r="V102" s="35"/>
      <c r="W102" s="35"/>
      <c r="X102" s="35"/>
      <c r="Y102" s="35"/>
      <c r="Z102" s="35"/>
      <c r="AA102" s="35"/>
      <c r="AB102" s="35"/>
      <c r="AC102" s="35"/>
      <c r="AD102" s="35"/>
      <c r="AE102" s="35"/>
      <c r="AT102" s="18" t="s">
        <v>179</v>
      </c>
      <c r="AU102" s="18" t="s">
        <v>84</v>
      </c>
    </row>
    <row r="103" spans="1:65" s="13" customFormat="1" x14ac:dyDescent="0.2">
      <c r="B103" s="192"/>
      <c r="C103" s="193"/>
      <c r="D103" s="187" t="s">
        <v>181</v>
      </c>
      <c r="E103" s="194" t="s">
        <v>19</v>
      </c>
      <c r="F103" s="195" t="s">
        <v>5037</v>
      </c>
      <c r="G103" s="193"/>
      <c r="H103" s="196">
        <v>30.492000000000001</v>
      </c>
      <c r="I103" s="197"/>
      <c r="J103" s="193"/>
      <c r="K103" s="193"/>
      <c r="L103" s="198"/>
      <c r="M103" s="199"/>
      <c r="N103" s="200"/>
      <c r="O103" s="200"/>
      <c r="P103" s="200"/>
      <c r="Q103" s="200"/>
      <c r="R103" s="200"/>
      <c r="S103" s="200"/>
      <c r="T103" s="201"/>
      <c r="AT103" s="202" t="s">
        <v>181</v>
      </c>
      <c r="AU103" s="202" t="s">
        <v>84</v>
      </c>
      <c r="AV103" s="13" t="s">
        <v>84</v>
      </c>
      <c r="AW103" s="13" t="s">
        <v>35</v>
      </c>
      <c r="AX103" s="13" t="s">
        <v>82</v>
      </c>
      <c r="AY103" s="202" t="s">
        <v>170</v>
      </c>
    </row>
    <row r="104" spans="1:65" s="12" customFormat="1" ht="22.9" customHeight="1" x14ac:dyDescent="0.2">
      <c r="B104" s="158"/>
      <c r="C104" s="159"/>
      <c r="D104" s="160" t="s">
        <v>73</v>
      </c>
      <c r="E104" s="172" t="s">
        <v>84</v>
      </c>
      <c r="F104" s="172" t="s">
        <v>252</v>
      </c>
      <c r="G104" s="159"/>
      <c r="H104" s="159"/>
      <c r="I104" s="162"/>
      <c r="J104" s="173">
        <f>BK104</f>
        <v>0</v>
      </c>
      <c r="K104" s="159"/>
      <c r="L104" s="164"/>
      <c r="M104" s="165"/>
      <c r="N104" s="166"/>
      <c r="O104" s="166"/>
      <c r="P104" s="167">
        <f>SUM(P105:P133)</f>
        <v>0</v>
      </c>
      <c r="Q104" s="166"/>
      <c r="R104" s="167">
        <f>SUM(R105:R133)</f>
        <v>152.7106733</v>
      </c>
      <c r="S104" s="166"/>
      <c r="T104" s="168">
        <f>SUM(T105:T133)</f>
        <v>0</v>
      </c>
      <c r="AR104" s="169" t="s">
        <v>82</v>
      </c>
      <c r="AT104" s="170" t="s">
        <v>73</v>
      </c>
      <c r="AU104" s="170" t="s">
        <v>82</v>
      </c>
      <c r="AY104" s="169" t="s">
        <v>170</v>
      </c>
      <c r="BK104" s="171">
        <f>SUM(BK105:BK133)</f>
        <v>0</v>
      </c>
    </row>
    <row r="105" spans="1:65" s="2" customFormat="1" ht="16.5" customHeight="1" x14ac:dyDescent="0.2">
      <c r="A105" s="35"/>
      <c r="B105" s="36"/>
      <c r="C105" s="174" t="s">
        <v>195</v>
      </c>
      <c r="D105" s="174" t="s">
        <v>172</v>
      </c>
      <c r="E105" s="175" t="s">
        <v>5038</v>
      </c>
      <c r="F105" s="176" t="s">
        <v>5039</v>
      </c>
      <c r="G105" s="177" t="s">
        <v>242</v>
      </c>
      <c r="H105" s="178">
        <v>5.2270000000000003</v>
      </c>
      <c r="I105" s="179"/>
      <c r="J105" s="180">
        <f>ROUND(I105*H105,2)</f>
        <v>0</v>
      </c>
      <c r="K105" s="176" t="s">
        <v>176</v>
      </c>
      <c r="L105" s="40"/>
      <c r="M105" s="181" t="s">
        <v>19</v>
      </c>
      <c r="N105" s="182" t="s">
        <v>45</v>
      </c>
      <c r="O105" s="65"/>
      <c r="P105" s="183">
        <f>O105*H105</f>
        <v>0</v>
      </c>
      <c r="Q105" s="183">
        <v>1.0606199999999999</v>
      </c>
      <c r="R105" s="183">
        <f>Q105*H105</f>
        <v>5.5438607399999995</v>
      </c>
      <c r="S105" s="183">
        <v>0</v>
      </c>
      <c r="T105" s="184">
        <f>S105*H105</f>
        <v>0</v>
      </c>
      <c r="U105" s="35"/>
      <c r="V105" s="35"/>
      <c r="W105" s="35"/>
      <c r="X105" s="35"/>
      <c r="Y105" s="35"/>
      <c r="Z105" s="35"/>
      <c r="AA105" s="35"/>
      <c r="AB105" s="35"/>
      <c r="AC105" s="35"/>
      <c r="AD105" s="35"/>
      <c r="AE105" s="35"/>
      <c r="AR105" s="185" t="s">
        <v>177</v>
      </c>
      <c r="AT105" s="185" t="s">
        <v>172</v>
      </c>
      <c r="AU105" s="185" t="s">
        <v>84</v>
      </c>
      <c r="AY105" s="18" t="s">
        <v>170</v>
      </c>
      <c r="BE105" s="186">
        <f>IF(N105="základní",J105,0)</f>
        <v>0</v>
      </c>
      <c r="BF105" s="186">
        <f>IF(N105="snížená",J105,0)</f>
        <v>0</v>
      </c>
      <c r="BG105" s="186">
        <f>IF(N105="zákl. přenesená",J105,0)</f>
        <v>0</v>
      </c>
      <c r="BH105" s="186">
        <f>IF(N105="sníž. přenesená",J105,0)</f>
        <v>0</v>
      </c>
      <c r="BI105" s="186">
        <f>IF(N105="nulová",J105,0)</f>
        <v>0</v>
      </c>
      <c r="BJ105" s="18" t="s">
        <v>82</v>
      </c>
      <c r="BK105" s="186">
        <f>ROUND(I105*H105,2)</f>
        <v>0</v>
      </c>
      <c r="BL105" s="18" t="s">
        <v>177</v>
      </c>
      <c r="BM105" s="185" t="s">
        <v>5040</v>
      </c>
    </row>
    <row r="106" spans="1:65" s="2" customFormat="1" ht="29.25" x14ac:dyDescent="0.2">
      <c r="A106" s="35"/>
      <c r="B106" s="36"/>
      <c r="C106" s="37"/>
      <c r="D106" s="187" t="s">
        <v>179</v>
      </c>
      <c r="E106" s="37"/>
      <c r="F106" s="188" t="s">
        <v>327</v>
      </c>
      <c r="G106" s="37"/>
      <c r="H106" s="37"/>
      <c r="I106" s="189"/>
      <c r="J106" s="37"/>
      <c r="K106" s="37"/>
      <c r="L106" s="40"/>
      <c r="M106" s="190"/>
      <c r="N106" s="191"/>
      <c r="O106" s="65"/>
      <c r="P106" s="65"/>
      <c r="Q106" s="65"/>
      <c r="R106" s="65"/>
      <c r="S106" s="65"/>
      <c r="T106" s="66"/>
      <c r="U106" s="35"/>
      <c r="V106" s="35"/>
      <c r="W106" s="35"/>
      <c r="X106" s="35"/>
      <c r="Y106" s="35"/>
      <c r="Z106" s="35"/>
      <c r="AA106" s="35"/>
      <c r="AB106" s="35"/>
      <c r="AC106" s="35"/>
      <c r="AD106" s="35"/>
      <c r="AE106" s="35"/>
      <c r="AT106" s="18" t="s">
        <v>179</v>
      </c>
      <c r="AU106" s="18" t="s">
        <v>84</v>
      </c>
    </row>
    <row r="107" spans="1:65" s="13" customFormat="1" x14ac:dyDescent="0.2">
      <c r="B107" s="192"/>
      <c r="C107" s="193"/>
      <c r="D107" s="187" t="s">
        <v>181</v>
      </c>
      <c r="E107" s="194" t="s">
        <v>19</v>
      </c>
      <c r="F107" s="195" t="s">
        <v>5041</v>
      </c>
      <c r="G107" s="193"/>
      <c r="H107" s="196">
        <v>5.2270000000000003</v>
      </c>
      <c r="I107" s="197"/>
      <c r="J107" s="193"/>
      <c r="K107" s="193"/>
      <c r="L107" s="198"/>
      <c r="M107" s="199"/>
      <c r="N107" s="200"/>
      <c r="O107" s="200"/>
      <c r="P107" s="200"/>
      <c r="Q107" s="200"/>
      <c r="R107" s="200"/>
      <c r="S107" s="200"/>
      <c r="T107" s="201"/>
      <c r="AT107" s="202" t="s">
        <v>181</v>
      </c>
      <c r="AU107" s="202" t="s">
        <v>84</v>
      </c>
      <c r="AV107" s="13" t="s">
        <v>84</v>
      </c>
      <c r="AW107" s="13" t="s">
        <v>35</v>
      </c>
      <c r="AX107" s="13" t="s">
        <v>82</v>
      </c>
      <c r="AY107" s="202" t="s">
        <v>170</v>
      </c>
    </row>
    <row r="108" spans="1:65" s="2" customFormat="1" ht="16.5" customHeight="1" x14ac:dyDescent="0.2">
      <c r="A108" s="35"/>
      <c r="B108" s="36"/>
      <c r="C108" s="174" t="s">
        <v>177</v>
      </c>
      <c r="D108" s="174" t="s">
        <v>172</v>
      </c>
      <c r="E108" s="175" t="s">
        <v>5042</v>
      </c>
      <c r="F108" s="176" t="s">
        <v>5043</v>
      </c>
      <c r="G108" s="177" t="s">
        <v>175</v>
      </c>
      <c r="H108" s="178">
        <v>17.423999999999999</v>
      </c>
      <c r="I108" s="179"/>
      <c r="J108" s="180">
        <f>ROUND(I108*H108,2)</f>
        <v>0</v>
      </c>
      <c r="K108" s="176" t="s">
        <v>176</v>
      </c>
      <c r="L108" s="40"/>
      <c r="M108" s="181" t="s">
        <v>19</v>
      </c>
      <c r="N108" s="182" t="s">
        <v>45</v>
      </c>
      <c r="O108" s="65"/>
      <c r="P108" s="183">
        <f>O108*H108</f>
        <v>0</v>
      </c>
      <c r="Q108" s="183">
        <v>2.2563399999999998</v>
      </c>
      <c r="R108" s="183">
        <f>Q108*H108</f>
        <v>39.314468159999997</v>
      </c>
      <c r="S108" s="183">
        <v>0</v>
      </c>
      <c r="T108" s="184">
        <f>S108*H108</f>
        <v>0</v>
      </c>
      <c r="U108" s="35"/>
      <c r="V108" s="35"/>
      <c r="W108" s="35"/>
      <c r="X108" s="35"/>
      <c r="Y108" s="35"/>
      <c r="Z108" s="35"/>
      <c r="AA108" s="35"/>
      <c r="AB108" s="35"/>
      <c r="AC108" s="35"/>
      <c r="AD108" s="35"/>
      <c r="AE108" s="35"/>
      <c r="AR108" s="185" t="s">
        <v>177</v>
      </c>
      <c r="AT108" s="185" t="s">
        <v>172</v>
      </c>
      <c r="AU108" s="185" t="s">
        <v>84</v>
      </c>
      <c r="AY108" s="18" t="s">
        <v>170</v>
      </c>
      <c r="BE108" s="186">
        <f>IF(N108="základní",J108,0)</f>
        <v>0</v>
      </c>
      <c r="BF108" s="186">
        <f>IF(N108="snížená",J108,0)</f>
        <v>0</v>
      </c>
      <c r="BG108" s="186">
        <f>IF(N108="zákl. přenesená",J108,0)</f>
        <v>0</v>
      </c>
      <c r="BH108" s="186">
        <f>IF(N108="sníž. přenesená",J108,0)</f>
        <v>0</v>
      </c>
      <c r="BI108" s="186">
        <f>IF(N108="nulová",J108,0)</f>
        <v>0</v>
      </c>
      <c r="BJ108" s="18" t="s">
        <v>82</v>
      </c>
      <c r="BK108" s="186">
        <f>ROUND(I108*H108,2)</f>
        <v>0</v>
      </c>
      <c r="BL108" s="18" t="s">
        <v>177</v>
      </c>
      <c r="BM108" s="185" t="s">
        <v>5044</v>
      </c>
    </row>
    <row r="109" spans="1:65" s="2" customFormat="1" ht="58.5" x14ac:dyDescent="0.2">
      <c r="A109" s="35"/>
      <c r="B109" s="36"/>
      <c r="C109" s="37"/>
      <c r="D109" s="187" t="s">
        <v>179</v>
      </c>
      <c r="E109" s="37"/>
      <c r="F109" s="188" t="s">
        <v>4746</v>
      </c>
      <c r="G109" s="37"/>
      <c r="H109" s="37"/>
      <c r="I109" s="189"/>
      <c r="J109" s="37"/>
      <c r="K109" s="37"/>
      <c r="L109" s="40"/>
      <c r="M109" s="190"/>
      <c r="N109" s="191"/>
      <c r="O109" s="65"/>
      <c r="P109" s="65"/>
      <c r="Q109" s="65"/>
      <c r="R109" s="65"/>
      <c r="S109" s="65"/>
      <c r="T109" s="66"/>
      <c r="U109" s="35"/>
      <c r="V109" s="35"/>
      <c r="W109" s="35"/>
      <c r="X109" s="35"/>
      <c r="Y109" s="35"/>
      <c r="Z109" s="35"/>
      <c r="AA109" s="35"/>
      <c r="AB109" s="35"/>
      <c r="AC109" s="35"/>
      <c r="AD109" s="35"/>
      <c r="AE109" s="35"/>
      <c r="AT109" s="18" t="s">
        <v>179</v>
      </c>
      <c r="AU109" s="18" t="s">
        <v>84</v>
      </c>
    </row>
    <row r="110" spans="1:65" s="13" customFormat="1" x14ac:dyDescent="0.2">
      <c r="B110" s="192"/>
      <c r="C110" s="193"/>
      <c r="D110" s="187" t="s">
        <v>181</v>
      </c>
      <c r="E110" s="194" t="s">
        <v>19</v>
      </c>
      <c r="F110" s="195" t="s">
        <v>5045</v>
      </c>
      <c r="G110" s="193"/>
      <c r="H110" s="196">
        <v>17.423999999999999</v>
      </c>
      <c r="I110" s="197"/>
      <c r="J110" s="193"/>
      <c r="K110" s="193"/>
      <c r="L110" s="198"/>
      <c r="M110" s="199"/>
      <c r="N110" s="200"/>
      <c r="O110" s="200"/>
      <c r="P110" s="200"/>
      <c r="Q110" s="200"/>
      <c r="R110" s="200"/>
      <c r="S110" s="200"/>
      <c r="T110" s="201"/>
      <c r="AT110" s="202" t="s">
        <v>181</v>
      </c>
      <c r="AU110" s="202" t="s">
        <v>84</v>
      </c>
      <c r="AV110" s="13" t="s">
        <v>84</v>
      </c>
      <c r="AW110" s="13" t="s">
        <v>35</v>
      </c>
      <c r="AX110" s="13" t="s">
        <v>82</v>
      </c>
      <c r="AY110" s="202" t="s">
        <v>170</v>
      </c>
    </row>
    <row r="111" spans="1:65" s="2" customFormat="1" ht="21.75" customHeight="1" x14ac:dyDescent="0.2">
      <c r="A111" s="35"/>
      <c r="B111" s="36"/>
      <c r="C111" s="174" t="s">
        <v>209</v>
      </c>
      <c r="D111" s="174" t="s">
        <v>172</v>
      </c>
      <c r="E111" s="175" t="s">
        <v>286</v>
      </c>
      <c r="F111" s="176" t="s">
        <v>287</v>
      </c>
      <c r="G111" s="177" t="s">
        <v>175</v>
      </c>
      <c r="H111" s="178">
        <v>43.56</v>
      </c>
      <c r="I111" s="179"/>
      <c r="J111" s="180">
        <f>ROUND(I111*H111,2)</f>
        <v>0</v>
      </c>
      <c r="K111" s="176" t="s">
        <v>176</v>
      </c>
      <c r="L111" s="40"/>
      <c r="M111" s="181" t="s">
        <v>19</v>
      </c>
      <c r="N111" s="182" t="s">
        <v>45</v>
      </c>
      <c r="O111" s="65"/>
      <c r="P111" s="183">
        <f>O111*H111</f>
        <v>0</v>
      </c>
      <c r="Q111" s="183">
        <v>2.45329</v>
      </c>
      <c r="R111" s="183">
        <f>Q111*H111</f>
        <v>106.86531240000001</v>
      </c>
      <c r="S111" s="183">
        <v>0</v>
      </c>
      <c r="T111" s="184">
        <f>S111*H111</f>
        <v>0</v>
      </c>
      <c r="U111" s="35"/>
      <c r="V111" s="35"/>
      <c r="W111" s="35"/>
      <c r="X111" s="35"/>
      <c r="Y111" s="35"/>
      <c r="Z111" s="35"/>
      <c r="AA111" s="35"/>
      <c r="AB111" s="35"/>
      <c r="AC111" s="35"/>
      <c r="AD111" s="35"/>
      <c r="AE111" s="35"/>
      <c r="AR111" s="185" t="s">
        <v>177</v>
      </c>
      <c r="AT111" s="185" t="s">
        <v>172</v>
      </c>
      <c r="AU111" s="185" t="s">
        <v>84</v>
      </c>
      <c r="AY111" s="18" t="s">
        <v>170</v>
      </c>
      <c r="BE111" s="186">
        <f>IF(N111="základní",J111,0)</f>
        <v>0</v>
      </c>
      <c r="BF111" s="186">
        <f>IF(N111="snížená",J111,0)</f>
        <v>0</v>
      </c>
      <c r="BG111" s="186">
        <f>IF(N111="zákl. přenesená",J111,0)</f>
        <v>0</v>
      </c>
      <c r="BH111" s="186">
        <f>IF(N111="sníž. přenesená",J111,0)</f>
        <v>0</v>
      </c>
      <c r="BI111" s="186">
        <f>IF(N111="nulová",J111,0)</f>
        <v>0</v>
      </c>
      <c r="BJ111" s="18" t="s">
        <v>82</v>
      </c>
      <c r="BK111" s="186">
        <f>ROUND(I111*H111,2)</f>
        <v>0</v>
      </c>
      <c r="BL111" s="18" t="s">
        <v>177</v>
      </c>
      <c r="BM111" s="185" t="s">
        <v>5046</v>
      </c>
    </row>
    <row r="112" spans="1:65" s="2" customFormat="1" ht="87.75" x14ac:dyDescent="0.2">
      <c r="A112" s="35"/>
      <c r="B112" s="36"/>
      <c r="C112" s="37"/>
      <c r="D112" s="187" t="s">
        <v>179</v>
      </c>
      <c r="E112" s="37"/>
      <c r="F112" s="188" t="s">
        <v>289</v>
      </c>
      <c r="G112" s="37"/>
      <c r="H112" s="37"/>
      <c r="I112" s="189"/>
      <c r="J112" s="37"/>
      <c r="K112" s="37"/>
      <c r="L112" s="40"/>
      <c r="M112" s="190"/>
      <c r="N112" s="191"/>
      <c r="O112" s="65"/>
      <c r="P112" s="65"/>
      <c r="Q112" s="65"/>
      <c r="R112" s="65"/>
      <c r="S112" s="65"/>
      <c r="T112" s="66"/>
      <c r="U112" s="35"/>
      <c r="V112" s="35"/>
      <c r="W112" s="35"/>
      <c r="X112" s="35"/>
      <c r="Y112" s="35"/>
      <c r="Z112" s="35"/>
      <c r="AA112" s="35"/>
      <c r="AB112" s="35"/>
      <c r="AC112" s="35"/>
      <c r="AD112" s="35"/>
      <c r="AE112" s="35"/>
      <c r="AT112" s="18" t="s">
        <v>179</v>
      </c>
      <c r="AU112" s="18" t="s">
        <v>84</v>
      </c>
    </row>
    <row r="113" spans="1:65" s="13" customFormat="1" x14ac:dyDescent="0.2">
      <c r="B113" s="192"/>
      <c r="C113" s="193"/>
      <c r="D113" s="187" t="s">
        <v>181</v>
      </c>
      <c r="E113" s="194" t="s">
        <v>19</v>
      </c>
      <c r="F113" s="195" t="s">
        <v>5047</v>
      </c>
      <c r="G113" s="193"/>
      <c r="H113" s="196">
        <v>30.492000000000001</v>
      </c>
      <c r="I113" s="197"/>
      <c r="J113" s="193"/>
      <c r="K113" s="193"/>
      <c r="L113" s="198"/>
      <c r="M113" s="199"/>
      <c r="N113" s="200"/>
      <c r="O113" s="200"/>
      <c r="P113" s="200"/>
      <c r="Q113" s="200"/>
      <c r="R113" s="200"/>
      <c r="S113" s="200"/>
      <c r="T113" s="201"/>
      <c r="AT113" s="202" t="s">
        <v>181</v>
      </c>
      <c r="AU113" s="202" t="s">
        <v>84</v>
      </c>
      <c r="AV113" s="13" t="s">
        <v>84</v>
      </c>
      <c r="AW113" s="13" t="s">
        <v>35</v>
      </c>
      <c r="AX113" s="13" t="s">
        <v>74</v>
      </c>
      <c r="AY113" s="202" t="s">
        <v>170</v>
      </c>
    </row>
    <row r="114" spans="1:65" s="13" customFormat="1" x14ac:dyDescent="0.2">
      <c r="B114" s="192"/>
      <c r="C114" s="193"/>
      <c r="D114" s="187" t="s">
        <v>181</v>
      </c>
      <c r="E114" s="194" t="s">
        <v>19</v>
      </c>
      <c r="F114" s="195" t="s">
        <v>5048</v>
      </c>
      <c r="G114" s="193"/>
      <c r="H114" s="196">
        <v>13.068</v>
      </c>
      <c r="I114" s="197"/>
      <c r="J114" s="193"/>
      <c r="K114" s="193"/>
      <c r="L114" s="198"/>
      <c r="M114" s="199"/>
      <c r="N114" s="200"/>
      <c r="O114" s="200"/>
      <c r="P114" s="200"/>
      <c r="Q114" s="200"/>
      <c r="R114" s="200"/>
      <c r="S114" s="200"/>
      <c r="T114" s="201"/>
      <c r="AT114" s="202" t="s">
        <v>181</v>
      </c>
      <c r="AU114" s="202" t="s">
        <v>84</v>
      </c>
      <c r="AV114" s="13" t="s">
        <v>84</v>
      </c>
      <c r="AW114" s="13" t="s">
        <v>35</v>
      </c>
      <c r="AX114" s="13" t="s">
        <v>74</v>
      </c>
      <c r="AY114" s="202" t="s">
        <v>170</v>
      </c>
    </row>
    <row r="115" spans="1:65" s="14" customFormat="1" x14ac:dyDescent="0.2">
      <c r="B115" s="203"/>
      <c r="C115" s="204"/>
      <c r="D115" s="187" t="s">
        <v>181</v>
      </c>
      <c r="E115" s="205" t="s">
        <v>19</v>
      </c>
      <c r="F115" s="206" t="s">
        <v>185</v>
      </c>
      <c r="G115" s="204"/>
      <c r="H115" s="207">
        <v>43.56</v>
      </c>
      <c r="I115" s="208"/>
      <c r="J115" s="204"/>
      <c r="K115" s="204"/>
      <c r="L115" s="209"/>
      <c r="M115" s="210"/>
      <c r="N115" s="211"/>
      <c r="O115" s="211"/>
      <c r="P115" s="211"/>
      <c r="Q115" s="211"/>
      <c r="R115" s="211"/>
      <c r="S115" s="211"/>
      <c r="T115" s="212"/>
      <c r="AT115" s="213" t="s">
        <v>181</v>
      </c>
      <c r="AU115" s="213" t="s">
        <v>84</v>
      </c>
      <c r="AV115" s="14" t="s">
        <v>177</v>
      </c>
      <c r="AW115" s="14" t="s">
        <v>35</v>
      </c>
      <c r="AX115" s="14" t="s">
        <v>82</v>
      </c>
      <c r="AY115" s="213" t="s">
        <v>170</v>
      </c>
    </row>
    <row r="116" spans="1:65" s="2" customFormat="1" ht="16.5" customHeight="1" x14ac:dyDescent="0.2">
      <c r="A116" s="35"/>
      <c r="B116" s="36"/>
      <c r="C116" s="174" t="s">
        <v>214</v>
      </c>
      <c r="D116" s="174" t="s">
        <v>172</v>
      </c>
      <c r="E116" s="175" t="s">
        <v>303</v>
      </c>
      <c r="F116" s="176" t="s">
        <v>304</v>
      </c>
      <c r="G116" s="177" t="s">
        <v>248</v>
      </c>
      <c r="H116" s="178">
        <v>26.4</v>
      </c>
      <c r="I116" s="179"/>
      <c r="J116" s="180">
        <f>ROUND(I116*H116,2)</f>
        <v>0</v>
      </c>
      <c r="K116" s="176" t="s">
        <v>176</v>
      </c>
      <c r="L116" s="40"/>
      <c r="M116" s="181" t="s">
        <v>19</v>
      </c>
      <c r="N116" s="182" t="s">
        <v>45</v>
      </c>
      <c r="O116" s="65"/>
      <c r="P116" s="183">
        <f>O116*H116</f>
        <v>0</v>
      </c>
      <c r="Q116" s="183">
        <v>2.47E-3</v>
      </c>
      <c r="R116" s="183">
        <f>Q116*H116</f>
        <v>6.5208000000000002E-2</v>
      </c>
      <c r="S116" s="183">
        <v>0</v>
      </c>
      <c r="T116" s="184">
        <f>S116*H116</f>
        <v>0</v>
      </c>
      <c r="U116" s="35"/>
      <c r="V116" s="35"/>
      <c r="W116" s="35"/>
      <c r="X116" s="35"/>
      <c r="Y116" s="35"/>
      <c r="Z116" s="35"/>
      <c r="AA116" s="35"/>
      <c r="AB116" s="35"/>
      <c r="AC116" s="35"/>
      <c r="AD116" s="35"/>
      <c r="AE116" s="35"/>
      <c r="AR116" s="185" t="s">
        <v>177</v>
      </c>
      <c r="AT116" s="185" t="s">
        <v>172</v>
      </c>
      <c r="AU116" s="185" t="s">
        <v>84</v>
      </c>
      <c r="AY116" s="18" t="s">
        <v>170</v>
      </c>
      <c r="BE116" s="186">
        <f>IF(N116="základní",J116,0)</f>
        <v>0</v>
      </c>
      <c r="BF116" s="186">
        <f>IF(N116="snížená",J116,0)</f>
        <v>0</v>
      </c>
      <c r="BG116" s="186">
        <f>IF(N116="zákl. přenesená",J116,0)</f>
        <v>0</v>
      </c>
      <c r="BH116" s="186">
        <f>IF(N116="sníž. přenesená",J116,0)</f>
        <v>0</v>
      </c>
      <c r="BI116" s="186">
        <f>IF(N116="nulová",J116,0)</f>
        <v>0</v>
      </c>
      <c r="BJ116" s="18" t="s">
        <v>82</v>
      </c>
      <c r="BK116" s="186">
        <f>ROUND(I116*H116,2)</f>
        <v>0</v>
      </c>
      <c r="BL116" s="18" t="s">
        <v>177</v>
      </c>
      <c r="BM116" s="185" t="s">
        <v>5049</v>
      </c>
    </row>
    <row r="117" spans="1:65" s="2" customFormat="1" ht="39" x14ac:dyDescent="0.2">
      <c r="A117" s="35"/>
      <c r="B117" s="36"/>
      <c r="C117" s="37"/>
      <c r="D117" s="187" t="s">
        <v>179</v>
      </c>
      <c r="E117" s="37"/>
      <c r="F117" s="188" t="s">
        <v>306</v>
      </c>
      <c r="G117" s="37"/>
      <c r="H117" s="37"/>
      <c r="I117" s="189"/>
      <c r="J117" s="37"/>
      <c r="K117" s="37"/>
      <c r="L117" s="40"/>
      <c r="M117" s="190"/>
      <c r="N117" s="191"/>
      <c r="O117" s="65"/>
      <c r="P117" s="65"/>
      <c r="Q117" s="65"/>
      <c r="R117" s="65"/>
      <c r="S117" s="65"/>
      <c r="T117" s="66"/>
      <c r="U117" s="35"/>
      <c r="V117" s="35"/>
      <c r="W117" s="35"/>
      <c r="X117" s="35"/>
      <c r="Y117" s="35"/>
      <c r="Z117" s="35"/>
      <c r="AA117" s="35"/>
      <c r="AB117" s="35"/>
      <c r="AC117" s="35"/>
      <c r="AD117" s="35"/>
      <c r="AE117" s="35"/>
      <c r="AT117" s="18" t="s">
        <v>179</v>
      </c>
      <c r="AU117" s="18" t="s">
        <v>84</v>
      </c>
    </row>
    <row r="118" spans="1:65" s="13" customFormat="1" x14ac:dyDescent="0.2">
      <c r="B118" s="192"/>
      <c r="C118" s="193"/>
      <c r="D118" s="187" t="s">
        <v>181</v>
      </c>
      <c r="E118" s="194" t="s">
        <v>19</v>
      </c>
      <c r="F118" s="195" t="s">
        <v>5050</v>
      </c>
      <c r="G118" s="193"/>
      <c r="H118" s="196">
        <v>18.48</v>
      </c>
      <c r="I118" s="197"/>
      <c r="J118" s="193"/>
      <c r="K118" s="193"/>
      <c r="L118" s="198"/>
      <c r="M118" s="199"/>
      <c r="N118" s="200"/>
      <c r="O118" s="200"/>
      <c r="P118" s="200"/>
      <c r="Q118" s="200"/>
      <c r="R118" s="200"/>
      <c r="S118" s="200"/>
      <c r="T118" s="201"/>
      <c r="AT118" s="202" t="s">
        <v>181</v>
      </c>
      <c r="AU118" s="202" t="s">
        <v>84</v>
      </c>
      <c r="AV118" s="13" t="s">
        <v>84</v>
      </c>
      <c r="AW118" s="13" t="s">
        <v>35</v>
      </c>
      <c r="AX118" s="13" t="s">
        <v>74</v>
      </c>
      <c r="AY118" s="202" t="s">
        <v>170</v>
      </c>
    </row>
    <row r="119" spans="1:65" s="13" customFormat="1" x14ac:dyDescent="0.2">
      <c r="B119" s="192"/>
      <c r="C119" s="193"/>
      <c r="D119" s="187" t="s">
        <v>181</v>
      </c>
      <c r="E119" s="194" t="s">
        <v>19</v>
      </c>
      <c r="F119" s="195" t="s">
        <v>5051</v>
      </c>
      <c r="G119" s="193"/>
      <c r="H119" s="196">
        <v>7.92</v>
      </c>
      <c r="I119" s="197"/>
      <c r="J119" s="193"/>
      <c r="K119" s="193"/>
      <c r="L119" s="198"/>
      <c r="M119" s="199"/>
      <c r="N119" s="200"/>
      <c r="O119" s="200"/>
      <c r="P119" s="200"/>
      <c r="Q119" s="200"/>
      <c r="R119" s="200"/>
      <c r="S119" s="200"/>
      <c r="T119" s="201"/>
      <c r="AT119" s="202" t="s">
        <v>181</v>
      </c>
      <c r="AU119" s="202" t="s">
        <v>84</v>
      </c>
      <c r="AV119" s="13" t="s">
        <v>84</v>
      </c>
      <c r="AW119" s="13" t="s">
        <v>35</v>
      </c>
      <c r="AX119" s="13" t="s">
        <v>74</v>
      </c>
      <c r="AY119" s="202" t="s">
        <v>170</v>
      </c>
    </row>
    <row r="120" spans="1:65" s="14" customFormat="1" x14ac:dyDescent="0.2">
      <c r="B120" s="203"/>
      <c r="C120" s="204"/>
      <c r="D120" s="187" t="s">
        <v>181</v>
      </c>
      <c r="E120" s="205" t="s">
        <v>19</v>
      </c>
      <c r="F120" s="206" t="s">
        <v>185</v>
      </c>
      <c r="G120" s="204"/>
      <c r="H120" s="207">
        <v>26.4</v>
      </c>
      <c r="I120" s="208"/>
      <c r="J120" s="204"/>
      <c r="K120" s="204"/>
      <c r="L120" s="209"/>
      <c r="M120" s="210"/>
      <c r="N120" s="211"/>
      <c r="O120" s="211"/>
      <c r="P120" s="211"/>
      <c r="Q120" s="211"/>
      <c r="R120" s="211"/>
      <c r="S120" s="211"/>
      <c r="T120" s="212"/>
      <c r="AT120" s="213" t="s">
        <v>181</v>
      </c>
      <c r="AU120" s="213" t="s">
        <v>84</v>
      </c>
      <c r="AV120" s="14" t="s">
        <v>177</v>
      </c>
      <c r="AW120" s="14" t="s">
        <v>35</v>
      </c>
      <c r="AX120" s="14" t="s">
        <v>82</v>
      </c>
      <c r="AY120" s="213" t="s">
        <v>170</v>
      </c>
    </row>
    <row r="121" spans="1:65" s="2" customFormat="1" ht="16.5" customHeight="1" x14ac:dyDescent="0.2">
      <c r="A121" s="35"/>
      <c r="B121" s="36"/>
      <c r="C121" s="174" t="s">
        <v>222</v>
      </c>
      <c r="D121" s="174" t="s">
        <v>172</v>
      </c>
      <c r="E121" s="175" t="s">
        <v>320</v>
      </c>
      <c r="F121" s="176" t="s">
        <v>321</v>
      </c>
      <c r="G121" s="177" t="s">
        <v>248</v>
      </c>
      <c r="H121" s="178">
        <v>26.4</v>
      </c>
      <c r="I121" s="179"/>
      <c r="J121" s="180">
        <f>ROUND(I121*H121,2)</f>
        <v>0</v>
      </c>
      <c r="K121" s="176" t="s">
        <v>176</v>
      </c>
      <c r="L121" s="40"/>
      <c r="M121" s="181" t="s">
        <v>19</v>
      </c>
      <c r="N121" s="182" t="s">
        <v>45</v>
      </c>
      <c r="O121" s="65"/>
      <c r="P121" s="183">
        <f>O121*H121</f>
        <v>0</v>
      </c>
      <c r="Q121" s="183">
        <v>0</v>
      </c>
      <c r="R121" s="183">
        <f>Q121*H121</f>
        <v>0</v>
      </c>
      <c r="S121" s="183">
        <v>0</v>
      </c>
      <c r="T121" s="184">
        <f>S121*H121</f>
        <v>0</v>
      </c>
      <c r="U121" s="35"/>
      <c r="V121" s="35"/>
      <c r="W121" s="35"/>
      <c r="X121" s="35"/>
      <c r="Y121" s="35"/>
      <c r="Z121" s="35"/>
      <c r="AA121" s="35"/>
      <c r="AB121" s="35"/>
      <c r="AC121" s="35"/>
      <c r="AD121" s="35"/>
      <c r="AE121" s="35"/>
      <c r="AR121" s="185" t="s">
        <v>177</v>
      </c>
      <c r="AT121" s="185" t="s">
        <v>172</v>
      </c>
      <c r="AU121" s="185" t="s">
        <v>84</v>
      </c>
      <c r="AY121" s="18" t="s">
        <v>170</v>
      </c>
      <c r="BE121" s="186">
        <f>IF(N121="základní",J121,0)</f>
        <v>0</v>
      </c>
      <c r="BF121" s="186">
        <f>IF(N121="snížená",J121,0)</f>
        <v>0</v>
      </c>
      <c r="BG121" s="186">
        <f>IF(N121="zákl. přenesená",J121,0)</f>
        <v>0</v>
      </c>
      <c r="BH121" s="186">
        <f>IF(N121="sníž. přenesená",J121,0)</f>
        <v>0</v>
      </c>
      <c r="BI121" s="186">
        <f>IF(N121="nulová",J121,0)</f>
        <v>0</v>
      </c>
      <c r="BJ121" s="18" t="s">
        <v>82</v>
      </c>
      <c r="BK121" s="186">
        <f>ROUND(I121*H121,2)</f>
        <v>0</v>
      </c>
      <c r="BL121" s="18" t="s">
        <v>177</v>
      </c>
      <c r="BM121" s="185" t="s">
        <v>5052</v>
      </c>
    </row>
    <row r="122" spans="1:65" s="2" customFormat="1" ht="39" x14ac:dyDescent="0.2">
      <c r="A122" s="35"/>
      <c r="B122" s="36"/>
      <c r="C122" s="37"/>
      <c r="D122" s="187" t="s">
        <v>179</v>
      </c>
      <c r="E122" s="37"/>
      <c r="F122" s="188" t="s">
        <v>306</v>
      </c>
      <c r="G122" s="37"/>
      <c r="H122" s="37"/>
      <c r="I122" s="189"/>
      <c r="J122" s="37"/>
      <c r="K122" s="37"/>
      <c r="L122" s="40"/>
      <c r="M122" s="190"/>
      <c r="N122" s="191"/>
      <c r="O122" s="65"/>
      <c r="P122" s="65"/>
      <c r="Q122" s="65"/>
      <c r="R122" s="65"/>
      <c r="S122" s="65"/>
      <c r="T122" s="66"/>
      <c r="U122" s="35"/>
      <c r="V122" s="35"/>
      <c r="W122" s="35"/>
      <c r="X122" s="35"/>
      <c r="Y122" s="35"/>
      <c r="Z122" s="35"/>
      <c r="AA122" s="35"/>
      <c r="AB122" s="35"/>
      <c r="AC122" s="35"/>
      <c r="AD122" s="35"/>
      <c r="AE122" s="35"/>
      <c r="AT122" s="18" t="s">
        <v>179</v>
      </c>
      <c r="AU122" s="18" t="s">
        <v>84</v>
      </c>
    </row>
    <row r="123" spans="1:65" s="2" customFormat="1" ht="24" x14ac:dyDescent="0.2">
      <c r="A123" s="35"/>
      <c r="B123" s="36"/>
      <c r="C123" s="174" t="s">
        <v>227</v>
      </c>
      <c r="D123" s="174" t="s">
        <v>172</v>
      </c>
      <c r="E123" s="175" t="s">
        <v>5053</v>
      </c>
      <c r="F123" s="176" t="s">
        <v>5054</v>
      </c>
      <c r="G123" s="177" t="s">
        <v>272</v>
      </c>
      <c r="H123" s="178">
        <v>16</v>
      </c>
      <c r="I123" s="179"/>
      <c r="J123" s="180">
        <f>ROUND(I123*H123,2)</f>
        <v>0</v>
      </c>
      <c r="K123" s="176" t="s">
        <v>176</v>
      </c>
      <c r="L123" s="40"/>
      <c r="M123" s="181" t="s">
        <v>19</v>
      </c>
      <c r="N123" s="182" t="s">
        <v>45</v>
      </c>
      <c r="O123" s="65"/>
      <c r="P123" s="183">
        <f>O123*H123</f>
        <v>0</v>
      </c>
      <c r="Q123" s="183">
        <v>3.7010000000000001E-2</v>
      </c>
      <c r="R123" s="183">
        <f>Q123*H123</f>
        <v>0.59216000000000002</v>
      </c>
      <c r="S123" s="183">
        <v>0</v>
      </c>
      <c r="T123" s="184">
        <f>S123*H123</f>
        <v>0</v>
      </c>
      <c r="U123" s="35"/>
      <c r="V123" s="35"/>
      <c r="W123" s="35"/>
      <c r="X123" s="35"/>
      <c r="Y123" s="35"/>
      <c r="Z123" s="35"/>
      <c r="AA123" s="35"/>
      <c r="AB123" s="35"/>
      <c r="AC123" s="35"/>
      <c r="AD123" s="35"/>
      <c r="AE123" s="35"/>
      <c r="AR123" s="185" t="s">
        <v>177</v>
      </c>
      <c r="AT123" s="185" t="s">
        <v>172</v>
      </c>
      <c r="AU123" s="185" t="s">
        <v>84</v>
      </c>
      <c r="AY123" s="18" t="s">
        <v>170</v>
      </c>
      <c r="BE123" s="186">
        <f>IF(N123="základní",J123,0)</f>
        <v>0</v>
      </c>
      <c r="BF123" s="186">
        <f>IF(N123="snížená",J123,0)</f>
        <v>0</v>
      </c>
      <c r="BG123" s="186">
        <f>IF(N123="zákl. přenesená",J123,0)</f>
        <v>0</v>
      </c>
      <c r="BH123" s="186">
        <f>IF(N123="sníž. přenesená",J123,0)</f>
        <v>0</v>
      </c>
      <c r="BI123" s="186">
        <f>IF(N123="nulová",J123,0)</f>
        <v>0</v>
      </c>
      <c r="BJ123" s="18" t="s">
        <v>82</v>
      </c>
      <c r="BK123" s="186">
        <f>ROUND(I123*H123,2)</f>
        <v>0</v>
      </c>
      <c r="BL123" s="18" t="s">
        <v>177</v>
      </c>
      <c r="BM123" s="185" t="s">
        <v>5055</v>
      </c>
    </row>
    <row r="124" spans="1:65" s="2" customFormat="1" ht="117" x14ac:dyDescent="0.2">
      <c r="A124" s="35"/>
      <c r="B124" s="36"/>
      <c r="C124" s="37"/>
      <c r="D124" s="187" t="s">
        <v>179</v>
      </c>
      <c r="E124" s="37"/>
      <c r="F124" s="188" t="s">
        <v>5056</v>
      </c>
      <c r="G124" s="37"/>
      <c r="H124" s="37"/>
      <c r="I124" s="189"/>
      <c r="J124" s="37"/>
      <c r="K124" s="37"/>
      <c r="L124" s="40"/>
      <c r="M124" s="190"/>
      <c r="N124" s="191"/>
      <c r="O124" s="65"/>
      <c r="P124" s="65"/>
      <c r="Q124" s="65"/>
      <c r="R124" s="65"/>
      <c r="S124" s="65"/>
      <c r="T124" s="66"/>
      <c r="U124" s="35"/>
      <c r="V124" s="35"/>
      <c r="W124" s="35"/>
      <c r="X124" s="35"/>
      <c r="Y124" s="35"/>
      <c r="Z124" s="35"/>
      <c r="AA124" s="35"/>
      <c r="AB124" s="35"/>
      <c r="AC124" s="35"/>
      <c r="AD124" s="35"/>
      <c r="AE124" s="35"/>
      <c r="AT124" s="18" t="s">
        <v>179</v>
      </c>
      <c r="AU124" s="18" t="s">
        <v>84</v>
      </c>
    </row>
    <row r="125" spans="1:65" s="13" customFormat="1" x14ac:dyDescent="0.2">
      <c r="B125" s="192"/>
      <c r="C125" s="193"/>
      <c r="D125" s="187" t="s">
        <v>181</v>
      </c>
      <c r="E125" s="194" t="s">
        <v>19</v>
      </c>
      <c r="F125" s="195" t="s">
        <v>5057</v>
      </c>
      <c r="G125" s="193"/>
      <c r="H125" s="196">
        <v>16</v>
      </c>
      <c r="I125" s="197"/>
      <c r="J125" s="193"/>
      <c r="K125" s="193"/>
      <c r="L125" s="198"/>
      <c r="M125" s="199"/>
      <c r="N125" s="200"/>
      <c r="O125" s="200"/>
      <c r="P125" s="200"/>
      <c r="Q125" s="200"/>
      <c r="R125" s="200"/>
      <c r="S125" s="200"/>
      <c r="T125" s="201"/>
      <c r="AT125" s="202" t="s">
        <v>181</v>
      </c>
      <c r="AU125" s="202" t="s">
        <v>84</v>
      </c>
      <c r="AV125" s="13" t="s">
        <v>84</v>
      </c>
      <c r="AW125" s="13" t="s">
        <v>35</v>
      </c>
      <c r="AX125" s="13" t="s">
        <v>82</v>
      </c>
      <c r="AY125" s="202" t="s">
        <v>170</v>
      </c>
    </row>
    <row r="126" spans="1:65" s="2" customFormat="1" ht="16.5" customHeight="1" x14ac:dyDescent="0.2">
      <c r="A126" s="35"/>
      <c r="B126" s="36"/>
      <c r="C126" s="214" t="s">
        <v>232</v>
      </c>
      <c r="D126" s="214" t="s">
        <v>239</v>
      </c>
      <c r="E126" s="215" t="s">
        <v>5058</v>
      </c>
      <c r="F126" s="216" t="s">
        <v>5059</v>
      </c>
      <c r="G126" s="217" t="s">
        <v>272</v>
      </c>
      <c r="H126" s="218">
        <v>16</v>
      </c>
      <c r="I126" s="219"/>
      <c r="J126" s="220">
        <f>ROUND(I126*H126,2)</f>
        <v>0</v>
      </c>
      <c r="K126" s="216" t="s">
        <v>176</v>
      </c>
      <c r="L126" s="221"/>
      <c r="M126" s="222" t="s">
        <v>19</v>
      </c>
      <c r="N126" s="223" t="s">
        <v>45</v>
      </c>
      <c r="O126" s="65"/>
      <c r="P126" s="183">
        <f>O126*H126</f>
        <v>0</v>
      </c>
      <c r="Q126" s="183">
        <v>1.24E-3</v>
      </c>
      <c r="R126" s="183">
        <f>Q126*H126</f>
        <v>1.984E-2</v>
      </c>
      <c r="S126" s="183">
        <v>0</v>
      </c>
      <c r="T126" s="184">
        <f>S126*H126</f>
        <v>0</v>
      </c>
      <c r="U126" s="35"/>
      <c r="V126" s="35"/>
      <c r="W126" s="35"/>
      <c r="X126" s="35"/>
      <c r="Y126" s="35"/>
      <c r="Z126" s="35"/>
      <c r="AA126" s="35"/>
      <c r="AB126" s="35"/>
      <c r="AC126" s="35"/>
      <c r="AD126" s="35"/>
      <c r="AE126" s="35"/>
      <c r="AR126" s="185" t="s">
        <v>227</v>
      </c>
      <c r="AT126" s="185" t="s">
        <v>239</v>
      </c>
      <c r="AU126" s="185" t="s">
        <v>84</v>
      </c>
      <c r="AY126" s="18" t="s">
        <v>170</v>
      </c>
      <c r="BE126" s="186">
        <f>IF(N126="základní",J126,0)</f>
        <v>0</v>
      </c>
      <c r="BF126" s="186">
        <f>IF(N126="snížená",J126,0)</f>
        <v>0</v>
      </c>
      <c r="BG126" s="186">
        <f>IF(N126="zákl. přenesená",J126,0)</f>
        <v>0</v>
      </c>
      <c r="BH126" s="186">
        <f>IF(N126="sníž. přenesená",J126,0)</f>
        <v>0</v>
      </c>
      <c r="BI126" s="186">
        <f>IF(N126="nulová",J126,0)</f>
        <v>0</v>
      </c>
      <c r="BJ126" s="18" t="s">
        <v>82</v>
      </c>
      <c r="BK126" s="186">
        <f>ROUND(I126*H126,2)</f>
        <v>0</v>
      </c>
      <c r="BL126" s="18" t="s">
        <v>177</v>
      </c>
      <c r="BM126" s="185" t="s">
        <v>5060</v>
      </c>
    </row>
    <row r="127" spans="1:65" s="2" customFormat="1" ht="24" x14ac:dyDescent="0.2">
      <c r="A127" s="35"/>
      <c r="B127" s="36"/>
      <c r="C127" s="174" t="s">
        <v>238</v>
      </c>
      <c r="D127" s="174" t="s">
        <v>172</v>
      </c>
      <c r="E127" s="175" t="s">
        <v>5061</v>
      </c>
      <c r="F127" s="176" t="s">
        <v>5062</v>
      </c>
      <c r="G127" s="177" t="s">
        <v>272</v>
      </c>
      <c r="H127" s="178">
        <v>8</v>
      </c>
      <c r="I127" s="179"/>
      <c r="J127" s="180">
        <f>ROUND(I127*H127,2)</f>
        <v>0</v>
      </c>
      <c r="K127" s="176" t="s">
        <v>176</v>
      </c>
      <c r="L127" s="40"/>
      <c r="M127" s="181" t="s">
        <v>19</v>
      </c>
      <c r="N127" s="182" t="s">
        <v>45</v>
      </c>
      <c r="O127" s="65"/>
      <c r="P127" s="183">
        <f>O127*H127</f>
        <v>0</v>
      </c>
      <c r="Q127" s="183">
        <v>3.7010000000000001E-2</v>
      </c>
      <c r="R127" s="183">
        <f>Q127*H127</f>
        <v>0.29608000000000001</v>
      </c>
      <c r="S127" s="183">
        <v>0</v>
      </c>
      <c r="T127" s="184">
        <f>S127*H127</f>
        <v>0</v>
      </c>
      <c r="U127" s="35"/>
      <c r="V127" s="35"/>
      <c r="W127" s="35"/>
      <c r="X127" s="35"/>
      <c r="Y127" s="35"/>
      <c r="Z127" s="35"/>
      <c r="AA127" s="35"/>
      <c r="AB127" s="35"/>
      <c r="AC127" s="35"/>
      <c r="AD127" s="35"/>
      <c r="AE127" s="35"/>
      <c r="AR127" s="185" t="s">
        <v>177</v>
      </c>
      <c r="AT127" s="185" t="s">
        <v>172</v>
      </c>
      <c r="AU127" s="185" t="s">
        <v>84</v>
      </c>
      <c r="AY127" s="18" t="s">
        <v>170</v>
      </c>
      <c r="BE127" s="186">
        <f>IF(N127="základní",J127,0)</f>
        <v>0</v>
      </c>
      <c r="BF127" s="186">
        <f>IF(N127="snížená",J127,0)</f>
        <v>0</v>
      </c>
      <c r="BG127" s="186">
        <f>IF(N127="zákl. přenesená",J127,0)</f>
        <v>0</v>
      </c>
      <c r="BH127" s="186">
        <f>IF(N127="sníž. přenesená",J127,0)</f>
        <v>0</v>
      </c>
      <c r="BI127" s="186">
        <f>IF(N127="nulová",J127,0)</f>
        <v>0</v>
      </c>
      <c r="BJ127" s="18" t="s">
        <v>82</v>
      </c>
      <c r="BK127" s="186">
        <f>ROUND(I127*H127,2)</f>
        <v>0</v>
      </c>
      <c r="BL127" s="18" t="s">
        <v>177</v>
      </c>
      <c r="BM127" s="185" t="s">
        <v>5063</v>
      </c>
    </row>
    <row r="128" spans="1:65" s="2" customFormat="1" ht="117" x14ac:dyDescent="0.2">
      <c r="A128" s="35"/>
      <c r="B128" s="36"/>
      <c r="C128" s="37"/>
      <c r="D128" s="187" t="s">
        <v>179</v>
      </c>
      <c r="E128" s="37"/>
      <c r="F128" s="188" t="s">
        <v>5056</v>
      </c>
      <c r="G128" s="37"/>
      <c r="H128" s="37"/>
      <c r="I128" s="189"/>
      <c r="J128" s="37"/>
      <c r="K128" s="37"/>
      <c r="L128" s="40"/>
      <c r="M128" s="190"/>
      <c r="N128" s="191"/>
      <c r="O128" s="65"/>
      <c r="P128" s="65"/>
      <c r="Q128" s="65"/>
      <c r="R128" s="65"/>
      <c r="S128" s="65"/>
      <c r="T128" s="66"/>
      <c r="U128" s="35"/>
      <c r="V128" s="35"/>
      <c r="W128" s="35"/>
      <c r="X128" s="35"/>
      <c r="Y128" s="35"/>
      <c r="Z128" s="35"/>
      <c r="AA128" s="35"/>
      <c r="AB128" s="35"/>
      <c r="AC128" s="35"/>
      <c r="AD128" s="35"/>
      <c r="AE128" s="35"/>
      <c r="AT128" s="18" t="s">
        <v>179</v>
      </c>
      <c r="AU128" s="18" t="s">
        <v>84</v>
      </c>
    </row>
    <row r="129" spans="1:65" s="13" customFormat="1" x14ac:dyDescent="0.2">
      <c r="B129" s="192"/>
      <c r="C129" s="193"/>
      <c r="D129" s="187" t="s">
        <v>181</v>
      </c>
      <c r="E129" s="194" t="s">
        <v>19</v>
      </c>
      <c r="F129" s="195" t="s">
        <v>5064</v>
      </c>
      <c r="G129" s="193"/>
      <c r="H129" s="196">
        <v>8</v>
      </c>
      <c r="I129" s="197"/>
      <c r="J129" s="193"/>
      <c r="K129" s="193"/>
      <c r="L129" s="198"/>
      <c r="M129" s="199"/>
      <c r="N129" s="200"/>
      <c r="O129" s="200"/>
      <c r="P129" s="200"/>
      <c r="Q129" s="200"/>
      <c r="R129" s="200"/>
      <c r="S129" s="200"/>
      <c r="T129" s="201"/>
      <c r="AT129" s="202" t="s">
        <v>181</v>
      </c>
      <c r="AU129" s="202" t="s">
        <v>84</v>
      </c>
      <c r="AV129" s="13" t="s">
        <v>84</v>
      </c>
      <c r="AW129" s="13" t="s">
        <v>35</v>
      </c>
      <c r="AX129" s="13" t="s">
        <v>82</v>
      </c>
      <c r="AY129" s="202" t="s">
        <v>170</v>
      </c>
    </row>
    <row r="130" spans="1:65" s="2" customFormat="1" ht="16.5" customHeight="1" x14ac:dyDescent="0.2">
      <c r="A130" s="35"/>
      <c r="B130" s="36"/>
      <c r="C130" s="214" t="s">
        <v>245</v>
      </c>
      <c r="D130" s="214" t="s">
        <v>239</v>
      </c>
      <c r="E130" s="215" t="s">
        <v>5058</v>
      </c>
      <c r="F130" s="216" t="s">
        <v>5059</v>
      </c>
      <c r="G130" s="217" t="s">
        <v>272</v>
      </c>
      <c r="H130" s="218">
        <v>8</v>
      </c>
      <c r="I130" s="219"/>
      <c r="J130" s="220">
        <f>ROUND(I130*H130,2)</f>
        <v>0</v>
      </c>
      <c r="K130" s="216" t="s">
        <v>176</v>
      </c>
      <c r="L130" s="221"/>
      <c r="M130" s="222" t="s">
        <v>19</v>
      </c>
      <c r="N130" s="223" t="s">
        <v>45</v>
      </c>
      <c r="O130" s="65"/>
      <c r="P130" s="183">
        <f>O130*H130</f>
        <v>0</v>
      </c>
      <c r="Q130" s="183">
        <v>1.24E-3</v>
      </c>
      <c r="R130" s="183">
        <f>Q130*H130</f>
        <v>9.92E-3</v>
      </c>
      <c r="S130" s="183">
        <v>0</v>
      </c>
      <c r="T130" s="184">
        <f>S130*H130</f>
        <v>0</v>
      </c>
      <c r="U130" s="35"/>
      <c r="V130" s="35"/>
      <c r="W130" s="35"/>
      <c r="X130" s="35"/>
      <c r="Y130" s="35"/>
      <c r="Z130" s="35"/>
      <c r="AA130" s="35"/>
      <c r="AB130" s="35"/>
      <c r="AC130" s="35"/>
      <c r="AD130" s="35"/>
      <c r="AE130" s="35"/>
      <c r="AR130" s="185" t="s">
        <v>227</v>
      </c>
      <c r="AT130" s="185" t="s">
        <v>239</v>
      </c>
      <c r="AU130" s="185" t="s">
        <v>84</v>
      </c>
      <c r="AY130" s="18" t="s">
        <v>170</v>
      </c>
      <c r="BE130" s="186">
        <f>IF(N130="základní",J130,0)</f>
        <v>0</v>
      </c>
      <c r="BF130" s="186">
        <f>IF(N130="snížená",J130,0)</f>
        <v>0</v>
      </c>
      <c r="BG130" s="186">
        <f>IF(N130="zákl. přenesená",J130,0)</f>
        <v>0</v>
      </c>
      <c r="BH130" s="186">
        <f>IF(N130="sníž. přenesená",J130,0)</f>
        <v>0</v>
      </c>
      <c r="BI130" s="186">
        <f>IF(N130="nulová",J130,0)</f>
        <v>0</v>
      </c>
      <c r="BJ130" s="18" t="s">
        <v>82</v>
      </c>
      <c r="BK130" s="186">
        <f>ROUND(I130*H130,2)</f>
        <v>0</v>
      </c>
      <c r="BL130" s="18" t="s">
        <v>177</v>
      </c>
      <c r="BM130" s="185" t="s">
        <v>5065</v>
      </c>
    </row>
    <row r="131" spans="1:65" s="2" customFormat="1" ht="16.5" customHeight="1" x14ac:dyDescent="0.2">
      <c r="A131" s="35"/>
      <c r="B131" s="36"/>
      <c r="C131" s="174" t="s">
        <v>253</v>
      </c>
      <c r="D131" s="174" t="s">
        <v>172</v>
      </c>
      <c r="E131" s="175" t="s">
        <v>5066</v>
      </c>
      <c r="F131" s="176" t="s">
        <v>5067</v>
      </c>
      <c r="G131" s="177" t="s">
        <v>439</v>
      </c>
      <c r="H131" s="178">
        <v>4</v>
      </c>
      <c r="I131" s="179"/>
      <c r="J131" s="180">
        <f>ROUND(I131*H131,2)</f>
        <v>0</v>
      </c>
      <c r="K131" s="176" t="s">
        <v>176</v>
      </c>
      <c r="L131" s="40"/>
      <c r="M131" s="181" t="s">
        <v>19</v>
      </c>
      <c r="N131" s="182" t="s">
        <v>45</v>
      </c>
      <c r="O131" s="65"/>
      <c r="P131" s="183">
        <f>O131*H131</f>
        <v>0</v>
      </c>
      <c r="Q131" s="183">
        <v>6.0999999999999997E-4</v>
      </c>
      <c r="R131" s="183">
        <f>Q131*H131</f>
        <v>2.4399999999999999E-3</v>
      </c>
      <c r="S131" s="183">
        <v>0</v>
      </c>
      <c r="T131" s="184">
        <f>S131*H131</f>
        <v>0</v>
      </c>
      <c r="U131" s="35"/>
      <c r="V131" s="35"/>
      <c r="W131" s="35"/>
      <c r="X131" s="35"/>
      <c r="Y131" s="35"/>
      <c r="Z131" s="35"/>
      <c r="AA131" s="35"/>
      <c r="AB131" s="35"/>
      <c r="AC131" s="35"/>
      <c r="AD131" s="35"/>
      <c r="AE131" s="35"/>
      <c r="AR131" s="185" t="s">
        <v>177</v>
      </c>
      <c r="AT131" s="185" t="s">
        <v>172</v>
      </c>
      <c r="AU131" s="185" t="s">
        <v>84</v>
      </c>
      <c r="AY131" s="18" t="s">
        <v>170</v>
      </c>
      <c r="BE131" s="186">
        <f>IF(N131="základní",J131,0)</f>
        <v>0</v>
      </c>
      <c r="BF131" s="186">
        <f>IF(N131="snížená",J131,0)</f>
        <v>0</v>
      </c>
      <c r="BG131" s="186">
        <f>IF(N131="zákl. přenesená",J131,0)</f>
        <v>0</v>
      </c>
      <c r="BH131" s="186">
        <f>IF(N131="sníž. přenesená",J131,0)</f>
        <v>0</v>
      </c>
      <c r="BI131" s="186">
        <f>IF(N131="nulová",J131,0)</f>
        <v>0</v>
      </c>
      <c r="BJ131" s="18" t="s">
        <v>82</v>
      </c>
      <c r="BK131" s="186">
        <f>ROUND(I131*H131,2)</f>
        <v>0</v>
      </c>
      <c r="BL131" s="18" t="s">
        <v>177</v>
      </c>
      <c r="BM131" s="185" t="s">
        <v>5068</v>
      </c>
    </row>
    <row r="132" spans="1:65" s="2" customFormat="1" ht="39" x14ac:dyDescent="0.2">
      <c r="A132" s="35"/>
      <c r="B132" s="36"/>
      <c r="C132" s="37"/>
      <c r="D132" s="187" t="s">
        <v>179</v>
      </c>
      <c r="E132" s="37"/>
      <c r="F132" s="188" t="s">
        <v>5069</v>
      </c>
      <c r="G132" s="37"/>
      <c r="H132" s="37"/>
      <c r="I132" s="189"/>
      <c r="J132" s="37"/>
      <c r="K132" s="37"/>
      <c r="L132" s="40"/>
      <c r="M132" s="190"/>
      <c r="N132" s="191"/>
      <c r="O132" s="65"/>
      <c r="P132" s="65"/>
      <c r="Q132" s="65"/>
      <c r="R132" s="65"/>
      <c r="S132" s="65"/>
      <c r="T132" s="66"/>
      <c r="U132" s="35"/>
      <c r="V132" s="35"/>
      <c r="W132" s="35"/>
      <c r="X132" s="35"/>
      <c r="Y132" s="35"/>
      <c r="Z132" s="35"/>
      <c r="AA132" s="35"/>
      <c r="AB132" s="35"/>
      <c r="AC132" s="35"/>
      <c r="AD132" s="35"/>
      <c r="AE132" s="35"/>
      <c r="AT132" s="18" t="s">
        <v>179</v>
      </c>
      <c r="AU132" s="18" t="s">
        <v>84</v>
      </c>
    </row>
    <row r="133" spans="1:65" s="2" customFormat="1" ht="16.5" customHeight="1" x14ac:dyDescent="0.2">
      <c r="A133" s="35"/>
      <c r="B133" s="36"/>
      <c r="C133" s="214" t="s">
        <v>259</v>
      </c>
      <c r="D133" s="214" t="s">
        <v>239</v>
      </c>
      <c r="E133" s="215" t="s">
        <v>5070</v>
      </c>
      <c r="F133" s="216" t="s">
        <v>5071</v>
      </c>
      <c r="G133" s="217" t="s">
        <v>272</v>
      </c>
      <c r="H133" s="218">
        <v>0.8</v>
      </c>
      <c r="I133" s="219"/>
      <c r="J133" s="220">
        <f>ROUND(I133*H133,2)</f>
        <v>0</v>
      </c>
      <c r="K133" s="216" t="s">
        <v>176</v>
      </c>
      <c r="L133" s="221"/>
      <c r="M133" s="222" t="s">
        <v>19</v>
      </c>
      <c r="N133" s="223" t="s">
        <v>45</v>
      </c>
      <c r="O133" s="65"/>
      <c r="P133" s="183">
        <f>O133*H133</f>
        <v>0</v>
      </c>
      <c r="Q133" s="183">
        <v>1.73E-3</v>
      </c>
      <c r="R133" s="183">
        <f>Q133*H133</f>
        <v>1.384E-3</v>
      </c>
      <c r="S133" s="183">
        <v>0</v>
      </c>
      <c r="T133" s="184">
        <f>S133*H133</f>
        <v>0</v>
      </c>
      <c r="U133" s="35"/>
      <c r="V133" s="35"/>
      <c r="W133" s="35"/>
      <c r="X133" s="35"/>
      <c r="Y133" s="35"/>
      <c r="Z133" s="35"/>
      <c r="AA133" s="35"/>
      <c r="AB133" s="35"/>
      <c r="AC133" s="35"/>
      <c r="AD133" s="35"/>
      <c r="AE133" s="35"/>
      <c r="AR133" s="185" t="s">
        <v>227</v>
      </c>
      <c r="AT133" s="185" t="s">
        <v>239</v>
      </c>
      <c r="AU133" s="185" t="s">
        <v>84</v>
      </c>
      <c r="AY133" s="18" t="s">
        <v>170</v>
      </c>
      <c r="BE133" s="186">
        <f>IF(N133="základní",J133,0)</f>
        <v>0</v>
      </c>
      <c r="BF133" s="186">
        <f>IF(N133="snížená",J133,0)</f>
        <v>0</v>
      </c>
      <c r="BG133" s="186">
        <f>IF(N133="zákl. přenesená",J133,0)</f>
        <v>0</v>
      </c>
      <c r="BH133" s="186">
        <f>IF(N133="sníž. přenesená",J133,0)</f>
        <v>0</v>
      </c>
      <c r="BI133" s="186">
        <f>IF(N133="nulová",J133,0)</f>
        <v>0</v>
      </c>
      <c r="BJ133" s="18" t="s">
        <v>82</v>
      </c>
      <c r="BK133" s="186">
        <f>ROUND(I133*H133,2)</f>
        <v>0</v>
      </c>
      <c r="BL133" s="18" t="s">
        <v>177</v>
      </c>
      <c r="BM133" s="185" t="s">
        <v>5072</v>
      </c>
    </row>
    <row r="134" spans="1:65" s="12" customFormat="1" ht="22.9" customHeight="1" x14ac:dyDescent="0.2">
      <c r="B134" s="158"/>
      <c r="C134" s="159"/>
      <c r="D134" s="160" t="s">
        <v>73</v>
      </c>
      <c r="E134" s="172" t="s">
        <v>214</v>
      </c>
      <c r="F134" s="172" t="s">
        <v>672</v>
      </c>
      <c r="G134" s="159"/>
      <c r="H134" s="159"/>
      <c r="I134" s="162"/>
      <c r="J134" s="173">
        <f>BK134</f>
        <v>0</v>
      </c>
      <c r="K134" s="159"/>
      <c r="L134" s="164"/>
      <c r="M134" s="165"/>
      <c r="N134" s="166"/>
      <c r="O134" s="166"/>
      <c r="P134" s="167">
        <f>SUM(P135:P137)</f>
        <v>0</v>
      </c>
      <c r="Q134" s="166"/>
      <c r="R134" s="167">
        <f>SUM(R135:R137)</f>
        <v>4.9143085199999996</v>
      </c>
      <c r="S134" s="166"/>
      <c r="T134" s="168">
        <f>SUM(T135:T137)</f>
        <v>0</v>
      </c>
      <c r="AR134" s="169" t="s">
        <v>82</v>
      </c>
      <c r="AT134" s="170" t="s">
        <v>73</v>
      </c>
      <c r="AU134" s="170" t="s">
        <v>82</v>
      </c>
      <c r="AY134" s="169" t="s">
        <v>170</v>
      </c>
      <c r="BK134" s="171">
        <f>SUM(BK135:BK137)</f>
        <v>0</v>
      </c>
    </row>
    <row r="135" spans="1:65" s="2" customFormat="1" ht="21.75" customHeight="1" x14ac:dyDescent="0.2">
      <c r="A135" s="35"/>
      <c r="B135" s="36"/>
      <c r="C135" s="174" t="s">
        <v>265</v>
      </c>
      <c r="D135" s="174" t="s">
        <v>172</v>
      </c>
      <c r="E135" s="175" t="s">
        <v>5073</v>
      </c>
      <c r="F135" s="176" t="s">
        <v>5074</v>
      </c>
      <c r="G135" s="177" t="s">
        <v>175</v>
      </c>
      <c r="H135" s="178">
        <v>2.1779999999999999</v>
      </c>
      <c r="I135" s="179"/>
      <c r="J135" s="180">
        <f>ROUND(I135*H135,2)</f>
        <v>0</v>
      </c>
      <c r="K135" s="176" t="s">
        <v>176</v>
      </c>
      <c r="L135" s="40"/>
      <c r="M135" s="181" t="s">
        <v>19</v>
      </c>
      <c r="N135" s="182" t="s">
        <v>45</v>
      </c>
      <c r="O135" s="65"/>
      <c r="P135" s="183">
        <f>O135*H135</f>
        <v>0</v>
      </c>
      <c r="Q135" s="183">
        <v>2.2563399999999998</v>
      </c>
      <c r="R135" s="183">
        <f>Q135*H135</f>
        <v>4.9143085199999996</v>
      </c>
      <c r="S135" s="183">
        <v>0</v>
      </c>
      <c r="T135" s="184">
        <f>S135*H135</f>
        <v>0</v>
      </c>
      <c r="U135" s="35"/>
      <c r="V135" s="35"/>
      <c r="W135" s="35"/>
      <c r="X135" s="35"/>
      <c r="Y135" s="35"/>
      <c r="Z135" s="35"/>
      <c r="AA135" s="35"/>
      <c r="AB135" s="35"/>
      <c r="AC135" s="35"/>
      <c r="AD135" s="35"/>
      <c r="AE135" s="35"/>
      <c r="AR135" s="185" t="s">
        <v>177</v>
      </c>
      <c r="AT135" s="185" t="s">
        <v>172</v>
      </c>
      <c r="AU135" s="185" t="s">
        <v>84</v>
      </c>
      <c r="AY135" s="18" t="s">
        <v>170</v>
      </c>
      <c r="BE135" s="186">
        <f>IF(N135="základní",J135,0)</f>
        <v>0</v>
      </c>
      <c r="BF135" s="186">
        <f>IF(N135="snížená",J135,0)</f>
        <v>0</v>
      </c>
      <c r="BG135" s="186">
        <f>IF(N135="zákl. přenesená",J135,0)</f>
        <v>0</v>
      </c>
      <c r="BH135" s="186">
        <f>IF(N135="sníž. přenesená",J135,0)</f>
        <v>0</v>
      </c>
      <c r="BI135" s="186">
        <f>IF(N135="nulová",J135,0)</f>
        <v>0</v>
      </c>
      <c r="BJ135" s="18" t="s">
        <v>82</v>
      </c>
      <c r="BK135" s="186">
        <f>ROUND(I135*H135,2)</f>
        <v>0</v>
      </c>
      <c r="BL135" s="18" t="s">
        <v>177</v>
      </c>
      <c r="BM135" s="185" t="s">
        <v>5075</v>
      </c>
    </row>
    <row r="136" spans="1:65" s="2" customFormat="1" ht="146.25" x14ac:dyDescent="0.2">
      <c r="A136" s="35"/>
      <c r="B136" s="36"/>
      <c r="C136" s="37"/>
      <c r="D136" s="187" t="s">
        <v>179</v>
      </c>
      <c r="E136" s="37"/>
      <c r="F136" s="188" t="s">
        <v>884</v>
      </c>
      <c r="G136" s="37"/>
      <c r="H136" s="37"/>
      <c r="I136" s="189"/>
      <c r="J136" s="37"/>
      <c r="K136" s="37"/>
      <c r="L136" s="40"/>
      <c r="M136" s="190"/>
      <c r="N136" s="191"/>
      <c r="O136" s="65"/>
      <c r="P136" s="65"/>
      <c r="Q136" s="65"/>
      <c r="R136" s="65"/>
      <c r="S136" s="65"/>
      <c r="T136" s="66"/>
      <c r="U136" s="35"/>
      <c r="V136" s="35"/>
      <c r="W136" s="35"/>
      <c r="X136" s="35"/>
      <c r="Y136" s="35"/>
      <c r="Z136" s="35"/>
      <c r="AA136" s="35"/>
      <c r="AB136" s="35"/>
      <c r="AC136" s="35"/>
      <c r="AD136" s="35"/>
      <c r="AE136" s="35"/>
      <c r="AT136" s="18" t="s">
        <v>179</v>
      </c>
      <c r="AU136" s="18" t="s">
        <v>84</v>
      </c>
    </row>
    <row r="137" spans="1:65" s="13" customFormat="1" x14ac:dyDescent="0.2">
      <c r="B137" s="192"/>
      <c r="C137" s="193"/>
      <c r="D137" s="187" t="s">
        <v>181</v>
      </c>
      <c r="E137" s="194" t="s">
        <v>19</v>
      </c>
      <c r="F137" s="195" t="s">
        <v>5076</v>
      </c>
      <c r="G137" s="193"/>
      <c r="H137" s="196">
        <v>2.1779999999999999</v>
      </c>
      <c r="I137" s="197"/>
      <c r="J137" s="193"/>
      <c r="K137" s="193"/>
      <c r="L137" s="198"/>
      <c r="M137" s="199"/>
      <c r="N137" s="200"/>
      <c r="O137" s="200"/>
      <c r="P137" s="200"/>
      <c r="Q137" s="200"/>
      <c r="R137" s="200"/>
      <c r="S137" s="200"/>
      <c r="T137" s="201"/>
      <c r="AT137" s="202" t="s">
        <v>181</v>
      </c>
      <c r="AU137" s="202" t="s">
        <v>84</v>
      </c>
      <c r="AV137" s="13" t="s">
        <v>84</v>
      </c>
      <c r="AW137" s="13" t="s">
        <v>35</v>
      </c>
      <c r="AX137" s="13" t="s">
        <v>82</v>
      </c>
      <c r="AY137" s="202" t="s">
        <v>170</v>
      </c>
    </row>
    <row r="138" spans="1:65" s="12" customFormat="1" ht="22.9" customHeight="1" x14ac:dyDescent="0.2">
      <c r="B138" s="158"/>
      <c r="C138" s="159"/>
      <c r="D138" s="160" t="s">
        <v>73</v>
      </c>
      <c r="E138" s="172" t="s">
        <v>232</v>
      </c>
      <c r="F138" s="172" t="s">
        <v>915</v>
      </c>
      <c r="G138" s="159"/>
      <c r="H138" s="159"/>
      <c r="I138" s="162"/>
      <c r="J138" s="173">
        <f>BK138</f>
        <v>0</v>
      </c>
      <c r="K138" s="159"/>
      <c r="L138" s="164"/>
      <c r="M138" s="165"/>
      <c r="N138" s="166"/>
      <c r="O138" s="166"/>
      <c r="P138" s="167">
        <f>SUM(P139:P244)</f>
        <v>0</v>
      </c>
      <c r="Q138" s="166"/>
      <c r="R138" s="167">
        <f>SUM(R139:R244)</f>
        <v>2.9550000000000005</v>
      </c>
      <c r="S138" s="166"/>
      <c r="T138" s="168">
        <f>SUM(T139:T244)</f>
        <v>0</v>
      </c>
      <c r="AR138" s="169" t="s">
        <v>82</v>
      </c>
      <c r="AT138" s="170" t="s">
        <v>73</v>
      </c>
      <c r="AU138" s="170" t="s">
        <v>82</v>
      </c>
      <c r="AY138" s="169" t="s">
        <v>170</v>
      </c>
      <c r="BK138" s="171">
        <f>SUM(BK139:BK244)</f>
        <v>0</v>
      </c>
    </row>
    <row r="139" spans="1:65" s="2" customFormat="1" ht="21.75" customHeight="1" x14ac:dyDescent="0.2">
      <c r="A139" s="35"/>
      <c r="B139" s="36"/>
      <c r="C139" s="174" t="s">
        <v>8</v>
      </c>
      <c r="D139" s="174" t="s">
        <v>172</v>
      </c>
      <c r="E139" s="175" t="s">
        <v>5077</v>
      </c>
      <c r="F139" s="176" t="s">
        <v>5078</v>
      </c>
      <c r="G139" s="177" t="s">
        <v>242</v>
      </c>
      <c r="H139" s="178">
        <v>5.3339999999999996</v>
      </c>
      <c r="I139" s="179"/>
      <c r="J139" s="180">
        <f>ROUND(I139*H139,2)</f>
        <v>0</v>
      </c>
      <c r="K139" s="176" t="s">
        <v>176</v>
      </c>
      <c r="L139" s="40"/>
      <c r="M139" s="181" t="s">
        <v>19</v>
      </c>
      <c r="N139" s="182" t="s">
        <v>45</v>
      </c>
      <c r="O139" s="65"/>
      <c r="P139" s="183">
        <f>O139*H139</f>
        <v>0</v>
      </c>
      <c r="Q139" s="183">
        <v>0</v>
      </c>
      <c r="R139" s="183">
        <f>Q139*H139</f>
        <v>0</v>
      </c>
      <c r="S139" s="183">
        <v>0</v>
      </c>
      <c r="T139" s="184">
        <f>S139*H139</f>
        <v>0</v>
      </c>
      <c r="U139" s="35"/>
      <c r="V139" s="35"/>
      <c r="W139" s="35"/>
      <c r="X139" s="35"/>
      <c r="Y139" s="35"/>
      <c r="Z139" s="35"/>
      <c r="AA139" s="35"/>
      <c r="AB139" s="35"/>
      <c r="AC139" s="35"/>
      <c r="AD139" s="35"/>
      <c r="AE139" s="35"/>
      <c r="AR139" s="185" t="s">
        <v>177</v>
      </c>
      <c r="AT139" s="185" t="s">
        <v>172</v>
      </c>
      <c r="AU139" s="185" t="s">
        <v>84</v>
      </c>
      <c r="AY139" s="18" t="s">
        <v>170</v>
      </c>
      <c r="BE139" s="186">
        <f>IF(N139="základní",J139,0)</f>
        <v>0</v>
      </c>
      <c r="BF139" s="186">
        <f>IF(N139="snížená",J139,0)</f>
        <v>0</v>
      </c>
      <c r="BG139" s="186">
        <f>IF(N139="zákl. přenesená",J139,0)</f>
        <v>0</v>
      </c>
      <c r="BH139" s="186">
        <f>IF(N139="sníž. přenesená",J139,0)</f>
        <v>0</v>
      </c>
      <c r="BI139" s="186">
        <f>IF(N139="nulová",J139,0)</f>
        <v>0</v>
      </c>
      <c r="BJ139" s="18" t="s">
        <v>82</v>
      </c>
      <c r="BK139" s="186">
        <f>ROUND(I139*H139,2)</f>
        <v>0</v>
      </c>
      <c r="BL139" s="18" t="s">
        <v>177</v>
      </c>
      <c r="BM139" s="185" t="s">
        <v>5079</v>
      </c>
    </row>
    <row r="140" spans="1:65" s="2" customFormat="1" ht="39" x14ac:dyDescent="0.2">
      <c r="A140" s="35"/>
      <c r="B140" s="36"/>
      <c r="C140" s="37"/>
      <c r="D140" s="187" t="s">
        <v>179</v>
      </c>
      <c r="E140" s="37"/>
      <c r="F140" s="188" t="s">
        <v>3519</v>
      </c>
      <c r="G140" s="37"/>
      <c r="H140" s="37"/>
      <c r="I140" s="189"/>
      <c r="J140" s="37"/>
      <c r="K140" s="37"/>
      <c r="L140" s="40"/>
      <c r="M140" s="190"/>
      <c r="N140" s="191"/>
      <c r="O140" s="65"/>
      <c r="P140" s="65"/>
      <c r="Q140" s="65"/>
      <c r="R140" s="65"/>
      <c r="S140" s="65"/>
      <c r="T140" s="66"/>
      <c r="U140" s="35"/>
      <c r="V140" s="35"/>
      <c r="W140" s="35"/>
      <c r="X140" s="35"/>
      <c r="Y140" s="35"/>
      <c r="Z140" s="35"/>
      <c r="AA140" s="35"/>
      <c r="AB140" s="35"/>
      <c r="AC140" s="35"/>
      <c r="AD140" s="35"/>
      <c r="AE140" s="35"/>
      <c r="AT140" s="18" t="s">
        <v>179</v>
      </c>
      <c r="AU140" s="18" t="s">
        <v>84</v>
      </c>
    </row>
    <row r="141" spans="1:65" s="13" customFormat="1" x14ac:dyDescent="0.2">
      <c r="B141" s="192"/>
      <c r="C141" s="193"/>
      <c r="D141" s="187" t="s">
        <v>181</v>
      </c>
      <c r="E141" s="194" t="s">
        <v>19</v>
      </c>
      <c r="F141" s="195" t="s">
        <v>5080</v>
      </c>
      <c r="G141" s="193"/>
      <c r="H141" s="196">
        <v>9.9000000000000005E-2</v>
      </c>
      <c r="I141" s="197"/>
      <c r="J141" s="193"/>
      <c r="K141" s="193"/>
      <c r="L141" s="198"/>
      <c r="M141" s="199"/>
      <c r="N141" s="200"/>
      <c r="O141" s="200"/>
      <c r="P141" s="200"/>
      <c r="Q141" s="200"/>
      <c r="R141" s="200"/>
      <c r="S141" s="200"/>
      <c r="T141" s="201"/>
      <c r="AT141" s="202" t="s">
        <v>181</v>
      </c>
      <c r="AU141" s="202" t="s">
        <v>84</v>
      </c>
      <c r="AV141" s="13" t="s">
        <v>84</v>
      </c>
      <c r="AW141" s="13" t="s">
        <v>35</v>
      </c>
      <c r="AX141" s="13" t="s">
        <v>74</v>
      </c>
      <c r="AY141" s="202" t="s">
        <v>170</v>
      </c>
    </row>
    <row r="142" spans="1:65" s="13" customFormat="1" x14ac:dyDescent="0.2">
      <c r="B142" s="192"/>
      <c r="C142" s="193"/>
      <c r="D142" s="187" t="s">
        <v>181</v>
      </c>
      <c r="E142" s="194" t="s">
        <v>19</v>
      </c>
      <c r="F142" s="195" t="s">
        <v>5081</v>
      </c>
      <c r="G142" s="193"/>
      <c r="H142" s="196">
        <v>5.8000000000000003E-2</v>
      </c>
      <c r="I142" s="197"/>
      <c r="J142" s="193"/>
      <c r="K142" s="193"/>
      <c r="L142" s="198"/>
      <c r="M142" s="199"/>
      <c r="N142" s="200"/>
      <c r="O142" s="200"/>
      <c r="P142" s="200"/>
      <c r="Q142" s="200"/>
      <c r="R142" s="200"/>
      <c r="S142" s="200"/>
      <c r="T142" s="201"/>
      <c r="AT142" s="202" t="s">
        <v>181</v>
      </c>
      <c r="AU142" s="202" t="s">
        <v>84</v>
      </c>
      <c r="AV142" s="13" t="s">
        <v>84</v>
      </c>
      <c r="AW142" s="13" t="s">
        <v>35</v>
      </c>
      <c r="AX142" s="13" t="s">
        <v>74</v>
      </c>
      <c r="AY142" s="202" t="s">
        <v>170</v>
      </c>
    </row>
    <row r="143" spans="1:65" s="13" customFormat="1" x14ac:dyDescent="0.2">
      <c r="B143" s="192"/>
      <c r="C143" s="193"/>
      <c r="D143" s="187" t="s">
        <v>181</v>
      </c>
      <c r="E143" s="194" t="s">
        <v>19</v>
      </c>
      <c r="F143" s="195" t="s">
        <v>5082</v>
      </c>
      <c r="G143" s="193"/>
      <c r="H143" s="196">
        <v>2.4E-2</v>
      </c>
      <c r="I143" s="197"/>
      <c r="J143" s="193"/>
      <c r="K143" s="193"/>
      <c r="L143" s="198"/>
      <c r="M143" s="199"/>
      <c r="N143" s="200"/>
      <c r="O143" s="200"/>
      <c r="P143" s="200"/>
      <c r="Q143" s="200"/>
      <c r="R143" s="200"/>
      <c r="S143" s="200"/>
      <c r="T143" s="201"/>
      <c r="AT143" s="202" t="s">
        <v>181</v>
      </c>
      <c r="AU143" s="202" t="s">
        <v>84</v>
      </c>
      <c r="AV143" s="13" t="s">
        <v>84</v>
      </c>
      <c r="AW143" s="13" t="s">
        <v>35</v>
      </c>
      <c r="AX143" s="13" t="s">
        <v>74</v>
      </c>
      <c r="AY143" s="202" t="s">
        <v>170</v>
      </c>
    </row>
    <row r="144" spans="1:65" s="13" customFormat="1" x14ac:dyDescent="0.2">
      <c r="B144" s="192"/>
      <c r="C144" s="193"/>
      <c r="D144" s="187" t="s">
        <v>181</v>
      </c>
      <c r="E144" s="194" t="s">
        <v>19</v>
      </c>
      <c r="F144" s="195" t="s">
        <v>5083</v>
      </c>
      <c r="G144" s="193"/>
      <c r="H144" s="196">
        <v>6.5000000000000002E-2</v>
      </c>
      <c r="I144" s="197"/>
      <c r="J144" s="193"/>
      <c r="K144" s="193"/>
      <c r="L144" s="198"/>
      <c r="M144" s="199"/>
      <c r="N144" s="200"/>
      <c r="O144" s="200"/>
      <c r="P144" s="200"/>
      <c r="Q144" s="200"/>
      <c r="R144" s="200"/>
      <c r="S144" s="200"/>
      <c r="T144" s="201"/>
      <c r="AT144" s="202" t="s">
        <v>181</v>
      </c>
      <c r="AU144" s="202" t="s">
        <v>84</v>
      </c>
      <c r="AV144" s="13" t="s">
        <v>84</v>
      </c>
      <c r="AW144" s="13" t="s">
        <v>35</v>
      </c>
      <c r="AX144" s="13" t="s">
        <v>74</v>
      </c>
      <c r="AY144" s="202" t="s">
        <v>170</v>
      </c>
    </row>
    <row r="145" spans="1:65" s="13" customFormat="1" x14ac:dyDescent="0.2">
      <c r="B145" s="192"/>
      <c r="C145" s="193"/>
      <c r="D145" s="187" t="s">
        <v>181</v>
      </c>
      <c r="E145" s="194" t="s">
        <v>19</v>
      </c>
      <c r="F145" s="195" t="s">
        <v>5084</v>
      </c>
      <c r="G145" s="193"/>
      <c r="H145" s="196">
        <v>4.7E-2</v>
      </c>
      <c r="I145" s="197"/>
      <c r="J145" s="193"/>
      <c r="K145" s="193"/>
      <c r="L145" s="198"/>
      <c r="M145" s="199"/>
      <c r="N145" s="200"/>
      <c r="O145" s="200"/>
      <c r="P145" s="200"/>
      <c r="Q145" s="200"/>
      <c r="R145" s="200"/>
      <c r="S145" s="200"/>
      <c r="T145" s="201"/>
      <c r="AT145" s="202" t="s">
        <v>181</v>
      </c>
      <c r="AU145" s="202" t="s">
        <v>84</v>
      </c>
      <c r="AV145" s="13" t="s">
        <v>84</v>
      </c>
      <c r="AW145" s="13" t="s">
        <v>35</v>
      </c>
      <c r="AX145" s="13" t="s">
        <v>74</v>
      </c>
      <c r="AY145" s="202" t="s">
        <v>170</v>
      </c>
    </row>
    <row r="146" spans="1:65" s="13" customFormat="1" x14ac:dyDescent="0.2">
      <c r="B146" s="192"/>
      <c r="C146" s="193"/>
      <c r="D146" s="187" t="s">
        <v>181</v>
      </c>
      <c r="E146" s="194" t="s">
        <v>19</v>
      </c>
      <c r="F146" s="195" t="s">
        <v>5085</v>
      </c>
      <c r="G146" s="193"/>
      <c r="H146" s="196">
        <v>0.13600000000000001</v>
      </c>
      <c r="I146" s="197"/>
      <c r="J146" s="193"/>
      <c r="K146" s="193"/>
      <c r="L146" s="198"/>
      <c r="M146" s="199"/>
      <c r="N146" s="200"/>
      <c r="O146" s="200"/>
      <c r="P146" s="200"/>
      <c r="Q146" s="200"/>
      <c r="R146" s="200"/>
      <c r="S146" s="200"/>
      <c r="T146" s="201"/>
      <c r="AT146" s="202" t="s">
        <v>181</v>
      </c>
      <c r="AU146" s="202" t="s">
        <v>84</v>
      </c>
      <c r="AV146" s="13" t="s">
        <v>84</v>
      </c>
      <c r="AW146" s="13" t="s">
        <v>35</v>
      </c>
      <c r="AX146" s="13" t="s">
        <v>74</v>
      </c>
      <c r="AY146" s="202" t="s">
        <v>170</v>
      </c>
    </row>
    <row r="147" spans="1:65" s="13" customFormat="1" x14ac:dyDescent="0.2">
      <c r="B147" s="192"/>
      <c r="C147" s="193"/>
      <c r="D147" s="187" t="s">
        <v>181</v>
      </c>
      <c r="E147" s="194" t="s">
        <v>19</v>
      </c>
      <c r="F147" s="195" t="s">
        <v>5086</v>
      </c>
      <c r="G147" s="193"/>
      <c r="H147" s="196">
        <v>1.49</v>
      </c>
      <c r="I147" s="197"/>
      <c r="J147" s="193"/>
      <c r="K147" s="193"/>
      <c r="L147" s="198"/>
      <c r="M147" s="199"/>
      <c r="N147" s="200"/>
      <c r="O147" s="200"/>
      <c r="P147" s="200"/>
      <c r="Q147" s="200"/>
      <c r="R147" s="200"/>
      <c r="S147" s="200"/>
      <c r="T147" s="201"/>
      <c r="AT147" s="202" t="s">
        <v>181</v>
      </c>
      <c r="AU147" s="202" t="s">
        <v>84</v>
      </c>
      <c r="AV147" s="13" t="s">
        <v>84</v>
      </c>
      <c r="AW147" s="13" t="s">
        <v>35</v>
      </c>
      <c r="AX147" s="13" t="s">
        <v>74</v>
      </c>
      <c r="AY147" s="202" t="s">
        <v>170</v>
      </c>
    </row>
    <row r="148" spans="1:65" s="13" customFormat="1" x14ac:dyDescent="0.2">
      <c r="B148" s="192"/>
      <c r="C148" s="193"/>
      <c r="D148" s="187" t="s">
        <v>181</v>
      </c>
      <c r="E148" s="194" t="s">
        <v>19</v>
      </c>
      <c r="F148" s="195" t="s">
        <v>5087</v>
      </c>
      <c r="G148" s="193"/>
      <c r="H148" s="196">
        <v>0.30599999999999999</v>
      </c>
      <c r="I148" s="197"/>
      <c r="J148" s="193"/>
      <c r="K148" s="193"/>
      <c r="L148" s="198"/>
      <c r="M148" s="199"/>
      <c r="N148" s="200"/>
      <c r="O148" s="200"/>
      <c r="P148" s="200"/>
      <c r="Q148" s="200"/>
      <c r="R148" s="200"/>
      <c r="S148" s="200"/>
      <c r="T148" s="201"/>
      <c r="AT148" s="202" t="s">
        <v>181</v>
      </c>
      <c r="AU148" s="202" t="s">
        <v>84</v>
      </c>
      <c r="AV148" s="13" t="s">
        <v>84</v>
      </c>
      <c r="AW148" s="13" t="s">
        <v>35</v>
      </c>
      <c r="AX148" s="13" t="s">
        <v>74</v>
      </c>
      <c r="AY148" s="202" t="s">
        <v>170</v>
      </c>
    </row>
    <row r="149" spans="1:65" s="13" customFormat="1" x14ac:dyDescent="0.2">
      <c r="B149" s="192"/>
      <c r="C149" s="193"/>
      <c r="D149" s="187" t="s">
        <v>181</v>
      </c>
      <c r="E149" s="194" t="s">
        <v>19</v>
      </c>
      <c r="F149" s="195" t="s">
        <v>5088</v>
      </c>
      <c r="G149" s="193"/>
      <c r="H149" s="196">
        <v>0.45200000000000001</v>
      </c>
      <c r="I149" s="197"/>
      <c r="J149" s="193"/>
      <c r="K149" s="193"/>
      <c r="L149" s="198"/>
      <c r="M149" s="199"/>
      <c r="N149" s="200"/>
      <c r="O149" s="200"/>
      <c r="P149" s="200"/>
      <c r="Q149" s="200"/>
      <c r="R149" s="200"/>
      <c r="S149" s="200"/>
      <c r="T149" s="201"/>
      <c r="AT149" s="202" t="s">
        <v>181</v>
      </c>
      <c r="AU149" s="202" t="s">
        <v>84</v>
      </c>
      <c r="AV149" s="13" t="s">
        <v>84</v>
      </c>
      <c r="AW149" s="13" t="s">
        <v>35</v>
      </c>
      <c r="AX149" s="13" t="s">
        <v>74</v>
      </c>
      <c r="AY149" s="202" t="s">
        <v>170</v>
      </c>
    </row>
    <row r="150" spans="1:65" s="13" customFormat="1" x14ac:dyDescent="0.2">
      <c r="B150" s="192"/>
      <c r="C150" s="193"/>
      <c r="D150" s="187" t="s">
        <v>181</v>
      </c>
      <c r="E150" s="194" t="s">
        <v>19</v>
      </c>
      <c r="F150" s="195" t="s">
        <v>5089</v>
      </c>
      <c r="G150" s="193"/>
      <c r="H150" s="196">
        <v>0.83599999999999997</v>
      </c>
      <c r="I150" s="197"/>
      <c r="J150" s="193"/>
      <c r="K150" s="193"/>
      <c r="L150" s="198"/>
      <c r="M150" s="199"/>
      <c r="N150" s="200"/>
      <c r="O150" s="200"/>
      <c r="P150" s="200"/>
      <c r="Q150" s="200"/>
      <c r="R150" s="200"/>
      <c r="S150" s="200"/>
      <c r="T150" s="201"/>
      <c r="AT150" s="202" t="s">
        <v>181</v>
      </c>
      <c r="AU150" s="202" t="s">
        <v>84</v>
      </c>
      <c r="AV150" s="13" t="s">
        <v>84</v>
      </c>
      <c r="AW150" s="13" t="s">
        <v>35</v>
      </c>
      <c r="AX150" s="13" t="s">
        <v>74</v>
      </c>
      <c r="AY150" s="202" t="s">
        <v>170</v>
      </c>
    </row>
    <row r="151" spans="1:65" s="13" customFormat="1" x14ac:dyDescent="0.2">
      <c r="B151" s="192"/>
      <c r="C151" s="193"/>
      <c r="D151" s="187" t="s">
        <v>181</v>
      </c>
      <c r="E151" s="194" t="s">
        <v>19</v>
      </c>
      <c r="F151" s="195" t="s">
        <v>5090</v>
      </c>
      <c r="G151" s="193"/>
      <c r="H151" s="196">
        <v>0.246</v>
      </c>
      <c r="I151" s="197"/>
      <c r="J151" s="193"/>
      <c r="K151" s="193"/>
      <c r="L151" s="198"/>
      <c r="M151" s="199"/>
      <c r="N151" s="200"/>
      <c r="O151" s="200"/>
      <c r="P151" s="200"/>
      <c r="Q151" s="200"/>
      <c r="R151" s="200"/>
      <c r="S151" s="200"/>
      <c r="T151" s="201"/>
      <c r="AT151" s="202" t="s">
        <v>181</v>
      </c>
      <c r="AU151" s="202" t="s">
        <v>84</v>
      </c>
      <c r="AV151" s="13" t="s">
        <v>84</v>
      </c>
      <c r="AW151" s="13" t="s">
        <v>35</v>
      </c>
      <c r="AX151" s="13" t="s">
        <v>74</v>
      </c>
      <c r="AY151" s="202" t="s">
        <v>170</v>
      </c>
    </row>
    <row r="152" spans="1:65" s="13" customFormat="1" x14ac:dyDescent="0.2">
      <c r="B152" s="192"/>
      <c r="C152" s="193"/>
      <c r="D152" s="187" t="s">
        <v>181</v>
      </c>
      <c r="E152" s="194" t="s">
        <v>19</v>
      </c>
      <c r="F152" s="195" t="s">
        <v>5091</v>
      </c>
      <c r="G152" s="193"/>
      <c r="H152" s="196">
        <v>0.30599999999999999</v>
      </c>
      <c r="I152" s="197"/>
      <c r="J152" s="193"/>
      <c r="K152" s="193"/>
      <c r="L152" s="198"/>
      <c r="M152" s="199"/>
      <c r="N152" s="200"/>
      <c r="O152" s="200"/>
      <c r="P152" s="200"/>
      <c r="Q152" s="200"/>
      <c r="R152" s="200"/>
      <c r="S152" s="200"/>
      <c r="T152" s="201"/>
      <c r="AT152" s="202" t="s">
        <v>181</v>
      </c>
      <c r="AU152" s="202" t="s">
        <v>84</v>
      </c>
      <c r="AV152" s="13" t="s">
        <v>84</v>
      </c>
      <c r="AW152" s="13" t="s">
        <v>35</v>
      </c>
      <c r="AX152" s="13" t="s">
        <v>74</v>
      </c>
      <c r="AY152" s="202" t="s">
        <v>170</v>
      </c>
    </row>
    <row r="153" spans="1:65" s="13" customFormat="1" ht="22.5" x14ac:dyDescent="0.2">
      <c r="B153" s="192"/>
      <c r="C153" s="193"/>
      <c r="D153" s="187" t="s">
        <v>181</v>
      </c>
      <c r="E153" s="194" t="s">
        <v>19</v>
      </c>
      <c r="F153" s="195" t="s">
        <v>5092</v>
      </c>
      <c r="G153" s="193"/>
      <c r="H153" s="196">
        <v>1.022</v>
      </c>
      <c r="I153" s="197"/>
      <c r="J153" s="193"/>
      <c r="K153" s="193"/>
      <c r="L153" s="198"/>
      <c r="M153" s="199"/>
      <c r="N153" s="200"/>
      <c r="O153" s="200"/>
      <c r="P153" s="200"/>
      <c r="Q153" s="200"/>
      <c r="R153" s="200"/>
      <c r="S153" s="200"/>
      <c r="T153" s="201"/>
      <c r="AT153" s="202" t="s">
        <v>181</v>
      </c>
      <c r="AU153" s="202" t="s">
        <v>84</v>
      </c>
      <c r="AV153" s="13" t="s">
        <v>84</v>
      </c>
      <c r="AW153" s="13" t="s">
        <v>35</v>
      </c>
      <c r="AX153" s="13" t="s">
        <v>74</v>
      </c>
      <c r="AY153" s="202" t="s">
        <v>170</v>
      </c>
    </row>
    <row r="154" spans="1:65" s="13" customFormat="1" ht="22.5" x14ac:dyDescent="0.2">
      <c r="B154" s="192"/>
      <c r="C154" s="193"/>
      <c r="D154" s="187" t="s">
        <v>181</v>
      </c>
      <c r="E154" s="194" t="s">
        <v>19</v>
      </c>
      <c r="F154" s="195" t="s">
        <v>5093</v>
      </c>
      <c r="G154" s="193"/>
      <c r="H154" s="196">
        <v>0.14299999999999999</v>
      </c>
      <c r="I154" s="197"/>
      <c r="J154" s="193"/>
      <c r="K154" s="193"/>
      <c r="L154" s="198"/>
      <c r="M154" s="199"/>
      <c r="N154" s="200"/>
      <c r="O154" s="200"/>
      <c r="P154" s="200"/>
      <c r="Q154" s="200"/>
      <c r="R154" s="200"/>
      <c r="S154" s="200"/>
      <c r="T154" s="201"/>
      <c r="AT154" s="202" t="s">
        <v>181</v>
      </c>
      <c r="AU154" s="202" t="s">
        <v>84</v>
      </c>
      <c r="AV154" s="13" t="s">
        <v>84</v>
      </c>
      <c r="AW154" s="13" t="s">
        <v>35</v>
      </c>
      <c r="AX154" s="13" t="s">
        <v>74</v>
      </c>
      <c r="AY154" s="202" t="s">
        <v>170</v>
      </c>
    </row>
    <row r="155" spans="1:65" s="13" customFormat="1" x14ac:dyDescent="0.2">
      <c r="B155" s="192"/>
      <c r="C155" s="193"/>
      <c r="D155" s="187" t="s">
        <v>181</v>
      </c>
      <c r="E155" s="194" t="s">
        <v>19</v>
      </c>
      <c r="F155" s="195" t="s">
        <v>5094</v>
      </c>
      <c r="G155" s="193"/>
      <c r="H155" s="196">
        <v>0.104</v>
      </c>
      <c r="I155" s="197"/>
      <c r="J155" s="193"/>
      <c r="K155" s="193"/>
      <c r="L155" s="198"/>
      <c r="M155" s="199"/>
      <c r="N155" s="200"/>
      <c r="O155" s="200"/>
      <c r="P155" s="200"/>
      <c r="Q155" s="200"/>
      <c r="R155" s="200"/>
      <c r="S155" s="200"/>
      <c r="T155" s="201"/>
      <c r="AT155" s="202" t="s">
        <v>181</v>
      </c>
      <c r="AU155" s="202" t="s">
        <v>84</v>
      </c>
      <c r="AV155" s="13" t="s">
        <v>84</v>
      </c>
      <c r="AW155" s="13" t="s">
        <v>35</v>
      </c>
      <c r="AX155" s="13" t="s">
        <v>74</v>
      </c>
      <c r="AY155" s="202" t="s">
        <v>170</v>
      </c>
    </row>
    <row r="156" spans="1:65" s="14" customFormat="1" x14ac:dyDescent="0.2">
      <c r="B156" s="203"/>
      <c r="C156" s="204"/>
      <c r="D156" s="187" t="s">
        <v>181</v>
      </c>
      <c r="E156" s="205" t="s">
        <v>19</v>
      </c>
      <c r="F156" s="206" t="s">
        <v>185</v>
      </c>
      <c r="G156" s="204"/>
      <c r="H156" s="207">
        <v>5.3339999999999996</v>
      </c>
      <c r="I156" s="208"/>
      <c r="J156" s="204"/>
      <c r="K156" s="204"/>
      <c r="L156" s="209"/>
      <c r="M156" s="210"/>
      <c r="N156" s="211"/>
      <c r="O156" s="211"/>
      <c r="P156" s="211"/>
      <c r="Q156" s="211"/>
      <c r="R156" s="211"/>
      <c r="S156" s="211"/>
      <c r="T156" s="212"/>
      <c r="AT156" s="213" t="s">
        <v>181</v>
      </c>
      <c r="AU156" s="213" t="s">
        <v>84</v>
      </c>
      <c r="AV156" s="14" t="s">
        <v>177</v>
      </c>
      <c r="AW156" s="14" t="s">
        <v>35</v>
      </c>
      <c r="AX156" s="14" t="s">
        <v>82</v>
      </c>
      <c r="AY156" s="213" t="s">
        <v>170</v>
      </c>
    </row>
    <row r="157" spans="1:65" s="2" customFormat="1" ht="16.5" customHeight="1" x14ac:dyDescent="0.2">
      <c r="A157" s="35"/>
      <c r="B157" s="36"/>
      <c r="C157" s="214" t="s">
        <v>276</v>
      </c>
      <c r="D157" s="214" t="s">
        <v>239</v>
      </c>
      <c r="E157" s="215" t="s">
        <v>5095</v>
      </c>
      <c r="F157" s="216" t="s">
        <v>5096</v>
      </c>
      <c r="G157" s="217" t="s">
        <v>242</v>
      </c>
      <c r="H157" s="218">
        <v>2.024</v>
      </c>
      <c r="I157" s="219"/>
      <c r="J157" s="220">
        <f>ROUND(I157*H157,2)</f>
        <v>0</v>
      </c>
      <c r="K157" s="216" t="s">
        <v>19</v>
      </c>
      <c r="L157" s="221"/>
      <c r="M157" s="222" t="s">
        <v>19</v>
      </c>
      <c r="N157" s="223" t="s">
        <v>45</v>
      </c>
      <c r="O157" s="65"/>
      <c r="P157" s="183">
        <f>O157*H157</f>
        <v>0</v>
      </c>
      <c r="Q157" s="183">
        <v>0</v>
      </c>
      <c r="R157" s="183">
        <f>Q157*H157</f>
        <v>0</v>
      </c>
      <c r="S157" s="183">
        <v>0</v>
      </c>
      <c r="T157" s="184">
        <f>S157*H157</f>
        <v>0</v>
      </c>
      <c r="U157" s="35"/>
      <c r="V157" s="35"/>
      <c r="W157" s="35"/>
      <c r="X157" s="35"/>
      <c r="Y157" s="35"/>
      <c r="Z157" s="35"/>
      <c r="AA157" s="35"/>
      <c r="AB157" s="35"/>
      <c r="AC157" s="35"/>
      <c r="AD157" s="35"/>
      <c r="AE157" s="35"/>
      <c r="AR157" s="185" t="s">
        <v>227</v>
      </c>
      <c r="AT157" s="185" t="s">
        <v>239</v>
      </c>
      <c r="AU157" s="185" t="s">
        <v>84</v>
      </c>
      <c r="AY157" s="18" t="s">
        <v>170</v>
      </c>
      <c r="BE157" s="186">
        <f>IF(N157="základní",J157,0)</f>
        <v>0</v>
      </c>
      <c r="BF157" s="186">
        <f>IF(N157="snížená",J157,0)</f>
        <v>0</v>
      </c>
      <c r="BG157" s="186">
        <f>IF(N157="zákl. přenesená",J157,0)</f>
        <v>0</v>
      </c>
      <c r="BH157" s="186">
        <f>IF(N157="sníž. přenesená",J157,0)</f>
        <v>0</v>
      </c>
      <c r="BI157" s="186">
        <f>IF(N157="nulová",J157,0)</f>
        <v>0</v>
      </c>
      <c r="BJ157" s="18" t="s">
        <v>82</v>
      </c>
      <c r="BK157" s="186">
        <f>ROUND(I157*H157,2)</f>
        <v>0</v>
      </c>
      <c r="BL157" s="18" t="s">
        <v>177</v>
      </c>
      <c r="BM157" s="185" t="s">
        <v>5097</v>
      </c>
    </row>
    <row r="158" spans="1:65" s="13" customFormat="1" x14ac:dyDescent="0.2">
      <c r="B158" s="192"/>
      <c r="C158" s="193"/>
      <c r="D158" s="187" t="s">
        <v>181</v>
      </c>
      <c r="E158" s="194" t="s">
        <v>19</v>
      </c>
      <c r="F158" s="195" t="s">
        <v>5080</v>
      </c>
      <c r="G158" s="193"/>
      <c r="H158" s="196">
        <v>9.9000000000000005E-2</v>
      </c>
      <c r="I158" s="197"/>
      <c r="J158" s="193"/>
      <c r="K158" s="193"/>
      <c r="L158" s="198"/>
      <c r="M158" s="199"/>
      <c r="N158" s="200"/>
      <c r="O158" s="200"/>
      <c r="P158" s="200"/>
      <c r="Q158" s="200"/>
      <c r="R158" s="200"/>
      <c r="S158" s="200"/>
      <c r="T158" s="201"/>
      <c r="AT158" s="202" t="s">
        <v>181</v>
      </c>
      <c r="AU158" s="202" t="s">
        <v>84</v>
      </c>
      <c r="AV158" s="13" t="s">
        <v>84</v>
      </c>
      <c r="AW158" s="13" t="s">
        <v>35</v>
      </c>
      <c r="AX158" s="13" t="s">
        <v>74</v>
      </c>
      <c r="AY158" s="202" t="s">
        <v>170</v>
      </c>
    </row>
    <row r="159" spans="1:65" s="13" customFormat="1" x14ac:dyDescent="0.2">
      <c r="B159" s="192"/>
      <c r="C159" s="193"/>
      <c r="D159" s="187" t="s">
        <v>181</v>
      </c>
      <c r="E159" s="194" t="s">
        <v>19</v>
      </c>
      <c r="F159" s="195" t="s">
        <v>5081</v>
      </c>
      <c r="G159" s="193"/>
      <c r="H159" s="196">
        <v>5.8000000000000003E-2</v>
      </c>
      <c r="I159" s="197"/>
      <c r="J159" s="193"/>
      <c r="K159" s="193"/>
      <c r="L159" s="198"/>
      <c r="M159" s="199"/>
      <c r="N159" s="200"/>
      <c r="O159" s="200"/>
      <c r="P159" s="200"/>
      <c r="Q159" s="200"/>
      <c r="R159" s="200"/>
      <c r="S159" s="200"/>
      <c r="T159" s="201"/>
      <c r="AT159" s="202" t="s">
        <v>181</v>
      </c>
      <c r="AU159" s="202" t="s">
        <v>84</v>
      </c>
      <c r="AV159" s="13" t="s">
        <v>84</v>
      </c>
      <c r="AW159" s="13" t="s">
        <v>35</v>
      </c>
      <c r="AX159" s="13" t="s">
        <v>74</v>
      </c>
      <c r="AY159" s="202" t="s">
        <v>170</v>
      </c>
    </row>
    <row r="160" spans="1:65" s="13" customFormat="1" x14ac:dyDescent="0.2">
      <c r="B160" s="192"/>
      <c r="C160" s="193"/>
      <c r="D160" s="187" t="s">
        <v>181</v>
      </c>
      <c r="E160" s="194" t="s">
        <v>19</v>
      </c>
      <c r="F160" s="195" t="s">
        <v>5098</v>
      </c>
      <c r="G160" s="193"/>
      <c r="H160" s="196">
        <v>2.4E-2</v>
      </c>
      <c r="I160" s="197"/>
      <c r="J160" s="193"/>
      <c r="K160" s="193"/>
      <c r="L160" s="198"/>
      <c r="M160" s="199"/>
      <c r="N160" s="200"/>
      <c r="O160" s="200"/>
      <c r="P160" s="200"/>
      <c r="Q160" s="200"/>
      <c r="R160" s="200"/>
      <c r="S160" s="200"/>
      <c r="T160" s="201"/>
      <c r="AT160" s="202" t="s">
        <v>181</v>
      </c>
      <c r="AU160" s="202" t="s">
        <v>84</v>
      </c>
      <c r="AV160" s="13" t="s">
        <v>84</v>
      </c>
      <c r="AW160" s="13" t="s">
        <v>35</v>
      </c>
      <c r="AX160" s="13" t="s">
        <v>74</v>
      </c>
      <c r="AY160" s="202" t="s">
        <v>170</v>
      </c>
    </row>
    <row r="161" spans="1:65" s="13" customFormat="1" x14ac:dyDescent="0.2">
      <c r="B161" s="192"/>
      <c r="C161" s="193"/>
      <c r="D161" s="187" t="s">
        <v>181</v>
      </c>
      <c r="E161" s="194" t="s">
        <v>19</v>
      </c>
      <c r="F161" s="195" t="s">
        <v>5084</v>
      </c>
      <c r="G161" s="193"/>
      <c r="H161" s="196">
        <v>4.7E-2</v>
      </c>
      <c r="I161" s="197"/>
      <c r="J161" s="193"/>
      <c r="K161" s="193"/>
      <c r="L161" s="198"/>
      <c r="M161" s="199"/>
      <c r="N161" s="200"/>
      <c r="O161" s="200"/>
      <c r="P161" s="200"/>
      <c r="Q161" s="200"/>
      <c r="R161" s="200"/>
      <c r="S161" s="200"/>
      <c r="T161" s="201"/>
      <c r="AT161" s="202" t="s">
        <v>181</v>
      </c>
      <c r="AU161" s="202" t="s">
        <v>84</v>
      </c>
      <c r="AV161" s="13" t="s">
        <v>84</v>
      </c>
      <c r="AW161" s="13" t="s">
        <v>35</v>
      </c>
      <c r="AX161" s="13" t="s">
        <v>74</v>
      </c>
      <c r="AY161" s="202" t="s">
        <v>170</v>
      </c>
    </row>
    <row r="162" spans="1:65" s="13" customFormat="1" x14ac:dyDescent="0.2">
      <c r="B162" s="192"/>
      <c r="C162" s="193"/>
      <c r="D162" s="187" t="s">
        <v>181</v>
      </c>
      <c r="E162" s="194" t="s">
        <v>19</v>
      </c>
      <c r="F162" s="195" t="s">
        <v>5086</v>
      </c>
      <c r="G162" s="193"/>
      <c r="H162" s="196">
        <v>1.49</v>
      </c>
      <c r="I162" s="197"/>
      <c r="J162" s="193"/>
      <c r="K162" s="193"/>
      <c r="L162" s="198"/>
      <c r="M162" s="199"/>
      <c r="N162" s="200"/>
      <c r="O162" s="200"/>
      <c r="P162" s="200"/>
      <c r="Q162" s="200"/>
      <c r="R162" s="200"/>
      <c r="S162" s="200"/>
      <c r="T162" s="201"/>
      <c r="AT162" s="202" t="s">
        <v>181</v>
      </c>
      <c r="AU162" s="202" t="s">
        <v>84</v>
      </c>
      <c r="AV162" s="13" t="s">
        <v>84</v>
      </c>
      <c r="AW162" s="13" t="s">
        <v>35</v>
      </c>
      <c r="AX162" s="13" t="s">
        <v>74</v>
      </c>
      <c r="AY162" s="202" t="s">
        <v>170</v>
      </c>
    </row>
    <row r="163" spans="1:65" s="13" customFormat="1" x14ac:dyDescent="0.2">
      <c r="B163" s="192"/>
      <c r="C163" s="193"/>
      <c r="D163" s="187" t="s">
        <v>181</v>
      </c>
      <c r="E163" s="194" t="s">
        <v>19</v>
      </c>
      <c r="F163" s="195" t="s">
        <v>5087</v>
      </c>
      <c r="G163" s="193"/>
      <c r="H163" s="196">
        <v>0.30599999999999999</v>
      </c>
      <c r="I163" s="197"/>
      <c r="J163" s="193"/>
      <c r="K163" s="193"/>
      <c r="L163" s="198"/>
      <c r="M163" s="199"/>
      <c r="N163" s="200"/>
      <c r="O163" s="200"/>
      <c r="P163" s="200"/>
      <c r="Q163" s="200"/>
      <c r="R163" s="200"/>
      <c r="S163" s="200"/>
      <c r="T163" s="201"/>
      <c r="AT163" s="202" t="s">
        <v>181</v>
      </c>
      <c r="AU163" s="202" t="s">
        <v>84</v>
      </c>
      <c r="AV163" s="13" t="s">
        <v>84</v>
      </c>
      <c r="AW163" s="13" t="s">
        <v>35</v>
      </c>
      <c r="AX163" s="13" t="s">
        <v>74</v>
      </c>
      <c r="AY163" s="202" t="s">
        <v>170</v>
      </c>
    </row>
    <row r="164" spans="1:65" s="14" customFormat="1" x14ac:dyDescent="0.2">
      <c r="B164" s="203"/>
      <c r="C164" s="204"/>
      <c r="D164" s="187" t="s">
        <v>181</v>
      </c>
      <c r="E164" s="205" t="s">
        <v>19</v>
      </c>
      <c r="F164" s="206" t="s">
        <v>185</v>
      </c>
      <c r="G164" s="204"/>
      <c r="H164" s="207">
        <v>2.024</v>
      </c>
      <c r="I164" s="208"/>
      <c r="J164" s="204"/>
      <c r="K164" s="204"/>
      <c r="L164" s="209"/>
      <c r="M164" s="210"/>
      <c r="N164" s="211"/>
      <c r="O164" s="211"/>
      <c r="P164" s="211"/>
      <c r="Q164" s="211"/>
      <c r="R164" s="211"/>
      <c r="S164" s="211"/>
      <c r="T164" s="212"/>
      <c r="AT164" s="213" t="s">
        <v>181</v>
      </c>
      <c r="AU164" s="213" t="s">
        <v>84</v>
      </c>
      <c r="AV164" s="14" t="s">
        <v>177</v>
      </c>
      <c r="AW164" s="14" t="s">
        <v>35</v>
      </c>
      <c r="AX164" s="14" t="s">
        <v>82</v>
      </c>
      <c r="AY164" s="213" t="s">
        <v>170</v>
      </c>
    </row>
    <row r="165" spans="1:65" s="2" customFormat="1" ht="16.5" customHeight="1" x14ac:dyDescent="0.2">
      <c r="A165" s="35"/>
      <c r="B165" s="36"/>
      <c r="C165" s="214" t="s">
        <v>285</v>
      </c>
      <c r="D165" s="214" t="s">
        <v>239</v>
      </c>
      <c r="E165" s="215" t="s">
        <v>3536</v>
      </c>
      <c r="F165" s="216" t="s">
        <v>3537</v>
      </c>
      <c r="G165" s="217" t="s">
        <v>242</v>
      </c>
      <c r="H165" s="218">
        <v>1.288</v>
      </c>
      <c r="I165" s="219"/>
      <c r="J165" s="220">
        <f>ROUND(I165*H165,2)</f>
        <v>0</v>
      </c>
      <c r="K165" s="216" t="s">
        <v>176</v>
      </c>
      <c r="L165" s="221"/>
      <c r="M165" s="222" t="s">
        <v>19</v>
      </c>
      <c r="N165" s="223" t="s">
        <v>45</v>
      </c>
      <c r="O165" s="65"/>
      <c r="P165" s="183">
        <f>O165*H165</f>
        <v>0</v>
      </c>
      <c r="Q165" s="183">
        <v>1</v>
      </c>
      <c r="R165" s="183">
        <f>Q165*H165</f>
        <v>1.288</v>
      </c>
      <c r="S165" s="183">
        <v>0</v>
      </c>
      <c r="T165" s="184">
        <f>S165*H165</f>
        <v>0</v>
      </c>
      <c r="U165" s="35"/>
      <c r="V165" s="35"/>
      <c r="W165" s="35"/>
      <c r="X165" s="35"/>
      <c r="Y165" s="35"/>
      <c r="Z165" s="35"/>
      <c r="AA165" s="35"/>
      <c r="AB165" s="35"/>
      <c r="AC165" s="35"/>
      <c r="AD165" s="35"/>
      <c r="AE165" s="35"/>
      <c r="AR165" s="185" t="s">
        <v>227</v>
      </c>
      <c r="AT165" s="185" t="s">
        <v>239</v>
      </c>
      <c r="AU165" s="185" t="s">
        <v>84</v>
      </c>
      <c r="AY165" s="18" t="s">
        <v>170</v>
      </c>
      <c r="BE165" s="186">
        <f>IF(N165="základní",J165,0)</f>
        <v>0</v>
      </c>
      <c r="BF165" s="186">
        <f>IF(N165="snížená",J165,0)</f>
        <v>0</v>
      </c>
      <c r="BG165" s="186">
        <f>IF(N165="zákl. přenesená",J165,0)</f>
        <v>0</v>
      </c>
      <c r="BH165" s="186">
        <f>IF(N165="sníž. přenesená",J165,0)</f>
        <v>0</v>
      </c>
      <c r="BI165" s="186">
        <f>IF(N165="nulová",J165,0)</f>
        <v>0</v>
      </c>
      <c r="BJ165" s="18" t="s">
        <v>82</v>
      </c>
      <c r="BK165" s="186">
        <f>ROUND(I165*H165,2)</f>
        <v>0</v>
      </c>
      <c r="BL165" s="18" t="s">
        <v>177</v>
      </c>
      <c r="BM165" s="185" t="s">
        <v>5099</v>
      </c>
    </row>
    <row r="166" spans="1:65" s="13" customFormat="1" x14ac:dyDescent="0.2">
      <c r="B166" s="192"/>
      <c r="C166" s="193"/>
      <c r="D166" s="187" t="s">
        <v>181</v>
      </c>
      <c r="E166" s="194" t="s">
        <v>19</v>
      </c>
      <c r="F166" s="195" t="s">
        <v>5088</v>
      </c>
      <c r="G166" s="193"/>
      <c r="H166" s="196">
        <v>0.45200000000000001</v>
      </c>
      <c r="I166" s="197"/>
      <c r="J166" s="193"/>
      <c r="K166" s="193"/>
      <c r="L166" s="198"/>
      <c r="M166" s="199"/>
      <c r="N166" s="200"/>
      <c r="O166" s="200"/>
      <c r="P166" s="200"/>
      <c r="Q166" s="200"/>
      <c r="R166" s="200"/>
      <c r="S166" s="200"/>
      <c r="T166" s="201"/>
      <c r="AT166" s="202" t="s">
        <v>181</v>
      </c>
      <c r="AU166" s="202" t="s">
        <v>84</v>
      </c>
      <c r="AV166" s="13" t="s">
        <v>84</v>
      </c>
      <c r="AW166" s="13" t="s">
        <v>35</v>
      </c>
      <c r="AX166" s="13" t="s">
        <v>74</v>
      </c>
      <c r="AY166" s="202" t="s">
        <v>170</v>
      </c>
    </row>
    <row r="167" spans="1:65" s="13" customFormat="1" x14ac:dyDescent="0.2">
      <c r="B167" s="192"/>
      <c r="C167" s="193"/>
      <c r="D167" s="187" t="s">
        <v>181</v>
      </c>
      <c r="E167" s="194" t="s">
        <v>19</v>
      </c>
      <c r="F167" s="195" t="s">
        <v>5089</v>
      </c>
      <c r="G167" s="193"/>
      <c r="H167" s="196">
        <v>0.83599999999999997</v>
      </c>
      <c r="I167" s="197"/>
      <c r="J167" s="193"/>
      <c r="K167" s="193"/>
      <c r="L167" s="198"/>
      <c r="M167" s="199"/>
      <c r="N167" s="200"/>
      <c r="O167" s="200"/>
      <c r="P167" s="200"/>
      <c r="Q167" s="200"/>
      <c r="R167" s="200"/>
      <c r="S167" s="200"/>
      <c r="T167" s="201"/>
      <c r="AT167" s="202" t="s">
        <v>181</v>
      </c>
      <c r="AU167" s="202" t="s">
        <v>84</v>
      </c>
      <c r="AV167" s="13" t="s">
        <v>84</v>
      </c>
      <c r="AW167" s="13" t="s">
        <v>35</v>
      </c>
      <c r="AX167" s="13" t="s">
        <v>74</v>
      </c>
      <c r="AY167" s="202" t="s">
        <v>170</v>
      </c>
    </row>
    <row r="168" spans="1:65" s="14" customFormat="1" x14ac:dyDescent="0.2">
      <c r="B168" s="203"/>
      <c r="C168" s="204"/>
      <c r="D168" s="187" t="s">
        <v>181</v>
      </c>
      <c r="E168" s="205" t="s">
        <v>19</v>
      </c>
      <c r="F168" s="206" t="s">
        <v>185</v>
      </c>
      <c r="G168" s="204"/>
      <c r="H168" s="207">
        <v>1.288</v>
      </c>
      <c r="I168" s="208"/>
      <c r="J168" s="204"/>
      <c r="K168" s="204"/>
      <c r="L168" s="209"/>
      <c r="M168" s="210"/>
      <c r="N168" s="211"/>
      <c r="O168" s="211"/>
      <c r="P168" s="211"/>
      <c r="Q168" s="211"/>
      <c r="R168" s="211"/>
      <c r="S168" s="211"/>
      <c r="T168" s="212"/>
      <c r="AT168" s="213" t="s">
        <v>181</v>
      </c>
      <c r="AU168" s="213" t="s">
        <v>84</v>
      </c>
      <c r="AV168" s="14" t="s">
        <v>177</v>
      </c>
      <c r="AW168" s="14" t="s">
        <v>35</v>
      </c>
      <c r="AX168" s="14" t="s">
        <v>82</v>
      </c>
      <c r="AY168" s="213" t="s">
        <v>170</v>
      </c>
    </row>
    <row r="169" spans="1:65" s="2" customFormat="1" ht="16.5" customHeight="1" x14ac:dyDescent="0.2">
      <c r="A169" s="35"/>
      <c r="B169" s="36"/>
      <c r="C169" s="214" t="s">
        <v>302</v>
      </c>
      <c r="D169" s="214" t="s">
        <v>239</v>
      </c>
      <c r="E169" s="215" t="s">
        <v>5100</v>
      </c>
      <c r="F169" s="216" t="s">
        <v>5101</v>
      </c>
      <c r="G169" s="217" t="s">
        <v>242</v>
      </c>
      <c r="H169" s="218">
        <v>0.20100000000000001</v>
      </c>
      <c r="I169" s="219"/>
      <c r="J169" s="220">
        <f>ROUND(I169*H169,2)</f>
        <v>0</v>
      </c>
      <c r="K169" s="216" t="s">
        <v>176</v>
      </c>
      <c r="L169" s="221"/>
      <c r="M169" s="222" t="s">
        <v>19</v>
      </c>
      <c r="N169" s="223" t="s">
        <v>45</v>
      </c>
      <c r="O169" s="65"/>
      <c r="P169" s="183">
        <f>O169*H169</f>
        <v>0</v>
      </c>
      <c r="Q169" s="183">
        <v>1</v>
      </c>
      <c r="R169" s="183">
        <f>Q169*H169</f>
        <v>0.20100000000000001</v>
      </c>
      <c r="S169" s="183">
        <v>0</v>
      </c>
      <c r="T169" s="184">
        <f>S169*H169</f>
        <v>0</v>
      </c>
      <c r="U169" s="35"/>
      <c r="V169" s="35"/>
      <c r="W169" s="35"/>
      <c r="X169" s="35"/>
      <c r="Y169" s="35"/>
      <c r="Z169" s="35"/>
      <c r="AA169" s="35"/>
      <c r="AB169" s="35"/>
      <c r="AC169" s="35"/>
      <c r="AD169" s="35"/>
      <c r="AE169" s="35"/>
      <c r="AR169" s="185" t="s">
        <v>227</v>
      </c>
      <c r="AT169" s="185" t="s">
        <v>239</v>
      </c>
      <c r="AU169" s="185" t="s">
        <v>84</v>
      </c>
      <c r="AY169" s="18" t="s">
        <v>170</v>
      </c>
      <c r="BE169" s="186">
        <f>IF(N169="základní",J169,0)</f>
        <v>0</v>
      </c>
      <c r="BF169" s="186">
        <f>IF(N169="snížená",J169,0)</f>
        <v>0</v>
      </c>
      <c r="BG169" s="186">
        <f>IF(N169="zákl. přenesená",J169,0)</f>
        <v>0</v>
      </c>
      <c r="BH169" s="186">
        <f>IF(N169="sníž. přenesená",J169,0)</f>
        <v>0</v>
      </c>
      <c r="BI169" s="186">
        <f>IF(N169="nulová",J169,0)</f>
        <v>0</v>
      </c>
      <c r="BJ169" s="18" t="s">
        <v>82</v>
      </c>
      <c r="BK169" s="186">
        <f>ROUND(I169*H169,2)</f>
        <v>0</v>
      </c>
      <c r="BL169" s="18" t="s">
        <v>177</v>
      </c>
      <c r="BM169" s="185" t="s">
        <v>5102</v>
      </c>
    </row>
    <row r="170" spans="1:65" s="13" customFormat="1" x14ac:dyDescent="0.2">
      <c r="B170" s="192"/>
      <c r="C170" s="193"/>
      <c r="D170" s="187" t="s">
        <v>181</v>
      </c>
      <c r="E170" s="194" t="s">
        <v>19</v>
      </c>
      <c r="F170" s="195" t="s">
        <v>5083</v>
      </c>
      <c r="G170" s="193"/>
      <c r="H170" s="196">
        <v>6.5000000000000002E-2</v>
      </c>
      <c r="I170" s="197"/>
      <c r="J170" s="193"/>
      <c r="K170" s="193"/>
      <c r="L170" s="198"/>
      <c r="M170" s="199"/>
      <c r="N170" s="200"/>
      <c r="O170" s="200"/>
      <c r="P170" s="200"/>
      <c r="Q170" s="200"/>
      <c r="R170" s="200"/>
      <c r="S170" s="200"/>
      <c r="T170" s="201"/>
      <c r="AT170" s="202" t="s">
        <v>181</v>
      </c>
      <c r="AU170" s="202" t="s">
        <v>84</v>
      </c>
      <c r="AV170" s="13" t="s">
        <v>84</v>
      </c>
      <c r="AW170" s="13" t="s">
        <v>35</v>
      </c>
      <c r="AX170" s="13" t="s">
        <v>74</v>
      </c>
      <c r="AY170" s="202" t="s">
        <v>170</v>
      </c>
    </row>
    <row r="171" spans="1:65" s="13" customFormat="1" x14ac:dyDescent="0.2">
      <c r="B171" s="192"/>
      <c r="C171" s="193"/>
      <c r="D171" s="187" t="s">
        <v>181</v>
      </c>
      <c r="E171" s="194" t="s">
        <v>19</v>
      </c>
      <c r="F171" s="195" t="s">
        <v>5085</v>
      </c>
      <c r="G171" s="193"/>
      <c r="H171" s="196">
        <v>0.13600000000000001</v>
      </c>
      <c r="I171" s="197"/>
      <c r="J171" s="193"/>
      <c r="K171" s="193"/>
      <c r="L171" s="198"/>
      <c r="M171" s="199"/>
      <c r="N171" s="200"/>
      <c r="O171" s="200"/>
      <c r="P171" s="200"/>
      <c r="Q171" s="200"/>
      <c r="R171" s="200"/>
      <c r="S171" s="200"/>
      <c r="T171" s="201"/>
      <c r="AT171" s="202" t="s">
        <v>181</v>
      </c>
      <c r="AU171" s="202" t="s">
        <v>84</v>
      </c>
      <c r="AV171" s="13" t="s">
        <v>84</v>
      </c>
      <c r="AW171" s="13" t="s">
        <v>35</v>
      </c>
      <c r="AX171" s="13" t="s">
        <v>74</v>
      </c>
      <c r="AY171" s="202" t="s">
        <v>170</v>
      </c>
    </row>
    <row r="172" spans="1:65" s="14" customFormat="1" x14ac:dyDescent="0.2">
      <c r="B172" s="203"/>
      <c r="C172" s="204"/>
      <c r="D172" s="187" t="s">
        <v>181</v>
      </c>
      <c r="E172" s="205" t="s">
        <v>19</v>
      </c>
      <c r="F172" s="206" t="s">
        <v>185</v>
      </c>
      <c r="G172" s="204"/>
      <c r="H172" s="207">
        <v>0.20100000000000001</v>
      </c>
      <c r="I172" s="208"/>
      <c r="J172" s="204"/>
      <c r="K172" s="204"/>
      <c r="L172" s="209"/>
      <c r="M172" s="210"/>
      <c r="N172" s="211"/>
      <c r="O172" s="211"/>
      <c r="P172" s="211"/>
      <c r="Q172" s="211"/>
      <c r="R172" s="211"/>
      <c r="S172" s="211"/>
      <c r="T172" s="212"/>
      <c r="AT172" s="213" t="s">
        <v>181</v>
      </c>
      <c r="AU172" s="213" t="s">
        <v>84</v>
      </c>
      <c r="AV172" s="14" t="s">
        <v>177</v>
      </c>
      <c r="AW172" s="14" t="s">
        <v>35</v>
      </c>
      <c r="AX172" s="14" t="s">
        <v>82</v>
      </c>
      <c r="AY172" s="213" t="s">
        <v>170</v>
      </c>
    </row>
    <row r="173" spans="1:65" s="2" customFormat="1" ht="16.5" customHeight="1" x14ac:dyDescent="0.2">
      <c r="A173" s="35"/>
      <c r="B173" s="36"/>
      <c r="C173" s="214" t="s">
        <v>319</v>
      </c>
      <c r="D173" s="214" t="s">
        <v>239</v>
      </c>
      <c r="E173" s="215" t="s">
        <v>2563</v>
      </c>
      <c r="F173" s="216" t="s">
        <v>2564</v>
      </c>
      <c r="G173" s="217" t="s">
        <v>242</v>
      </c>
      <c r="H173" s="218">
        <v>0.55200000000000005</v>
      </c>
      <c r="I173" s="219"/>
      <c r="J173" s="220">
        <f>ROUND(I173*H173,2)</f>
        <v>0</v>
      </c>
      <c r="K173" s="216" t="s">
        <v>176</v>
      </c>
      <c r="L173" s="221"/>
      <c r="M173" s="222" t="s">
        <v>19</v>
      </c>
      <c r="N173" s="223" t="s">
        <v>45</v>
      </c>
      <c r="O173" s="65"/>
      <c r="P173" s="183">
        <f>O173*H173</f>
        <v>0</v>
      </c>
      <c r="Q173" s="183">
        <v>1</v>
      </c>
      <c r="R173" s="183">
        <f>Q173*H173</f>
        <v>0.55200000000000005</v>
      </c>
      <c r="S173" s="183">
        <v>0</v>
      </c>
      <c r="T173" s="184">
        <f>S173*H173</f>
        <v>0</v>
      </c>
      <c r="U173" s="35"/>
      <c r="V173" s="35"/>
      <c r="W173" s="35"/>
      <c r="X173" s="35"/>
      <c r="Y173" s="35"/>
      <c r="Z173" s="35"/>
      <c r="AA173" s="35"/>
      <c r="AB173" s="35"/>
      <c r="AC173" s="35"/>
      <c r="AD173" s="35"/>
      <c r="AE173" s="35"/>
      <c r="AR173" s="185" t="s">
        <v>227</v>
      </c>
      <c r="AT173" s="185" t="s">
        <v>239</v>
      </c>
      <c r="AU173" s="185" t="s">
        <v>84</v>
      </c>
      <c r="AY173" s="18" t="s">
        <v>170</v>
      </c>
      <c r="BE173" s="186">
        <f>IF(N173="základní",J173,0)</f>
        <v>0</v>
      </c>
      <c r="BF173" s="186">
        <f>IF(N173="snížená",J173,0)</f>
        <v>0</v>
      </c>
      <c r="BG173" s="186">
        <f>IF(N173="zákl. přenesená",J173,0)</f>
        <v>0</v>
      </c>
      <c r="BH173" s="186">
        <f>IF(N173="sníž. přenesená",J173,0)</f>
        <v>0</v>
      </c>
      <c r="BI173" s="186">
        <f>IF(N173="nulová",J173,0)</f>
        <v>0</v>
      </c>
      <c r="BJ173" s="18" t="s">
        <v>82</v>
      </c>
      <c r="BK173" s="186">
        <f>ROUND(I173*H173,2)</f>
        <v>0</v>
      </c>
      <c r="BL173" s="18" t="s">
        <v>177</v>
      </c>
      <c r="BM173" s="185" t="s">
        <v>5103</v>
      </c>
    </row>
    <row r="174" spans="1:65" s="13" customFormat="1" x14ac:dyDescent="0.2">
      <c r="B174" s="192"/>
      <c r="C174" s="193"/>
      <c r="D174" s="187" t="s">
        <v>181</v>
      </c>
      <c r="E174" s="194" t="s">
        <v>19</v>
      </c>
      <c r="F174" s="195" t="s">
        <v>5090</v>
      </c>
      <c r="G174" s="193"/>
      <c r="H174" s="196">
        <v>0.246</v>
      </c>
      <c r="I174" s="197"/>
      <c r="J174" s="193"/>
      <c r="K174" s="193"/>
      <c r="L174" s="198"/>
      <c r="M174" s="199"/>
      <c r="N174" s="200"/>
      <c r="O174" s="200"/>
      <c r="P174" s="200"/>
      <c r="Q174" s="200"/>
      <c r="R174" s="200"/>
      <c r="S174" s="200"/>
      <c r="T174" s="201"/>
      <c r="AT174" s="202" t="s">
        <v>181</v>
      </c>
      <c r="AU174" s="202" t="s">
        <v>84</v>
      </c>
      <c r="AV174" s="13" t="s">
        <v>84</v>
      </c>
      <c r="AW174" s="13" t="s">
        <v>35</v>
      </c>
      <c r="AX174" s="13" t="s">
        <v>74</v>
      </c>
      <c r="AY174" s="202" t="s">
        <v>170</v>
      </c>
    </row>
    <row r="175" spans="1:65" s="13" customFormat="1" x14ac:dyDescent="0.2">
      <c r="B175" s="192"/>
      <c r="C175" s="193"/>
      <c r="D175" s="187" t="s">
        <v>181</v>
      </c>
      <c r="E175" s="194" t="s">
        <v>19</v>
      </c>
      <c r="F175" s="195" t="s">
        <v>5091</v>
      </c>
      <c r="G175" s="193"/>
      <c r="H175" s="196">
        <v>0.30599999999999999</v>
      </c>
      <c r="I175" s="197"/>
      <c r="J175" s="193"/>
      <c r="K175" s="193"/>
      <c r="L175" s="198"/>
      <c r="M175" s="199"/>
      <c r="N175" s="200"/>
      <c r="O175" s="200"/>
      <c r="P175" s="200"/>
      <c r="Q175" s="200"/>
      <c r="R175" s="200"/>
      <c r="S175" s="200"/>
      <c r="T175" s="201"/>
      <c r="AT175" s="202" t="s">
        <v>181</v>
      </c>
      <c r="AU175" s="202" t="s">
        <v>84</v>
      </c>
      <c r="AV175" s="13" t="s">
        <v>84</v>
      </c>
      <c r="AW175" s="13" t="s">
        <v>35</v>
      </c>
      <c r="AX175" s="13" t="s">
        <v>74</v>
      </c>
      <c r="AY175" s="202" t="s">
        <v>170</v>
      </c>
    </row>
    <row r="176" spans="1:65" s="14" customFormat="1" x14ac:dyDescent="0.2">
      <c r="B176" s="203"/>
      <c r="C176" s="204"/>
      <c r="D176" s="187" t="s">
        <v>181</v>
      </c>
      <c r="E176" s="205" t="s">
        <v>19</v>
      </c>
      <c r="F176" s="206" t="s">
        <v>185</v>
      </c>
      <c r="G176" s="204"/>
      <c r="H176" s="207">
        <v>0.55200000000000005</v>
      </c>
      <c r="I176" s="208"/>
      <c r="J176" s="204"/>
      <c r="K176" s="204"/>
      <c r="L176" s="209"/>
      <c r="M176" s="210"/>
      <c r="N176" s="211"/>
      <c r="O176" s="211"/>
      <c r="P176" s="211"/>
      <c r="Q176" s="211"/>
      <c r="R176" s="211"/>
      <c r="S176" s="211"/>
      <c r="T176" s="212"/>
      <c r="AT176" s="213" t="s">
        <v>181</v>
      </c>
      <c r="AU176" s="213" t="s">
        <v>84</v>
      </c>
      <c r="AV176" s="14" t="s">
        <v>177</v>
      </c>
      <c r="AW176" s="14" t="s">
        <v>35</v>
      </c>
      <c r="AX176" s="14" t="s">
        <v>82</v>
      </c>
      <c r="AY176" s="213" t="s">
        <v>170</v>
      </c>
    </row>
    <row r="177" spans="1:65" s="2" customFormat="1" ht="16.5" customHeight="1" x14ac:dyDescent="0.2">
      <c r="A177" s="35"/>
      <c r="B177" s="36"/>
      <c r="C177" s="214" t="s">
        <v>323</v>
      </c>
      <c r="D177" s="214" t="s">
        <v>239</v>
      </c>
      <c r="E177" s="215" t="s">
        <v>5104</v>
      </c>
      <c r="F177" s="216" t="s">
        <v>5105</v>
      </c>
      <c r="G177" s="217" t="s">
        <v>272</v>
      </c>
      <c r="H177" s="218">
        <v>483.67</v>
      </c>
      <c r="I177" s="219"/>
      <c r="J177" s="220">
        <f>ROUND(I177*H177,2)</f>
        <v>0</v>
      </c>
      <c r="K177" s="216" t="s">
        <v>19</v>
      </c>
      <c r="L177" s="221"/>
      <c r="M177" s="222" t="s">
        <v>19</v>
      </c>
      <c r="N177" s="223" t="s">
        <v>45</v>
      </c>
      <c r="O177" s="65"/>
      <c r="P177" s="183">
        <f>O177*H177</f>
        <v>0</v>
      </c>
      <c r="Q177" s="183">
        <v>0</v>
      </c>
      <c r="R177" s="183">
        <f>Q177*H177</f>
        <v>0</v>
      </c>
      <c r="S177" s="183">
        <v>0</v>
      </c>
      <c r="T177" s="184">
        <f>S177*H177</f>
        <v>0</v>
      </c>
      <c r="U177" s="35"/>
      <c r="V177" s="35"/>
      <c r="W177" s="35"/>
      <c r="X177" s="35"/>
      <c r="Y177" s="35"/>
      <c r="Z177" s="35"/>
      <c r="AA177" s="35"/>
      <c r="AB177" s="35"/>
      <c r="AC177" s="35"/>
      <c r="AD177" s="35"/>
      <c r="AE177" s="35"/>
      <c r="AR177" s="185" t="s">
        <v>227</v>
      </c>
      <c r="AT177" s="185" t="s">
        <v>239</v>
      </c>
      <c r="AU177" s="185" t="s">
        <v>84</v>
      </c>
      <c r="AY177" s="18" t="s">
        <v>170</v>
      </c>
      <c r="BE177" s="186">
        <f>IF(N177="základní",J177,0)</f>
        <v>0</v>
      </c>
      <c r="BF177" s="186">
        <f>IF(N177="snížená",J177,0)</f>
        <v>0</v>
      </c>
      <c r="BG177" s="186">
        <f>IF(N177="zákl. přenesená",J177,0)</f>
        <v>0</v>
      </c>
      <c r="BH177" s="186">
        <f>IF(N177="sníž. přenesená",J177,0)</f>
        <v>0</v>
      </c>
      <c r="BI177" s="186">
        <f>IF(N177="nulová",J177,0)</f>
        <v>0</v>
      </c>
      <c r="BJ177" s="18" t="s">
        <v>82</v>
      </c>
      <c r="BK177" s="186">
        <f>ROUND(I177*H177,2)</f>
        <v>0</v>
      </c>
      <c r="BL177" s="18" t="s">
        <v>177</v>
      </c>
      <c r="BM177" s="185" t="s">
        <v>5106</v>
      </c>
    </row>
    <row r="178" spans="1:65" s="13" customFormat="1" ht="22.5" x14ac:dyDescent="0.2">
      <c r="B178" s="192"/>
      <c r="C178" s="193"/>
      <c r="D178" s="187" t="s">
        <v>181</v>
      </c>
      <c r="E178" s="194" t="s">
        <v>19</v>
      </c>
      <c r="F178" s="195" t="s">
        <v>5107</v>
      </c>
      <c r="G178" s="193"/>
      <c r="H178" s="196">
        <v>385.76</v>
      </c>
      <c r="I178" s="197"/>
      <c r="J178" s="193"/>
      <c r="K178" s="193"/>
      <c r="L178" s="198"/>
      <c r="M178" s="199"/>
      <c r="N178" s="200"/>
      <c r="O178" s="200"/>
      <c r="P178" s="200"/>
      <c r="Q178" s="200"/>
      <c r="R178" s="200"/>
      <c r="S178" s="200"/>
      <c r="T178" s="201"/>
      <c r="AT178" s="202" t="s">
        <v>181</v>
      </c>
      <c r="AU178" s="202" t="s">
        <v>84</v>
      </c>
      <c r="AV178" s="13" t="s">
        <v>84</v>
      </c>
      <c r="AW178" s="13" t="s">
        <v>35</v>
      </c>
      <c r="AX178" s="13" t="s">
        <v>74</v>
      </c>
      <c r="AY178" s="202" t="s">
        <v>170</v>
      </c>
    </row>
    <row r="179" spans="1:65" s="13" customFormat="1" ht="22.5" x14ac:dyDescent="0.2">
      <c r="B179" s="192"/>
      <c r="C179" s="193"/>
      <c r="D179" s="187" t="s">
        <v>181</v>
      </c>
      <c r="E179" s="194" t="s">
        <v>19</v>
      </c>
      <c r="F179" s="195" t="s">
        <v>5108</v>
      </c>
      <c r="G179" s="193"/>
      <c r="H179" s="196">
        <v>53.94</v>
      </c>
      <c r="I179" s="197"/>
      <c r="J179" s="193"/>
      <c r="K179" s="193"/>
      <c r="L179" s="198"/>
      <c r="M179" s="199"/>
      <c r="N179" s="200"/>
      <c r="O179" s="200"/>
      <c r="P179" s="200"/>
      <c r="Q179" s="200"/>
      <c r="R179" s="200"/>
      <c r="S179" s="200"/>
      <c r="T179" s="201"/>
      <c r="AT179" s="202" t="s">
        <v>181</v>
      </c>
      <c r="AU179" s="202" t="s">
        <v>84</v>
      </c>
      <c r="AV179" s="13" t="s">
        <v>84</v>
      </c>
      <c r="AW179" s="13" t="s">
        <v>35</v>
      </c>
      <c r="AX179" s="13" t="s">
        <v>74</v>
      </c>
      <c r="AY179" s="202" t="s">
        <v>170</v>
      </c>
    </row>
    <row r="180" spans="1:65" s="14" customFormat="1" x14ac:dyDescent="0.2">
      <c r="B180" s="203"/>
      <c r="C180" s="204"/>
      <c r="D180" s="187" t="s">
        <v>181</v>
      </c>
      <c r="E180" s="205" t="s">
        <v>19</v>
      </c>
      <c r="F180" s="206" t="s">
        <v>185</v>
      </c>
      <c r="G180" s="204"/>
      <c r="H180" s="207">
        <v>439.7</v>
      </c>
      <c r="I180" s="208"/>
      <c r="J180" s="204"/>
      <c r="K180" s="204"/>
      <c r="L180" s="209"/>
      <c r="M180" s="210"/>
      <c r="N180" s="211"/>
      <c r="O180" s="211"/>
      <c r="P180" s="211"/>
      <c r="Q180" s="211"/>
      <c r="R180" s="211"/>
      <c r="S180" s="211"/>
      <c r="T180" s="212"/>
      <c r="AT180" s="213" t="s">
        <v>181</v>
      </c>
      <c r="AU180" s="213" t="s">
        <v>84</v>
      </c>
      <c r="AV180" s="14" t="s">
        <v>177</v>
      </c>
      <c r="AW180" s="14" t="s">
        <v>35</v>
      </c>
      <c r="AX180" s="14" t="s">
        <v>82</v>
      </c>
      <c r="AY180" s="213" t="s">
        <v>170</v>
      </c>
    </row>
    <row r="181" spans="1:65" s="13" customFormat="1" x14ac:dyDescent="0.2">
      <c r="B181" s="192"/>
      <c r="C181" s="193"/>
      <c r="D181" s="187" t="s">
        <v>181</v>
      </c>
      <c r="E181" s="193"/>
      <c r="F181" s="195" t="s">
        <v>5109</v>
      </c>
      <c r="G181" s="193"/>
      <c r="H181" s="196">
        <v>483.67</v>
      </c>
      <c r="I181" s="197"/>
      <c r="J181" s="193"/>
      <c r="K181" s="193"/>
      <c r="L181" s="198"/>
      <c r="M181" s="199"/>
      <c r="N181" s="200"/>
      <c r="O181" s="200"/>
      <c r="P181" s="200"/>
      <c r="Q181" s="200"/>
      <c r="R181" s="200"/>
      <c r="S181" s="200"/>
      <c r="T181" s="201"/>
      <c r="AT181" s="202" t="s">
        <v>181</v>
      </c>
      <c r="AU181" s="202" t="s">
        <v>84</v>
      </c>
      <c r="AV181" s="13" t="s">
        <v>84</v>
      </c>
      <c r="AW181" s="13" t="s">
        <v>4</v>
      </c>
      <c r="AX181" s="13" t="s">
        <v>82</v>
      </c>
      <c r="AY181" s="202" t="s">
        <v>170</v>
      </c>
    </row>
    <row r="182" spans="1:65" s="2" customFormat="1" ht="16.5" customHeight="1" x14ac:dyDescent="0.2">
      <c r="A182" s="35"/>
      <c r="B182" s="36"/>
      <c r="C182" s="214" t="s">
        <v>7</v>
      </c>
      <c r="D182" s="214" t="s">
        <v>239</v>
      </c>
      <c r="E182" s="215" t="s">
        <v>5110</v>
      </c>
      <c r="F182" s="216" t="s">
        <v>5111</v>
      </c>
      <c r="G182" s="217" t="s">
        <v>1484</v>
      </c>
      <c r="H182" s="218">
        <v>1</v>
      </c>
      <c r="I182" s="219"/>
      <c r="J182" s="220">
        <f>ROUND(I182*H182,2)</f>
        <v>0</v>
      </c>
      <c r="K182" s="216" t="s">
        <v>19</v>
      </c>
      <c r="L182" s="221"/>
      <c r="M182" s="222" t="s">
        <v>19</v>
      </c>
      <c r="N182" s="223" t="s">
        <v>45</v>
      </c>
      <c r="O182" s="65"/>
      <c r="P182" s="183">
        <f>O182*H182</f>
        <v>0</v>
      </c>
      <c r="Q182" s="183">
        <v>0</v>
      </c>
      <c r="R182" s="183">
        <f>Q182*H182</f>
        <v>0</v>
      </c>
      <c r="S182" s="183">
        <v>0</v>
      </c>
      <c r="T182" s="184">
        <f>S182*H182</f>
        <v>0</v>
      </c>
      <c r="U182" s="35"/>
      <c r="V182" s="35"/>
      <c r="W182" s="35"/>
      <c r="X182" s="35"/>
      <c r="Y182" s="35"/>
      <c r="Z182" s="35"/>
      <c r="AA182" s="35"/>
      <c r="AB182" s="35"/>
      <c r="AC182" s="35"/>
      <c r="AD182" s="35"/>
      <c r="AE182" s="35"/>
      <c r="AR182" s="185" t="s">
        <v>227</v>
      </c>
      <c r="AT182" s="185" t="s">
        <v>239</v>
      </c>
      <c r="AU182" s="185" t="s">
        <v>84</v>
      </c>
      <c r="AY182" s="18" t="s">
        <v>170</v>
      </c>
      <c r="BE182" s="186">
        <f>IF(N182="základní",J182,0)</f>
        <v>0</v>
      </c>
      <c r="BF182" s="186">
        <f>IF(N182="snížená",J182,0)</f>
        <v>0</v>
      </c>
      <c r="BG182" s="186">
        <f>IF(N182="zákl. přenesená",J182,0)</f>
        <v>0</v>
      </c>
      <c r="BH182" s="186">
        <f>IF(N182="sníž. přenesená",J182,0)</f>
        <v>0</v>
      </c>
      <c r="BI182" s="186">
        <f>IF(N182="nulová",J182,0)</f>
        <v>0</v>
      </c>
      <c r="BJ182" s="18" t="s">
        <v>82</v>
      </c>
      <c r="BK182" s="186">
        <f>ROUND(I182*H182,2)</f>
        <v>0</v>
      </c>
      <c r="BL182" s="18" t="s">
        <v>177</v>
      </c>
      <c r="BM182" s="185" t="s">
        <v>5112</v>
      </c>
    </row>
    <row r="183" spans="1:65" s="2" customFormat="1" ht="24" x14ac:dyDescent="0.2">
      <c r="A183" s="35"/>
      <c r="B183" s="36"/>
      <c r="C183" s="174" t="s">
        <v>334</v>
      </c>
      <c r="D183" s="174" t="s">
        <v>172</v>
      </c>
      <c r="E183" s="175" t="s">
        <v>5113</v>
      </c>
      <c r="F183" s="176" t="s">
        <v>5114</v>
      </c>
      <c r="G183" s="177" t="s">
        <v>242</v>
      </c>
      <c r="H183" s="178">
        <v>2.637</v>
      </c>
      <c r="I183" s="179"/>
      <c r="J183" s="180">
        <f>ROUND(I183*H183,2)</f>
        <v>0</v>
      </c>
      <c r="K183" s="176" t="s">
        <v>176</v>
      </c>
      <c r="L183" s="40"/>
      <c r="M183" s="181" t="s">
        <v>19</v>
      </c>
      <c r="N183" s="182" t="s">
        <v>45</v>
      </c>
      <c r="O183" s="65"/>
      <c r="P183" s="183">
        <f>O183*H183</f>
        <v>0</v>
      </c>
      <c r="Q183" s="183">
        <v>0</v>
      </c>
      <c r="R183" s="183">
        <f>Q183*H183</f>
        <v>0</v>
      </c>
      <c r="S183" s="183">
        <v>0</v>
      </c>
      <c r="T183" s="184">
        <f>S183*H183</f>
        <v>0</v>
      </c>
      <c r="U183" s="35"/>
      <c r="V183" s="35"/>
      <c r="W183" s="35"/>
      <c r="X183" s="35"/>
      <c r="Y183" s="35"/>
      <c r="Z183" s="35"/>
      <c r="AA183" s="35"/>
      <c r="AB183" s="35"/>
      <c r="AC183" s="35"/>
      <c r="AD183" s="35"/>
      <c r="AE183" s="35"/>
      <c r="AR183" s="185" t="s">
        <v>177</v>
      </c>
      <c r="AT183" s="185" t="s">
        <v>172</v>
      </c>
      <c r="AU183" s="185" t="s">
        <v>84</v>
      </c>
      <c r="AY183" s="18" t="s">
        <v>170</v>
      </c>
      <c r="BE183" s="186">
        <f>IF(N183="základní",J183,0)</f>
        <v>0</v>
      </c>
      <c r="BF183" s="186">
        <f>IF(N183="snížená",J183,0)</f>
        <v>0</v>
      </c>
      <c r="BG183" s="186">
        <f>IF(N183="zákl. přenesená",J183,0)</f>
        <v>0</v>
      </c>
      <c r="BH183" s="186">
        <f>IF(N183="sníž. přenesená",J183,0)</f>
        <v>0</v>
      </c>
      <c r="BI183" s="186">
        <f>IF(N183="nulová",J183,0)</f>
        <v>0</v>
      </c>
      <c r="BJ183" s="18" t="s">
        <v>82</v>
      </c>
      <c r="BK183" s="186">
        <f>ROUND(I183*H183,2)</f>
        <v>0</v>
      </c>
      <c r="BL183" s="18" t="s">
        <v>177</v>
      </c>
      <c r="BM183" s="185" t="s">
        <v>5115</v>
      </c>
    </row>
    <row r="184" spans="1:65" s="2" customFormat="1" ht="39" x14ac:dyDescent="0.2">
      <c r="A184" s="35"/>
      <c r="B184" s="36"/>
      <c r="C184" s="37"/>
      <c r="D184" s="187" t="s">
        <v>179</v>
      </c>
      <c r="E184" s="37"/>
      <c r="F184" s="188" t="s">
        <v>3519</v>
      </c>
      <c r="G184" s="37"/>
      <c r="H184" s="37"/>
      <c r="I184" s="189"/>
      <c r="J184" s="37"/>
      <c r="K184" s="37"/>
      <c r="L184" s="40"/>
      <c r="M184" s="190"/>
      <c r="N184" s="191"/>
      <c r="O184" s="65"/>
      <c r="P184" s="65"/>
      <c r="Q184" s="65"/>
      <c r="R184" s="65"/>
      <c r="S184" s="65"/>
      <c r="T184" s="66"/>
      <c r="U184" s="35"/>
      <c r="V184" s="35"/>
      <c r="W184" s="35"/>
      <c r="X184" s="35"/>
      <c r="Y184" s="35"/>
      <c r="Z184" s="35"/>
      <c r="AA184" s="35"/>
      <c r="AB184" s="35"/>
      <c r="AC184" s="35"/>
      <c r="AD184" s="35"/>
      <c r="AE184" s="35"/>
      <c r="AT184" s="18" t="s">
        <v>179</v>
      </c>
      <c r="AU184" s="18" t="s">
        <v>84</v>
      </c>
    </row>
    <row r="185" spans="1:65" s="13" customFormat="1" x14ac:dyDescent="0.2">
      <c r="B185" s="192"/>
      <c r="C185" s="193"/>
      <c r="D185" s="187" t="s">
        <v>181</v>
      </c>
      <c r="E185" s="194" t="s">
        <v>19</v>
      </c>
      <c r="F185" s="195" t="s">
        <v>5116</v>
      </c>
      <c r="G185" s="193"/>
      <c r="H185" s="196">
        <v>0.28599999999999998</v>
      </c>
      <c r="I185" s="197"/>
      <c r="J185" s="193"/>
      <c r="K185" s="193"/>
      <c r="L185" s="198"/>
      <c r="M185" s="199"/>
      <c r="N185" s="200"/>
      <c r="O185" s="200"/>
      <c r="P185" s="200"/>
      <c r="Q185" s="200"/>
      <c r="R185" s="200"/>
      <c r="S185" s="200"/>
      <c r="T185" s="201"/>
      <c r="AT185" s="202" t="s">
        <v>181</v>
      </c>
      <c r="AU185" s="202" t="s">
        <v>84</v>
      </c>
      <c r="AV185" s="13" t="s">
        <v>84</v>
      </c>
      <c r="AW185" s="13" t="s">
        <v>35</v>
      </c>
      <c r="AX185" s="13" t="s">
        <v>74</v>
      </c>
      <c r="AY185" s="202" t="s">
        <v>170</v>
      </c>
    </row>
    <row r="186" spans="1:65" s="13" customFormat="1" x14ac:dyDescent="0.2">
      <c r="B186" s="192"/>
      <c r="C186" s="193"/>
      <c r="D186" s="187" t="s">
        <v>181</v>
      </c>
      <c r="E186" s="194" t="s">
        <v>19</v>
      </c>
      <c r="F186" s="195" t="s">
        <v>5117</v>
      </c>
      <c r="G186" s="193"/>
      <c r="H186" s="196">
        <v>0.91900000000000004</v>
      </c>
      <c r="I186" s="197"/>
      <c r="J186" s="193"/>
      <c r="K186" s="193"/>
      <c r="L186" s="198"/>
      <c r="M186" s="199"/>
      <c r="N186" s="200"/>
      <c r="O186" s="200"/>
      <c r="P186" s="200"/>
      <c r="Q186" s="200"/>
      <c r="R186" s="200"/>
      <c r="S186" s="200"/>
      <c r="T186" s="201"/>
      <c r="AT186" s="202" t="s">
        <v>181</v>
      </c>
      <c r="AU186" s="202" t="s">
        <v>84</v>
      </c>
      <c r="AV186" s="13" t="s">
        <v>84</v>
      </c>
      <c r="AW186" s="13" t="s">
        <v>35</v>
      </c>
      <c r="AX186" s="13" t="s">
        <v>74</v>
      </c>
      <c r="AY186" s="202" t="s">
        <v>170</v>
      </c>
    </row>
    <row r="187" spans="1:65" s="13" customFormat="1" x14ac:dyDescent="0.2">
      <c r="B187" s="192"/>
      <c r="C187" s="193"/>
      <c r="D187" s="187" t="s">
        <v>181</v>
      </c>
      <c r="E187" s="194" t="s">
        <v>19</v>
      </c>
      <c r="F187" s="195" t="s">
        <v>5118</v>
      </c>
      <c r="G187" s="193"/>
      <c r="H187" s="196">
        <v>5.8999999999999997E-2</v>
      </c>
      <c r="I187" s="197"/>
      <c r="J187" s="193"/>
      <c r="K187" s="193"/>
      <c r="L187" s="198"/>
      <c r="M187" s="199"/>
      <c r="N187" s="200"/>
      <c r="O187" s="200"/>
      <c r="P187" s="200"/>
      <c r="Q187" s="200"/>
      <c r="R187" s="200"/>
      <c r="S187" s="200"/>
      <c r="T187" s="201"/>
      <c r="AT187" s="202" t="s">
        <v>181</v>
      </c>
      <c r="AU187" s="202" t="s">
        <v>84</v>
      </c>
      <c r="AV187" s="13" t="s">
        <v>84</v>
      </c>
      <c r="AW187" s="13" t="s">
        <v>35</v>
      </c>
      <c r="AX187" s="13" t="s">
        <v>74</v>
      </c>
      <c r="AY187" s="202" t="s">
        <v>170</v>
      </c>
    </row>
    <row r="188" spans="1:65" s="13" customFormat="1" x14ac:dyDescent="0.2">
      <c r="B188" s="192"/>
      <c r="C188" s="193"/>
      <c r="D188" s="187" t="s">
        <v>181</v>
      </c>
      <c r="E188" s="194" t="s">
        <v>19</v>
      </c>
      <c r="F188" s="195" t="s">
        <v>5119</v>
      </c>
      <c r="G188" s="193"/>
      <c r="H188" s="196">
        <v>0.03</v>
      </c>
      <c r="I188" s="197"/>
      <c r="J188" s="193"/>
      <c r="K188" s="193"/>
      <c r="L188" s="198"/>
      <c r="M188" s="199"/>
      <c r="N188" s="200"/>
      <c r="O188" s="200"/>
      <c r="P188" s="200"/>
      <c r="Q188" s="200"/>
      <c r="R188" s="200"/>
      <c r="S188" s="200"/>
      <c r="T188" s="201"/>
      <c r="AT188" s="202" t="s">
        <v>181</v>
      </c>
      <c r="AU188" s="202" t="s">
        <v>84</v>
      </c>
      <c r="AV188" s="13" t="s">
        <v>84</v>
      </c>
      <c r="AW188" s="13" t="s">
        <v>35</v>
      </c>
      <c r="AX188" s="13" t="s">
        <v>74</v>
      </c>
      <c r="AY188" s="202" t="s">
        <v>170</v>
      </c>
    </row>
    <row r="189" spans="1:65" s="13" customFormat="1" x14ac:dyDescent="0.2">
      <c r="B189" s="192"/>
      <c r="C189" s="193"/>
      <c r="D189" s="187" t="s">
        <v>181</v>
      </c>
      <c r="E189" s="194" t="s">
        <v>19</v>
      </c>
      <c r="F189" s="195" t="s">
        <v>5120</v>
      </c>
      <c r="G189" s="193"/>
      <c r="H189" s="196">
        <v>5.1999999999999998E-2</v>
      </c>
      <c r="I189" s="197"/>
      <c r="J189" s="193"/>
      <c r="K189" s="193"/>
      <c r="L189" s="198"/>
      <c r="M189" s="199"/>
      <c r="N189" s="200"/>
      <c r="O189" s="200"/>
      <c r="P189" s="200"/>
      <c r="Q189" s="200"/>
      <c r="R189" s="200"/>
      <c r="S189" s="200"/>
      <c r="T189" s="201"/>
      <c r="AT189" s="202" t="s">
        <v>181</v>
      </c>
      <c r="AU189" s="202" t="s">
        <v>84</v>
      </c>
      <c r="AV189" s="13" t="s">
        <v>84</v>
      </c>
      <c r="AW189" s="13" t="s">
        <v>35</v>
      </c>
      <c r="AX189" s="13" t="s">
        <v>74</v>
      </c>
      <c r="AY189" s="202" t="s">
        <v>170</v>
      </c>
    </row>
    <row r="190" spans="1:65" s="13" customFormat="1" x14ac:dyDescent="0.2">
      <c r="B190" s="192"/>
      <c r="C190" s="193"/>
      <c r="D190" s="187" t="s">
        <v>181</v>
      </c>
      <c r="E190" s="194" t="s">
        <v>19</v>
      </c>
      <c r="F190" s="195" t="s">
        <v>5121</v>
      </c>
      <c r="G190" s="193"/>
      <c r="H190" s="196">
        <v>0.503</v>
      </c>
      <c r="I190" s="197"/>
      <c r="J190" s="193"/>
      <c r="K190" s="193"/>
      <c r="L190" s="198"/>
      <c r="M190" s="199"/>
      <c r="N190" s="200"/>
      <c r="O190" s="200"/>
      <c r="P190" s="200"/>
      <c r="Q190" s="200"/>
      <c r="R190" s="200"/>
      <c r="S190" s="200"/>
      <c r="T190" s="201"/>
      <c r="AT190" s="202" t="s">
        <v>181</v>
      </c>
      <c r="AU190" s="202" t="s">
        <v>84</v>
      </c>
      <c r="AV190" s="13" t="s">
        <v>84</v>
      </c>
      <c r="AW190" s="13" t="s">
        <v>35</v>
      </c>
      <c r="AX190" s="13" t="s">
        <v>74</v>
      </c>
      <c r="AY190" s="202" t="s">
        <v>170</v>
      </c>
    </row>
    <row r="191" spans="1:65" s="13" customFormat="1" x14ac:dyDescent="0.2">
      <c r="B191" s="192"/>
      <c r="C191" s="193"/>
      <c r="D191" s="187" t="s">
        <v>181</v>
      </c>
      <c r="E191" s="194" t="s">
        <v>19</v>
      </c>
      <c r="F191" s="195" t="s">
        <v>5122</v>
      </c>
      <c r="G191" s="193"/>
      <c r="H191" s="196">
        <v>0.22700000000000001</v>
      </c>
      <c r="I191" s="197"/>
      <c r="J191" s="193"/>
      <c r="K191" s="193"/>
      <c r="L191" s="198"/>
      <c r="M191" s="199"/>
      <c r="N191" s="200"/>
      <c r="O191" s="200"/>
      <c r="P191" s="200"/>
      <c r="Q191" s="200"/>
      <c r="R191" s="200"/>
      <c r="S191" s="200"/>
      <c r="T191" s="201"/>
      <c r="AT191" s="202" t="s">
        <v>181</v>
      </c>
      <c r="AU191" s="202" t="s">
        <v>84</v>
      </c>
      <c r="AV191" s="13" t="s">
        <v>84</v>
      </c>
      <c r="AW191" s="13" t="s">
        <v>35</v>
      </c>
      <c r="AX191" s="13" t="s">
        <v>74</v>
      </c>
      <c r="AY191" s="202" t="s">
        <v>170</v>
      </c>
    </row>
    <row r="192" spans="1:65" s="13" customFormat="1" x14ac:dyDescent="0.2">
      <c r="B192" s="192"/>
      <c r="C192" s="193"/>
      <c r="D192" s="187" t="s">
        <v>181</v>
      </c>
      <c r="E192" s="194" t="s">
        <v>19</v>
      </c>
      <c r="F192" s="195" t="s">
        <v>5123</v>
      </c>
      <c r="G192" s="193"/>
      <c r="H192" s="196">
        <v>0.56100000000000005</v>
      </c>
      <c r="I192" s="197"/>
      <c r="J192" s="193"/>
      <c r="K192" s="193"/>
      <c r="L192" s="198"/>
      <c r="M192" s="199"/>
      <c r="N192" s="200"/>
      <c r="O192" s="200"/>
      <c r="P192" s="200"/>
      <c r="Q192" s="200"/>
      <c r="R192" s="200"/>
      <c r="S192" s="200"/>
      <c r="T192" s="201"/>
      <c r="AT192" s="202" t="s">
        <v>181</v>
      </c>
      <c r="AU192" s="202" t="s">
        <v>84</v>
      </c>
      <c r="AV192" s="13" t="s">
        <v>84</v>
      </c>
      <c r="AW192" s="13" t="s">
        <v>35</v>
      </c>
      <c r="AX192" s="13" t="s">
        <v>74</v>
      </c>
      <c r="AY192" s="202" t="s">
        <v>170</v>
      </c>
    </row>
    <row r="193" spans="1:65" s="14" customFormat="1" x14ac:dyDescent="0.2">
      <c r="B193" s="203"/>
      <c r="C193" s="204"/>
      <c r="D193" s="187" t="s">
        <v>181</v>
      </c>
      <c r="E193" s="205" t="s">
        <v>19</v>
      </c>
      <c r="F193" s="206" t="s">
        <v>185</v>
      </c>
      <c r="G193" s="204"/>
      <c r="H193" s="207">
        <v>2.637</v>
      </c>
      <c r="I193" s="208"/>
      <c r="J193" s="204"/>
      <c r="K193" s="204"/>
      <c r="L193" s="209"/>
      <c r="M193" s="210"/>
      <c r="N193" s="211"/>
      <c r="O193" s="211"/>
      <c r="P193" s="211"/>
      <c r="Q193" s="211"/>
      <c r="R193" s="211"/>
      <c r="S193" s="211"/>
      <c r="T193" s="212"/>
      <c r="AT193" s="213" t="s">
        <v>181</v>
      </c>
      <c r="AU193" s="213" t="s">
        <v>84</v>
      </c>
      <c r="AV193" s="14" t="s">
        <v>177</v>
      </c>
      <c r="AW193" s="14" t="s">
        <v>35</v>
      </c>
      <c r="AX193" s="14" t="s">
        <v>82</v>
      </c>
      <c r="AY193" s="213" t="s">
        <v>170</v>
      </c>
    </row>
    <row r="194" spans="1:65" s="2" customFormat="1" ht="16.5" customHeight="1" x14ac:dyDescent="0.2">
      <c r="A194" s="35"/>
      <c r="B194" s="36"/>
      <c r="C194" s="214" t="s">
        <v>339</v>
      </c>
      <c r="D194" s="214" t="s">
        <v>239</v>
      </c>
      <c r="E194" s="215" t="s">
        <v>5124</v>
      </c>
      <c r="F194" s="216" t="s">
        <v>5125</v>
      </c>
      <c r="G194" s="217" t="s">
        <v>248</v>
      </c>
      <c r="H194" s="218">
        <v>57.186999999999998</v>
      </c>
      <c r="I194" s="219"/>
      <c r="J194" s="220">
        <f>ROUND(I194*H194,2)</f>
        <v>0</v>
      </c>
      <c r="K194" s="216" t="s">
        <v>19</v>
      </c>
      <c r="L194" s="221"/>
      <c r="M194" s="222" t="s">
        <v>19</v>
      </c>
      <c r="N194" s="223" t="s">
        <v>45</v>
      </c>
      <c r="O194" s="65"/>
      <c r="P194" s="183">
        <f>O194*H194</f>
        <v>0</v>
      </c>
      <c r="Q194" s="183">
        <v>0</v>
      </c>
      <c r="R194" s="183">
        <f>Q194*H194</f>
        <v>0</v>
      </c>
      <c r="S194" s="183">
        <v>0</v>
      </c>
      <c r="T194" s="184">
        <f>S194*H194</f>
        <v>0</v>
      </c>
      <c r="U194" s="35"/>
      <c r="V194" s="35"/>
      <c r="W194" s="35"/>
      <c r="X194" s="35"/>
      <c r="Y194" s="35"/>
      <c r="Z194" s="35"/>
      <c r="AA194" s="35"/>
      <c r="AB194" s="35"/>
      <c r="AC194" s="35"/>
      <c r="AD194" s="35"/>
      <c r="AE194" s="35"/>
      <c r="AR194" s="185" t="s">
        <v>227</v>
      </c>
      <c r="AT194" s="185" t="s">
        <v>239</v>
      </c>
      <c r="AU194" s="185" t="s">
        <v>84</v>
      </c>
      <c r="AY194" s="18" t="s">
        <v>170</v>
      </c>
      <c r="BE194" s="186">
        <f>IF(N194="základní",J194,0)</f>
        <v>0</v>
      </c>
      <c r="BF194" s="186">
        <f>IF(N194="snížená",J194,0)</f>
        <v>0</v>
      </c>
      <c r="BG194" s="186">
        <f>IF(N194="zákl. přenesená",J194,0)</f>
        <v>0</v>
      </c>
      <c r="BH194" s="186">
        <f>IF(N194="sníž. přenesená",J194,0)</f>
        <v>0</v>
      </c>
      <c r="BI194" s="186">
        <f>IF(N194="nulová",J194,0)</f>
        <v>0</v>
      </c>
      <c r="BJ194" s="18" t="s">
        <v>82</v>
      </c>
      <c r="BK194" s="186">
        <f>ROUND(I194*H194,2)</f>
        <v>0</v>
      </c>
      <c r="BL194" s="18" t="s">
        <v>177</v>
      </c>
      <c r="BM194" s="185" t="s">
        <v>5126</v>
      </c>
    </row>
    <row r="195" spans="1:65" s="13" customFormat="1" x14ac:dyDescent="0.2">
      <c r="B195" s="192"/>
      <c r="C195" s="193"/>
      <c r="D195" s="187" t="s">
        <v>181</v>
      </c>
      <c r="E195" s="194" t="s">
        <v>19</v>
      </c>
      <c r="F195" s="195" t="s">
        <v>5127</v>
      </c>
      <c r="G195" s="193"/>
      <c r="H195" s="196">
        <v>51.988</v>
      </c>
      <c r="I195" s="197"/>
      <c r="J195" s="193"/>
      <c r="K195" s="193"/>
      <c r="L195" s="198"/>
      <c r="M195" s="199"/>
      <c r="N195" s="200"/>
      <c r="O195" s="200"/>
      <c r="P195" s="200"/>
      <c r="Q195" s="200"/>
      <c r="R195" s="200"/>
      <c r="S195" s="200"/>
      <c r="T195" s="201"/>
      <c r="AT195" s="202" t="s">
        <v>181</v>
      </c>
      <c r="AU195" s="202" t="s">
        <v>84</v>
      </c>
      <c r="AV195" s="13" t="s">
        <v>84</v>
      </c>
      <c r="AW195" s="13" t="s">
        <v>35</v>
      </c>
      <c r="AX195" s="13" t="s">
        <v>82</v>
      </c>
      <c r="AY195" s="202" t="s">
        <v>170</v>
      </c>
    </row>
    <row r="196" spans="1:65" s="13" customFormat="1" x14ac:dyDescent="0.2">
      <c r="B196" s="192"/>
      <c r="C196" s="193"/>
      <c r="D196" s="187" t="s">
        <v>181</v>
      </c>
      <c r="E196" s="193"/>
      <c r="F196" s="195" t="s">
        <v>5128</v>
      </c>
      <c r="G196" s="193"/>
      <c r="H196" s="196">
        <v>57.186999999999998</v>
      </c>
      <c r="I196" s="197"/>
      <c r="J196" s="193"/>
      <c r="K196" s="193"/>
      <c r="L196" s="198"/>
      <c r="M196" s="199"/>
      <c r="N196" s="200"/>
      <c r="O196" s="200"/>
      <c r="P196" s="200"/>
      <c r="Q196" s="200"/>
      <c r="R196" s="200"/>
      <c r="S196" s="200"/>
      <c r="T196" s="201"/>
      <c r="AT196" s="202" t="s">
        <v>181</v>
      </c>
      <c r="AU196" s="202" t="s">
        <v>84</v>
      </c>
      <c r="AV196" s="13" t="s">
        <v>84</v>
      </c>
      <c r="AW196" s="13" t="s">
        <v>4</v>
      </c>
      <c r="AX196" s="13" t="s">
        <v>82</v>
      </c>
      <c r="AY196" s="202" t="s">
        <v>170</v>
      </c>
    </row>
    <row r="197" spans="1:65" s="2" customFormat="1" ht="16.5" customHeight="1" x14ac:dyDescent="0.2">
      <c r="A197" s="35"/>
      <c r="B197" s="36"/>
      <c r="C197" s="214" t="s">
        <v>359</v>
      </c>
      <c r="D197" s="214" t="s">
        <v>239</v>
      </c>
      <c r="E197" s="215" t="s">
        <v>5129</v>
      </c>
      <c r="F197" s="216" t="s">
        <v>5130</v>
      </c>
      <c r="G197" s="217" t="s">
        <v>248</v>
      </c>
      <c r="H197" s="218">
        <v>120.217</v>
      </c>
      <c r="I197" s="219"/>
      <c r="J197" s="220">
        <f>ROUND(I197*H197,2)</f>
        <v>0</v>
      </c>
      <c r="K197" s="216" t="s">
        <v>19</v>
      </c>
      <c r="L197" s="221"/>
      <c r="M197" s="222" t="s">
        <v>19</v>
      </c>
      <c r="N197" s="223" t="s">
        <v>45</v>
      </c>
      <c r="O197" s="65"/>
      <c r="P197" s="183">
        <f>O197*H197</f>
        <v>0</v>
      </c>
      <c r="Q197" s="183">
        <v>0</v>
      </c>
      <c r="R197" s="183">
        <f>Q197*H197</f>
        <v>0</v>
      </c>
      <c r="S197" s="183">
        <v>0</v>
      </c>
      <c r="T197" s="184">
        <f>S197*H197</f>
        <v>0</v>
      </c>
      <c r="U197" s="35"/>
      <c r="V197" s="35"/>
      <c r="W197" s="35"/>
      <c r="X197" s="35"/>
      <c r="Y197" s="35"/>
      <c r="Z197" s="35"/>
      <c r="AA197" s="35"/>
      <c r="AB197" s="35"/>
      <c r="AC197" s="35"/>
      <c r="AD197" s="35"/>
      <c r="AE197" s="35"/>
      <c r="AR197" s="185" t="s">
        <v>227</v>
      </c>
      <c r="AT197" s="185" t="s">
        <v>239</v>
      </c>
      <c r="AU197" s="185" t="s">
        <v>84</v>
      </c>
      <c r="AY197" s="18" t="s">
        <v>170</v>
      </c>
      <c r="BE197" s="186">
        <f>IF(N197="základní",J197,0)</f>
        <v>0</v>
      </c>
      <c r="BF197" s="186">
        <f>IF(N197="snížená",J197,0)</f>
        <v>0</v>
      </c>
      <c r="BG197" s="186">
        <f>IF(N197="zákl. přenesená",J197,0)</f>
        <v>0</v>
      </c>
      <c r="BH197" s="186">
        <f>IF(N197="sníž. přenesená",J197,0)</f>
        <v>0</v>
      </c>
      <c r="BI197" s="186">
        <f>IF(N197="nulová",J197,0)</f>
        <v>0</v>
      </c>
      <c r="BJ197" s="18" t="s">
        <v>82</v>
      </c>
      <c r="BK197" s="186">
        <f>ROUND(I197*H197,2)</f>
        <v>0</v>
      </c>
      <c r="BL197" s="18" t="s">
        <v>177</v>
      </c>
      <c r="BM197" s="185" t="s">
        <v>5131</v>
      </c>
    </row>
    <row r="198" spans="1:65" s="13" customFormat="1" x14ac:dyDescent="0.2">
      <c r="B198" s="192"/>
      <c r="C198" s="193"/>
      <c r="D198" s="187" t="s">
        <v>181</v>
      </c>
      <c r="E198" s="194" t="s">
        <v>19</v>
      </c>
      <c r="F198" s="195" t="s">
        <v>5132</v>
      </c>
      <c r="G198" s="193"/>
      <c r="H198" s="196">
        <v>94.765000000000001</v>
      </c>
      <c r="I198" s="197"/>
      <c r="J198" s="193"/>
      <c r="K198" s="193"/>
      <c r="L198" s="198"/>
      <c r="M198" s="199"/>
      <c r="N198" s="200"/>
      <c r="O198" s="200"/>
      <c r="P198" s="200"/>
      <c r="Q198" s="200"/>
      <c r="R198" s="200"/>
      <c r="S198" s="200"/>
      <c r="T198" s="201"/>
      <c r="AT198" s="202" t="s">
        <v>181</v>
      </c>
      <c r="AU198" s="202" t="s">
        <v>84</v>
      </c>
      <c r="AV198" s="13" t="s">
        <v>84</v>
      </c>
      <c r="AW198" s="13" t="s">
        <v>35</v>
      </c>
      <c r="AX198" s="13" t="s">
        <v>74</v>
      </c>
      <c r="AY198" s="202" t="s">
        <v>170</v>
      </c>
    </row>
    <row r="199" spans="1:65" s="13" customFormat="1" x14ac:dyDescent="0.2">
      <c r="B199" s="192"/>
      <c r="C199" s="193"/>
      <c r="D199" s="187" t="s">
        <v>181</v>
      </c>
      <c r="E199" s="194" t="s">
        <v>19</v>
      </c>
      <c r="F199" s="195" t="s">
        <v>5133</v>
      </c>
      <c r="G199" s="193"/>
      <c r="H199" s="196">
        <v>6.11</v>
      </c>
      <c r="I199" s="197"/>
      <c r="J199" s="193"/>
      <c r="K199" s="193"/>
      <c r="L199" s="198"/>
      <c r="M199" s="199"/>
      <c r="N199" s="200"/>
      <c r="O199" s="200"/>
      <c r="P199" s="200"/>
      <c r="Q199" s="200"/>
      <c r="R199" s="200"/>
      <c r="S199" s="200"/>
      <c r="T199" s="201"/>
      <c r="AT199" s="202" t="s">
        <v>181</v>
      </c>
      <c r="AU199" s="202" t="s">
        <v>84</v>
      </c>
      <c r="AV199" s="13" t="s">
        <v>84</v>
      </c>
      <c r="AW199" s="13" t="s">
        <v>35</v>
      </c>
      <c r="AX199" s="13" t="s">
        <v>74</v>
      </c>
      <c r="AY199" s="202" t="s">
        <v>170</v>
      </c>
    </row>
    <row r="200" spans="1:65" s="13" customFormat="1" x14ac:dyDescent="0.2">
      <c r="B200" s="192"/>
      <c r="C200" s="193"/>
      <c r="D200" s="187" t="s">
        <v>181</v>
      </c>
      <c r="E200" s="194" t="s">
        <v>19</v>
      </c>
      <c r="F200" s="195" t="s">
        <v>5134</v>
      </c>
      <c r="G200" s="193"/>
      <c r="H200" s="196">
        <v>3.0550000000000002</v>
      </c>
      <c r="I200" s="197"/>
      <c r="J200" s="193"/>
      <c r="K200" s="193"/>
      <c r="L200" s="198"/>
      <c r="M200" s="199"/>
      <c r="N200" s="200"/>
      <c r="O200" s="200"/>
      <c r="P200" s="200"/>
      <c r="Q200" s="200"/>
      <c r="R200" s="200"/>
      <c r="S200" s="200"/>
      <c r="T200" s="201"/>
      <c r="AT200" s="202" t="s">
        <v>181</v>
      </c>
      <c r="AU200" s="202" t="s">
        <v>84</v>
      </c>
      <c r="AV200" s="13" t="s">
        <v>84</v>
      </c>
      <c r="AW200" s="13" t="s">
        <v>35</v>
      </c>
      <c r="AX200" s="13" t="s">
        <v>74</v>
      </c>
      <c r="AY200" s="202" t="s">
        <v>170</v>
      </c>
    </row>
    <row r="201" spans="1:65" s="13" customFormat="1" x14ac:dyDescent="0.2">
      <c r="B201" s="192"/>
      <c r="C201" s="193"/>
      <c r="D201" s="187" t="s">
        <v>181</v>
      </c>
      <c r="E201" s="194" t="s">
        <v>19</v>
      </c>
      <c r="F201" s="195" t="s">
        <v>5135</v>
      </c>
      <c r="G201" s="193"/>
      <c r="H201" s="196">
        <v>5.3579999999999997</v>
      </c>
      <c r="I201" s="197"/>
      <c r="J201" s="193"/>
      <c r="K201" s="193"/>
      <c r="L201" s="198"/>
      <c r="M201" s="199"/>
      <c r="N201" s="200"/>
      <c r="O201" s="200"/>
      <c r="P201" s="200"/>
      <c r="Q201" s="200"/>
      <c r="R201" s="200"/>
      <c r="S201" s="200"/>
      <c r="T201" s="201"/>
      <c r="AT201" s="202" t="s">
        <v>181</v>
      </c>
      <c r="AU201" s="202" t="s">
        <v>84</v>
      </c>
      <c r="AV201" s="13" t="s">
        <v>84</v>
      </c>
      <c r="AW201" s="13" t="s">
        <v>35</v>
      </c>
      <c r="AX201" s="13" t="s">
        <v>74</v>
      </c>
      <c r="AY201" s="202" t="s">
        <v>170</v>
      </c>
    </row>
    <row r="202" spans="1:65" s="14" customFormat="1" x14ac:dyDescent="0.2">
      <c r="B202" s="203"/>
      <c r="C202" s="204"/>
      <c r="D202" s="187" t="s">
        <v>181</v>
      </c>
      <c r="E202" s="205" t="s">
        <v>19</v>
      </c>
      <c r="F202" s="206" t="s">
        <v>185</v>
      </c>
      <c r="G202" s="204"/>
      <c r="H202" s="207">
        <v>109.28800000000001</v>
      </c>
      <c r="I202" s="208"/>
      <c r="J202" s="204"/>
      <c r="K202" s="204"/>
      <c r="L202" s="209"/>
      <c r="M202" s="210"/>
      <c r="N202" s="211"/>
      <c r="O202" s="211"/>
      <c r="P202" s="211"/>
      <c r="Q202" s="211"/>
      <c r="R202" s="211"/>
      <c r="S202" s="211"/>
      <c r="T202" s="212"/>
      <c r="AT202" s="213" t="s">
        <v>181</v>
      </c>
      <c r="AU202" s="213" t="s">
        <v>84</v>
      </c>
      <c r="AV202" s="14" t="s">
        <v>177</v>
      </c>
      <c r="AW202" s="14" t="s">
        <v>35</v>
      </c>
      <c r="AX202" s="14" t="s">
        <v>82</v>
      </c>
      <c r="AY202" s="213" t="s">
        <v>170</v>
      </c>
    </row>
    <row r="203" spans="1:65" s="13" customFormat="1" x14ac:dyDescent="0.2">
      <c r="B203" s="192"/>
      <c r="C203" s="193"/>
      <c r="D203" s="187" t="s">
        <v>181</v>
      </c>
      <c r="E203" s="193"/>
      <c r="F203" s="195" t="s">
        <v>5136</v>
      </c>
      <c r="G203" s="193"/>
      <c r="H203" s="196">
        <v>120.217</v>
      </c>
      <c r="I203" s="197"/>
      <c r="J203" s="193"/>
      <c r="K203" s="193"/>
      <c r="L203" s="198"/>
      <c r="M203" s="199"/>
      <c r="N203" s="200"/>
      <c r="O203" s="200"/>
      <c r="P203" s="200"/>
      <c r="Q203" s="200"/>
      <c r="R203" s="200"/>
      <c r="S203" s="200"/>
      <c r="T203" s="201"/>
      <c r="AT203" s="202" t="s">
        <v>181</v>
      </c>
      <c r="AU203" s="202" t="s">
        <v>84</v>
      </c>
      <c r="AV203" s="13" t="s">
        <v>84</v>
      </c>
      <c r="AW203" s="13" t="s">
        <v>4</v>
      </c>
      <c r="AX203" s="13" t="s">
        <v>82</v>
      </c>
      <c r="AY203" s="202" t="s">
        <v>170</v>
      </c>
    </row>
    <row r="204" spans="1:65" s="2" customFormat="1" ht="16.5" customHeight="1" x14ac:dyDescent="0.2">
      <c r="A204" s="35"/>
      <c r="B204" s="36"/>
      <c r="C204" s="214" t="s">
        <v>379</v>
      </c>
      <c r="D204" s="214" t="s">
        <v>239</v>
      </c>
      <c r="E204" s="215" t="s">
        <v>5137</v>
      </c>
      <c r="F204" s="216" t="s">
        <v>5138</v>
      </c>
      <c r="G204" s="217" t="s">
        <v>248</v>
      </c>
      <c r="H204" s="218">
        <v>45.302999999999997</v>
      </c>
      <c r="I204" s="219"/>
      <c r="J204" s="220">
        <f>ROUND(I204*H204,2)</f>
        <v>0</v>
      </c>
      <c r="K204" s="216" t="s">
        <v>19</v>
      </c>
      <c r="L204" s="221"/>
      <c r="M204" s="222" t="s">
        <v>19</v>
      </c>
      <c r="N204" s="223" t="s">
        <v>45</v>
      </c>
      <c r="O204" s="65"/>
      <c r="P204" s="183">
        <f>O204*H204</f>
        <v>0</v>
      </c>
      <c r="Q204" s="183">
        <v>0</v>
      </c>
      <c r="R204" s="183">
        <f>Q204*H204</f>
        <v>0</v>
      </c>
      <c r="S204" s="183">
        <v>0</v>
      </c>
      <c r="T204" s="184">
        <f>S204*H204</f>
        <v>0</v>
      </c>
      <c r="U204" s="35"/>
      <c r="V204" s="35"/>
      <c r="W204" s="35"/>
      <c r="X204" s="35"/>
      <c r="Y204" s="35"/>
      <c r="Z204" s="35"/>
      <c r="AA204" s="35"/>
      <c r="AB204" s="35"/>
      <c r="AC204" s="35"/>
      <c r="AD204" s="35"/>
      <c r="AE204" s="35"/>
      <c r="AR204" s="185" t="s">
        <v>227</v>
      </c>
      <c r="AT204" s="185" t="s">
        <v>239</v>
      </c>
      <c r="AU204" s="185" t="s">
        <v>84</v>
      </c>
      <c r="AY204" s="18" t="s">
        <v>170</v>
      </c>
      <c r="BE204" s="186">
        <f>IF(N204="základní",J204,0)</f>
        <v>0</v>
      </c>
      <c r="BF204" s="186">
        <f>IF(N204="snížená",J204,0)</f>
        <v>0</v>
      </c>
      <c r="BG204" s="186">
        <f>IF(N204="zákl. přenesená",J204,0)</f>
        <v>0</v>
      </c>
      <c r="BH204" s="186">
        <f>IF(N204="sníž. přenesená",J204,0)</f>
        <v>0</v>
      </c>
      <c r="BI204" s="186">
        <f>IF(N204="nulová",J204,0)</f>
        <v>0</v>
      </c>
      <c r="BJ204" s="18" t="s">
        <v>82</v>
      </c>
      <c r="BK204" s="186">
        <f>ROUND(I204*H204,2)</f>
        <v>0</v>
      </c>
      <c r="BL204" s="18" t="s">
        <v>177</v>
      </c>
      <c r="BM204" s="185" t="s">
        <v>5139</v>
      </c>
    </row>
    <row r="205" spans="1:65" s="13" customFormat="1" x14ac:dyDescent="0.2">
      <c r="B205" s="192"/>
      <c r="C205" s="193"/>
      <c r="D205" s="187" t="s">
        <v>181</v>
      </c>
      <c r="E205" s="194" t="s">
        <v>19</v>
      </c>
      <c r="F205" s="195" t="s">
        <v>5140</v>
      </c>
      <c r="G205" s="193"/>
      <c r="H205" s="196">
        <v>17.664000000000001</v>
      </c>
      <c r="I205" s="197"/>
      <c r="J205" s="193"/>
      <c r="K205" s="193"/>
      <c r="L205" s="198"/>
      <c r="M205" s="199"/>
      <c r="N205" s="200"/>
      <c r="O205" s="200"/>
      <c r="P205" s="200"/>
      <c r="Q205" s="200"/>
      <c r="R205" s="200"/>
      <c r="S205" s="200"/>
      <c r="T205" s="201"/>
      <c r="AT205" s="202" t="s">
        <v>181</v>
      </c>
      <c r="AU205" s="202" t="s">
        <v>84</v>
      </c>
      <c r="AV205" s="13" t="s">
        <v>84</v>
      </c>
      <c r="AW205" s="13" t="s">
        <v>35</v>
      </c>
      <c r="AX205" s="13" t="s">
        <v>74</v>
      </c>
      <c r="AY205" s="202" t="s">
        <v>170</v>
      </c>
    </row>
    <row r="206" spans="1:65" s="13" customFormat="1" x14ac:dyDescent="0.2">
      <c r="B206" s="192"/>
      <c r="C206" s="193"/>
      <c r="D206" s="187" t="s">
        <v>181</v>
      </c>
      <c r="E206" s="194" t="s">
        <v>19</v>
      </c>
      <c r="F206" s="195" t="s">
        <v>5141</v>
      </c>
      <c r="G206" s="193"/>
      <c r="H206" s="196">
        <v>7.952</v>
      </c>
      <c r="I206" s="197"/>
      <c r="J206" s="193"/>
      <c r="K206" s="193"/>
      <c r="L206" s="198"/>
      <c r="M206" s="199"/>
      <c r="N206" s="200"/>
      <c r="O206" s="200"/>
      <c r="P206" s="200"/>
      <c r="Q206" s="200"/>
      <c r="R206" s="200"/>
      <c r="S206" s="200"/>
      <c r="T206" s="201"/>
      <c r="AT206" s="202" t="s">
        <v>181</v>
      </c>
      <c r="AU206" s="202" t="s">
        <v>84</v>
      </c>
      <c r="AV206" s="13" t="s">
        <v>84</v>
      </c>
      <c r="AW206" s="13" t="s">
        <v>35</v>
      </c>
      <c r="AX206" s="13" t="s">
        <v>74</v>
      </c>
      <c r="AY206" s="202" t="s">
        <v>170</v>
      </c>
    </row>
    <row r="207" spans="1:65" s="13" customFormat="1" x14ac:dyDescent="0.2">
      <c r="B207" s="192"/>
      <c r="C207" s="193"/>
      <c r="D207" s="187" t="s">
        <v>181</v>
      </c>
      <c r="E207" s="194" t="s">
        <v>19</v>
      </c>
      <c r="F207" s="195" t="s">
        <v>5142</v>
      </c>
      <c r="G207" s="193"/>
      <c r="H207" s="196">
        <v>19.687000000000001</v>
      </c>
      <c r="I207" s="197"/>
      <c r="J207" s="193"/>
      <c r="K207" s="193"/>
      <c r="L207" s="198"/>
      <c r="M207" s="199"/>
      <c r="N207" s="200"/>
      <c r="O207" s="200"/>
      <c r="P207" s="200"/>
      <c r="Q207" s="200"/>
      <c r="R207" s="200"/>
      <c r="S207" s="200"/>
      <c r="T207" s="201"/>
      <c r="AT207" s="202" t="s">
        <v>181</v>
      </c>
      <c r="AU207" s="202" t="s">
        <v>84</v>
      </c>
      <c r="AV207" s="13" t="s">
        <v>84</v>
      </c>
      <c r="AW207" s="13" t="s">
        <v>35</v>
      </c>
      <c r="AX207" s="13" t="s">
        <v>74</v>
      </c>
      <c r="AY207" s="202" t="s">
        <v>170</v>
      </c>
    </row>
    <row r="208" spans="1:65" s="14" customFormat="1" x14ac:dyDescent="0.2">
      <c r="B208" s="203"/>
      <c r="C208" s="204"/>
      <c r="D208" s="187" t="s">
        <v>181</v>
      </c>
      <c r="E208" s="205" t="s">
        <v>19</v>
      </c>
      <c r="F208" s="206" t="s">
        <v>185</v>
      </c>
      <c r="G208" s="204"/>
      <c r="H208" s="207">
        <v>45.302999999999997</v>
      </c>
      <c r="I208" s="208"/>
      <c r="J208" s="204"/>
      <c r="K208" s="204"/>
      <c r="L208" s="209"/>
      <c r="M208" s="210"/>
      <c r="N208" s="211"/>
      <c r="O208" s="211"/>
      <c r="P208" s="211"/>
      <c r="Q208" s="211"/>
      <c r="R208" s="211"/>
      <c r="S208" s="211"/>
      <c r="T208" s="212"/>
      <c r="AT208" s="213" t="s">
        <v>181</v>
      </c>
      <c r="AU208" s="213" t="s">
        <v>84</v>
      </c>
      <c r="AV208" s="14" t="s">
        <v>177</v>
      </c>
      <c r="AW208" s="14" t="s">
        <v>35</v>
      </c>
      <c r="AX208" s="14" t="s">
        <v>82</v>
      </c>
      <c r="AY208" s="213" t="s">
        <v>170</v>
      </c>
    </row>
    <row r="209" spans="1:65" s="2" customFormat="1" ht="21.75" customHeight="1" x14ac:dyDescent="0.2">
      <c r="A209" s="35"/>
      <c r="B209" s="36"/>
      <c r="C209" s="174" t="s">
        <v>383</v>
      </c>
      <c r="D209" s="174" t="s">
        <v>172</v>
      </c>
      <c r="E209" s="175" t="s">
        <v>5143</v>
      </c>
      <c r="F209" s="176" t="s">
        <v>5144</v>
      </c>
      <c r="G209" s="177" t="s">
        <v>242</v>
      </c>
      <c r="H209" s="178">
        <v>20.643999999999998</v>
      </c>
      <c r="I209" s="179"/>
      <c r="J209" s="180">
        <f>ROUND(I209*H209,2)</f>
        <v>0</v>
      </c>
      <c r="K209" s="176" t="s">
        <v>176</v>
      </c>
      <c r="L209" s="40"/>
      <c r="M209" s="181" t="s">
        <v>19</v>
      </c>
      <c r="N209" s="182" t="s">
        <v>45</v>
      </c>
      <c r="O209" s="65"/>
      <c r="P209" s="183">
        <f>O209*H209</f>
        <v>0</v>
      </c>
      <c r="Q209" s="183">
        <v>0</v>
      </c>
      <c r="R209" s="183">
        <f>Q209*H209</f>
        <v>0</v>
      </c>
      <c r="S209" s="183">
        <v>0</v>
      </c>
      <c r="T209" s="184">
        <f>S209*H209</f>
        <v>0</v>
      </c>
      <c r="U209" s="35"/>
      <c r="V209" s="35"/>
      <c r="W209" s="35"/>
      <c r="X209" s="35"/>
      <c r="Y209" s="35"/>
      <c r="Z209" s="35"/>
      <c r="AA209" s="35"/>
      <c r="AB209" s="35"/>
      <c r="AC209" s="35"/>
      <c r="AD209" s="35"/>
      <c r="AE209" s="35"/>
      <c r="AR209" s="185" t="s">
        <v>177</v>
      </c>
      <c r="AT209" s="185" t="s">
        <v>172</v>
      </c>
      <c r="AU209" s="185" t="s">
        <v>84</v>
      </c>
      <c r="AY209" s="18" t="s">
        <v>170</v>
      </c>
      <c r="BE209" s="186">
        <f>IF(N209="základní",J209,0)</f>
        <v>0</v>
      </c>
      <c r="BF209" s="186">
        <f>IF(N209="snížená",J209,0)</f>
        <v>0</v>
      </c>
      <c r="BG209" s="186">
        <f>IF(N209="zákl. přenesená",J209,0)</f>
        <v>0</v>
      </c>
      <c r="BH209" s="186">
        <f>IF(N209="sníž. přenesená",J209,0)</f>
        <v>0</v>
      </c>
      <c r="BI209" s="186">
        <f>IF(N209="nulová",J209,0)</f>
        <v>0</v>
      </c>
      <c r="BJ209" s="18" t="s">
        <v>82</v>
      </c>
      <c r="BK209" s="186">
        <f>ROUND(I209*H209,2)</f>
        <v>0</v>
      </c>
      <c r="BL209" s="18" t="s">
        <v>177</v>
      </c>
      <c r="BM209" s="185" t="s">
        <v>5145</v>
      </c>
    </row>
    <row r="210" spans="1:65" s="2" customFormat="1" ht="39" x14ac:dyDescent="0.2">
      <c r="A210" s="35"/>
      <c r="B210" s="36"/>
      <c r="C210" s="37"/>
      <c r="D210" s="187" t="s">
        <v>179</v>
      </c>
      <c r="E210" s="37"/>
      <c r="F210" s="188" t="s">
        <v>3519</v>
      </c>
      <c r="G210" s="37"/>
      <c r="H210" s="37"/>
      <c r="I210" s="189"/>
      <c r="J210" s="37"/>
      <c r="K210" s="37"/>
      <c r="L210" s="40"/>
      <c r="M210" s="190"/>
      <c r="N210" s="191"/>
      <c r="O210" s="65"/>
      <c r="P210" s="65"/>
      <c r="Q210" s="65"/>
      <c r="R210" s="65"/>
      <c r="S210" s="65"/>
      <c r="T210" s="66"/>
      <c r="U210" s="35"/>
      <c r="V210" s="35"/>
      <c r="W210" s="35"/>
      <c r="X210" s="35"/>
      <c r="Y210" s="35"/>
      <c r="Z210" s="35"/>
      <c r="AA210" s="35"/>
      <c r="AB210" s="35"/>
      <c r="AC210" s="35"/>
      <c r="AD210" s="35"/>
      <c r="AE210" s="35"/>
      <c r="AT210" s="18" t="s">
        <v>179</v>
      </c>
      <c r="AU210" s="18" t="s">
        <v>84</v>
      </c>
    </row>
    <row r="211" spans="1:65" s="13" customFormat="1" x14ac:dyDescent="0.2">
      <c r="B211" s="192"/>
      <c r="C211" s="193"/>
      <c r="D211" s="187" t="s">
        <v>181</v>
      </c>
      <c r="E211" s="194" t="s">
        <v>19</v>
      </c>
      <c r="F211" s="195" t="s">
        <v>5146</v>
      </c>
      <c r="G211" s="193"/>
      <c r="H211" s="196">
        <v>2.7690000000000001</v>
      </c>
      <c r="I211" s="197"/>
      <c r="J211" s="193"/>
      <c r="K211" s="193"/>
      <c r="L211" s="198"/>
      <c r="M211" s="199"/>
      <c r="N211" s="200"/>
      <c r="O211" s="200"/>
      <c r="P211" s="200"/>
      <c r="Q211" s="200"/>
      <c r="R211" s="200"/>
      <c r="S211" s="200"/>
      <c r="T211" s="201"/>
      <c r="AT211" s="202" t="s">
        <v>181</v>
      </c>
      <c r="AU211" s="202" t="s">
        <v>84</v>
      </c>
      <c r="AV211" s="13" t="s">
        <v>84</v>
      </c>
      <c r="AW211" s="13" t="s">
        <v>35</v>
      </c>
      <c r="AX211" s="13" t="s">
        <v>74</v>
      </c>
      <c r="AY211" s="202" t="s">
        <v>170</v>
      </c>
    </row>
    <row r="212" spans="1:65" s="13" customFormat="1" x14ac:dyDescent="0.2">
      <c r="B212" s="192"/>
      <c r="C212" s="193"/>
      <c r="D212" s="187" t="s">
        <v>181</v>
      </c>
      <c r="E212" s="194" t="s">
        <v>19</v>
      </c>
      <c r="F212" s="195" t="s">
        <v>5147</v>
      </c>
      <c r="G212" s="193"/>
      <c r="H212" s="196">
        <v>2.601</v>
      </c>
      <c r="I212" s="197"/>
      <c r="J212" s="193"/>
      <c r="K212" s="193"/>
      <c r="L212" s="198"/>
      <c r="M212" s="199"/>
      <c r="N212" s="200"/>
      <c r="O212" s="200"/>
      <c r="P212" s="200"/>
      <c r="Q212" s="200"/>
      <c r="R212" s="200"/>
      <c r="S212" s="200"/>
      <c r="T212" s="201"/>
      <c r="AT212" s="202" t="s">
        <v>181</v>
      </c>
      <c r="AU212" s="202" t="s">
        <v>84</v>
      </c>
      <c r="AV212" s="13" t="s">
        <v>84</v>
      </c>
      <c r="AW212" s="13" t="s">
        <v>35</v>
      </c>
      <c r="AX212" s="13" t="s">
        <v>74</v>
      </c>
      <c r="AY212" s="202" t="s">
        <v>170</v>
      </c>
    </row>
    <row r="213" spans="1:65" s="13" customFormat="1" x14ac:dyDescent="0.2">
      <c r="B213" s="192"/>
      <c r="C213" s="193"/>
      <c r="D213" s="187" t="s">
        <v>181</v>
      </c>
      <c r="E213" s="194" t="s">
        <v>19</v>
      </c>
      <c r="F213" s="195" t="s">
        <v>5148</v>
      </c>
      <c r="G213" s="193"/>
      <c r="H213" s="196">
        <v>0.14699999999999999</v>
      </c>
      <c r="I213" s="197"/>
      <c r="J213" s="193"/>
      <c r="K213" s="193"/>
      <c r="L213" s="198"/>
      <c r="M213" s="199"/>
      <c r="N213" s="200"/>
      <c r="O213" s="200"/>
      <c r="P213" s="200"/>
      <c r="Q213" s="200"/>
      <c r="R213" s="200"/>
      <c r="S213" s="200"/>
      <c r="T213" s="201"/>
      <c r="AT213" s="202" t="s">
        <v>181</v>
      </c>
      <c r="AU213" s="202" t="s">
        <v>84</v>
      </c>
      <c r="AV213" s="13" t="s">
        <v>84</v>
      </c>
      <c r="AW213" s="13" t="s">
        <v>35</v>
      </c>
      <c r="AX213" s="13" t="s">
        <v>74</v>
      </c>
      <c r="AY213" s="202" t="s">
        <v>170</v>
      </c>
    </row>
    <row r="214" spans="1:65" s="13" customFormat="1" x14ac:dyDescent="0.2">
      <c r="B214" s="192"/>
      <c r="C214" s="193"/>
      <c r="D214" s="187" t="s">
        <v>181</v>
      </c>
      <c r="E214" s="194" t="s">
        <v>19</v>
      </c>
      <c r="F214" s="195" t="s">
        <v>5149</v>
      </c>
      <c r="G214" s="193"/>
      <c r="H214" s="196">
        <v>0.28999999999999998</v>
      </c>
      <c r="I214" s="197"/>
      <c r="J214" s="193"/>
      <c r="K214" s="193"/>
      <c r="L214" s="198"/>
      <c r="M214" s="199"/>
      <c r="N214" s="200"/>
      <c r="O214" s="200"/>
      <c r="P214" s="200"/>
      <c r="Q214" s="200"/>
      <c r="R214" s="200"/>
      <c r="S214" s="200"/>
      <c r="T214" s="201"/>
      <c r="AT214" s="202" t="s">
        <v>181</v>
      </c>
      <c r="AU214" s="202" t="s">
        <v>84</v>
      </c>
      <c r="AV214" s="13" t="s">
        <v>84</v>
      </c>
      <c r="AW214" s="13" t="s">
        <v>35</v>
      </c>
      <c r="AX214" s="13" t="s">
        <v>74</v>
      </c>
      <c r="AY214" s="202" t="s">
        <v>170</v>
      </c>
    </row>
    <row r="215" spans="1:65" s="13" customFormat="1" x14ac:dyDescent="0.2">
      <c r="B215" s="192"/>
      <c r="C215" s="193"/>
      <c r="D215" s="187" t="s">
        <v>181</v>
      </c>
      <c r="E215" s="194" t="s">
        <v>19</v>
      </c>
      <c r="F215" s="195" t="s">
        <v>5150</v>
      </c>
      <c r="G215" s="193"/>
      <c r="H215" s="196">
        <v>0.32700000000000001</v>
      </c>
      <c r="I215" s="197"/>
      <c r="J215" s="193"/>
      <c r="K215" s="193"/>
      <c r="L215" s="198"/>
      <c r="M215" s="199"/>
      <c r="N215" s="200"/>
      <c r="O215" s="200"/>
      <c r="P215" s="200"/>
      <c r="Q215" s="200"/>
      <c r="R215" s="200"/>
      <c r="S215" s="200"/>
      <c r="T215" s="201"/>
      <c r="AT215" s="202" t="s">
        <v>181</v>
      </c>
      <c r="AU215" s="202" t="s">
        <v>84</v>
      </c>
      <c r="AV215" s="13" t="s">
        <v>84</v>
      </c>
      <c r="AW215" s="13" t="s">
        <v>35</v>
      </c>
      <c r="AX215" s="13" t="s">
        <v>74</v>
      </c>
      <c r="AY215" s="202" t="s">
        <v>170</v>
      </c>
    </row>
    <row r="216" spans="1:65" s="13" customFormat="1" x14ac:dyDescent="0.2">
      <c r="B216" s="192"/>
      <c r="C216" s="193"/>
      <c r="D216" s="187" t="s">
        <v>181</v>
      </c>
      <c r="E216" s="194" t="s">
        <v>19</v>
      </c>
      <c r="F216" s="195" t="s">
        <v>5151</v>
      </c>
      <c r="G216" s="193"/>
      <c r="H216" s="196">
        <v>2.5019999999999998</v>
      </c>
      <c r="I216" s="197"/>
      <c r="J216" s="193"/>
      <c r="K216" s="193"/>
      <c r="L216" s="198"/>
      <c r="M216" s="199"/>
      <c r="N216" s="200"/>
      <c r="O216" s="200"/>
      <c r="P216" s="200"/>
      <c r="Q216" s="200"/>
      <c r="R216" s="200"/>
      <c r="S216" s="200"/>
      <c r="T216" s="201"/>
      <c r="AT216" s="202" t="s">
        <v>181</v>
      </c>
      <c r="AU216" s="202" t="s">
        <v>84</v>
      </c>
      <c r="AV216" s="13" t="s">
        <v>84</v>
      </c>
      <c r="AW216" s="13" t="s">
        <v>35</v>
      </c>
      <c r="AX216" s="13" t="s">
        <v>74</v>
      </c>
      <c r="AY216" s="202" t="s">
        <v>170</v>
      </c>
    </row>
    <row r="217" spans="1:65" s="13" customFormat="1" x14ac:dyDescent="0.2">
      <c r="B217" s="192"/>
      <c r="C217" s="193"/>
      <c r="D217" s="187" t="s">
        <v>181</v>
      </c>
      <c r="E217" s="194" t="s">
        <v>19</v>
      </c>
      <c r="F217" s="195" t="s">
        <v>5152</v>
      </c>
      <c r="G217" s="193"/>
      <c r="H217" s="196">
        <v>3.4380000000000002</v>
      </c>
      <c r="I217" s="197"/>
      <c r="J217" s="193"/>
      <c r="K217" s="193"/>
      <c r="L217" s="198"/>
      <c r="M217" s="199"/>
      <c r="N217" s="200"/>
      <c r="O217" s="200"/>
      <c r="P217" s="200"/>
      <c r="Q217" s="200"/>
      <c r="R217" s="200"/>
      <c r="S217" s="200"/>
      <c r="T217" s="201"/>
      <c r="AT217" s="202" t="s">
        <v>181</v>
      </c>
      <c r="AU217" s="202" t="s">
        <v>84</v>
      </c>
      <c r="AV217" s="13" t="s">
        <v>84</v>
      </c>
      <c r="AW217" s="13" t="s">
        <v>35</v>
      </c>
      <c r="AX217" s="13" t="s">
        <v>74</v>
      </c>
      <c r="AY217" s="202" t="s">
        <v>170</v>
      </c>
    </row>
    <row r="218" spans="1:65" s="13" customFormat="1" x14ac:dyDescent="0.2">
      <c r="B218" s="192"/>
      <c r="C218" s="193"/>
      <c r="D218" s="187" t="s">
        <v>181</v>
      </c>
      <c r="E218" s="194" t="s">
        <v>19</v>
      </c>
      <c r="F218" s="195" t="s">
        <v>5153</v>
      </c>
      <c r="G218" s="193"/>
      <c r="H218" s="196">
        <v>6.0570000000000004</v>
      </c>
      <c r="I218" s="197"/>
      <c r="J218" s="193"/>
      <c r="K218" s="193"/>
      <c r="L218" s="198"/>
      <c r="M218" s="199"/>
      <c r="N218" s="200"/>
      <c r="O218" s="200"/>
      <c r="P218" s="200"/>
      <c r="Q218" s="200"/>
      <c r="R218" s="200"/>
      <c r="S218" s="200"/>
      <c r="T218" s="201"/>
      <c r="AT218" s="202" t="s">
        <v>181</v>
      </c>
      <c r="AU218" s="202" t="s">
        <v>84</v>
      </c>
      <c r="AV218" s="13" t="s">
        <v>84</v>
      </c>
      <c r="AW218" s="13" t="s">
        <v>35</v>
      </c>
      <c r="AX218" s="13" t="s">
        <v>74</v>
      </c>
      <c r="AY218" s="202" t="s">
        <v>170</v>
      </c>
    </row>
    <row r="219" spans="1:65" s="13" customFormat="1" x14ac:dyDescent="0.2">
      <c r="B219" s="192"/>
      <c r="C219" s="193"/>
      <c r="D219" s="187" t="s">
        <v>181</v>
      </c>
      <c r="E219" s="194" t="s">
        <v>19</v>
      </c>
      <c r="F219" s="195" t="s">
        <v>5154</v>
      </c>
      <c r="G219" s="193"/>
      <c r="H219" s="196">
        <v>0.122</v>
      </c>
      <c r="I219" s="197"/>
      <c r="J219" s="193"/>
      <c r="K219" s="193"/>
      <c r="L219" s="198"/>
      <c r="M219" s="199"/>
      <c r="N219" s="200"/>
      <c r="O219" s="200"/>
      <c r="P219" s="200"/>
      <c r="Q219" s="200"/>
      <c r="R219" s="200"/>
      <c r="S219" s="200"/>
      <c r="T219" s="201"/>
      <c r="AT219" s="202" t="s">
        <v>181</v>
      </c>
      <c r="AU219" s="202" t="s">
        <v>84</v>
      </c>
      <c r="AV219" s="13" t="s">
        <v>84</v>
      </c>
      <c r="AW219" s="13" t="s">
        <v>35</v>
      </c>
      <c r="AX219" s="13" t="s">
        <v>74</v>
      </c>
      <c r="AY219" s="202" t="s">
        <v>170</v>
      </c>
    </row>
    <row r="220" spans="1:65" s="13" customFormat="1" x14ac:dyDescent="0.2">
      <c r="B220" s="192"/>
      <c r="C220" s="193"/>
      <c r="D220" s="187" t="s">
        <v>181</v>
      </c>
      <c r="E220" s="194" t="s">
        <v>19</v>
      </c>
      <c r="F220" s="195" t="s">
        <v>5155</v>
      </c>
      <c r="G220" s="193"/>
      <c r="H220" s="196">
        <v>0.68500000000000005</v>
      </c>
      <c r="I220" s="197"/>
      <c r="J220" s="193"/>
      <c r="K220" s="193"/>
      <c r="L220" s="198"/>
      <c r="M220" s="199"/>
      <c r="N220" s="200"/>
      <c r="O220" s="200"/>
      <c r="P220" s="200"/>
      <c r="Q220" s="200"/>
      <c r="R220" s="200"/>
      <c r="S220" s="200"/>
      <c r="T220" s="201"/>
      <c r="AT220" s="202" t="s">
        <v>181</v>
      </c>
      <c r="AU220" s="202" t="s">
        <v>84</v>
      </c>
      <c r="AV220" s="13" t="s">
        <v>84</v>
      </c>
      <c r="AW220" s="13" t="s">
        <v>35</v>
      </c>
      <c r="AX220" s="13" t="s">
        <v>74</v>
      </c>
      <c r="AY220" s="202" t="s">
        <v>170</v>
      </c>
    </row>
    <row r="221" spans="1:65" s="13" customFormat="1" x14ac:dyDescent="0.2">
      <c r="B221" s="192"/>
      <c r="C221" s="193"/>
      <c r="D221" s="187" t="s">
        <v>181</v>
      </c>
      <c r="E221" s="194" t="s">
        <v>19</v>
      </c>
      <c r="F221" s="195" t="s">
        <v>5156</v>
      </c>
      <c r="G221" s="193"/>
      <c r="H221" s="196">
        <v>0.254</v>
      </c>
      <c r="I221" s="197"/>
      <c r="J221" s="193"/>
      <c r="K221" s="193"/>
      <c r="L221" s="198"/>
      <c r="M221" s="199"/>
      <c r="N221" s="200"/>
      <c r="O221" s="200"/>
      <c r="P221" s="200"/>
      <c r="Q221" s="200"/>
      <c r="R221" s="200"/>
      <c r="S221" s="200"/>
      <c r="T221" s="201"/>
      <c r="AT221" s="202" t="s">
        <v>181</v>
      </c>
      <c r="AU221" s="202" t="s">
        <v>84</v>
      </c>
      <c r="AV221" s="13" t="s">
        <v>84</v>
      </c>
      <c r="AW221" s="13" t="s">
        <v>35</v>
      </c>
      <c r="AX221" s="13" t="s">
        <v>74</v>
      </c>
      <c r="AY221" s="202" t="s">
        <v>170</v>
      </c>
    </row>
    <row r="222" spans="1:65" s="13" customFormat="1" x14ac:dyDescent="0.2">
      <c r="B222" s="192"/>
      <c r="C222" s="193"/>
      <c r="D222" s="187" t="s">
        <v>181</v>
      </c>
      <c r="E222" s="194" t="s">
        <v>19</v>
      </c>
      <c r="F222" s="195" t="s">
        <v>5157</v>
      </c>
      <c r="G222" s="193"/>
      <c r="H222" s="196">
        <v>0.91400000000000003</v>
      </c>
      <c r="I222" s="197"/>
      <c r="J222" s="193"/>
      <c r="K222" s="193"/>
      <c r="L222" s="198"/>
      <c r="M222" s="199"/>
      <c r="N222" s="200"/>
      <c r="O222" s="200"/>
      <c r="P222" s="200"/>
      <c r="Q222" s="200"/>
      <c r="R222" s="200"/>
      <c r="S222" s="200"/>
      <c r="T222" s="201"/>
      <c r="AT222" s="202" t="s">
        <v>181</v>
      </c>
      <c r="AU222" s="202" t="s">
        <v>84</v>
      </c>
      <c r="AV222" s="13" t="s">
        <v>84</v>
      </c>
      <c r="AW222" s="13" t="s">
        <v>35</v>
      </c>
      <c r="AX222" s="13" t="s">
        <v>74</v>
      </c>
      <c r="AY222" s="202" t="s">
        <v>170</v>
      </c>
    </row>
    <row r="223" spans="1:65" s="13" customFormat="1" x14ac:dyDescent="0.2">
      <c r="B223" s="192"/>
      <c r="C223" s="193"/>
      <c r="D223" s="187" t="s">
        <v>181</v>
      </c>
      <c r="E223" s="194" t="s">
        <v>19</v>
      </c>
      <c r="F223" s="195" t="s">
        <v>5158</v>
      </c>
      <c r="G223" s="193"/>
      <c r="H223" s="196">
        <v>0.53800000000000003</v>
      </c>
      <c r="I223" s="197"/>
      <c r="J223" s="193"/>
      <c r="K223" s="193"/>
      <c r="L223" s="198"/>
      <c r="M223" s="199"/>
      <c r="N223" s="200"/>
      <c r="O223" s="200"/>
      <c r="P223" s="200"/>
      <c r="Q223" s="200"/>
      <c r="R223" s="200"/>
      <c r="S223" s="200"/>
      <c r="T223" s="201"/>
      <c r="AT223" s="202" t="s">
        <v>181</v>
      </c>
      <c r="AU223" s="202" t="s">
        <v>84</v>
      </c>
      <c r="AV223" s="13" t="s">
        <v>84</v>
      </c>
      <c r="AW223" s="13" t="s">
        <v>35</v>
      </c>
      <c r="AX223" s="13" t="s">
        <v>74</v>
      </c>
      <c r="AY223" s="202" t="s">
        <v>170</v>
      </c>
    </row>
    <row r="224" spans="1:65" s="14" customFormat="1" x14ac:dyDescent="0.2">
      <c r="B224" s="203"/>
      <c r="C224" s="204"/>
      <c r="D224" s="187" t="s">
        <v>181</v>
      </c>
      <c r="E224" s="205" t="s">
        <v>19</v>
      </c>
      <c r="F224" s="206" t="s">
        <v>185</v>
      </c>
      <c r="G224" s="204"/>
      <c r="H224" s="207">
        <v>20.644000000000002</v>
      </c>
      <c r="I224" s="208"/>
      <c r="J224" s="204"/>
      <c r="K224" s="204"/>
      <c r="L224" s="209"/>
      <c r="M224" s="210"/>
      <c r="N224" s="211"/>
      <c r="O224" s="211"/>
      <c r="P224" s="211"/>
      <c r="Q224" s="211"/>
      <c r="R224" s="211"/>
      <c r="S224" s="211"/>
      <c r="T224" s="212"/>
      <c r="AT224" s="213" t="s">
        <v>181</v>
      </c>
      <c r="AU224" s="213" t="s">
        <v>84</v>
      </c>
      <c r="AV224" s="14" t="s">
        <v>177</v>
      </c>
      <c r="AW224" s="14" t="s">
        <v>35</v>
      </c>
      <c r="AX224" s="14" t="s">
        <v>82</v>
      </c>
      <c r="AY224" s="213" t="s">
        <v>170</v>
      </c>
    </row>
    <row r="225" spans="1:65" s="2" customFormat="1" ht="16.5" customHeight="1" x14ac:dyDescent="0.2">
      <c r="A225" s="35"/>
      <c r="B225" s="36"/>
      <c r="C225" s="214" t="s">
        <v>389</v>
      </c>
      <c r="D225" s="214" t="s">
        <v>239</v>
      </c>
      <c r="E225" s="215" t="s">
        <v>5159</v>
      </c>
      <c r="F225" s="216" t="s">
        <v>5160</v>
      </c>
      <c r="G225" s="217" t="s">
        <v>242</v>
      </c>
      <c r="H225" s="218">
        <v>5.2709999999999999</v>
      </c>
      <c r="I225" s="219"/>
      <c r="J225" s="220">
        <f>ROUND(I225*H225,2)</f>
        <v>0</v>
      </c>
      <c r="K225" s="216" t="s">
        <v>19</v>
      </c>
      <c r="L225" s="221"/>
      <c r="M225" s="222" t="s">
        <v>19</v>
      </c>
      <c r="N225" s="223" t="s">
        <v>45</v>
      </c>
      <c r="O225" s="65"/>
      <c r="P225" s="183">
        <f>O225*H225</f>
        <v>0</v>
      </c>
      <c r="Q225" s="183">
        <v>0</v>
      </c>
      <c r="R225" s="183">
        <f>Q225*H225</f>
        <v>0</v>
      </c>
      <c r="S225" s="183">
        <v>0</v>
      </c>
      <c r="T225" s="184">
        <f>S225*H225</f>
        <v>0</v>
      </c>
      <c r="U225" s="35"/>
      <c r="V225" s="35"/>
      <c r="W225" s="35"/>
      <c r="X225" s="35"/>
      <c r="Y225" s="35"/>
      <c r="Z225" s="35"/>
      <c r="AA225" s="35"/>
      <c r="AB225" s="35"/>
      <c r="AC225" s="35"/>
      <c r="AD225" s="35"/>
      <c r="AE225" s="35"/>
      <c r="AR225" s="185" t="s">
        <v>227</v>
      </c>
      <c r="AT225" s="185" t="s">
        <v>239</v>
      </c>
      <c r="AU225" s="185" t="s">
        <v>84</v>
      </c>
      <c r="AY225" s="18" t="s">
        <v>170</v>
      </c>
      <c r="BE225" s="186">
        <f>IF(N225="základní",J225,0)</f>
        <v>0</v>
      </c>
      <c r="BF225" s="186">
        <f>IF(N225="snížená",J225,0)</f>
        <v>0</v>
      </c>
      <c r="BG225" s="186">
        <f>IF(N225="zákl. přenesená",J225,0)</f>
        <v>0</v>
      </c>
      <c r="BH225" s="186">
        <f>IF(N225="sníž. přenesená",J225,0)</f>
        <v>0</v>
      </c>
      <c r="BI225" s="186">
        <f>IF(N225="nulová",J225,0)</f>
        <v>0</v>
      </c>
      <c r="BJ225" s="18" t="s">
        <v>82</v>
      </c>
      <c r="BK225" s="186">
        <f>ROUND(I225*H225,2)</f>
        <v>0</v>
      </c>
      <c r="BL225" s="18" t="s">
        <v>177</v>
      </c>
      <c r="BM225" s="185" t="s">
        <v>5161</v>
      </c>
    </row>
    <row r="226" spans="1:65" s="13" customFormat="1" x14ac:dyDescent="0.2">
      <c r="B226" s="192"/>
      <c r="C226" s="193"/>
      <c r="D226" s="187" t="s">
        <v>181</v>
      </c>
      <c r="E226" s="194" t="s">
        <v>19</v>
      </c>
      <c r="F226" s="195" t="s">
        <v>5146</v>
      </c>
      <c r="G226" s="193"/>
      <c r="H226" s="196">
        <v>2.7690000000000001</v>
      </c>
      <c r="I226" s="197"/>
      <c r="J226" s="193"/>
      <c r="K226" s="193"/>
      <c r="L226" s="198"/>
      <c r="M226" s="199"/>
      <c r="N226" s="200"/>
      <c r="O226" s="200"/>
      <c r="P226" s="200"/>
      <c r="Q226" s="200"/>
      <c r="R226" s="200"/>
      <c r="S226" s="200"/>
      <c r="T226" s="201"/>
      <c r="AT226" s="202" t="s">
        <v>181</v>
      </c>
      <c r="AU226" s="202" t="s">
        <v>84</v>
      </c>
      <c r="AV226" s="13" t="s">
        <v>84</v>
      </c>
      <c r="AW226" s="13" t="s">
        <v>35</v>
      </c>
      <c r="AX226" s="13" t="s">
        <v>74</v>
      </c>
      <c r="AY226" s="202" t="s">
        <v>170</v>
      </c>
    </row>
    <row r="227" spans="1:65" s="13" customFormat="1" x14ac:dyDescent="0.2">
      <c r="B227" s="192"/>
      <c r="C227" s="193"/>
      <c r="D227" s="187" t="s">
        <v>181</v>
      </c>
      <c r="E227" s="194" t="s">
        <v>19</v>
      </c>
      <c r="F227" s="195" t="s">
        <v>5151</v>
      </c>
      <c r="G227" s="193"/>
      <c r="H227" s="196">
        <v>2.5019999999999998</v>
      </c>
      <c r="I227" s="197"/>
      <c r="J227" s="193"/>
      <c r="K227" s="193"/>
      <c r="L227" s="198"/>
      <c r="M227" s="199"/>
      <c r="N227" s="200"/>
      <c r="O227" s="200"/>
      <c r="P227" s="200"/>
      <c r="Q227" s="200"/>
      <c r="R227" s="200"/>
      <c r="S227" s="200"/>
      <c r="T227" s="201"/>
      <c r="AT227" s="202" t="s">
        <v>181</v>
      </c>
      <c r="AU227" s="202" t="s">
        <v>84</v>
      </c>
      <c r="AV227" s="13" t="s">
        <v>84</v>
      </c>
      <c r="AW227" s="13" t="s">
        <v>35</v>
      </c>
      <c r="AX227" s="13" t="s">
        <v>74</v>
      </c>
      <c r="AY227" s="202" t="s">
        <v>170</v>
      </c>
    </row>
    <row r="228" spans="1:65" s="14" customFormat="1" x14ac:dyDescent="0.2">
      <c r="B228" s="203"/>
      <c r="C228" s="204"/>
      <c r="D228" s="187" t="s">
        <v>181</v>
      </c>
      <c r="E228" s="205" t="s">
        <v>19</v>
      </c>
      <c r="F228" s="206" t="s">
        <v>185</v>
      </c>
      <c r="G228" s="204"/>
      <c r="H228" s="207">
        <v>5.2709999999999999</v>
      </c>
      <c r="I228" s="208"/>
      <c r="J228" s="204"/>
      <c r="K228" s="204"/>
      <c r="L228" s="209"/>
      <c r="M228" s="210"/>
      <c r="N228" s="211"/>
      <c r="O228" s="211"/>
      <c r="P228" s="211"/>
      <c r="Q228" s="211"/>
      <c r="R228" s="211"/>
      <c r="S228" s="211"/>
      <c r="T228" s="212"/>
      <c r="AT228" s="213" t="s">
        <v>181</v>
      </c>
      <c r="AU228" s="213" t="s">
        <v>84</v>
      </c>
      <c r="AV228" s="14" t="s">
        <v>177</v>
      </c>
      <c r="AW228" s="14" t="s">
        <v>35</v>
      </c>
      <c r="AX228" s="14" t="s">
        <v>82</v>
      </c>
      <c r="AY228" s="213" t="s">
        <v>170</v>
      </c>
    </row>
    <row r="229" spans="1:65" s="2" customFormat="1" ht="16.5" customHeight="1" x14ac:dyDescent="0.2">
      <c r="A229" s="35"/>
      <c r="B229" s="36"/>
      <c r="C229" s="214" t="s">
        <v>399</v>
      </c>
      <c r="D229" s="214" t="s">
        <v>239</v>
      </c>
      <c r="E229" s="215" t="s">
        <v>5162</v>
      </c>
      <c r="F229" s="216" t="s">
        <v>5163</v>
      </c>
      <c r="G229" s="217" t="s">
        <v>242</v>
      </c>
      <c r="H229" s="218">
        <v>1.012</v>
      </c>
      <c r="I229" s="219"/>
      <c r="J229" s="220">
        <f>ROUND(I229*H229,2)</f>
        <v>0</v>
      </c>
      <c r="K229" s="216" t="s">
        <v>19</v>
      </c>
      <c r="L229" s="221"/>
      <c r="M229" s="222" t="s">
        <v>19</v>
      </c>
      <c r="N229" s="223" t="s">
        <v>45</v>
      </c>
      <c r="O229" s="65"/>
      <c r="P229" s="183">
        <f>O229*H229</f>
        <v>0</v>
      </c>
      <c r="Q229" s="183">
        <v>0</v>
      </c>
      <c r="R229" s="183">
        <f>Q229*H229</f>
        <v>0</v>
      </c>
      <c r="S229" s="183">
        <v>0</v>
      </c>
      <c r="T229" s="184">
        <f>S229*H229</f>
        <v>0</v>
      </c>
      <c r="U229" s="35"/>
      <c r="V229" s="35"/>
      <c r="W229" s="35"/>
      <c r="X229" s="35"/>
      <c r="Y229" s="35"/>
      <c r="Z229" s="35"/>
      <c r="AA229" s="35"/>
      <c r="AB229" s="35"/>
      <c r="AC229" s="35"/>
      <c r="AD229" s="35"/>
      <c r="AE229" s="35"/>
      <c r="AR229" s="185" t="s">
        <v>227</v>
      </c>
      <c r="AT229" s="185" t="s">
        <v>239</v>
      </c>
      <c r="AU229" s="185" t="s">
        <v>84</v>
      </c>
      <c r="AY229" s="18" t="s">
        <v>170</v>
      </c>
      <c r="BE229" s="186">
        <f>IF(N229="základní",J229,0)</f>
        <v>0</v>
      </c>
      <c r="BF229" s="186">
        <f>IF(N229="snížená",J229,0)</f>
        <v>0</v>
      </c>
      <c r="BG229" s="186">
        <f>IF(N229="zákl. přenesená",J229,0)</f>
        <v>0</v>
      </c>
      <c r="BH229" s="186">
        <f>IF(N229="sníž. přenesená",J229,0)</f>
        <v>0</v>
      </c>
      <c r="BI229" s="186">
        <f>IF(N229="nulová",J229,0)</f>
        <v>0</v>
      </c>
      <c r="BJ229" s="18" t="s">
        <v>82</v>
      </c>
      <c r="BK229" s="186">
        <f>ROUND(I229*H229,2)</f>
        <v>0</v>
      </c>
      <c r="BL229" s="18" t="s">
        <v>177</v>
      </c>
      <c r="BM229" s="185" t="s">
        <v>5164</v>
      </c>
    </row>
    <row r="230" spans="1:65" s="13" customFormat="1" x14ac:dyDescent="0.2">
      <c r="B230" s="192"/>
      <c r="C230" s="193"/>
      <c r="D230" s="187" t="s">
        <v>181</v>
      </c>
      <c r="E230" s="194" t="s">
        <v>19</v>
      </c>
      <c r="F230" s="195" t="s">
        <v>5150</v>
      </c>
      <c r="G230" s="193"/>
      <c r="H230" s="196">
        <v>0.32700000000000001</v>
      </c>
      <c r="I230" s="197"/>
      <c r="J230" s="193"/>
      <c r="K230" s="193"/>
      <c r="L230" s="198"/>
      <c r="M230" s="199"/>
      <c r="N230" s="200"/>
      <c r="O230" s="200"/>
      <c r="P230" s="200"/>
      <c r="Q230" s="200"/>
      <c r="R230" s="200"/>
      <c r="S230" s="200"/>
      <c r="T230" s="201"/>
      <c r="AT230" s="202" t="s">
        <v>181</v>
      </c>
      <c r="AU230" s="202" t="s">
        <v>84</v>
      </c>
      <c r="AV230" s="13" t="s">
        <v>84</v>
      </c>
      <c r="AW230" s="13" t="s">
        <v>35</v>
      </c>
      <c r="AX230" s="13" t="s">
        <v>74</v>
      </c>
      <c r="AY230" s="202" t="s">
        <v>170</v>
      </c>
    </row>
    <row r="231" spans="1:65" s="13" customFormat="1" x14ac:dyDescent="0.2">
      <c r="B231" s="192"/>
      <c r="C231" s="193"/>
      <c r="D231" s="187" t="s">
        <v>181</v>
      </c>
      <c r="E231" s="194" t="s">
        <v>19</v>
      </c>
      <c r="F231" s="195" t="s">
        <v>5155</v>
      </c>
      <c r="G231" s="193"/>
      <c r="H231" s="196">
        <v>0.68500000000000005</v>
      </c>
      <c r="I231" s="197"/>
      <c r="J231" s="193"/>
      <c r="K231" s="193"/>
      <c r="L231" s="198"/>
      <c r="M231" s="199"/>
      <c r="N231" s="200"/>
      <c r="O231" s="200"/>
      <c r="P231" s="200"/>
      <c r="Q231" s="200"/>
      <c r="R231" s="200"/>
      <c r="S231" s="200"/>
      <c r="T231" s="201"/>
      <c r="AT231" s="202" t="s">
        <v>181</v>
      </c>
      <c r="AU231" s="202" t="s">
        <v>84</v>
      </c>
      <c r="AV231" s="13" t="s">
        <v>84</v>
      </c>
      <c r="AW231" s="13" t="s">
        <v>35</v>
      </c>
      <c r="AX231" s="13" t="s">
        <v>74</v>
      </c>
      <c r="AY231" s="202" t="s">
        <v>170</v>
      </c>
    </row>
    <row r="232" spans="1:65" s="14" customFormat="1" x14ac:dyDescent="0.2">
      <c r="B232" s="203"/>
      <c r="C232" s="204"/>
      <c r="D232" s="187" t="s">
        <v>181</v>
      </c>
      <c r="E232" s="205" t="s">
        <v>19</v>
      </c>
      <c r="F232" s="206" t="s">
        <v>185</v>
      </c>
      <c r="G232" s="204"/>
      <c r="H232" s="207">
        <v>1.012</v>
      </c>
      <c r="I232" s="208"/>
      <c r="J232" s="204"/>
      <c r="K232" s="204"/>
      <c r="L232" s="209"/>
      <c r="M232" s="210"/>
      <c r="N232" s="211"/>
      <c r="O232" s="211"/>
      <c r="P232" s="211"/>
      <c r="Q232" s="211"/>
      <c r="R232" s="211"/>
      <c r="S232" s="211"/>
      <c r="T232" s="212"/>
      <c r="AT232" s="213" t="s">
        <v>181</v>
      </c>
      <c r="AU232" s="213" t="s">
        <v>84</v>
      </c>
      <c r="AV232" s="14" t="s">
        <v>177</v>
      </c>
      <c r="AW232" s="14" t="s">
        <v>35</v>
      </c>
      <c r="AX232" s="14" t="s">
        <v>82</v>
      </c>
      <c r="AY232" s="213" t="s">
        <v>170</v>
      </c>
    </row>
    <row r="233" spans="1:65" s="2" customFormat="1" ht="16.5" customHeight="1" x14ac:dyDescent="0.2">
      <c r="A233" s="35"/>
      <c r="B233" s="36"/>
      <c r="C233" s="214" t="s">
        <v>408</v>
      </c>
      <c r="D233" s="214" t="s">
        <v>239</v>
      </c>
      <c r="E233" s="215" t="s">
        <v>5165</v>
      </c>
      <c r="F233" s="216" t="s">
        <v>5166</v>
      </c>
      <c r="G233" s="217" t="s">
        <v>242</v>
      </c>
      <c r="H233" s="218">
        <v>13.446999999999999</v>
      </c>
      <c r="I233" s="219"/>
      <c r="J233" s="220">
        <f>ROUND(I233*H233,2)</f>
        <v>0</v>
      </c>
      <c r="K233" s="216" t="s">
        <v>19</v>
      </c>
      <c r="L233" s="221"/>
      <c r="M233" s="222" t="s">
        <v>19</v>
      </c>
      <c r="N233" s="223" t="s">
        <v>45</v>
      </c>
      <c r="O233" s="65"/>
      <c r="P233" s="183">
        <f>O233*H233</f>
        <v>0</v>
      </c>
      <c r="Q233" s="183">
        <v>0</v>
      </c>
      <c r="R233" s="183">
        <f>Q233*H233</f>
        <v>0</v>
      </c>
      <c r="S233" s="183">
        <v>0</v>
      </c>
      <c r="T233" s="184">
        <f>S233*H233</f>
        <v>0</v>
      </c>
      <c r="U233" s="35"/>
      <c r="V233" s="35"/>
      <c r="W233" s="35"/>
      <c r="X233" s="35"/>
      <c r="Y233" s="35"/>
      <c r="Z233" s="35"/>
      <c r="AA233" s="35"/>
      <c r="AB233" s="35"/>
      <c r="AC233" s="35"/>
      <c r="AD233" s="35"/>
      <c r="AE233" s="35"/>
      <c r="AR233" s="185" t="s">
        <v>227</v>
      </c>
      <c r="AT233" s="185" t="s">
        <v>239</v>
      </c>
      <c r="AU233" s="185" t="s">
        <v>84</v>
      </c>
      <c r="AY233" s="18" t="s">
        <v>170</v>
      </c>
      <c r="BE233" s="186">
        <f>IF(N233="základní",J233,0)</f>
        <v>0</v>
      </c>
      <c r="BF233" s="186">
        <f>IF(N233="snížená",J233,0)</f>
        <v>0</v>
      </c>
      <c r="BG233" s="186">
        <f>IF(N233="zákl. přenesená",J233,0)</f>
        <v>0</v>
      </c>
      <c r="BH233" s="186">
        <f>IF(N233="sníž. přenesená",J233,0)</f>
        <v>0</v>
      </c>
      <c r="BI233" s="186">
        <f>IF(N233="nulová",J233,0)</f>
        <v>0</v>
      </c>
      <c r="BJ233" s="18" t="s">
        <v>82</v>
      </c>
      <c r="BK233" s="186">
        <f>ROUND(I233*H233,2)</f>
        <v>0</v>
      </c>
      <c r="BL233" s="18" t="s">
        <v>177</v>
      </c>
      <c r="BM233" s="185" t="s">
        <v>5167</v>
      </c>
    </row>
    <row r="234" spans="1:65" s="13" customFormat="1" x14ac:dyDescent="0.2">
      <c r="B234" s="192"/>
      <c r="C234" s="193"/>
      <c r="D234" s="187" t="s">
        <v>181</v>
      </c>
      <c r="E234" s="194" t="s">
        <v>19</v>
      </c>
      <c r="F234" s="195" t="s">
        <v>5147</v>
      </c>
      <c r="G234" s="193"/>
      <c r="H234" s="196">
        <v>2.601</v>
      </c>
      <c r="I234" s="197"/>
      <c r="J234" s="193"/>
      <c r="K234" s="193"/>
      <c r="L234" s="198"/>
      <c r="M234" s="199"/>
      <c r="N234" s="200"/>
      <c r="O234" s="200"/>
      <c r="P234" s="200"/>
      <c r="Q234" s="200"/>
      <c r="R234" s="200"/>
      <c r="S234" s="200"/>
      <c r="T234" s="201"/>
      <c r="AT234" s="202" t="s">
        <v>181</v>
      </c>
      <c r="AU234" s="202" t="s">
        <v>84</v>
      </c>
      <c r="AV234" s="13" t="s">
        <v>84</v>
      </c>
      <c r="AW234" s="13" t="s">
        <v>35</v>
      </c>
      <c r="AX234" s="13" t="s">
        <v>74</v>
      </c>
      <c r="AY234" s="202" t="s">
        <v>170</v>
      </c>
    </row>
    <row r="235" spans="1:65" s="13" customFormat="1" x14ac:dyDescent="0.2">
      <c r="B235" s="192"/>
      <c r="C235" s="193"/>
      <c r="D235" s="187" t="s">
        <v>181</v>
      </c>
      <c r="E235" s="194" t="s">
        <v>19</v>
      </c>
      <c r="F235" s="195" t="s">
        <v>5148</v>
      </c>
      <c r="G235" s="193"/>
      <c r="H235" s="196">
        <v>0.14699999999999999</v>
      </c>
      <c r="I235" s="197"/>
      <c r="J235" s="193"/>
      <c r="K235" s="193"/>
      <c r="L235" s="198"/>
      <c r="M235" s="199"/>
      <c r="N235" s="200"/>
      <c r="O235" s="200"/>
      <c r="P235" s="200"/>
      <c r="Q235" s="200"/>
      <c r="R235" s="200"/>
      <c r="S235" s="200"/>
      <c r="T235" s="201"/>
      <c r="AT235" s="202" t="s">
        <v>181</v>
      </c>
      <c r="AU235" s="202" t="s">
        <v>84</v>
      </c>
      <c r="AV235" s="13" t="s">
        <v>84</v>
      </c>
      <c r="AW235" s="13" t="s">
        <v>35</v>
      </c>
      <c r="AX235" s="13" t="s">
        <v>74</v>
      </c>
      <c r="AY235" s="202" t="s">
        <v>170</v>
      </c>
    </row>
    <row r="236" spans="1:65" s="13" customFormat="1" x14ac:dyDescent="0.2">
      <c r="B236" s="192"/>
      <c r="C236" s="193"/>
      <c r="D236" s="187" t="s">
        <v>181</v>
      </c>
      <c r="E236" s="194" t="s">
        <v>19</v>
      </c>
      <c r="F236" s="195" t="s">
        <v>5149</v>
      </c>
      <c r="G236" s="193"/>
      <c r="H236" s="196">
        <v>0.28999999999999998</v>
      </c>
      <c r="I236" s="197"/>
      <c r="J236" s="193"/>
      <c r="K236" s="193"/>
      <c r="L236" s="198"/>
      <c r="M236" s="199"/>
      <c r="N236" s="200"/>
      <c r="O236" s="200"/>
      <c r="P236" s="200"/>
      <c r="Q236" s="200"/>
      <c r="R236" s="200"/>
      <c r="S236" s="200"/>
      <c r="T236" s="201"/>
      <c r="AT236" s="202" t="s">
        <v>181</v>
      </c>
      <c r="AU236" s="202" t="s">
        <v>84</v>
      </c>
      <c r="AV236" s="13" t="s">
        <v>84</v>
      </c>
      <c r="AW236" s="13" t="s">
        <v>35</v>
      </c>
      <c r="AX236" s="13" t="s">
        <v>74</v>
      </c>
      <c r="AY236" s="202" t="s">
        <v>170</v>
      </c>
    </row>
    <row r="237" spans="1:65" s="13" customFormat="1" x14ac:dyDescent="0.2">
      <c r="B237" s="192"/>
      <c r="C237" s="193"/>
      <c r="D237" s="187" t="s">
        <v>181</v>
      </c>
      <c r="E237" s="194" t="s">
        <v>19</v>
      </c>
      <c r="F237" s="195" t="s">
        <v>5152</v>
      </c>
      <c r="G237" s="193"/>
      <c r="H237" s="196">
        <v>3.4380000000000002</v>
      </c>
      <c r="I237" s="197"/>
      <c r="J237" s="193"/>
      <c r="K237" s="193"/>
      <c r="L237" s="198"/>
      <c r="M237" s="199"/>
      <c r="N237" s="200"/>
      <c r="O237" s="200"/>
      <c r="P237" s="200"/>
      <c r="Q237" s="200"/>
      <c r="R237" s="200"/>
      <c r="S237" s="200"/>
      <c r="T237" s="201"/>
      <c r="AT237" s="202" t="s">
        <v>181</v>
      </c>
      <c r="AU237" s="202" t="s">
        <v>84</v>
      </c>
      <c r="AV237" s="13" t="s">
        <v>84</v>
      </c>
      <c r="AW237" s="13" t="s">
        <v>35</v>
      </c>
      <c r="AX237" s="13" t="s">
        <v>74</v>
      </c>
      <c r="AY237" s="202" t="s">
        <v>170</v>
      </c>
    </row>
    <row r="238" spans="1:65" s="13" customFormat="1" x14ac:dyDescent="0.2">
      <c r="B238" s="192"/>
      <c r="C238" s="193"/>
      <c r="D238" s="187" t="s">
        <v>181</v>
      </c>
      <c r="E238" s="194" t="s">
        <v>19</v>
      </c>
      <c r="F238" s="195" t="s">
        <v>5153</v>
      </c>
      <c r="G238" s="193"/>
      <c r="H238" s="196">
        <v>6.0570000000000004</v>
      </c>
      <c r="I238" s="197"/>
      <c r="J238" s="193"/>
      <c r="K238" s="193"/>
      <c r="L238" s="198"/>
      <c r="M238" s="199"/>
      <c r="N238" s="200"/>
      <c r="O238" s="200"/>
      <c r="P238" s="200"/>
      <c r="Q238" s="200"/>
      <c r="R238" s="200"/>
      <c r="S238" s="200"/>
      <c r="T238" s="201"/>
      <c r="AT238" s="202" t="s">
        <v>181</v>
      </c>
      <c r="AU238" s="202" t="s">
        <v>84</v>
      </c>
      <c r="AV238" s="13" t="s">
        <v>84</v>
      </c>
      <c r="AW238" s="13" t="s">
        <v>35</v>
      </c>
      <c r="AX238" s="13" t="s">
        <v>74</v>
      </c>
      <c r="AY238" s="202" t="s">
        <v>170</v>
      </c>
    </row>
    <row r="239" spans="1:65" s="13" customFormat="1" x14ac:dyDescent="0.2">
      <c r="B239" s="192"/>
      <c r="C239" s="193"/>
      <c r="D239" s="187" t="s">
        <v>181</v>
      </c>
      <c r="E239" s="194" t="s">
        <v>19</v>
      </c>
      <c r="F239" s="195" t="s">
        <v>5154</v>
      </c>
      <c r="G239" s="193"/>
      <c r="H239" s="196">
        <v>0.122</v>
      </c>
      <c r="I239" s="197"/>
      <c r="J239" s="193"/>
      <c r="K239" s="193"/>
      <c r="L239" s="198"/>
      <c r="M239" s="199"/>
      <c r="N239" s="200"/>
      <c r="O239" s="200"/>
      <c r="P239" s="200"/>
      <c r="Q239" s="200"/>
      <c r="R239" s="200"/>
      <c r="S239" s="200"/>
      <c r="T239" s="201"/>
      <c r="AT239" s="202" t="s">
        <v>181</v>
      </c>
      <c r="AU239" s="202" t="s">
        <v>84</v>
      </c>
      <c r="AV239" s="13" t="s">
        <v>84</v>
      </c>
      <c r="AW239" s="13" t="s">
        <v>35</v>
      </c>
      <c r="AX239" s="13" t="s">
        <v>74</v>
      </c>
      <c r="AY239" s="202" t="s">
        <v>170</v>
      </c>
    </row>
    <row r="240" spans="1:65" s="13" customFormat="1" x14ac:dyDescent="0.2">
      <c r="B240" s="192"/>
      <c r="C240" s="193"/>
      <c r="D240" s="187" t="s">
        <v>181</v>
      </c>
      <c r="E240" s="194" t="s">
        <v>19</v>
      </c>
      <c r="F240" s="195" t="s">
        <v>5156</v>
      </c>
      <c r="G240" s="193"/>
      <c r="H240" s="196">
        <v>0.254</v>
      </c>
      <c r="I240" s="197"/>
      <c r="J240" s="193"/>
      <c r="K240" s="193"/>
      <c r="L240" s="198"/>
      <c r="M240" s="199"/>
      <c r="N240" s="200"/>
      <c r="O240" s="200"/>
      <c r="P240" s="200"/>
      <c r="Q240" s="200"/>
      <c r="R240" s="200"/>
      <c r="S240" s="200"/>
      <c r="T240" s="201"/>
      <c r="AT240" s="202" t="s">
        <v>181</v>
      </c>
      <c r="AU240" s="202" t="s">
        <v>84</v>
      </c>
      <c r="AV240" s="13" t="s">
        <v>84</v>
      </c>
      <c r="AW240" s="13" t="s">
        <v>35</v>
      </c>
      <c r="AX240" s="13" t="s">
        <v>74</v>
      </c>
      <c r="AY240" s="202" t="s">
        <v>170</v>
      </c>
    </row>
    <row r="241" spans="1:65" s="13" customFormat="1" x14ac:dyDescent="0.2">
      <c r="B241" s="192"/>
      <c r="C241" s="193"/>
      <c r="D241" s="187" t="s">
        <v>181</v>
      </c>
      <c r="E241" s="194" t="s">
        <v>19</v>
      </c>
      <c r="F241" s="195" t="s">
        <v>5158</v>
      </c>
      <c r="G241" s="193"/>
      <c r="H241" s="196">
        <v>0.53800000000000003</v>
      </c>
      <c r="I241" s="197"/>
      <c r="J241" s="193"/>
      <c r="K241" s="193"/>
      <c r="L241" s="198"/>
      <c r="M241" s="199"/>
      <c r="N241" s="200"/>
      <c r="O241" s="200"/>
      <c r="P241" s="200"/>
      <c r="Q241" s="200"/>
      <c r="R241" s="200"/>
      <c r="S241" s="200"/>
      <c r="T241" s="201"/>
      <c r="AT241" s="202" t="s">
        <v>181</v>
      </c>
      <c r="AU241" s="202" t="s">
        <v>84</v>
      </c>
      <c r="AV241" s="13" t="s">
        <v>84</v>
      </c>
      <c r="AW241" s="13" t="s">
        <v>35</v>
      </c>
      <c r="AX241" s="13" t="s">
        <v>74</v>
      </c>
      <c r="AY241" s="202" t="s">
        <v>170</v>
      </c>
    </row>
    <row r="242" spans="1:65" s="14" customFormat="1" x14ac:dyDescent="0.2">
      <c r="B242" s="203"/>
      <c r="C242" s="204"/>
      <c r="D242" s="187" t="s">
        <v>181</v>
      </c>
      <c r="E242" s="205" t="s">
        <v>19</v>
      </c>
      <c r="F242" s="206" t="s">
        <v>185</v>
      </c>
      <c r="G242" s="204"/>
      <c r="H242" s="207">
        <v>13.447000000000001</v>
      </c>
      <c r="I242" s="208"/>
      <c r="J242" s="204"/>
      <c r="K242" s="204"/>
      <c r="L242" s="209"/>
      <c r="M242" s="210"/>
      <c r="N242" s="211"/>
      <c r="O242" s="211"/>
      <c r="P242" s="211"/>
      <c r="Q242" s="211"/>
      <c r="R242" s="211"/>
      <c r="S242" s="211"/>
      <c r="T242" s="212"/>
      <c r="AT242" s="213" t="s">
        <v>181</v>
      </c>
      <c r="AU242" s="213" t="s">
        <v>84</v>
      </c>
      <c r="AV242" s="14" t="s">
        <v>177</v>
      </c>
      <c r="AW242" s="14" t="s">
        <v>35</v>
      </c>
      <c r="AX242" s="14" t="s">
        <v>82</v>
      </c>
      <c r="AY242" s="213" t="s">
        <v>170</v>
      </c>
    </row>
    <row r="243" spans="1:65" s="2" customFormat="1" ht="16.5" customHeight="1" x14ac:dyDescent="0.2">
      <c r="A243" s="35"/>
      <c r="B243" s="36"/>
      <c r="C243" s="214" t="s">
        <v>416</v>
      </c>
      <c r="D243" s="214" t="s">
        <v>239</v>
      </c>
      <c r="E243" s="215" t="s">
        <v>3536</v>
      </c>
      <c r="F243" s="216" t="s">
        <v>3537</v>
      </c>
      <c r="G243" s="217" t="s">
        <v>242</v>
      </c>
      <c r="H243" s="218">
        <v>0.91400000000000003</v>
      </c>
      <c r="I243" s="219"/>
      <c r="J243" s="220">
        <f>ROUND(I243*H243,2)</f>
        <v>0</v>
      </c>
      <c r="K243" s="216" t="s">
        <v>176</v>
      </c>
      <c r="L243" s="221"/>
      <c r="M243" s="222" t="s">
        <v>19</v>
      </c>
      <c r="N243" s="223" t="s">
        <v>45</v>
      </c>
      <c r="O243" s="65"/>
      <c r="P243" s="183">
        <f>O243*H243</f>
        <v>0</v>
      </c>
      <c r="Q243" s="183">
        <v>1</v>
      </c>
      <c r="R243" s="183">
        <f>Q243*H243</f>
        <v>0.91400000000000003</v>
      </c>
      <c r="S243" s="183">
        <v>0</v>
      </c>
      <c r="T243" s="184">
        <f>S243*H243</f>
        <v>0</v>
      </c>
      <c r="U243" s="35"/>
      <c r="V243" s="35"/>
      <c r="W243" s="35"/>
      <c r="X243" s="35"/>
      <c r="Y243" s="35"/>
      <c r="Z243" s="35"/>
      <c r="AA243" s="35"/>
      <c r="AB243" s="35"/>
      <c r="AC243" s="35"/>
      <c r="AD243" s="35"/>
      <c r="AE243" s="35"/>
      <c r="AR243" s="185" t="s">
        <v>227</v>
      </c>
      <c r="AT243" s="185" t="s">
        <v>239</v>
      </c>
      <c r="AU243" s="185" t="s">
        <v>84</v>
      </c>
      <c r="AY243" s="18" t="s">
        <v>170</v>
      </c>
      <c r="BE243" s="186">
        <f>IF(N243="základní",J243,0)</f>
        <v>0</v>
      </c>
      <c r="BF243" s="186">
        <f>IF(N243="snížená",J243,0)</f>
        <v>0</v>
      </c>
      <c r="BG243" s="186">
        <f>IF(N243="zákl. přenesená",J243,0)</f>
        <v>0</v>
      </c>
      <c r="BH243" s="186">
        <f>IF(N243="sníž. přenesená",J243,0)</f>
        <v>0</v>
      </c>
      <c r="BI243" s="186">
        <f>IF(N243="nulová",J243,0)</f>
        <v>0</v>
      </c>
      <c r="BJ243" s="18" t="s">
        <v>82</v>
      </c>
      <c r="BK243" s="186">
        <f>ROUND(I243*H243,2)</f>
        <v>0</v>
      </c>
      <c r="BL243" s="18" t="s">
        <v>177</v>
      </c>
      <c r="BM243" s="185" t="s">
        <v>5168</v>
      </c>
    </row>
    <row r="244" spans="1:65" s="13" customFormat="1" x14ac:dyDescent="0.2">
      <c r="B244" s="192"/>
      <c r="C244" s="193"/>
      <c r="D244" s="187" t="s">
        <v>181</v>
      </c>
      <c r="E244" s="194" t="s">
        <v>19</v>
      </c>
      <c r="F244" s="195" t="s">
        <v>5157</v>
      </c>
      <c r="G244" s="193"/>
      <c r="H244" s="196">
        <v>0.91400000000000003</v>
      </c>
      <c r="I244" s="197"/>
      <c r="J244" s="193"/>
      <c r="K244" s="193"/>
      <c r="L244" s="198"/>
      <c r="M244" s="199"/>
      <c r="N244" s="200"/>
      <c r="O244" s="200"/>
      <c r="P244" s="200"/>
      <c r="Q244" s="200"/>
      <c r="R244" s="200"/>
      <c r="S244" s="200"/>
      <c r="T244" s="201"/>
      <c r="AT244" s="202" t="s">
        <v>181</v>
      </c>
      <c r="AU244" s="202" t="s">
        <v>84</v>
      </c>
      <c r="AV244" s="13" t="s">
        <v>84</v>
      </c>
      <c r="AW244" s="13" t="s">
        <v>35</v>
      </c>
      <c r="AX244" s="13" t="s">
        <v>82</v>
      </c>
      <c r="AY244" s="202" t="s">
        <v>170</v>
      </c>
    </row>
    <row r="245" spans="1:65" s="12" customFormat="1" ht="22.9" customHeight="1" x14ac:dyDescent="0.2">
      <c r="B245" s="158"/>
      <c r="C245" s="159"/>
      <c r="D245" s="160" t="s">
        <v>73</v>
      </c>
      <c r="E245" s="172" t="s">
        <v>1079</v>
      </c>
      <c r="F245" s="172" t="s">
        <v>1080</v>
      </c>
      <c r="G245" s="159"/>
      <c r="H245" s="159"/>
      <c r="I245" s="162"/>
      <c r="J245" s="173">
        <f>BK245</f>
        <v>0</v>
      </c>
      <c r="K245" s="159"/>
      <c r="L245" s="164"/>
      <c r="M245" s="165"/>
      <c r="N245" s="166"/>
      <c r="O245" s="166"/>
      <c r="P245" s="167">
        <f>SUM(P246:P247)</f>
        <v>0</v>
      </c>
      <c r="Q245" s="166"/>
      <c r="R245" s="167">
        <f>SUM(R246:R247)</f>
        <v>0</v>
      </c>
      <c r="S245" s="166"/>
      <c r="T245" s="168">
        <f>SUM(T246:T247)</f>
        <v>0</v>
      </c>
      <c r="AR245" s="169" t="s">
        <v>82</v>
      </c>
      <c r="AT245" s="170" t="s">
        <v>73</v>
      </c>
      <c r="AU245" s="170" t="s">
        <v>82</v>
      </c>
      <c r="AY245" s="169" t="s">
        <v>170</v>
      </c>
      <c r="BK245" s="171">
        <f>SUM(BK246:BK247)</f>
        <v>0</v>
      </c>
    </row>
    <row r="246" spans="1:65" s="2" customFormat="1" ht="36" x14ac:dyDescent="0.2">
      <c r="A246" s="35"/>
      <c r="B246" s="36"/>
      <c r="C246" s="174" t="s">
        <v>422</v>
      </c>
      <c r="D246" s="174" t="s">
        <v>172</v>
      </c>
      <c r="E246" s="175" t="s">
        <v>5169</v>
      </c>
      <c r="F246" s="176" t="s">
        <v>5170</v>
      </c>
      <c r="G246" s="177" t="s">
        <v>242</v>
      </c>
      <c r="H246" s="178">
        <v>160.58000000000001</v>
      </c>
      <c r="I246" s="179"/>
      <c r="J246" s="180">
        <f>ROUND(I246*H246,2)</f>
        <v>0</v>
      </c>
      <c r="K246" s="176" t="s">
        <v>176</v>
      </c>
      <c r="L246" s="40"/>
      <c r="M246" s="181" t="s">
        <v>19</v>
      </c>
      <c r="N246" s="182" t="s">
        <v>45</v>
      </c>
      <c r="O246" s="65"/>
      <c r="P246" s="183">
        <f>O246*H246</f>
        <v>0</v>
      </c>
      <c r="Q246" s="183">
        <v>0</v>
      </c>
      <c r="R246" s="183">
        <f>Q246*H246</f>
        <v>0</v>
      </c>
      <c r="S246" s="183">
        <v>0</v>
      </c>
      <c r="T246" s="184">
        <f>S246*H246</f>
        <v>0</v>
      </c>
      <c r="U246" s="35"/>
      <c r="V246" s="35"/>
      <c r="W246" s="35"/>
      <c r="X246" s="35"/>
      <c r="Y246" s="35"/>
      <c r="Z246" s="35"/>
      <c r="AA246" s="35"/>
      <c r="AB246" s="35"/>
      <c r="AC246" s="35"/>
      <c r="AD246" s="35"/>
      <c r="AE246" s="35"/>
      <c r="AR246" s="185" t="s">
        <v>177</v>
      </c>
      <c r="AT246" s="185" t="s">
        <v>172</v>
      </c>
      <c r="AU246" s="185" t="s">
        <v>84</v>
      </c>
      <c r="AY246" s="18" t="s">
        <v>170</v>
      </c>
      <c r="BE246" s="186">
        <f>IF(N246="základní",J246,0)</f>
        <v>0</v>
      </c>
      <c r="BF246" s="186">
        <f>IF(N246="snížená",J246,0)</f>
        <v>0</v>
      </c>
      <c r="BG246" s="186">
        <f>IF(N246="zákl. přenesená",J246,0)</f>
        <v>0</v>
      </c>
      <c r="BH246" s="186">
        <f>IF(N246="sníž. přenesená",J246,0)</f>
        <v>0</v>
      </c>
      <c r="BI246" s="186">
        <f>IF(N246="nulová",J246,0)</f>
        <v>0</v>
      </c>
      <c r="BJ246" s="18" t="s">
        <v>82</v>
      </c>
      <c r="BK246" s="186">
        <f>ROUND(I246*H246,2)</f>
        <v>0</v>
      </c>
      <c r="BL246" s="18" t="s">
        <v>177</v>
      </c>
      <c r="BM246" s="185" t="s">
        <v>5171</v>
      </c>
    </row>
    <row r="247" spans="1:65" s="2" customFormat="1" ht="39" x14ac:dyDescent="0.2">
      <c r="A247" s="35"/>
      <c r="B247" s="36"/>
      <c r="C247" s="37"/>
      <c r="D247" s="187" t="s">
        <v>179</v>
      </c>
      <c r="E247" s="37"/>
      <c r="F247" s="188" t="s">
        <v>5172</v>
      </c>
      <c r="G247" s="37"/>
      <c r="H247" s="37"/>
      <c r="I247" s="189"/>
      <c r="J247" s="37"/>
      <c r="K247" s="37"/>
      <c r="L247" s="40"/>
      <c r="M247" s="190"/>
      <c r="N247" s="191"/>
      <c r="O247" s="65"/>
      <c r="P247" s="65"/>
      <c r="Q247" s="65"/>
      <c r="R247" s="65"/>
      <c r="S247" s="65"/>
      <c r="T247" s="66"/>
      <c r="U247" s="35"/>
      <c r="V247" s="35"/>
      <c r="W247" s="35"/>
      <c r="X247" s="35"/>
      <c r="Y247" s="35"/>
      <c r="Z247" s="35"/>
      <c r="AA247" s="35"/>
      <c r="AB247" s="35"/>
      <c r="AC247" s="35"/>
      <c r="AD247" s="35"/>
      <c r="AE247" s="35"/>
      <c r="AT247" s="18" t="s">
        <v>179</v>
      </c>
      <c r="AU247" s="18" t="s">
        <v>84</v>
      </c>
    </row>
    <row r="248" spans="1:65" s="12" customFormat="1" ht="25.9" customHeight="1" x14ac:dyDescent="0.2">
      <c r="B248" s="158"/>
      <c r="C248" s="159"/>
      <c r="D248" s="160" t="s">
        <v>73</v>
      </c>
      <c r="E248" s="161" t="s">
        <v>1086</v>
      </c>
      <c r="F248" s="161" t="s">
        <v>1087</v>
      </c>
      <c r="G248" s="159"/>
      <c r="H248" s="159"/>
      <c r="I248" s="162"/>
      <c r="J248" s="163">
        <f>BK248</f>
        <v>0</v>
      </c>
      <c r="K248" s="159"/>
      <c r="L248" s="164"/>
      <c r="M248" s="165"/>
      <c r="N248" s="166"/>
      <c r="O248" s="166"/>
      <c r="P248" s="167">
        <f>P249+P255+P260+P266</f>
        <v>0</v>
      </c>
      <c r="Q248" s="166"/>
      <c r="R248" s="167">
        <f>R249+R255+R260+R266</f>
        <v>0.12220550000000002</v>
      </c>
      <c r="S248" s="166"/>
      <c r="T248" s="168">
        <f>T249+T255+T260+T266</f>
        <v>0</v>
      </c>
      <c r="AR248" s="169" t="s">
        <v>84</v>
      </c>
      <c r="AT248" s="170" t="s">
        <v>73</v>
      </c>
      <c r="AU248" s="170" t="s">
        <v>74</v>
      </c>
      <c r="AY248" s="169" t="s">
        <v>170</v>
      </c>
      <c r="BK248" s="171">
        <f>BK249+BK255+BK260+BK266</f>
        <v>0</v>
      </c>
    </row>
    <row r="249" spans="1:65" s="12" customFormat="1" ht="22.9" customHeight="1" x14ac:dyDescent="0.2">
      <c r="B249" s="158"/>
      <c r="C249" s="159"/>
      <c r="D249" s="160" t="s">
        <v>73</v>
      </c>
      <c r="E249" s="172" t="s">
        <v>1826</v>
      </c>
      <c r="F249" s="172" t="s">
        <v>1827</v>
      </c>
      <c r="G249" s="159"/>
      <c r="H249" s="159"/>
      <c r="I249" s="162"/>
      <c r="J249" s="173">
        <f>BK249</f>
        <v>0</v>
      </c>
      <c r="K249" s="159"/>
      <c r="L249" s="164"/>
      <c r="M249" s="165"/>
      <c r="N249" s="166"/>
      <c r="O249" s="166"/>
      <c r="P249" s="167">
        <f>SUM(P250:P254)</f>
        <v>0</v>
      </c>
      <c r="Q249" s="166"/>
      <c r="R249" s="167">
        <f>SUM(R250:R254)</f>
        <v>6.6973500000000005E-2</v>
      </c>
      <c r="S249" s="166"/>
      <c r="T249" s="168">
        <f>SUM(T250:T254)</f>
        <v>0</v>
      </c>
      <c r="AR249" s="169" t="s">
        <v>84</v>
      </c>
      <c r="AT249" s="170" t="s">
        <v>73</v>
      </c>
      <c r="AU249" s="170" t="s">
        <v>82</v>
      </c>
      <c r="AY249" s="169" t="s">
        <v>170</v>
      </c>
      <c r="BK249" s="171">
        <f>SUM(BK250:BK254)</f>
        <v>0</v>
      </c>
    </row>
    <row r="250" spans="1:65" s="2" customFormat="1" ht="24" x14ac:dyDescent="0.2">
      <c r="A250" s="35"/>
      <c r="B250" s="36"/>
      <c r="C250" s="174" t="s">
        <v>426</v>
      </c>
      <c r="D250" s="174" t="s">
        <v>172</v>
      </c>
      <c r="E250" s="175" t="s">
        <v>5173</v>
      </c>
      <c r="F250" s="176" t="s">
        <v>5174</v>
      </c>
      <c r="G250" s="177" t="s">
        <v>248</v>
      </c>
      <c r="H250" s="178">
        <v>6.15</v>
      </c>
      <c r="I250" s="179"/>
      <c r="J250" s="180">
        <f>ROUND(I250*H250,2)</f>
        <v>0</v>
      </c>
      <c r="K250" s="176" t="s">
        <v>176</v>
      </c>
      <c r="L250" s="40"/>
      <c r="M250" s="181" t="s">
        <v>19</v>
      </c>
      <c r="N250" s="182" t="s">
        <v>45</v>
      </c>
      <c r="O250" s="65"/>
      <c r="P250" s="183">
        <f>O250*H250</f>
        <v>0</v>
      </c>
      <c r="Q250" s="183">
        <v>1.089E-2</v>
      </c>
      <c r="R250" s="183">
        <f>Q250*H250</f>
        <v>6.6973500000000005E-2</v>
      </c>
      <c r="S250" s="183">
        <v>0</v>
      </c>
      <c r="T250" s="184">
        <f>S250*H250</f>
        <v>0</v>
      </c>
      <c r="U250" s="35"/>
      <c r="V250" s="35"/>
      <c r="W250" s="35"/>
      <c r="X250" s="35"/>
      <c r="Y250" s="35"/>
      <c r="Z250" s="35"/>
      <c r="AA250" s="35"/>
      <c r="AB250" s="35"/>
      <c r="AC250" s="35"/>
      <c r="AD250" s="35"/>
      <c r="AE250" s="35"/>
      <c r="AR250" s="185" t="s">
        <v>276</v>
      </c>
      <c r="AT250" s="185" t="s">
        <v>172</v>
      </c>
      <c r="AU250" s="185" t="s">
        <v>84</v>
      </c>
      <c r="AY250" s="18" t="s">
        <v>170</v>
      </c>
      <c r="BE250" s="186">
        <f>IF(N250="základní",J250,0)</f>
        <v>0</v>
      </c>
      <c r="BF250" s="186">
        <f>IF(N250="snížená",J250,0)</f>
        <v>0</v>
      </c>
      <c r="BG250" s="186">
        <f>IF(N250="zákl. přenesená",J250,0)</f>
        <v>0</v>
      </c>
      <c r="BH250" s="186">
        <f>IF(N250="sníž. přenesená",J250,0)</f>
        <v>0</v>
      </c>
      <c r="BI250" s="186">
        <f>IF(N250="nulová",J250,0)</f>
        <v>0</v>
      </c>
      <c r="BJ250" s="18" t="s">
        <v>82</v>
      </c>
      <c r="BK250" s="186">
        <f>ROUND(I250*H250,2)</f>
        <v>0</v>
      </c>
      <c r="BL250" s="18" t="s">
        <v>276</v>
      </c>
      <c r="BM250" s="185" t="s">
        <v>5175</v>
      </c>
    </row>
    <row r="251" spans="1:65" s="2" customFormat="1" ht="117" x14ac:dyDescent="0.2">
      <c r="A251" s="35"/>
      <c r="B251" s="36"/>
      <c r="C251" s="37"/>
      <c r="D251" s="187" t="s">
        <v>179</v>
      </c>
      <c r="E251" s="37"/>
      <c r="F251" s="188" t="s">
        <v>5176</v>
      </c>
      <c r="G251" s="37"/>
      <c r="H251" s="37"/>
      <c r="I251" s="189"/>
      <c r="J251" s="37"/>
      <c r="K251" s="37"/>
      <c r="L251" s="40"/>
      <c r="M251" s="190"/>
      <c r="N251" s="191"/>
      <c r="O251" s="65"/>
      <c r="P251" s="65"/>
      <c r="Q251" s="65"/>
      <c r="R251" s="65"/>
      <c r="S251" s="65"/>
      <c r="T251" s="66"/>
      <c r="U251" s="35"/>
      <c r="V251" s="35"/>
      <c r="W251" s="35"/>
      <c r="X251" s="35"/>
      <c r="Y251" s="35"/>
      <c r="Z251" s="35"/>
      <c r="AA251" s="35"/>
      <c r="AB251" s="35"/>
      <c r="AC251" s="35"/>
      <c r="AD251" s="35"/>
      <c r="AE251" s="35"/>
      <c r="AT251" s="18" t="s">
        <v>179</v>
      </c>
      <c r="AU251" s="18" t="s">
        <v>84</v>
      </c>
    </row>
    <row r="252" spans="1:65" s="13" customFormat="1" x14ac:dyDescent="0.2">
      <c r="B252" s="192"/>
      <c r="C252" s="193"/>
      <c r="D252" s="187" t="s">
        <v>181</v>
      </c>
      <c r="E252" s="194" t="s">
        <v>19</v>
      </c>
      <c r="F252" s="195" t="s">
        <v>5177</v>
      </c>
      <c r="G252" s="193"/>
      <c r="H252" s="196">
        <v>6.15</v>
      </c>
      <c r="I252" s="197"/>
      <c r="J252" s="193"/>
      <c r="K252" s="193"/>
      <c r="L252" s="198"/>
      <c r="M252" s="199"/>
      <c r="N252" s="200"/>
      <c r="O252" s="200"/>
      <c r="P252" s="200"/>
      <c r="Q252" s="200"/>
      <c r="R252" s="200"/>
      <c r="S252" s="200"/>
      <c r="T252" s="201"/>
      <c r="AT252" s="202" t="s">
        <v>181</v>
      </c>
      <c r="AU252" s="202" t="s">
        <v>84</v>
      </c>
      <c r="AV252" s="13" t="s">
        <v>84</v>
      </c>
      <c r="AW252" s="13" t="s">
        <v>35</v>
      </c>
      <c r="AX252" s="13" t="s">
        <v>82</v>
      </c>
      <c r="AY252" s="202" t="s">
        <v>170</v>
      </c>
    </row>
    <row r="253" spans="1:65" s="2" customFormat="1" ht="24" x14ac:dyDescent="0.2">
      <c r="A253" s="35"/>
      <c r="B253" s="36"/>
      <c r="C253" s="174" t="s">
        <v>431</v>
      </c>
      <c r="D253" s="174" t="s">
        <v>172</v>
      </c>
      <c r="E253" s="175" t="s">
        <v>5178</v>
      </c>
      <c r="F253" s="176" t="s">
        <v>5179</v>
      </c>
      <c r="G253" s="177" t="s">
        <v>1153</v>
      </c>
      <c r="H253" s="224"/>
      <c r="I253" s="179"/>
      <c r="J253" s="180">
        <f>ROUND(I253*H253,2)</f>
        <v>0</v>
      </c>
      <c r="K253" s="176" t="s">
        <v>176</v>
      </c>
      <c r="L253" s="40"/>
      <c r="M253" s="181" t="s">
        <v>19</v>
      </c>
      <c r="N253" s="182" t="s">
        <v>45</v>
      </c>
      <c r="O253" s="65"/>
      <c r="P253" s="183">
        <f>O253*H253</f>
        <v>0</v>
      </c>
      <c r="Q253" s="183">
        <v>0</v>
      </c>
      <c r="R253" s="183">
        <f>Q253*H253</f>
        <v>0</v>
      </c>
      <c r="S253" s="183">
        <v>0</v>
      </c>
      <c r="T253" s="184">
        <f>S253*H253</f>
        <v>0</v>
      </c>
      <c r="U253" s="35"/>
      <c r="V253" s="35"/>
      <c r="W253" s="35"/>
      <c r="X253" s="35"/>
      <c r="Y253" s="35"/>
      <c r="Z253" s="35"/>
      <c r="AA253" s="35"/>
      <c r="AB253" s="35"/>
      <c r="AC253" s="35"/>
      <c r="AD253" s="35"/>
      <c r="AE253" s="35"/>
      <c r="AR253" s="185" t="s">
        <v>276</v>
      </c>
      <c r="AT253" s="185" t="s">
        <v>172</v>
      </c>
      <c r="AU253" s="185" t="s">
        <v>84</v>
      </c>
      <c r="AY253" s="18" t="s">
        <v>170</v>
      </c>
      <c r="BE253" s="186">
        <f>IF(N253="základní",J253,0)</f>
        <v>0</v>
      </c>
      <c r="BF253" s="186">
        <f>IF(N253="snížená",J253,0)</f>
        <v>0</v>
      </c>
      <c r="BG253" s="186">
        <f>IF(N253="zákl. přenesená",J253,0)</f>
        <v>0</v>
      </c>
      <c r="BH253" s="186">
        <f>IF(N253="sníž. přenesená",J253,0)</f>
        <v>0</v>
      </c>
      <c r="BI253" s="186">
        <f>IF(N253="nulová",J253,0)</f>
        <v>0</v>
      </c>
      <c r="BJ253" s="18" t="s">
        <v>82</v>
      </c>
      <c r="BK253" s="186">
        <f>ROUND(I253*H253,2)</f>
        <v>0</v>
      </c>
      <c r="BL253" s="18" t="s">
        <v>276</v>
      </c>
      <c r="BM253" s="185" t="s">
        <v>5180</v>
      </c>
    </row>
    <row r="254" spans="1:65" s="2" customFormat="1" ht="78" x14ac:dyDescent="0.2">
      <c r="A254" s="35"/>
      <c r="B254" s="36"/>
      <c r="C254" s="37"/>
      <c r="D254" s="187" t="s">
        <v>179</v>
      </c>
      <c r="E254" s="37"/>
      <c r="F254" s="188" t="s">
        <v>1192</v>
      </c>
      <c r="G254" s="37"/>
      <c r="H254" s="37"/>
      <c r="I254" s="189"/>
      <c r="J254" s="37"/>
      <c r="K254" s="37"/>
      <c r="L254" s="40"/>
      <c r="M254" s="190"/>
      <c r="N254" s="191"/>
      <c r="O254" s="65"/>
      <c r="P254" s="65"/>
      <c r="Q254" s="65"/>
      <c r="R254" s="65"/>
      <c r="S254" s="65"/>
      <c r="T254" s="66"/>
      <c r="U254" s="35"/>
      <c r="V254" s="35"/>
      <c r="W254" s="35"/>
      <c r="X254" s="35"/>
      <c r="Y254" s="35"/>
      <c r="Z254" s="35"/>
      <c r="AA254" s="35"/>
      <c r="AB254" s="35"/>
      <c r="AC254" s="35"/>
      <c r="AD254" s="35"/>
      <c r="AE254" s="35"/>
      <c r="AT254" s="18" t="s">
        <v>179</v>
      </c>
      <c r="AU254" s="18" t="s">
        <v>84</v>
      </c>
    </row>
    <row r="255" spans="1:65" s="12" customFormat="1" ht="22.9" customHeight="1" x14ac:dyDescent="0.2">
      <c r="B255" s="158"/>
      <c r="C255" s="159"/>
      <c r="D255" s="160" t="s">
        <v>73</v>
      </c>
      <c r="E255" s="172" t="s">
        <v>2119</v>
      </c>
      <c r="F255" s="172" t="s">
        <v>2120</v>
      </c>
      <c r="G255" s="159"/>
      <c r="H255" s="159"/>
      <c r="I255" s="162"/>
      <c r="J255" s="173">
        <f>BK255</f>
        <v>0</v>
      </c>
      <c r="K255" s="159"/>
      <c r="L255" s="164"/>
      <c r="M255" s="165"/>
      <c r="N255" s="166"/>
      <c r="O255" s="166"/>
      <c r="P255" s="167">
        <f>SUM(P256:P259)</f>
        <v>0</v>
      </c>
      <c r="Q255" s="166"/>
      <c r="R255" s="167">
        <f>SUM(R256:R259)</f>
        <v>5.523200000000001E-2</v>
      </c>
      <c r="S255" s="166"/>
      <c r="T255" s="168">
        <f>SUM(T256:T259)</f>
        <v>0</v>
      </c>
      <c r="AR255" s="169" t="s">
        <v>84</v>
      </c>
      <c r="AT255" s="170" t="s">
        <v>73</v>
      </c>
      <c r="AU255" s="170" t="s">
        <v>82</v>
      </c>
      <c r="AY255" s="169" t="s">
        <v>170</v>
      </c>
      <c r="BK255" s="171">
        <f>SUM(BK256:BK259)</f>
        <v>0</v>
      </c>
    </row>
    <row r="256" spans="1:65" s="2" customFormat="1" ht="33" customHeight="1" x14ac:dyDescent="0.2">
      <c r="A256" s="35"/>
      <c r="B256" s="36"/>
      <c r="C256" s="174" t="s">
        <v>436</v>
      </c>
      <c r="D256" s="174" t="s">
        <v>172</v>
      </c>
      <c r="E256" s="175" t="s">
        <v>5181</v>
      </c>
      <c r="F256" s="176" t="s">
        <v>5182</v>
      </c>
      <c r="G256" s="177" t="s">
        <v>248</v>
      </c>
      <c r="H256" s="178">
        <v>8.6300000000000008</v>
      </c>
      <c r="I256" s="179"/>
      <c r="J256" s="180">
        <f>ROUND(I256*H256,2)</f>
        <v>0</v>
      </c>
      <c r="K256" s="176" t="s">
        <v>176</v>
      </c>
      <c r="L256" s="40"/>
      <c r="M256" s="181" t="s">
        <v>19</v>
      </c>
      <c r="N256" s="182" t="s">
        <v>45</v>
      </c>
      <c r="O256" s="65"/>
      <c r="P256" s="183">
        <f>O256*H256</f>
        <v>0</v>
      </c>
      <c r="Q256" s="183">
        <v>6.4000000000000003E-3</v>
      </c>
      <c r="R256" s="183">
        <f>Q256*H256</f>
        <v>5.523200000000001E-2</v>
      </c>
      <c r="S256" s="183">
        <v>0</v>
      </c>
      <c r="T256" s="184">
        <f>S256*H256</f>
        <v>0</v>
      </c>
      <c r="U256" s="35"/>
      <c r="V256" s="35"/>
      <c r="W256" s="35"/>
      <c r="X256" s="35"/>
      <c r="Y256" s="35"/>
      <c r="Z256" s="35"/>
      <c r="AA256" s="35"/>
      <c r="AB256" s="35"/>
      <c r="AC256" s="35"/>
      <c r="AD256" s="35"/>
      <c r="AE256" s="35"/>
      <c r="AR256" s="185" t="s">
        <v>276</v>
      </c>
      <c r="AT256" s="185" t="s">
        <v>172</v>
      </c>
      <c r="AU256" s="185" t="s">
        <v>84</v>
      </c>
      <c r="AY256" s="18" t="s">
        <v>170</v>
      </c>
      <c r="BE256" s="186">
        <f>IF(N256="základní",J256,0)</f>
        <v>0</v>
      </c>
      <c r="BF256" s="186">
        <f>IF(N256="snížená",J256,0)</f>
        <v>0</v>
      </c>
      <c r="BG256" s="186">
        <f>IF(N256="zákl. přenesená",J256,0)</f>
        <v>0</v>
      </c>
      <c r="BH256" s="186">
        <f>IF(N256="sníž. přenesená",J256,0)</f>
        <v>0</v>
      </c>
      <c r="BI256" s="186">
        <f>IF(N256="nulová",J256,0)</f>
        <v>0</v>
      </c>
      <c r="BJ256" s="18" t="s">
        <v>82</v>
      </c>
      <c r="BK256" s="186">
        <f>ROUND(I256*H256,2)</f>
        <v>0</v>
      </c>
      <c r="BL256" s="18" t="s">
        <v>276</v>
      </c>
      <c r="BM256" s="185" t="s">
        <v>5183</v>
      </c>
    </row>
    <row r="257" spans="1:65" s="13" customFormat="1" x14ac:dyDescent="0.2">
      <c r="B257" s="192"/>
      <c r="C257" s="193"/>
      <c r="D257" s="187" t="s">
        <v>181</v>
      </c>
      <c r="E257" s="194" t="s">
        <v>19</v>
      </c>
      <c r="F257" s="195" t="s">
        <v>5184</v>
      </c>
      <c r="G257" s="193"/>
      <c r="H257" s="196">
        <v>8.6300000000000008</v>
      </c>
      <c r="I257" s="197"/>
      <c r="J257" s="193"/>
      <c r="K257" s="193"/>
      <c r="L257" s="198"/>
      <c r="M257" s="199"/>
      <c r="N257" s="200"/>
      <c r="O257" s="200"/>
      <c r="P257" s="200"/>
      <c r="Q257" s="200"/>
      <c r="R257" s="200"/>
      <c r="S257" s="200"/>
      <c r="T257" s="201"/>
      <c r="AT257" s="202" t="s">
        <v>181</v>
      </c>
      <c r="AU257" s="202" t="s">
        <v>84</v>
      </c>
      <c r="AV257" s="13" t="s">
        <v>84</v>
      </c>
      <c r="AW257" s="13" t="s">
        <v>35</v>
      </c>
      <c r="AX257" s="13" t="s">
        <v>82</v>
      </c>
      <c r="AY257" s="202" t="s">
        <v>170</v>
      </c>
    </row>
    <row r="258" spans="1:65" s="2" customFormat="1" ht="24" x14ac:dyDescent="0.2">
      <c r="A258" s="35"/>
      <c r="B258" s="36"/>
      <c r="C258" s="174" t="s">
        <v>444</v>
      </c>
      <c r="D258" s="174" t="s">
        <v>172</v>
      </c>
      <c r="E258" s="175" t="s">
        <v>5185</v>
      </c>
      <c r="F258" s="176" t="s">
        <v>5186</v>
      </c>
      <c r="G258" s="177" t="s">
        <v>1153</v>
      </c>
      <c r="H258" s="224"/>
      <c r="I258" s="179"/>
      <c r="J258" s="180">
        <f>ROUND(I258*H258,2)</f>
        <v>0</v>
      </c>
      <c r="K258" s="176" t="s">
        <v>176</v>
      </c>
      <c r="L258" s="40"/>
      <c r="M258" s="181" t="s">
        <v>19</v>
      </c>
      <c r="N258" s="182" t="s">
        <v>45</v>
      </c>
      <c r="O258" s="65"/>
      <c r="P258" s="183">
        <f>O258*H258</f>
        <v>0</v>
      </c>
      <c r="Q258" s="183">
        <v>0</v>
      </c>
      <c r="R258" s="183">
        <f>Q258*H258</f>
        <v>0</v>
      </c>
      <c r="S258" s="183">
        <v>0</v>
      </c>
      <c r="T258" s="184">
        <f>S258*H258</f>
        <v>0</v>
      </c>
      <c r="U258" s="35"/>
      <c r="V258" s="35"/>
      <c r="W258" s="35"/>
      <c r="X258" s="35"/>
      <c r="Y258" s="35"/>
      <c r="Z258" s="35"/>
      <c r="AA258" s="35"/>
      <c r="AB258" s="35"/>
      <c r="AC258" s="35"/>
      <c r="AD258" s="35"/>
      <c r="AE258" s="35"/>
      <c r="AR258" s="185" t="s">
        <v>276</v>
      </c>
      <c r="AT258" s="185" t="s">
        <v>172</v>
      </c>
      <c r="AU258" s="185" t="s">
        <v>84</v>
      </c>
      <c r="AY258" s="18" t="s">
        <v>170</v>
      </c>
      <c r="BE258" s="186">
        <f>IF(N258="základní",J258,0)</f>
        <v>0</v>
      </c>
      <c r="BF258" s="186">
        <f>IF(N258="snížená",J258,0)</f>
        <v>0</v>
      </c>
      <c r="BG258" s="186">
        <f>IF(N258="zákl. přenesená",J258,0)</f>
        <v>0</v>
      </c>
      <c r="BH258" s="186">
        <f>IF(N258="sníž. přenesená",J258,0)</f>
        <v>0</v>
      </c>
      <c r="BI258" s="186">
        <f>IF(N258="nulová",J258,0)</f>
        <v>0</v>
      </c>
      <c r="BJ258" s="18" t="s">
        <v>82</v>
      </c>
      <c r="BK258" s="186">
        <f>ROUND(I258*H258,2)</f>
        <v>0</v>
      </c>
      <c r="BL258" s="18" t="s">
        <v>276</v>
      </c>
      <c r="BM258" s="185" t="s">
        <v>5187</v>
      </c>
    </row>
    <row r="259" spans="1:65" s="2" customFormat="1" ht="78" x14ac:dyDescent="0.2">
      <c r="A259" s="35"/>
      <c r="B259" s="36"/>
      <c r="C259" s="37"/>
      <c r="D259" s="187" t="s">
        <v>179</v>
      </c>
      <c r="E259" s="37"/>
      <c r="F259" s="188" t="s">
        <v>2274</v>
      </c>
      <c r="G259" s="37"/>
      <c r="H259" s="37"/>
      <c r="I259" s="189"/>
      <c r="J259" s="37"/>
      <c r="K259" s="37"/>
      <c r="L259" s="40"/>
      <c r="M259" s="190"/>
      <c r="N259" s="191"/>
      <c r="O259" s="65"/>
      <c r="P259" s="65"/>
      <c r="Q259" s="65"/>
      <c r="R259" s="65"/>
      <c r="S259" s="65"/>
      <c r="T259" s="66"/>
      <c r="U259" s="35"/>
      <c r="V259" s="35"/>
      <c r="W259" s="35"/>
      <c r="X259" s="35"/>
      <c r="Y259" s="35"/>
      <c r="Z259" s="35"/>
      <c r="AA259" s="35"/>
      <c r="AB259" s="35"/>
      <c r="AC259" s="35"/>
      <c r="AD259" s="35"/>
      <c r="AE259" s="35"/>
      <c r="AT259" s="18" t="s">
        <v>179</v>
      </c>
      <c r="AU259" s="18" t="s">
        <v>84</v>
      </c>
    </row>
    <row r="260" spans="1:65" s="12" customFormat="1" ht="22.9" customHeight="1" x14ac:dyDescent="0.2">
      <c r="B260" s="158"/>
      <c r="C260" s="159"/>
      <c r="D260" s="160" t="s">
        <v>73</v>
      </c>
      <c r="E260" s="172" t="s">
        <v>2275</v>
      </c>
      <c r="F260" s="172" t="s">
        <v>2276</v>
      </c>
      <c r="G260" s="159"/>
      <c r="H260" s="159"/>
      <c r="I260" s="162"/>
      <c r="J260" s="173">
        <f>BK260</f>
        <v>0</v>
      </c>
      <c r="K260" s="159"/>
      <c r="L260" s="164"/>
      <c r="M260" s="165"/>
      <c r="N260" s="166"/>
      <c r="O260" s="166"/>
      <c r="P260" s="167">
        <f>SUM(P261:P265)</f>
        <v>0</v>
      </c>
      <c r="Q260" s="166"/>
      <c r="R260" s="167">
        <f>SUM(R261:R265)</f>
        <v>0</v>
      </c>
      <c r="S260" s="166"/>
      <c r="T260" s="168">
        <f>SUM(T261:T265)</f>
        <v>0</v>
      </c>
      <c r="AR260" s="169" t="s">
        <v>84</v>
      </c>
      <c r="AT260" s="170" t="s">
        <v>73</v>
      </c>
      <c r="AU260" s="170" t="s">
        <v>82</v>
      </c>
      <c r="AY260" s="169" t="s">
        <v>170</v>
      </c>
      <c r="BK260" s="171">
        <f>SUM(BK261:BK265)</f>
        <v>0</v>
      </c>
    </row>
    <row r="261" spans="1:65" s="2" customFormat="1" ht="21.75" customHeight="1" x14ac:dyDescent="0.2">
      <c r="A261" s="35"/>
      <c r="B261" s="36"/>
      <c r="C261" s="174" t="s">
        <v>450</v>
      </c>
      <c r="D261" s="174" t="s">
        <v>172</v>
      </c>
      <c r="E261" s="175" t="s">
        <v>2278</v>
      </c>
      <c r="F261" s="176" t="s">
        <v>2279</v>
      </c>
      <c r="G261" s="177" t="s">
        <v>248</v>
      </c>
      <c r="H261" s="178">
        <v>19.844999999999999</v>
      </c>
      <c r="I261" s="179"/>
      <c r="J261" s="180">
        <f>ROUND(I261*H261,2)</f>
        <v>0</v>
      </c>
      <c r="K261" s="176" t="s">
        <v>176</v>
      </c>
      <c r="L261" s="40"/>
      <c r="M261" s="181" t="s">
        <v>19</v>
      </c>
      <c r="N261" s="182" t="s">
        <v>45</v>
      </c>
      <c r="O261" s="65"/>
      <c r="P261" s="183">
        <f>O261*H261</f>
        <v>0</v>
      </c>
      <c r="Q261" s="183">
        <v>0</v>
      </c>
      <c r="R261" s="183">
        <f>Q261*H261</f>
        <v>0</v>
      </c>
      <c r="S261" s="183">
        <v>0</v>
      </c>
      <c r="T261" s="184">
        <f>S261*H261</f>
        <v>0</v>
      </c>
      <c r="U261" s="35"/>
      <c r="V261" s="35"/>
      <c r="W261" s="35"/>
      <c r="X261" s="35"/>
      <c r="Y261" s="35"/>
      <c r="Z261" s="35"/>
      <c r="AA261" s="35"/>
      <c r="AB261" s="35"/>
      <c r="AC261" s="35"/>
      <c r="AD261" s="35"/>
      <c r="AE261" s="35"/>
      <c r="AR261" s="185" t="s">
        <v>177</v>
      </c>
      <c r="AT261" s="185" t="s">
        <v>172</v>
      </c>
      <c r="AU261" s="185" t="s">
        <v>84</v>
      </c>
      <c r="AY261" s="18" t="s">
        <v>170</v>
      </c>
      <c r="BE261" s="186">
        <f>IF(N261="základní",J261,0)</f>
        <v>0</v>
      </c>
      <c r="BF261" s="186">
        <f>IF(N261="snížená",J261,0)</f>
        <v>0</v>
      </c>
      <c r="BG261" s="186">
        <f>IF(N261="zákl. přenesená",J261,0)</f>
        <v>0</v>
      </c>
      <c r="BH261" s="186">
        <f>IF(N261="sníž. přenesená",J261,0)</f>
        <v>0</v>
      </c>
      <c r="BI261" s="186">
        <f>IF(N261="nulová",J261,0)</f>
        <v>0</v>
      </c>
      <c r="BJ261" s="18" t="s">
        <v>82</v>
      </c>
      <c r="BK261" s="186">
        <f>ROUND(I261*H261,2)</f>
        <v>0</v>
      </c>
      <c r="BL261" s="18" t="s">
        <v>177</v>
      </c>
      <c r="BM261" s="185" t="s">
        <v>5188</v>
      </c>
    </row>
    <row r="262" spans="1:65" s="2" customFormat="1" ht="68.25" x14ac:dyDescent="0.2">
      <c r="A262" s="35"/>
      <c r="B262" s="36"/>
      <c r="C262" s="37"/>
      <c r="D262" s="187" t="s">
        <v>179</v>
      </c>
      <c r="E262" s="37"/>
      <c r="F262" s="188" t="s">
        <v>2281</v>
      </c>
      <c r="G262" s="37"/>
      <c r="H262" s="37"/>
      <c r="I262" s="189"/>
      <c r="J262" s="37"/>
      <c r="K262" s="37"/>
      <c r="L262" s="40"/>
      <c r="M262" s="190"/>
      <c r="N262" s="191"/>
      <c r="O262" s="65"/>
      <c r="P262" s="65"/>
      <c r="Q262" s="65"/>
      <c r="R262" s="65"/>
      <c r="S262" s="65"/>
      <c r="T262" s="66"/>
      <c r="U262" s="35"/>
      <c r="V262" s="35"/>
      <c r="W262" s="35"/>
      <c r="X262" s="35"/>
      <c r="Y262" s="35"/>
      <c r="Z262" s="35"/>
      <c r="AA262" s="35"/>
      <c r="AB262" s="35"/>
      <c r="AC262" s="35"/>
      <c r="AD262" s="35"/>
      <c r="AE262" s="35"/>
      <c r="AT262" s="18" t="s">
        <v>179</v>
      </c>
      <c r="AU262" s="18" t="s">
        <v>84</v>
      </c>
    </row>
    <row r="263" spans="1:65" s="13" customFormat="1" x14ac:dyDescent="0.2">
      <c r="B263" s="192"/>
      <c r="C263" s="193"/>
      <c r="D263" s="187" t="s">
        <v>181</v>
      </c>
      <c r="E263" s="194" t="s">
        <v>19</v>
      </c>
      <c r="F263" s="195" t="s">
        <v>5189</v>
      </c>
      <c r="G263" s="193"/>
      <c r="H263" s="196">
        <v>19.844999999999999</v>
      </c>
      <c r="I263" s="197"/>
      <c r="J263" s="193"/>
      <c r="K263" s="193"/>
      <c r="L263" s="198"/>
      <c r="M263" s="199"/>
      <c r="N263" s="200"/>
      <c r="O263" s="200"/>
      <c r="P263" s="200"/>
      <c r="Q263" s="200"/>
      <c r="R263" s="200"/>
      <c r="S263" s="200"/>
      <c r="T263" s="201"/>
      <c r="AT263" s="202" t="s">
        <v>181</v>
      </c>
      <c r="AU263" s="202" t="s">
        <v>84</v>
      </c>
      <c r="AV263" s="13" t="s">
        <v>84</v>
      </c>
      <c r="AW263" s="13" t="s">
        <v>35</v>
      </c>
      <c r="AX263" s="13" t="s">
        <v>82</v>
      </c>
      <c r="AY263" s="202" t="s">
        <v>170</v>
      </c>
    </row>
    <row r="264" spans="1:65" s="2" customFormat="1" ht="16.5" customHeight="1" x14ac:dyDescent="0.2">
      <c r="A264" s="35"/>
      <c r="B264" s="36"/>
      <c r="C264" s="214" t="s">
        <v>456</v>
      </c>
      <c r="D264" s="214" t="s">
        <v>239</v>
      </c>
      <c r="E264" s="215" t="s">
        <v>5190</v>
      </c>
      <c r="F264" s="216" t="s">
        <v>5191</v>
      </c>
      <c r="G264" s="217" t="s">
        <v>248</v>
      </c>
      <c r="H264" s="218">
        <v>20.837</v>
      </c>
      <c r="I264" s="219"/>
      <c r="J264" s="220">
        <f>ROUND(I264*H264,2)</f>
        <v>0</v>
      </c>
      <c r="K264" s="216" t="s">
        <v>19</v>
      </c>
      <c r="L264" s="221"/>
      <c r="M264" s="222" t="s">
        <v>19</v>
      </c>
      <c r="N264" s="223" t="s">
        <v>45</v>
      </c>
      <c r="O264" s="65"/>
      <c r="P264" s="183">
        <f>O264*H264</f>
        <v>0</v>
      </c>
      <c r="Q264" s="183">
        <v>0</v>
      </c>
      <c r="R264" s="183">
        <f>Q264*H264</f>
        <v>0</v>
      </c>
      <c r="S264" s="183">
        <v>0</v>
      </c>
      <c r="T264" s="184">
        <f>S264*H264</f>
        <v>0</v>
      </c>
      <c r="U264" s="35"/>
      <c r="V264" s="35"/>
      <c r="W264" s="35"/>
      <c r="X264" s="35"/>
      <c r="Y264" s="35"/>
      <c r="Z264" s="35"/>
      <c r="AA264" s="35"/>
      <c r="AB264" s="35"/>
      <c r="AC264" s="35"/>
      <c r="AD264" s="35"/>
      <c r="AE264" s="35"/>
      <c r="AR264" s="185" t="s">
        <v>227</v>
      </c>
      <c r="AT264" s="185" t="s">
        <v>239</v>
      </c>
      <c r="AU264" s="185" t="s">
        <v>84</v>
      </c>
      <c r="AY264" s="18" t="s">
        <v>170</v>
      </c>
      <c r="BE264" s="186">
        <f>IF(N264="základní",J264,0)</f>
        <v>0</v>
      </c>
      <c r="BF264" s="186">
        <f>IF(N264="snížená",J264,0)</f>
        <v>0</v>
      </c>
      <c r="BG264" s="186">
        <f>IF(N264="zákl. přenesená",J264,0)</f>
        <v>0</v>
      </c>
      <c r="BH264" s="186">
        <f>IF(N264="sníž. přenesená",J264,0)</f>
        <v>0</v>
      </c>
      <c r="BI264" s="186">
        <f>IF(N264="nulová",J264,0)</f>
        <v>0</v>
      </c>
      <c r="BJ264" s="18" t="s">
        <v>82</v>
      </c>
      <c r="BK264" s="186">
        <f>ROUND(I264*H264,2)</f>
        <v>0</v>
      </c>
      <c r="BL264" s="18" t="s">
        <v>177</v>
      </c>
      <c r="BM264" s="185" t="s">
        <v>5192</v>
      </c>
    </row>
    <row r="265" spans="1:65" s="13" customFormat="1" x14ac:dyDescent="0.2">
      <c r="B265" s="192"/>
      <c r="C265" s="193"/>
      <c r="D265" s="187" t="s">
        <v>181</v>
      </c>
      <c r="E265" s="193"/>
      <c r="F265" s="195" t="s">
        <v>5193</v>
      </c>
      <c r="G265" s="193"/>
      <c r="H265" s="196">
        <v>20.837</v>
      </c>
      <c r="I265" s="197"/>
      <c r="J265" s="193"/>
      <c r="K265" s="193"/>
      <c r="L265" s="198"/>
      <c r="M265" s="199"/>
      <c r="N265" s="200"/>
      <c r="O265" s="200"/>
      <c r="P265" s="200"/>
      <c r="Q265" s="200"/>
      <c r="R265" s="200"/>
      <c r="S265" s="200"/>
      <c r="T265" s="201"/>
      <c r="AT265" s="202" t="s">
        <v>181</v>
      </c>
      <c r="AU265" s="202" t="s">
        <v>84</v>
      </c>
      <c r="AV265" s="13" t="s">
        <v>84</v>
      </c>
      <c r="AW265" s="13" t="s">
        <v>4</v>
      </c>
      <c r="AX265" s="13" t="s">
        <v>82</v>
      </c>
      <c r="AY265" s="202" t="s">
        <v>170</v>
      </c>
    </row>
    <row r="266" spans="1:65" s="12" customFormat="1" ht="22.9" customHeight="1" x14ac:dyDescent="0.2">
      <c r="B266" s="158"/>
      <c r="C266" s="159"/>
      <c r="D266" s="160" t="s">
        <v>73</v>
      </c>
      <c r="E266" s="172" t="s">
        <v>73</v>
      </c>
      <c r="F266" s="172" t="s">
        <v>3019</v>
      </c>
      <c r="G266" s="159"/>
      <c r="H266" s="159"/>
      <c r="I266" s="162"/>
      <c r="J266" s="173">
        <f>BK266</f>
        <v>0</v>
      </c>
      <c r="K266" s="159"/>
      <c r="L266" s="164"/>
      <c r="M266" s="165"/>
      <c r="N266" s="166"/>
      <c r="O266" s="166"/>
      <c r="P266" s="167">
        <f>SUM(P267:P272)</f>
        <v>0</v>
      </c>
      <c r="Q266" s="166"/>
      <c r="R266" s="167">
        <f>SUM(R267:R272)</f>
        <v>0</v>
      </c>
      <c r="S266" s="166"/>
      <c r="T266" s="168">
        <f>SUM(T267:T272)</f>
        <v>0</v>
      </c>
      <c r="AR266" s="169" t="s">
        <v>84</v>
      </c>
      <c r="AT266" s="170" t="s">
        <v>73</v>
      </c>
      <c r="AU266" s="170" t="s">
        <v>82</v>
      </c>
      <c r="AY266" s="169" t="s">
        <v>170</v>
      </c>
      <c r="BK266" s="171">
        <f>SUM(BK267:BK272)</f>
        <v>0</v>
      </c>
    </row>
    <row r="267" spans="1:65" s="2" customFormat="1" ht="24.2" customHeight="1" x14ac:dyDescent="0.2">
      <c r="A267" s="35"/>
      <c r="B267" s="36"/>
      <c r="C267" s="174" t="s">
        <v>461</v>
      </c>
      <c r="D267" s="174" t="s">
        <v>172</v>
      </c>
      <c r="E267" s="175" t="s">
        <v>5194</v>
      </c>
      <c r="F267" s="176" t="s">
        <v>5195</v>
      </c>
      <c r="G267" s="177" t="s">
        <v>5196</v>
      </c>
      <c r="H267" s="178">
        <v>1</v>
      </c>
      <c r="I267" s="179"/>
      <c r="J267" s="180">
        <f>ROUND(I267*H267,2)</f>
        <v>0</v>
      </c>
      <c r="K267" s="176" t="s">
        <v>19</v>
      </c>
      <c r="L267" s="40"/>
      <c r="M267" s="181" t="s">
        <v>19</v>
      </c>
      <c r="N267" s="182" t="s">
        <v>45</v>
      </c>
      <c r="O267" s="65"/>
      <c r="P267" s="183">
        <f>O267*H267</f>
        <v>0</v>
      </c>
      <c r="Q267" s="183">
        <v>0</v>
      </c>
      <c r="R267" s="183">
        <f>Q267*H267</f>
        <v>0</v>
      </c>
      <c r="S267" s="183">
        <v>0</v>
      </c>
      <c r="T267" s="184">
        <f>S267*H267</f>
        <v>0</v>
      </c>
      <c r="U267" s="35"/>
      <c r="V267" s="35"/>
      <c r="W267" s="35"/>
      <c r="X267" s="35"/>
      <c r="Y267" s="35"/>
      <c r="Z267" s="35"/>
      <c r="AA267" s="35"/>
      <c r="AB267" s="35"/>
      <c r="AC267" s="35"/>
      <c r="AD267" s="35"/>
      <c r="AE267" s="35"/>
      <c r="AR267" s="185" t="s">
        <v>276</v>
      </c>
      <c r="AT267" s="185" t="s">
        <v>172</v>
      </c>
      <c r="AU267" s="185" t="s">
        <v>84</v>
      </c>
      <c r="AY267" s="18" t="s">
        <v>170</v>
      </c>
      <c r="BE267" s="186">
        <f>IF(N267="základní",J267,0)</f>
        <v>0</v>
      </c>
      <c r="BF267" s="186">
        <f>IF(N267="snížená",J267,0)</f>
        <v>0</v>
      </c>
      <c r="BG267" s="186">
        <f>IF(N267="zákl. přenesená",J267,0)</f>
        <v>0</v>
      </c>
      <c r="BH267" s="186">
        <f>IF(N267="sníž. přenesená",J267,0)</f>
        <v>0</v>
      </c>
      <c r="BI267" s="186">
        <f>IF(N267="nulová",J267,0)</f>
        <v>0</v>
      </c>
      <c r="BJ267" s="18" t="s">
        <v>82</v>
      </c>
      <c r="BK267" s="186">
        <f>ROUND(I267*H267,2)</f>
        <v>0</v>
      </c>
      <c r="BL267" s="18" t="s">
        <v>276</v>
      </c>
      <c r="BM267" s="185" t="s">
        <v>5197</v>
      </c>
    </row>
    <row r="268" spans="1:65" s="2" customFormat="1" ht="24.2" customHeight="1" x14ac:dyDescent="0.2">
      <c r="A268" s="35"/>
      <c r="B268" s="36"/>
      <c r="C268" s="174" t="s">
        <v>466</v>
      </c>
      <c r="D268" s="174" t="s">
        <v>172</v>
      </c>
      <c r="E268" s="175" t="s">
        <v>5198</v>
      </c>
      <c r="F268" s="176" t="s">
        <v>5199</v>
      </c>
      <c r="G268" s="177" t="s">
        <v>5196</v>
      </c>
      <c r="H268" s="178">
        <v>1</v>
      </c>
      <c r="I268" s="179"/>
      <c r="J268" s="180">
        <f>ROUND(I268*H268,2)</f>
        <v>0</v>
      </c>
      <c r="K268" s="176" t="s">
        <v>19</v>
      </c>
      <c r="L268" s="40"/>
      <c r="M268" s="181" t="s">
        <v>19</v>
      </c>
      <c r="N268" s="182" t="s">
        <v>45</v>
      </c>
      <c r="O268" s="65"/>
      <c r="P268" s="183">
        <f>O268*H268</f>
        <v>0</v>
      </c>
      <c r="Q268" s="183">
        <v>0</v>
      </c>
      <c r="R268" s="183">
        <f>Q268*H268</f>
        <v>0</v>
      </c>
      <c r="S268" s="183">
        <v>0</v>
      </c>
      <c r="T268" s="184">
        <f>S268*H268</f>
        <v>0</v>
      </c>
      <c r="U268" s="35"/>
      <c r="V268" s="35"/>
      <c r="W268" s="35"/>
      <c r="X268" s="35"/>
      <c r="Y268" s="35"/>
      <c r="Z268" s="35"/>
      <c r="AA268" s="35"/>
      <c r="AB268" s="35"/>
      <c r="AC268" s="35"/>
      <c r="AD268" s="35"/>
      <c r="AE268" s="35"/>
      <c r="AR268" s="185" t="s">
        <v>276</v>
      </c>
      <c r="AT268" s="185" t="s">
        <v>172</v>
      </c>
      <c r="AU268" s="185" t="s">
        <v>84</v>
      </c>
      <c r="AY268" s="18" t="s">
        <v>170</v>
      </c>
      <c r="BE268" s="186">
        <f>IF(N268="základní",J268,0)</f>
        <v>0</v>
      </c>
      <c r="BF268" s="186">
        <f>IF(N268="snížená",J268,0)</f>
        <v>0</v>
      </c>
      <c r="BG268" s="186">
        <f>IF(N268="zákl. přenesená",J268,0)</f>
        <v>0</v>
      </c>
      <c r="BH268" s="186">
        <f>IF(N268="sníž. přenesená",J268,0)</f>
        <v>0</v>
      </c>
      <c r="BI268" s="186">
        <f>IF(N268="nulová",J268,0)</f>
        <v>0</v>
      </c>
      <c r="BJ268" s="18" t="s">
        <v>82</v>
      </c>
      <c r="BK268" s="186">
        <f>ROUND(I268*H268,2)</f>
        <v>0</v>
      </c>
      <c r="BL268" s="18" t="s">
        <v>276</v>
      </c>
      <c r="BM268" s="185" t="s">
        <v>5200</v>
      </c>
    </row>
    <row r="269" spans="1:65" s="2" customFormat="1" ht="24.2" customHeight="1" x14ac:dyDescent="0.2">
      <c r="A269" s="35"/>
      <c r="B269" s="36"/>
      <c r="C269" s="174" t="s">
        <v>473</v>
      </c>
      <c r="D269" s="174" t="s">
        <v>172</v>
      </c>
      <c r="E269" s="175" t="s">
        <v>5201</v>
      </c>
      <c r="F269" s="176" t="s">
        <v>5202</v>
      </c>
      <c r="G269" s="177" t="s">
        <v>5196</v>
      </c>
      <c r="H269" s="178">
        <v>1</v>
      </c>
      <c r="I269" s="179"/>
      <c r="J269" s="180">
        <f>ROUND(I269*H269,2)</f>
        <v>0</v>
      </c>
      <c r="K269" s="176" t="s">
        <v>19</v>
      </c>
      <c r="L269" s="40"/>
      <c r="M269" s="181" t="s">
        <v>19</v>
      </c>
      <c r="N269" s="182" t="s">
        <v>45</v>
      </c>
      <c r="O269" s="65"/>
      <c r="P269" s="183">
        <f>O269*H269</f>
        <v>0</v>
      </c>
      <c r="Q269" s="183">
        <v>0</v>
      </c>
      <c r="R269" s="183">
        <f>Q269*H269</f>
        <v>0</v>
      </c>
      <c r="S269" s="183">
        <v>0</v>
      </c>
      <c r="T269" s="184">
        <f>S269*H269</f>
        <v>0</v>
      </c>
      <c r="U269" s="35"/>
      <c r="V269" s="35"/>
      <c r="W269" s="35"/>
      <c r="X269" s="35"/>
      <c r="Y269" s="35"/>
      <c r="Z269" s="35"/>
      <c r="AA269" s="35"/>
      <c r="AB269" s="35"/>
      <c r="AC269" s="35"/>
      <c r="AD269" s="35"/>
      <c r="AE269" s="35"/>
      <c r="AR269" s="185" t="s">
        <v>276</v>
      </c>
      <c r="AT269" s="185" t="s">
        <v>172</v>
      </c>
      <c r="AU269" s="185" t="s">
        <v>84</v>
      </c>
      <c r="AY269" s="18" t="s">
        <v>170</v>
      </c>
      <c r="BE269" s="186">
        <f>IF(N269="základní",J269,0)</f>
        <v>0</v>
      </c>
      <c r="BF269" s="186">
        <f>IF(N269="snížená",J269,0)</f>
        <v>0</v>
      </c>
      <c r="BG269" s="186">
        <f>IF(N269="zákl. přenesená",J269,0)</f>
        <v>0</v>
      </c>
      <c r="BH269" s="186">
        <f>IF(N269="sníž. přenesená",J269,0)</f>
        <v>0</v>
      </c>
      <c r="BI269" s="186">
        <f>IF(N269="nulová",J269,0)</f>
        <v>0</v>
      </c>
      <c r="BJ269" s="18" t="s">
        <v>82</v>
      </c>
      <c r="BK269" s="186">
        <f>ROUND(I269*H269,2)</f>
        <v>0</v>
      </c>
      <c r="BL269" s="18" t="s">
        <v>276</v>
      </c>
      <c r="BM269" s="185" t="s">
        <v>5203</v>
      </c>
    </row>
    <row r="270" spans="1:65" s="13" customFormat="1" x14ac:dyDescent="0.2">
      <c r="B270" s="192"/>
      <c r="C270" s="193"/>
      <c r="D270" s="187" t="s">
        <v>181</v>
      </c>
      <c r="E270" s="194" t="s">
        <v>19</v>
      </c>
      <c r="F270" s="195" t="s">
        <v>5204</v>
      </c>
      <c r="G270" s="193"/>
      <c r="H270" s="196">
        <v>1</v>
      </c>
      <c r="I270" s="197"/>
      <c r="J270" s="193"/>
      <c r="K270" s="193"/>
      <c r="L270" s="198"/>
      <c r="M270" s="199"/>
      <c r="N270" s="200"/>
      <c r="O270" s="200"/>
      <c r="P270" s="200"/>
      <c r="Q270" s="200"/>
      <c r="R270" s="200"/>
      <c r="S270" s="200"/>
      <c r="T270" s="201"/>
      <c r="AT270" s="202" t="s">
        <v>181</v>
      </c>
      <c r="AU270" s="202" t="s">
        <v>84</v>
      </c>
      <c r="AV270" s="13" t="s">
        <v>84</v>
      </c>
      <c r="AW270" s="13" t="s">
        <v>35</v>
      </c>
      <c r="AX270" s="13" t="s">
        <v>82</v>
      </c>
      <c r="AY270" s="202" t="s">
        <v>170</v>
      </c>
    </row>
    <row r="271" spans="1:65" s="2" customFormat="1" ht="24.2" customHeight="1" x14ac:dyDescent="0.2">
      <c r="A271" s="35"/>
      <c r="B271" s="36"/>
      <c r="C271" s="174" t="s">
        <v>480</v>
      </c>
      <c r="D271" s="174" t="s">
        <v>172</v>
      </c>
      <c r="E271" s="175" t="s">
        <v>5205</v>
      </c>
      <c r="F271" s="176" t="s">
        <v>5206</v>
      </c>
      <c r="G271" s="177" t="s">
        <v>5196</v>
      </c>
      <c r="H271" s="178">
        <v>1</v>
      </c>
      <c r="I271" s="179"/>
      <c r="J271" s="180">
        <f>ROUND(I271*H271,2)</f>
        <v>0</v>
      </c>
      <c r="K271" s="176" t="s">
        <v>19</v>
      </c>
      <c r="L271" s="40"/>
      <c r="M271" s="181" t="s">
        <v>19</v>
      </c>
      <c r="N271" s="182" t="s">
        <v>45</v>
      </c>
      <c r="O271" s="65"/>
      <c r="P271" s="183">
        <f>O271*H271</f>
        <v>0</v>
      </c>
      <c r="Q271" s="183">
        <v>0</v>
      </c>
      <c r="R271" s="183">
        <f>Q271*H271</f>
        <v>0</v>
      </c>
      <c r="S271" s="183">
        <v>0</v>
      </c>
      <c r="T271" s="184">
        <f>S271*H271</f>
        <v>0</v>
      </c>
      <c r="U271" s="35"/>
      <c r="V271" s="35"/>
      <c r="W271" s="35"/>
      <c r="X271" s="35"/>
      <c r="Y271" s="35"/>
      <c r="Z271" s="35"/>
      <c r="AA271" s="35"/>
      <c r="AB271" s="35"/>
      <c r="AC271" s="35"/>
      <c r="AD271" s="35"/>
      <c r="AE271" s="35"/>
      <c r="AR271" s="185" t="s">
        <v>276</v>
      </c>
      <c r="AT271" s="185" t="s">
        <v>172</v>
      </c>
      <c r="AU271" s="185" t="s">
        <v>84</v>
      </c>
      <c r="AY271" s="18" t="s">
        <v>170</v>
      </c>
      <c r="BE271" s="186">
        <f>IF(N271="základní",J271,0)</f>
        <v>0</v>
      </c>
      <c r="BF271" s="186">
        <f>IF(N271="snížená",J271,0)</f>
        <v>0</v>
      </c>
      <c r="BG271" s="186">
        <f>IF(N271="zákl. přenesená",J271,0)</f>
        <v>0</v>
      </c>
      <c r="BH271" s="186">
        <f>IF(N271="sníž. přenesená",J271,0)</f>
        <v>0</v>
      </c>
      <c r="BI271" s="186">
        <f>IF(N271="nulová",J271,0)</f>
        <v>0</v>
      </c>
      <c r="BJ271" s="18" t="s">
        <v>82</v>
      </c>
      <c r="BK271" s="186">
        <f>ROUND(I271*H271,2)</f>
        <v>0</v>
      </c>
      <c r="BL271" s="18" t="s">
        <v>276</v>
      </c>
      <c r="BM271" s="185" t="s">
        <v>5207</v>
      </c>
    </row>
    <row r="272" spans="1:65" s="13" customFormat="1" x14ac:dyDescent="0.2">
      <c r="B272" s="192"/>
      <c r="C272" s="193"/>
      <c r="D272" s="187" t="s">
        <v>181</v>
      </c>
      <c r="E272" s="194" t="s">
        <v>19</v>
      </c>
      <c r="F272" s="195" t="s">
        <v>5208</v>
      </c>
      <c r="G272" s="193"/>
      <c r="H272" s="196">
        <v>1</v>
      </c>
      <c r="I272" s="197"/>
      <c r="J272" s="193"/>
      <c r="K272" s="193"/>
      <c r="L272" s="198"/>
      <c r="M272" s="199"/>
      <c r="N272" s="200"/>
      <c r="O272" s="200"/>
      <c r="P272" s="200"/>
      <c r="Q272" s="200"/>
      <c r="R272" s="200"/>
      <c r="S272" s="200"/>
      <c r="T272" s="201"/>
      <c r="AT272" s="202" t="s">
        <v>181</v>
      </c>
      <c r="AU272" s="202" t="s">
        <v>84</v>
      </c>
      <c r="AV272" s="13" t="s">
        <v>84</v>
      </c>
      <c r="AW272" s="13" t="s">
        <v>35</v>
      </c>
      <c r="AX272" s="13" t="s">
        <v>82</v>
      </c>
      <c r="AY272" s="202" t="s">
        <v>170</v>
      </c>
    </row>
    <row r="273" spans="1:65" s="12" customFormat="1" ht="25.9" customHeight="1" x14ac:dyDescent="0.2">
      <c r="B273" s="158"/>
      <c r="C273" s="159"/>
      <c r="D273" s="160" t="s">
        <v>73</v>
      </c>
      <c r="E273" s="161" t="s">
        <v>3078</v>
      </c>
      <c r="F273" s="161" t="s">
        <v>3079</v>
      </c>
      <c r="G273" s="159"/>
      <c r="H273" s="159"/>
      <c r="I273" s="162"/>
      <c r="J273" s="163">
        <f>BK273</f>
        <v>0</v>
      </c>
      <c r="K273" s="159"/>
      <c r="L273" s="164"/>
      <c r="M273" s="165"/>
      <c r="N273" s="166"/>
      <c r="O273" s="166"/>
      <c r="P273" s="167">
        <f>P274+P278+P282+P286</f>
        <v>0</v>
      </c>
      <c r="Q273" s="166"/>
      <c r="R273" s="167">
        <f>R274+R278+R282+R286</f>
        <v>0</v>
      </c>
      <c r="S273" s="166"/>
      <c r="T273" s="168">
        <f>T274+T278+T282+T286</f>
        <v>0</v>
      </c>
      <c r="AR273" s="169" t="s">
        <v>209</v>
      </c>
      <c r="AT273" s="170" t="s">
        <v>73</v>
      </c>
      <c r="AU273" s="170" t="s">
        <v>74</v>
      </c>
      <c r="AY273" s="169" t="s">
        <v>170</v>
      </c>
      <c r="BK273" s="171">
        <f>BK274+BK278+BK282+BK286</f>
        <v>0</v>
      </c>
    </row>
    <row r="274" spans="1:65" s="12" customFormat="1" ht="22.9" customHeight="1" x14ac:dyDescent="0.2">
      <c r="B274" s="158"/>
      <c r="C274" s="159"/>
      <c r="D274" s="160" t="s">
        <v>73</v>
      </c>
      <c r="E274" s="172" t="s">
        <v>3080</v>
      </c>
      <c r="F274" s="172" t="s">
        <v>3081</v>
      </c>
      <c r="G274" s="159"/>
      <c r="H274" s="159"/>
      <c r="I274" s="162"/>
      <c r="J274" s="173">
        <f>BK274</f>
        <v>0</v>
      </c>
      <c r="K274" s="159"/>
      <c r="L274" s="164"/>
      <c r="M274" s="165"/>
      <c r="N274" s="166"/>
      <c r="O274" s="166"/>
      <c r="P274" s="167">
        <f>SUM(P275:P277)</f>
        <v>0</v>
      </c>
      <c r="Q274" s="166"/>
      <c r="R274" s="167">
        <f>SUM(R275:R277)</f>
        <v>0</v>
      </c>
      <c r="S274" s="166"/>
      <c r="T274" s="168">
        <f>SUM(T275:T277)</f>
        <v>0</v>
      </c>
      <c r="AR274" s="169" t="s">
        <v>209</v>
      </c>
      <c r="AT274" s="170" t="s">
        <v>73</v>
      </c>
      <c r="AU274" s="170" t="s">
        <v>82</v>
      </c>
      <c r="AY274" s="169" t="s">
        <v>170</v>
      </c>
      <c r="BK274" s="171">
        <f>SUM(BK275:BK277)</f>
        <v>0</v>
      </c>
    </row>
    <row r="275" spans="1:65" s="2" customFormat="1" ht="16.5" customHeight="1" x14ac:dyDescent="0.2">
      <c r="A275" s="35"/>
      <c r="B275" s="36"/>
      <c r="C275" s="174" t="s">
        <v>484</v>
      </c>
      <c r="D275" s="174" t="s">
        <v>172</v>
      </c>
      <c r="E275" s="175" t="s">
        <v>3083</v>
      </c>
      <c r="F275" s="176" t="s">
        <v>3081</v>
      </c>
      <c r="G275" s="177" t="s">
        <v>3084</v>
      </c>
      <c r="H275" s="178">
        <v>1</v>
      </c>
      <c r="I275" s="179"/>
      <c r="J275" s="180">
        <f>ROUND(I275*H275,2)</f>
        <v>0</v>
      </c>
      <c r="K275" s="176" t="s">
        <v>176</v>
      </c>
      <c r="L275" s="40"/>
      <c r="M275" s="181" t="s">
        <v>19</v>
      </c>
      <c r="N275" s="182" t="s">
        <v>45</v>
      </c>
      <c r="O275" s="65"/>
      <c r="P275" s="183">
        <f>O275*H275</f>
        <v>0</v>
      </c>
      <c r="Q275" s="183">
        <v>0</v>
      </c>
      <c r="R275" s="183">
        <f>Q275*H275</f>
        <v>0</v>
      </c>
      <c r="S275" s="183">
        <v>0</v>
      </c>
      <c r="T275" s="184">
        <f>S275*H275</f>
        <v>0</v>
      </c>
      <c r="U275" s="35"/>
      <c r="V275" s="35"/>
      <c r="W275" s="35"/>
      <c r="X275" s="35"/>
      <c r="Y275" s="35"/>
      <c r="Z275" s="35"/>
      <c r="AA275" s="35"/>
      <c r="AB275" s="35"/>
      <c r="AC275" s="35"/>
      <c r="AD275" s="35"/>
      <c r="AE275" s="35"/>
      <c r="AR275" s="185" t="s">
        <v>3085</v>
      </c>
      <c r="AT275" s="185" t="s">
        <v>172</v>
      </c>
      <c r="AU275" s="185" t="s">
        <v>84</v>
      </c>
      <c r="AY275" s="18" t="s">
        <v>170</v>
      </c>
      <c r="BE275" s="186">
        <f>IF(N275="základní",J275,0)</f>
        <v>0</v>
      </c>
      <c r="BF275" s="186">
        <f>IF(N275="snížená",J275,0)</f>
        <v>0</v>
      </c>
      <c r="BG275" s="186">
        <f>IF(N275="zákl. přenesená",J275,0)</f>
        <v>0</v>
      </c>
      <c r="BH275" s="186">
        <f>IF(N275="sníž. přenesená",J275,0)</f>
        <v>0</v>
      </c>
      <c r="BI275" s="186">
        <f>IF(N275="nulová",J275,0)</f>
        <v>0</v>
      </c>
      <c r="BJ275" s="18" t="s">
        <v>82</v>
      </c>
      <c r="BK275" s="186">
        <f>ROUND(I275*H275,2)</f>
        <v>0</v>
      </c>
      <c r="BL275" s="18" t="s">
        <v>3085</v>
      </c>
      <c r="BM275" s="185" t="s">
        <v>5209</v>
      </c>
    </row>
    <row r="276" spans="1:65" s="2" customFormat="1" ht="29.25" x14ac:dyDescent="0.2">
      <c r="A276" s="35"/>
      <c r="B276" s="36"/>
      <c r="C276" s="37"/>
      <c r="D276" s="187" t="s">
        <v>179</v>
      </c>
      <c r="E276" s="37"/>
      <c r="F276" s="188" t="s">
        <v>3087</v>
      </c>
      <c r="G276" s="37"/>
      <c r="H276" s="37"/>
      <c r="I276" s="189"/>
      <c r="J276" s="37"/>
      <c r="K276" s="37"/>
      <c r="L276" s="40"/>
      <c r="M276" s="190"/>
      <c r="N276" s="191"/>
      <c r="O276" s="65"/>
      <c r="P276" s="65"/>
      <c r="Q276" s="65"/>
      <c r="R276" s="65"/>
      <c r="S276" s="65"/>
      <c r="T276" s="66"/>
      <c r="U276" s="35"/>
      <c r="V276" s="35"/>
      <c r="W276" s="35"/>
      <c r="X276" s="35"/>
      <c r="Y276" s="35"/>
      <c r="Z276" s="35"/>
      <c r="AA276" s="35"/>
      <c r="AB276" s="35"/>
      <c r="AC276" s="35"/>
      <c r="AD276" s="35"/>
      <c r="AE276" s="35"/>
      <c r="AT276" s="18" t="s">
        <v>179</v>
      </c>
      <c r="AU276" s="18" t="s">
        <v>84</v>
      </c>
    </row>
    <row r="277" spans="1:65" s="13" customFormat="1" x14ac:dyDescent="0.2">
      <c r="B277" s="192"/>
      <c r="C277" s="193"/>
      <c r="D277" s="187" t="s">
        <v>181</v>
      </c>
      <c r="E277" s="194" t="s">
        <v>19</v>
      </c>
      <c r="F277" s="195" t="s">
        <v>3088</v>
      </c>
      <c r="G277" s="193"/>
      <c r="H277" s="196">
        <v>1</v>
      </c>
      <c r="I277" s="197"/>
      <c r="J277" s="193"/>
      <c r="K277" s="193"/>
      <c r="L277" s="198"/>
      <c r="M277" s="199"/>
      <c r="N277" s="200"/>
      <c r="O277" s="200"/>
      <c r="P277" s="200"/>
      <c r="Q277" s="200"/>
      <c r="R277" s="200"/>
      <c r="S277" s="200"/>
      <c r="T277" s="201"/>
      <c r="AT277" s="202" t="s">
        <v>181</v>
      </c>
      <c r="AU277" s="202" t="s">
        <v>84</v>
      </c>
      <c r="AV277" s="13" t="s">
        <v>84</v>
      </c>
      <c r="AW277" s="13" t="s">
        <v>35</v>
      </c>
      <c r="AX277" s="13" t="s">
        <v>82</v>
      </c>
      <c r="AY277" s="202" t="s">
        <v>170</v>
      </c>
    </row>
    <row r="278" spans="1:65" s="12" customFormat="1" ht="22.9" customHeight="1" x14ac:dyDescent="0.2">
      <c r="B278" s="158"/>
      <c r="C278" s="159"/>
      <c r="D278" s="160" t="s">
        <v>73</v>
      </c>
      <c r="E278" s="172" t="s">
        <v>3089</v>
      </c>
      <c r="F278" s="172" t="s">
        <v>3090</v>
      </c>
      <c r="G278" s="159"/>
      <c r="H278" s="159"/>
      <c r="I278" s="162"/>
      <c r="J278" s="173">
        <f>BK278</f>
        <v>0</v>
      </c>
      <c r="K278" s="159"/>
      <c r="L278" s="164"/>
      <c r="M278" s="165"/>
      <c r="N278" s="166"/>
      <c r="O278" s="166"/>
      <c r="P278" s="167">
        <f>SUM(P279:P281)</f>
        <v>0</v>
      </c>
      <c r="Q278" s="166"/>
      <c r="R278" s="167">
        <f>SUM(R279:R281)</f>
        <v>0</v>
      </c>
      <c r="S278" s="166"/>
      <c r="T278" s="168">
        <f>SUM(T279:T281)</f>
        <v>0</v>
      </c>
      <c r="AR278" s="169" t="s">
        <v>209</v>
      </c>
      <c r="AT278" s="170" t="s">
        <v>73</v>
      </c>
      <c r="AU278" s="170" t="s">
        <v>82</v>
      </c>
      <c r="AY278" s="169" t="s">
        <v>170</v>
      </c>
      <c r="BK278" s="171">
        <f>SUM(BK279:BK281)</f>
        <v>0</v>
      </c>
    </row>
    <row r="279" spans="1:65" s="2" customFormat="1" ht="16.5" customHeight="1" x14ac:dyDescent="0.2">
      <c r="A279" s="35"/>
      <c r="B279" s="36"/>
      <c r="C279" s="174" t="s">
        <v>489</v>
      </c>
      <c r="D279" s="174" t="s">
        <v>172</v>
      </c>
      <c r="E279" s="175" t="s">
        <v>3092</v>
      </c>
      <c r="F279" s="176" t="s">
        <v>3090</v>
      </c>
      <c r="G279" s="177" t="s">
        <v>3084</v>
      </c>
      <c r="H279" s="178">
        <v>1</v>
      </c>
      <c r="I279" s="179"/>
      <c r="J279" s="180">
        <f>ROUND(I279*H279,2)</f>
        <v>0</v>
      </c>
      <c r="K279" s="176" t="s">
        <v>176</v>
      </c>
      <c r="L279" s="40"/>
      <c r="M279" s="181" t="s">
        <v>19</v>
      </c>
      <c r="N279" s="182" t="s">
        <v>45</v>
      </c>
      <c r="O279" s="65"/>
      <c r="P279" s="183">
        <f>O279*H279</f>
        <v>0</v>
      </c>
      <c r="Q279" s="183">
        <v>0</v>
      </c>
      <c r="R279" s="183">
        <f>Q279*H279</f>
        <v>0</v>
      </c>
      <c r="S279" s="183">
        <v>0</v>
      </c>
      <c r="T279" s="184">
        <f>S279*H279</f>
        <v>0</v>
      </c>
      <c r="U279" s="35"/>
      <c r="V279" s="35"/>
      <c r="W279" s="35"/>
      <c r="X279" s="35"/>
      <c r="Y279" s="35"/>
      <c r="Z279" s="35"/>
      <c r="AA279" s="35"/>
      <c r="AB279" s="35"/>
      <c r="AC279" s="35"/>
      <c r="AD279" s="35"/>
      <c r="AE279" s="35"/>
      <c r="AR279" s="185" t="s">
        <v>3085</v>
      </c>
      <c r="AT279" s="185" t="s">
        <v>172</v>
      </c>
      <c r="AU279" s="185" t="s">
        <v>84</v>
      </c>
      <c r="AY279" s="18" t="s">
        <v>170</v>
      </c>
      <c r="BE279" s="186">
        <f>IF(N279="základní",J279,0)</f>
        <v>0</v>
      </c>
      <c r="BF279" s="186">
        <f>IF(N279="snížená",J279,0)</f>
        <v>0</v>
      </c>
      <c r="BG279" s="186">
        <f>IF(N279="zákl. přenesená",J279,0)</f>
        <v>0</v>
      </c>
      <c r="BH279" s="186">
        <f>IF(N279="sníž. přenesená",J279,0)</f>
        <v>0</v>
      </c>
      <c r="BI279" s="186">
        <f>IF(N279="nulová",J279,0)</f>
        <v>0</v>
      </c>
      <c r="BJ279" s="18" t="s">
        <v>82</v>
      </c>
      <c r="BK279" s="186">
        <f>ROUND(I279*H279,2)</f>
        <v>0</v>
      </c>
      <c r="BL279" s="18" t="s">
        <v>3085</v>
      </c>
      <c r="BM279" s="185" t="s">
        <v>5210</v>
      </c>
    </row>
    <row r="280" spans="1:65" s="2" customFormat="1" ht="29.25" x14ac:dyDescent="0.2">
      <c r="A280" s="35"/>
      <c r="B280" s="36"/>
      <c r="C280" s="37"/>
      <c r="D280" s="187" t="s">
        <v>179</v>
      </c>
      <c r="E280" s="37"/>
      <c r="F280" s="188" t="s">
        <v>3087</v>
      </c>
      <c r="G280" s="37"/>
      <c r="H280" s="37"/>
      <c r="I280" s="189"/>
      <c r="J280" s="37"/>
      <c r="K280" s="37"/>
      <c r="L280" s="40"/>
      <c r="M280" s="190"/>
      <c r="N280" s="191"/>
      <c r="O280" s="65"/>
      <c r="P280" s="65"/>
      <c r="Q280" s="65"/>
      <c r="R280" s="65"/>
      <c r="S280" s="65"/>
      <c r="T280" s="66"/>
      <c r="U280" s="35"/>
      <c r="V280" s="35"/>
      <c r="W280" s="35"/>
      <c r="X280" s="35"/>
      <c r="Y280" s="35"/>
      <c r="Z280" s="35"/>
      <c r="AA280" s="35"/>
      <c r="AB280" s="35"/>
      <c r="AC280" s="35"/>
      <c r="AD280" s="35"/>
      <c r="AE280" s="35"/>
      <c r="AT280" s="18" t="s">
        <v>179</v>
      </c>
      <c r="AU280" s="18" t="s">
        <v>84</v>
      </c>
    </row>
    <row r="281" spans="1:65" s="13" customFormat="1" x14ac:dyDescent="0.2">
      <c r="B281" s="192"/>
      <c r="C281" s="193"/>
      <c r="D281" s="187" t="s">
        <v>181</v>
      </c>
      <c r="E281" s="194" t="s">
        <v>19</v>
      </c>
      <c r="F281" s="195" t="s">
        <v>3094</v>
      </c>
      <c r="G281" s="193"/>
      <c r="H281" s="196">
        <v>1</v>
      </c>
      <c r="I281" s="197"/>
      <c r="J281" s="193"/>
      <c r="K281" s="193"/>
      <c r="L281" s="198"/>
      <c r="M281" s="199"/>
      <c r="N281" s="200"/>
      <c r="O281" s="200"/>
      <c r="P281" s="200"/>
      <c r="Q281" s="200"/>
      <c r="R281" s="200"/>
      <c r="S281" s="200"/>
      <c r="T281" s="201"/>
      <c r="AT281" s="202" t="s">
        <v>181</v>
      </c>
      <c r="AU281" s="202" t="s">
        <v>84</v>
      </c>
      <c r="AV281" s="13" t="s">
        <v>84</v>
      </c>
      <c r="AW281" s="13" t="s">
        <v>35</v>
      </c>
      <c r="AX281" s="13" t="s">
        <v>82</v>
      </c>
      <c r="AY281" s="202" t="s">
        <v>170</v>
      </c>
    </row>
    <row r="282" spans="1:65" s="12" customFormat="1" ht="22.9" customHeight="1" x14ac:dyDescent="0.2">
      <c r="B282" s="158"/>
      <c r="C282" s="159"/>
      <c r="D282" s="160" t="s">
        <v>73</v>
      </c>
      <c r="E282" s="172" t="s">
        <v>3095</v>
      </c>
      <c r="F282" s="172" t="s">
        <v>3096</v>
      </c>
      <c r="G282" s="159"/>
      <c r="H282" s="159"/>
      <c r="I282" s="162"/>
      <c r="J282" s="173">
        <f>BK282</f>
        <v>0</v>
      </c>
      <c r="K282" s="159"/>
      <c r="L282" s="164"/>
      <c r="M282" s="165"/>
      <c r="N282" s="166"/>
      <c r="O282" s="166"/>
      <c r="P282" s="167">
        <f>SUM(P283:P285)</f>
        <v>0</v>
      </c>
      <c r="Q282" s="166"/>
      <c r="R282" s="167">
        <f>SUM(R283:R285)</f>
        <v>0</v>
      </c>
      <c r="S282" s="166"/>
      <c r="T282" s="168">
        <f>SUM(T283:T285)</f>
        <v>0</v>
      </c>
      <c r="AR282" s="169" t="s">
        <v>209</v>
      </c>
      <c r="AT282" s="170" t="s">
        <v>73</v>
      </c>
      <c r="AU282" s="170" t="s">
        <v>82</v>
      </c>
      <c r="AY282" s="169" t="s">
        <v>170</v>
      </c>
      <c r="BK282" s="171">
        <f>SUM(BK283:BK285)</f>
        <v>0</v>
      </c>
    </row>
    <row r="283" spans="1:65" s="2" customFormat="1" ht="16.5" customHeight="1" x14ac:dyDescent="0.2">
      <c r="A283" s="35"/>
      <c r="B283" s="36"/>
      <c r="C283" s="174" t="s">
        <v>496</v>
      </c>
      <c r="D283" s="174" t="s">
        <v>172</v>
      </c>
      <c r="E283" s="175" t="s">
        <v>3098</v>
      </c>
      <c r="F283" s="176" t="s">
        <v>3096</v>
      </c>
      <c r="G283" s="177" t="s">
        <v>3084</v>
      </c>
      <c r="H283" s="178">
        <v>1</v>
      </c>
      <c r="I283" s="179"/>
      <c r="J283" s="180">
        <f>ROUND(I283*H283,2)</f>
        <v>0</v>
      </c>
      <c r="K283" s="176" t="s">
        <v>176</v>
      </c>
      <c r="L283" s="40"/>
      <c r="M283" s="181" t="s">
        <v>19</v>
      </c>
      <c r="N283" s="182" t="s">
        <v>45</v>
      </c>
      <c r="O283" s="65"/>
      <c r="P283" s="183">
        <f>O283*H283</f>
        <v>0</v>
      </c>
      <c r="Q283" s="183">
        <v>0</v>
      </c>
      <c r="R283" s="183">
        <f>Q283*H283</f>
        <v>0</v>
      </c>
      <c r="S283" s="183">
        <v>0</v>
      </c>
      <c r="T283" s="184">
        <f>S283*H283</f>
        <v>0</v>
      </c>
      <c r="U283" s="35"/>
      <c r="V283" s="35"/>
      <c r="W283" s="35"/>
      <c r="X283" s="35"/>
      <c r="Y283" s="35"/>
      <c r="Z283" s="35"/>
      <c r="AA283" s="35"/>
      <c r="AB283" s="35"/>
      <c r="AC283" s="35"/>
      <c r="AD283" s="35"/>
      <c r="AE283" s="35"/>
      <c r="AR283" s="185" t="s">
        <v>3085</v>
      </c>
      <c r="AT283" s="185" t="s">
        <v>172</v>
      </c>
      <c r="AU283" s="185" t="s">
        <v>84</v>
      </c>
      <c r="AY283" s="18" t="s">
        <v>170</v>
      </c>
      <c r="BE283" s="186">
        <f>IF(N283="základní",J283,0)</f>
        <v>0</v>
      </c>
      <c r="BF283" s="186">
        <f>IF(N283="snížená",J283,0)</f>
        <v>0</v>
      </c>
      <c r="BG283" s="186">
        <f>IF(N283="zákl. přenesená",J283,0)</f>
        <v>0</v>
      </c>
      <c r="BH283" s="186">
        <f>IF(N283="sníž. přenesená",J283,0)</f>
        <v>0</v>
      </c>
      <c r="BI283" s="186">
        <f>IF(N283="nulová",J283,0)</f>
        <v>0</v>
      </c>
      <c r="BJ283" s="18" t="s">
        <v>82</v>
      </c>
      <c r="BK283" s="186">
        <f>ROUND(I283*H283,2)</f>
        <v>0</v>
      </c>
      <c r="BL283" s="18" t="s">
        <v>3085</v>
      </c>
      <c r="BM283" s="185" t="s">
        <v>5211</v>
      </c>
    </row>
    <row r="284" spans="1:65" s="2" customFormat="1" ht="29.25" x14ac:dyDescent="0.2">
      <c r="A284" s="35"/>
      <c r="B284" s="36"/>
      <c r="C284" s="37"/>
      <c r="D284" s="187" t="s">
        <v>179</v>
      </c>
      <c r="E284" s="37"/>
      <c r="F284" s="188" t="s">
        <v>3087</v>
      </c>
      <c r="G284" s="37"/>
      <c r="H284" s="37"/>
      <c r="I284" s="189"/>
      <c r="J284" s="37"/>
      <c r="K284" s="37"/>
      <c r="L284" s="40"/>
      <c r="M284" s="190"/>
      <c r="N284" s="191"/>
      <c r="O284" s="65"/>
      <c r="P284" s="65"/>
      <c r="Q284" s="65"/>
      <c r="R284" s="65"/>
      <c r="S284" s="65"/>
      <c r="T284" s="66"/>
      <c r="U284" s="35"/>
      <c r="V284" s="35"/>
      <c r="W284" s="35"/>
      <c r="X284" s="35"/>
      <c r="Y284" s="35"/>
      <c r="Z284" s="35"/>
      <c r="AA284" s="35"/>
      <c r="AB284" s="35"/>
      <c r="AC284" s="35"/>
      <c r="AD284" s="35"/>
      <c r="AE284" s="35"/>
      <c r="AT284" s="18" t="s">
        <v>179</v>
      </c>
      <c r="AU284" s="18" t="s">
        <v>84</v>
      </c>
    </row>
    <row r="285" spans="1:65" s="13" customFormat="1" x14ac:dyDescent="0.2">
      <c r="B285" s="192"/>
      <c r="C285" s="193"/>
      <c r="D285" s="187" t="s">
        <v>181</v>
      </c>
      <c r="E285" s="194" t="s">
        <v>19</v>
      </c>
      <c r="F285" s="195" t="s">
        <v>3100</v>
      </c>
      <c r="G285" s="193"/>
      <c r="H285" s="196">
        <v>1</v>
      </c>
      <c r="I285" s="197"/>
      <c r="J285" s="193"/>
      <c r="K285" s="193"/>
      <c r="L285" s="198"/>
      <c r="M285" s="199"/>
      <c r="N285" s="200"/>
      <c r="O285" s="200"/>
      <c r="P285" s="200"/>
      <c r="Q285" s="200"/>
      <c r="R285" s="200"/>
      <c r="S285" s="200"/>
      <c r="T285" s="201"/>
      <c r="AT285" s="202" t="s">
        <v>181</v>
      </c>
      <c r="AU285" s="202" t="s">
        <v>84</v>
      </c>
      <c r="AV285" s="13" t="s">
        <v>84</v>
      </c>
      <c r="AW285" s="13" t="s">
        <v>35</v>
      </c>
      <c r="AX285" s="13" t="s">
        <v>82</v>
      </c>
      <c r="AY285" s="202" t="s">
        <v>170</v>
      </c>
    </row>
    <row r="286" spans="1:65" s="12" customFormat="1" ht="22.9" customHeight="1" x14ac:dyDescent="0.2">
      <c r="B286" s="158"/>
      <c r="C286" s="159"/>
      <c r="D286" s="160" t="s">
        <v>73</v>
      </c>
      <c r="E286" s="172" t="s">
        <v>3101</v>
      </c>
      <c r="F286" s="172" t="s">
        <v>3102</v>
      </c>
      <c r="G286" s="159"/>
      <c r="H286" s="159"/>
      <c r="I286" s="162"/>
      <c r="J286" s="173">
        <f>BK286</f>
        <v>0</v>
      </c>
      <c r="K286" s="159"/>
      <c r="L286" s="164"/>
      <c r="M286" s="165"/>
      <c r="N286" s="166"/>
      <c r="O286" s="166"/>
      <c r="P286" s="167">
        <f>SUM(P287:P289)</f>
        <v>0</v>
      </c>
      <c r="Q286" s="166"/>
      <c r="R286" s="167">
        <f>SUM(R287:R289)</f>
        <v>0</v>
      </c>
      <c r="S286" s="166"/>
      <c r="T286" s="168">
        <f>SUM(T287:T289)</f>
        <v>0</v>
      </c>
      <c r="AR286" s="169" t="s">
        <v>209</v>
      </c>
      <c r="AT286" s="170" t="s">
        <v>73</v>
      </c>
      <c r="AU286" s="170" t="s">
        <v>82</v>
      </c>
      <c r="AY286" s="169" t="s">
        <v>170</v>
      </c>
      <c r="BK286" s="171">
        <f>SUM(BK287:BK289)</f>
        <v>0</v>
      </c>
    </row>
    <row r="287" spans="1:65" s="2" customFormat="1" ht="16.5" customHeight="1" x14ac:dyDescent="0.2">
      <c r="A287" s="35"/>
      <c r="B287" s="36"/>
      <c r="C287" s="174" t="s">
        <v>503</v>
      </c>
      <c r="D287" s="174" t="s">
        <v>172</v>
      </c>
      <c r="E287" s="175" t="s">
        <v>3104</v>
      </c>
      <c r="F287" s="176" t="s">
        <v>3102</v>
      </c>
      <c r="G287" s="177" t="s">
        <v>3084</v>
      </c>
      <c r="H287" s="178">
        <v>1</v>
      </c>
      <c r="I287" s="179"/>
      <c r="J287" s="180">
        <f>ROUND(I287*H287,2)</f>
        <v>0</v>
      </c>
      <c r="K287" s="176" t="s">
        <v>176</v>
      </c>
      <c r="L287" s="40"/>
      <c r="M287" s="181" t="s">
        <v>19</v>
      </c>
      <c r="N287" s="182" t="s">
        <v>45</v>
      </c>
      <c r="O287" s="65"/>
      <c r="P287" s="183">
        <f>O287*H287</f>
        <v>0</v>
      </c>
      <c r="Q287" s="183">
        <v>0</v>
      </c>
      <c r="R287" s="183">
        <f>Q287*H287</f>
        <v>0</v>
      </c>
      <c r="S287" s="183">
        <v>0</v>
      </c>
      <c r="T287" s="184">
        <f>S287*H287</f>
        <v>0</v>
      </c>
      <c r="U287" s="35"/>
      <c r="V287" s="35"/>
      <c r="W287" s="35"/>
      <c r="X287" s="35"/>
      <c r="Y287" s="35"/>
      <c r="Z287" s="35"/>
      <c r="AA287" s="35"/>
      <c r="AB287" s="35"/>
      <c r="AC287" s="35"/>
      <c r="AD287" s="35"/>
      <c r="AE287" s="35"/>
      <c r="AR287" s="185" t="s">
        <v>3085</v>
      </c>
      <c r="AT287" s="185" t="s">
        <v>172</v>
      </c>
      <c r="AU287" s="185" t="s">
        <v>84</v>
      </c>
      <c r="AY287" s="18" t="s">
        <v>170</v>
      </c>
      <c r="BE287" s="186">
        <f>IF(N287="základní",J287,0)</f>
        <v>0</v>
      </c>
      <c r="BF287" s="186">
        <f>IF(N287="snížená",J287,0)</f>
        <v>0</v>
      </c>
      <c r="BG287" s="186">
        <f>IF(N287="zákl. přenesená",J287,0)</f>
        <v>0</v>
      </c>
      <c r="BH287" s="186">
        <f>IF(N287="sníž. přenesená",J287,0)</f>
        <v>0</v>
      </c>
      <c r="BI287" s="186">
        <f>IF(N287="nulová",J287,0)</f>
        <v>0</v>
      </c>
      <c r="BJ287" s="18" t="s">
        <v>82</v>
      </c>
      <c r="BK287" s="186">
        <f>ROUND(I287*H287,2)</f>
        <v>0</v>
      </c>
      <c r="BL287" s="18" t="s">
        <v>3085</v>
      </c>
      <c r="BM287" s="185" t="s">
        <v>5212</v>
      </c>
    </row>
    <row r="288" spans="1:65" s="2" customFormat="1" ht="29.25" x14ac:dyDescent="0.2">
      <c r="A288" s="35"/>
      <c r="B288" s="36"/>
      <c r="C288" s="37"/>
      <c r="D288" s="187" t="s">
        <v>179</v>
      </c>
      <c r="E288" s="37"/>
      <c r="F288" s="188" t="s">
        <v>3087</v>
      </c>
      <c r="G288" s="37"/>
      <c r="H288" s="37"/>
      <c r="I288" s="189"/>
      <c r="J288" s="37"/>
      <c r="K288" s="37"/>
      <c r="L288" s="40"/>
      <c r="M288" s="190"/>
      <c r="N288" s="191"/>
      <c r="O288" s="65"/>
      <c r="P288" s="65"/>
      <c r="Q288" s="65"/>
      <c r="R288" s="65"/>
      <c r="S288" s="65"/>
      <c r="T288" s="66"/>
      <c r="U288" s="35"/>
      <c r="V288" s="35"/>
      <c r="W288" s="35"/>
      <c r="X288" s="35"/>
      <c r="Y288" s="35"/>
      <c r="Z288" s="35"/>
      <c r="AA288" s="35"/>
      <c r="AB288" s="35"/>
      <c r="AC288" s="35"/>
      <c r="AD288" s="35"/>
      <c r="AE288" s="35"/>
      <c r="AT288" s="18" t="s">
        <v>179</v>
      </c>
      <c r="AU288" s="18" t="s">
        <v>84</v>
      </c>
    </row>
    <row r="289" spans="1:51" s="13" customFormat="1" x14ac:dyDescent="0.2">
      <c r="B289" s="192"/>
      <c r="C289" s="193"/>
      <c r="D289" s="187" t="s">
        <v>181</v>
      </c>
      <c r="E289" s="194" t="s">
        <v>19</v>
      </c>
      <c r="F289" s="195" t="s">
        <v>3106</v>
      </c>
      <c r="G289" s="193"/>
      <c r="H289" s="196">
        <v>1</v>
      </c>
      <c r="I289" s="197"/>
      <c r="J289" s="193"/>
      <c r="K289" s="193"/>
      <c r="L289" s="198"/>
      <c r="M289" s="225"/>
      <c r="N289" s="226"/>
      <c r="O289" s="226"/>
      <c r="P289" s="226"/>
      <c r="Q289" s="226"/>
      <c r="R289" s="226"/>
      <c r="S289" s="226"/>
      <c r="T289" s="227"/>
      <c r="AT289" s="202" t="s">
        <v>181</v>
      </c>
      <c r="AU289" s="202" t="s">
        <v>84</v>
      </c>
      <c r="AV289" s="13" t="s">
        <v>84</v>
      </c>
      <c r="AW289" s="13" t="s">
        <v>35</v>
      </c>
      <c r="AX289" s="13" t="s">
        <v>82</v>
      </c>
      <c r="AY289" s="202" t="s">
        <v>170</v>
      </c>
    </row>
    <row r="290" spans="1:51" s="2" customFormat="1" ht="6.95" customHeight="1" x14ac:dyDescent="0.2">
      <c r="A290" s="35"/>
      <c r="B290" s="48"/>
      <c r="C290" s="49"/>
      <c r="D290" s="49"/>
      <c r="E290" s="49"/>
      <c r="F290" s="49"/>
      <c r="G290" s="49"/>
      <c r="H290" s="49"/>
      <c r="I290" s="49"/>
      <c r="J290" s="49"/>
      <c r="K290" s="49"/>
      <c r="L290" s="40"/>
      <c r="M290" s="35"/>
      <c r="O290" s="35"/>
      <c r="P290" s="35"/>
      <c r="Q290" s="35"/>
      <c r="R290" s="35"/>
      <c r="S290" s="35"/>
      <c r="T290" s="35"/>
      <c r="U290" s="35"/>
      <c r="V290" s="35"/>
      <c r="W290" s="35"/>
      <c r="X290" s="35"/>
      <c r="Y290" s="35"/>
      <c r="Z290" s="35"/>
      <c r="AA290" s="35"/>
      <c r="AB290" s="35"/>
      <c r="AC290" s="35"/>
      <c r="AD290" s="35"/>
      <c r="AE290" s="35"/>
    </row>
  </sheetData>
  <sheetProtection password="FED1" sheet="1" objects="1" scenarios="1" formatColumns="0" formatRows="0" autoFilter="0"/>
  <autoFilter ref="C94:K289"/>
  <mergeCells count="9">
    <mergeCell ref="E50:H50"/>
    <mergeCell ref="E85:H85"/>
    <mergeCell ref="E87:H8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119"/>
  <sheetViews>
    <sheetView showGridLines="0" topLeftCell="A94" workbookViewId="0"/>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96</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5213</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5214</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5215</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ROUND(J85,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ROUND((SUM(BE85:BE118)),  2)</f>
        <v>0</v>
      </c>
      <c r="G33" s="35"/>
      <c r="H33" s="35"/>
      <c r="I33" s="119">
        <v>0.21</v>
      </c>
      <c r="J33" s="118">
        <f>ROUND(((SUM(BE85:BE118))*I33),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ROUND((SUM(BF85:BF118)),  2)</f>
        <v>0</v>
      </c>
      <c r="G34" s="35"/>
      <c r="H34" s="35"/>
      <c r="I34" s="119">
        <v>0.15</v>
      </c>
      <c r="J34" s="118">
        <f>ROUND(((SUM(BF85:BF118))*I34),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ROUND((SUM(BG85:BG118)),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ROUND((SUM(BH85:BH118)),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ROUND((SUM(BI85:BI118)),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SO-DD - Komunikace a parkoviště</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Ing.arch.V.Volman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ing.Žílová</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J85</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5216</v>
      </c>
      <c r="E60" s="138"/>
      <c r="F60" s="138"/>
      <c r="G60" s="138"/>
      <c r="H60" s="138"/>
      <c r="I60" s="138"/>
      <c r="J60" s="139">
        <f>J86</f>
        <v>0</v>
      </c>
      <c r="K60" s="136"/>
      <c r="L60" s="140"/>
    </row>
    <row r="61" spans="1:47" s="10" customFormat="1" ht="19.899999999999999" customHeight="1" x14ac:dyDescent="0.2">
      <c r="B61" s="141"/>
      <c r="C61" s="142"/>
      <c r="D61" s="143" t="s">
        <v>5217</v>
      </c>
      <c r="E61" s="144"/>
      <c r="F61" s="144"/>
      <c r="G61" s="144"/>
      <c r="H61" s="144"/>
      <c r="I61" s="144"/>
      <c r="J61" s="145">
        <f>J87</f>
        <v>0</v>
      </c>
      <c r="K61" s="142"/>
      <c r="L61" s="146"/>
    </row>
    <row r="62" spans="1:47" s="9" customFormat="1" ht="24.95" customHeight="1" x14ac:dyDescent="0.2">
      <c r="B62" s="135"/>
      <c r="C62" s="136"/>
      <c r="D62" s="137" t="s">
        <v>150</v>
      </c>
      <c r="E62" s="138"/>
      <c r="F62" s="138"/>
      <c r="G62" s="138"/>
      <c r="H62" s="138"/>
      <c r="I62" s="138"/>
      <c r="J62" s="139">
        <f>J100</f>
        <v>0</v>
      </c>
      <c r="K62" s="136"/>
      <c r="L62" s="140"/>
    </row>
    <row r="63" spans="1:47" s="10" customFormat="1" ht="19.899999999999999" customHeight="1" x14ac:dyDescent="0.2">
      <c r="B63" s="141"/>
      <c r="C63" s="142"/>
      <c r="D63" s="143" t="s">
        <v>151</v>
      </c>
      <c r="E63" s="144"/>
      <c r="F63" s="144"/>
      <c r="G63" s="144"/>
      <c r="H63" s="144"/>
      <c r="I63" s="144"/>
      <c r="J63" s="145">
        <f>J101</f>
        <v>0</v>
      </c>
      <c r="K63" s="142"/>
      <c r="L63" s="146"/>
    </row>
    <row r="64" spans="1:47" s="10" customFormat="1" ht="19.899999999999999" customHeight="1" x14ac:dyDescent="0.2">
      <c r="B64" s="141"/>
      <c r="C64" s="142"/>
      <c r="D64" s="143" t="s">
        <v>152</v>
      </c>
      <c r="E64" s="144"/>
      <c r="F64" s="144"/>
      <c r="G64" s="144"/>
      <c r="H64" s="144"/>
      <c r="I64" s="144"/>
      <c r="J64" s="145">
        <f>J108</f>
        <v>0</v>
      </c>
      <c r="K64" s="142"/>
      <c r="L64" s="146"/>
    </row>
    <row r="65" spans="1:31" s="10" customFormat="1" ht="19.899999999999999" customHeight="1" x14ac:dyDescent="0.2">
      <c r="B65" s="141"/>
      <c r="C65" s="142"/>
      <c r="D65" s="143" t="s">
        <v>5218</v>
      </c>
      <c r="E65" s="144"/>
      <c r="F65" s="144"/>
      <c r="G65" s="144"/>
      <c r="H65" s="144"/>
      <c r="I65" s="144"/>
      <c r="J65" s="145">
        <f>J115</f>
        <v>0</v>
      </c>
      <c r="K65" s="142"/>
      <c r="L65" s="146"/>
    </row>
    <row r="66" spans="1:31" s="2" customFormat="1" ht="21.75" customHeight="1" x14ac:dyDescent="0.2">
      <c r="A66" s="35"/>
      <c r="B66" s="36"/>
      <c r="C66" s="37"/>
      <c r="D66" s="37"/>
      <c r="E66" s="37"/>
      <c r="F66" s="37"/>
      <c r="G66" s="37"/>
      <c r="H66" s="37"/>
      <c r="I66" s="37"/>
      <c r="J66" s="37"/>
      <c r="K66" s="37"/>
      <c r="L66" s="107"/>
      <c r="S66" s="35"/>
      <c r="T66" s="35"/>
      <c r="U66" s="35"/>
      <c r="V66" s="35"/>
      <c r="W66" s="35"/>
      <c r="X66" s="35"/>
      <c r="Y66" s="35"/>
      <c r="Z66" s="35"/>
      <c r="AA66" s="35"/>
      <c r="AB66" s="35"/>
      <c r="AC66" s="35"/>
      <c r="AD66" s="35"/>
      <c r="AE66" s="35"/>
    </row>
    <row r="67" spans="1:31" s="2" customFormat="1" ht="6.95" customHeight="1" x14ac:dyDescent="0.2">
      <c r="A67" s="35"/>
      <c r="B67" s="48"/>
      <c r="C67" s="49"/>
      <c r="D67" s="49"/>
      <c r="E67" s="49"/>
      <c r="F67" s="49"/>
      <c r="G67" s="49"/>
      <c r="H67" s="49"/>
      <c r="I67" s="49"/>
      <c r="J67" s="49"/>
      <c r="K67" s="49"/>
      <c r="L67" s="107"/>
      <c r="S67" s="35"/>
      <c r="T67" s="35"/>
      <c r="U67" s="35"/>
      <c r="V67" s="35"/>
      <c r="W67" s="35"/>
      <c r="X67" s="35"/>
      <c r="Y67" s="35"/>
      <c r="Z67" s="35"/>
      <c r="AA67" s="35"/>
      <c r="AB67" s="35"/>
      <c r="AC67" s="35"/>
      <c r="AD67" s="35"/>
      <c r="AE67" s="35"/>
    </row>
    <row r="71" spans="1:31" s="2" customFormat="1" ht="6.95" customHeight="1" x14ac:dyDescent="0.2">
      <c r="A71" s="35"/>
      <c r="B71" s="50"/>
      <c r="C71" s="51"/>
      <c r="D71" s="51"/>
      <c r="E71" s="51"/>
      <c r="F71" s="51"/>
      <c r="G71" s="51"/>
      <c r="H71" s="51"/>
      <c r="I71" s="51"/>
      <c r="J71" s="51"/>
      <c r="K71" s="51"/>
      <c r="L71" s="107"/>
      <c r="S71" s="35"/>
      <c r="T71" s="35"/>
      <c r="U71" s="35"/>
      <c r="V71" s="35"/>
      <c r="W71" s="35"/>
      <c r="X71" s="35"/>
      <c r="Y71" s="35"/>
      <c r="Z71" s="35"/>
      <c r="AA71" s="35"/>
      <c r="AB71" s="35"/>
      <c r="AC71" s="35"/>
      <c r="AD71" s="35"/>
      <c r="AE71" s="35"/>
    </row>
    <row r="72" spans="1:31" s="2" customFormat="1" ht="24.95" customHeight="1" x14ac:dyDescent="0.2">
      <c r="A72" s="35"/>
      <c r="B72" s="36"/>
      <c r="C72" s="24" t="s">
        <v>155</v>
      </c>
      <c r="D72" s="37"/>
      <c r="E72" s="37"/>
      <c r="F72" s="37"/>
      <c r="G72" s="37"/>
      <c r="H72" s="37"/>
      <c r="I72" s="37"/>
      <c r="J72" s="37"/>
      <c r="K72" s="37"/>
      <c r="L72" s="107"/>
      <c r="S72" s="35"/>
      <c r="T72" s="35"/>
      <c r="U72" s="35"/>
      <c r="V72" s="35"/>
      <c r="W72" s="35"/>
      <c r="X72" s="35"/>
      <c r="Y72" s="35"/>
      <c r="Z72" s="35"/>
      <c r="AA72" s="35"/>
      <c r="AB72" s="35"/>
      <c r="AC72" s="35"/>
      <c r="AD72" s="35"/>
      <c r="AE72" s="35"/>
    </row>
    <row r="73" spans="1:31" s="2" customFormat="1" ht="6.95" customHeight="1" x14ac:dyDescent="0.2">
      <c r="A73" s="35"/>
      <c r="B73" s="36"/>
      <c r="C73" s="37"/>
      <c r="D73" s="37"/>
      <c r="E73" s="37"/>
      <c r="F73" s="37"/>
      <c r="G73" s="37"/>
      <c r="H73" s="37"/>
      <c r="I73" s="37"/>
      <c r="J73" s="37"/>
      <c r="K73" s="37"/>
      <c r="L73" s="107"/>
      <c r="S73" s="35"/>
      <c r="T73" s="35"/>
      <c r="U73" s="35"/>
      <c r="V73" s="35"/>
      <c r="W73" s="35"/>
      <c r="X73" s="35"/>
      <c r="Y73" s="35"/>
      <c r="Z73" s="35"/>
      <c r="AA73" s="35"/>
      <c r="AB73" s="35"/>
      <c r="AC73" s="35"/>
      <c r="AD73" s="35"/>
      <c r="AE73" s="35"/>
    </row>
    <row r="74" spans="1:31" s="2" customFormat="1" ht="12" customHeight="1" x14ac:dyDescent="0.2">
      <c r="A74" s="35"/>
      <c r="B74" s="36"/>
      <c r="C74" s="30" t="s">
        <v>16</v>
      </c>
      <c r="D74" s="37"/>
      <c r="E74" s="37"/>
      <c r="F74" s="37"/>
      <c r="G74" s="37"/>
      <c r="H74" s="37"/>
      <c r="I74" s="37"/>
      <c r="J74" s="37"/>
      <c r="K74" s="37"/>
      <c r="L74" s="107"/>
      <c r="S74" s="35"/>
      <c r="T74" s="35"/>
      <c r="U74" s="35"/>
      <c r="V74" s="35"/>
      <c r="W74" s="35"/>
      <c r="X74" s="35"/>
      <c r="Y74" s="35"/>
      <c r="Z74" s="35"/>
      <c r="AA74" s="35"/>
      <c r="AB74" s="35"/>
      <c r="AC74" s="35"/>
      <c r="AD74" s="35"/>
      <c r="AE74" s="35"/>
    </row>
    <row r="75" spans="1:31" s="2" customFormat="1" ht="16.5" customHeight="1" x14ac:dyDescent="0.2">
      <c r="A75" s="35"/>
      <c r="B75" s="36"/>
      <c r="C75" s="37"/>
      <c r="D75" s="37"/>
      <c r="E75" s="375" t="str">
        <f>E7</f>
        <v>Multifunkční objekt města Třebenice REVIZE ROZPOČTU Č. 2</v>
      </c>
      <c r="F75" s="376"/>
      <c r="G75" s="376"/>
      <c r="H75" s="376"/>
      <c r="I75" s="37"/>
      <c r="J75" s="37"/>
      <c r="K75" s="37"/>
      <c r="L75" s="107"/>
      <c r="S75" s="35"/>
      <c r="T75" s="35"/>
      <c r="U75" s="35"/>
      <c r="V75" s="35"/>
      <c r="W75" s="35"/>
      <c r="X75" s="35"/>
      <c r="Y75" s="35"/>
      <c r="Z75" s="35"/>
      <c r="AA75" s="35"/>
      <c r="AB75" s="35"/>
      <c r="AC75" s="35"/>
      <c r="AD75" s="35"/>
      <c r="AE75" s="35"/>
    </row>
    <row r="76" spans="1:31" s="2" customFormat="1" ht="12" customHeight="1" x14ac:dyDescent="0.2">
      <c r="A76" s="35"/>
      <c r="B76" s="36"/>
      <c r="C76" s="30" t="s">
        <v>107</v>
      </c>
      <c r="D76" s="37"/>
      <c r="E76" s="37"/>
      <c r="F76" s="37"/>
      <c r="G76" s="37"/>
      <c r="H76" s="37"/>
      <c r="I76" s="37"/>
      <c r="J76" s="37"/>
      <c r="K76" s="37"/>
      <c r="L76" s="107"/>
      <c r="S76" s="35"/>
      <c r="T76" s="35"/>
      <c r="U76" s="35"/>
      <c r="V76" s="35"/>
      <c r="W76" s="35"/>
      <c r="X76" s="35"/>
      <c r="Y76" s="35"/>
      <c r="Z76" s="35"/>
      <c r="AA76" s="35"/>
      <c r="AB76" s="35"/>
      <c r="AC76" s="35"/>
      <c r="AD76" s="35"/>
      <c r="AE76" s="35"/>
    </row>
    <row r="77" spans="1:31" s="2" customFormat="1" ht="16.5" customHeight="1" x14ac:dyDescent="0.2">
      <c r="A77" s="35"/>
      <c r="B77" s="36"/>
      <c r="C77" s="37"/>
      <c r="D77" s="37"/>
      <c r="E77" s="363" t="str">
        <f>E9</f>
        <v>SO-DD - Komunikace a parkoviště</v>
      </c>
      <c r="F77" s="374"/>
      <c r="G77" s="374"/>
      <c r="H77" s="374"/>
      <c r="I77" s="37"/>
      <c r="J77" s="37"/>
      <c r="K77" s="37"/>
      <c r="L77" s="107"/>
      <c r="S77" s="35"/>
      <c r="T77" s="35"/>
      <c r="U77" s="35"/>
      <c r="V77" s="35"/>
      <c r="W77" s="35"/>
      <c r="X77" s="35"/>
      <c r="Y77" s="35"/>
      <c r="Z77" s="35"/>
      <c r="AA77" s="35"/>
      <c r="AB77" s="35"/>
      <c r="AC77" s="35"/>
      <c r="AD77" s="35"/>
      <c r="AE77" s="35"/>
    </row>
    <row r="78" spans="1:31" s="2" customFormat="1" ht="6.95" customHeight="1" x14ac:dyDescent="0.2">
      <c r="A78" s="35"/>
      <c r="B78" s="36"/>
      <c r="C78" s="37"/>
      <c r="D78" s="37"/>
      <c r="E78" s="37"/>
      <c r="F78" s="37"/>
      <c r="G78" s="37"/>
      <c r="H78" s="37"/>
      <c r="I78" s="37"/>
      <c r="J78" s="37"/>
      <c r="K78" s="37"/>
      <c r="L78" s="107"/>
      <c r="S78" s="35"/>
      <c r="T78" s="35"/>
      <c r="U78" s="35"/>
      <c r="V78" s="35"/>
      <c r="W78" s="35"/>
      <c r="X78" s="35"/>
      <c r="Y78" s="35"/>
      <c r="Z78" s="35"/>
      <c r="AA78" s="35"/>
      <c r="AB78" s="35"/>
      <c r="AC78" s="35"/>
      <c r="AD78" s="35"/>
      <c r="AE78" s="35"/>
    </row>
    <row r="79" spans="1:31" s="2" customFormat="1" ht="12" customHeight="1" x14ac:dyDescent="0.2">
      <c r="A79" s="35"/>
      <c r="B79" s="36"/>
      <c r="C79" s="30" t="s">
        <v>21</v>
      </c>
      <c r="D79" s="37"/>
      <c r="E79" s="37"/>
      <c r="F79" s="28" t="str">
        <f>F12</f>
        <v>Třebenice</v>
      </c>
      <c r="G79" s="37"/>
      <c r="H79" s="37"/>
      <c r="I79" s="30" t="s">
        <v>23</v>
      </c>
      <c r="J79" s="60" t="str">
        <f>IF(J12="","",J12)</f>
        <v>15. 1. 2021</v>
      </c>
      <c r="K79" s="37"/>
      <c r="L79" s="107"/>
      <c r="S79" s="35"/>
      <c r="T79" s="35"/>
      <c r="U79" s="35"/>
      <c r="V79" s="35"/>
      <c r="W79" s="35"/>
      <c r="X79" s="35"/>
      <c r="Y79" s="35"/>
      <c r="Z79" s="35"/>
      <c r="AA79" s="35"/>
      <c r="AB79" s="35"/>
      <c r="AC79" s="35"/>
      <c r="AD79" s="35"/>
      <c r="AE79" s="35"/>
    </row>
    <row r="80" spans="1:31" s="2" customFormat="1" ht="6.95" customHeight="1" x14ac:dyDescent="0.2">
      <c r="A80" s="35"/>
      <c r="B80" s="36"/>
      <c r="C80" s="37"/>
      <c r="D80" s="37"/>
      <c r="E80" s="37"/>
      <c r="F80" s="37"/>
      <c r="G80" s="37"/>
      <c r="H80" s="37"/>
      <c r="I80" s="37"/>
      <c r="J80" s="37"/>
      <c r="K80" s="37"/>
      <c r="L80" s="107"/>
      <c r="S80" s="35"/>
      <c r="T80" s="35"/>
      <c r="U80" s="35"/>
      <c r="V80" s="35"/>
      <c r="W80" s="35"/>
      <c r="X80" s="35"/>
      <c r="Y80" s="35"/>
      <c r="Z80" s="35"/>
      <c r="AA80" s="35"/>
      <c r="AB80" s="35"/>
      <c r="AC80" s="35"/>
      <c r="AD80" s="35"/>
      <c r="AE80" s="35"/>
    </row>
    <row r="81" spans="1:65" s="2" customFormat="1" ht="15.2" customHeight="1" x14ac:dyDescent="0.2">
      <c r="A81" s="35"/>
      <c r="B81" s="36"/>
      <c r="C81" s="30" t="s">
        <v>25</v>
      </c>
      <c r="D81" s="37"/>
      <c r="E81" s="37"/>
      <c r="F81" s="28" t="str">
        <f>E15</f>
        <v>Město Třebenice</v>
      </c>
      <c r="G81" s="37"/>
      <c r="H81" s="37"/>
      <c r="I81" s="30" t="s">
        <v>32</v>
      </c>
      <c r="J81" s="33" t="str">
        <f>E21</f>
        <v>Ing.arch.V.Volman</v>
      </c>
      <c r="K81" s="37"/>
      <c r="L81" s="107"/>
      <c r="S81" s="35"/>
      <c r="T81" s="35"/>
      <c r="U81" s="35"/>
      <c r="V81" s="35"/>
      <c r="W81" s="35"/>
      <c r="X81" s="35"/>
      <c r="Y81" s="35"/>
      <c r="Z81" s="35"/>
      <c r="AA81" s="35"/>
      <c r="AB81" s="35"/>
      <c r="AC81" s="35"/>
      <c r="AD81" s="35"/>
      <c r="AE81" s="35"/>
    </row>
    <row r="82" spans="1:65" s="2" customFormat="1" ht="15.2" customHeight="1" x14ac:dyDescent="0.2">
      <c r="A82" s="35"/>
      <c r="B82" s="36"/>
      <c r="C82" s="30" t="s">
        <v>30</v>
      </c>
      <c r="D82" s="37"/>
      <c r="E82" s="37"/>
      <c r="F82" s="28" t="str">
        <f>IF(E18="","",E18)</f>
        <v>Vyplň údaj</v>
      </c>
      <c r="G82" s="37"/>
      <c r="H82" s="37"/>
      <c r="I82" s="30" t="s">
        <v>36</v>
      </c>
      <c r="J82" s="33" t="str">
        <f>E24</f>
        <v>ing.Žílová</v>
      </c>
      <c r="K82" s="37"/>
      <c r="L82" s="107"/>
      <c r="S82" s="35"/>
      <c r="T82" s="35"/>
      <c r="U82" s="35"/>
      <c r="V82" s="35"/>
      <c r="W82" s="35"/>
      <c r="X82" s="35"/>
      <c r="Y82" s="35"/>
      <c r="Z82" s="35"/>
      <c r="AA82" s="35"/>
      <c r="AB82" s="35"/>
      <c r="AC82" s="35"/>
      <c r="AD82" s="35"/>
      <c r="AE82" s="35"/>
    </row>
    <row r="83" spans="1:65" s="2" customFormat="1" ht="10.35" customHeight="1" x14ac:dyDescent="0.2">
      <c r="A83" s="35"/>
      <c r="B83" s="36"/>
      <c r="C83" s="37"/>
      <c r="D83" s="37"/>
      <c r="E83" s="37"/>
      <c r="F83" s="37"/>
      <c r="G83" s="37"/>
      <c r="H83" s="37"/>
      <c r="I83" s="37"/>
      <c r="J83" s="37"/>
      <c r="K83" s="37"/>
      <c r="L83" s="107"/>
      <c r="S83" s="35"/>
      <c r="T83" s="35"/>
      <c r="U83" s="35"/>
      <c r="V83" s="35"/>
      <c r="W83" s="35"/>
      <c r="X83" s="35"/>
      <c r="Y83" s="35"/>
      <c r="Z83" s="35"/>
      <c r="AA83" s="35"/>
      <c r="AB83" s="35"/>
      <c r="AC83" s="35"/>
      <c r="AD83" s="35"/>
      <c r="AE83" s="35"/>
    </row>
    <row r="84" spans="1:65" s="11" customFormat="1" ht="29.25" customHeight="1" x14ac:dyDescent="0.2">
      <c r="A84" s="147"/>
      <c r="B84" s="148"/>
      <c r="C84" s="149" t="s">
        <v>156</v>
      </c>
      <c r="D84" s="150" t="s">
        <v>59</v>
      </c>
      <c r="E84" s="150" t="s">
        <v>55</v>
      </c>
      <c r="F84" s="150" t="s">
        <v>56</v>
      </c>
      <c r="G84" s="150" t="s">
        <v>157</v>
      </c>
      <c r="H84" s="150" t="s">
        <v>158</v>
      </c>
      <c r="I84" s="150" t="s">
        <v>159</v>
      </c>
      <c r="J84" s="150" t="s">
        <v>113</v>
      </c>
      <c r="K84" s="151" t="s">
        <v>160</v>
      </c>
      <c r="L84" s="152"/>
      <c r="M84" s="69" t="s">
        <v>19</v>
      </c>
      <c r="N84" s="70" t="s">
        <v>44</v>
      </c>
      <c r="O84" s="70" t="s">
        <v>161</v>
      </c>
      <c r="P84" s="70" t="s">
        <v>162</v>
      </c>
      <c r="Q84" s="70" t="s">
        <v>163</v>
      </c>
      <c r="R84" s="70" t="s">
        <v>164</v>
      </c>
      <c r="S84" s="70" t="s">
        <v>165</v>
      </c>
      <c r="T84" s="71" t="s">
        <v>166</v>
      </c>
      <c r="U84" s="147"/>
      <c r="V84" s="147"/>
      <c r="W84" s="147"/>
      <c r="X84" s="147"/>
      <c r="Y84" s="147"/>
      <c r="Z84" s="147"/>
      <c r="AA84" s="147"/>
      <c r="AB84" s="147"/>
      <c r="AC84" s="147"/>
      <c r="AD84" s="147"/>
      <c r="AE84" s="147"/>
    </row>
    <row r="85" spans="1:65" s="2" customFormat="1" ht="22.9" customHeight="1" x14ac:dyDescent="0.25">
      <c r="A85" s="35"/>
      <c r="B85" s="36"/>
      <c r="C85" s="76" t="s">
        <v>167</v>
      </c>
      <c r="D85" s="37"/>
      <c r="E85" s="37"/>
      <c r="F85" s="37"/>
      <c r="G85" s="37"/>
      <c r="H85" s="37"/>
      <c r="I85" s="37"/>
      <c r="J85" s="153">
        <f>BK85</f>
        <v>0</v>
      </c>
      <c r="K85" s="37"/>
      <c r="L85" s="40"/>
      <c r="M85" s="72"/>
      <c r="N85" s="154"/>
      <c r="O85" s="73"/>
      <c r="P85" s="155">
        <f>P86+P100</f>
        <v>0</v>
      </c>
      <c r="Q85" s="73"/>
      <c r="R85" s="155">
        <f>R86+R100</f>
        <v>0</v>
      </c>
      <c r="S85" s="73"/>
      <c r="T85" s="156">
        <f>T86+T100</f>
        <v>0</v>
      </c>
      <c r="U85" s="35"/>
      <c r="V85" s="35"/>
      <c r="W85" s="35"/>
      <c r="X85" s="35"/>
      <c r="Y85" s="35"/>
      <c r="Z85" s="35"/>
      <c r="AA85" s="35"/>
      <c r="AB85" s="35"/>
      <c r="AC85" s="35"/>
      <c r="AD85" s="35"/>
      <c r="AE85" s="35"/>
      <c r="AT85" s="18" t="s">
        <v>73</v>
      </c>
      <c r="AU85" s="18" t="s">
        <v>114</v>
      </c>
      <c r="BK85" s="157">
        <f>BK86+BK100</f>
        <v>0</v>
      </c>
    </row>
    <row r="86" spans="1:65" s="12" customFormat="1" ht="25.9" customHeight="1" x14ac:dyDescent="0.2">
      <c r="B86" s="158"/>
      <c r="C86" s="159"/>
      <c r="D86" s="160" t="s">
        <v>73</v>
      </c>
      <c r="E86" s="161" t="s">
        <v>168</v>
      </c>
      <c r="F86" s="161" t="s">
        <v>5219</v>
      </c>
      <c r="G86" s="159"/>
      <c r="H86" s="159"/>
      <c r="I86" s="162"/>
      <c r="J86" s="163">
        <f>BK86</f>
        <v>0</v>
      </c>
      <c r="K86" s="159"/>
      <c r="L86" s="164"/>
      <c r="M86" s="165"/>
      <c r="N86" s="166"/>
      <c r="O86" s="166"/>
      <c r="P86" s="167">
        <f>P87</f>
        <v>0</v>
      </c>
      <c r="Q86" s="166"/>
      <c r="R86" s="167">
        <f>R87</f>
        <v>0</v>
      </c>
      <c r="S86" s="166"/>
      <c r="T86" s="168">
        <f>T87</f>
        <v>0</v>
      </c>
      <c r="AR86" s="169" t="s">
        <v>177</v>
      </c>
      <c r="AT86" s="170" t="s">
        <v>73</v>
      </c>
      <c r="AU86" s="170" t="s">
        <v>74</v>
      </c>
      <c r="AY86" s="169" t="s">
        <v>170</v>
      </c>
      <c r="BK86" s="171">
        <f>BK87</f>
        <v>0</v>
      </c>
    </row>
    <row r="87" spans="1:65" s="12" customFormat="1" ht="22.9" customHeight="1" x14ac:dyDescent="0.2">
      <c r="B87" s="158"/>
      <c r="C87" s="159"/>
      <c r="D87" s="160" t="s">
        <v>73</v>
      </c>
      <c r="E87" s="172" t="s">
        <v>177</v>
      </c>
      <c r="F87" s="172" t="s">
        <v>5220</v>
      </c>
      <c r="G87" s="159"/>
      <c r="H87" s="159"/>
      <c r="I87" s="162"/>
      <c r="J87" s="173">
        <f>BK87</f>
        <v>0</v>
      </c>
      <c r="K87" s="159"/>
      <c r="L87" s="164"/>
      <c r="M87" s="165"/>
      <c r="N87" s="166"/>
      <c r="O87" s="166"/>
      <c r="P87" s="167">
        <f>SUM(P88:P99)</f>
        <v>0</v>
      </c>
      <c r="Q87" s="166"/>
      <c r="R87" s="167">
        <f>SUM(R88:R99)</f>
        <v>0</v>
      </c>
      <c r="S87" s="166"/>
      <c r="T87" s="168">
        <f>SUM(T88:T99)</f>
        <v>0</v>
      </c>
      <c r="AR87" s="169" t="s">
        <v>177</v>
      </c>
      <c r="AT87" s="170" t="s">
        <v>73</v>
      </c>
      <c r="AU87" s="170" t="s">
        <v>82</v>
      </c>
      <c r="AY87" s="169" t="s">
        <v>170</v>
      </c>
      <c r="BK87" s="171">
        <f>SUM(BK88:BK99)</f>
        <v>0</v>
      </c>
    </row>
    <row r="88" spans="1:65" s="2" customFormat="1" ht="16.5" customHeight="1" x14ac:dyDescent="0.2">
      <c r="A88" s="35"/>
      <c r="B88" s="36"/>
      <c r="C88" s="174" t="s">
        <v>82</v>
      </c>
      <c r="D88" s="174" t="s">
        <v>172</v>
      </c>
      <c r="E88" s="175" t="s">
        <v>5221</v>
      </c>
      <c r="F88" s="176" t="s">
        <v>5222</v>
      </c>
      <c r="G88" s="177" t="s">
        <v>1484</v>
      </c>
      <c r="H88" s="178">
        <v>1</v>
      </c>
      <c r="I88" s="179"/>
      <c r="J88" s="180">
        <f>ROUND(I88*H88,2)</f>
        <v>0</v>
      </c>
      <c r="K88" s="176" t="s">
        <v>19</v>
      </c>
      <c r="L88" s="40"/>
      <c r="M88" s="181" t="s">
        <v>19</v>
      </c>
      <c r="N88" s="182" t="s">
        <v>45</v>
      </c>
      <c r="O88" s="65"/>
      <c r="P88" s="183">
        <f>O88*H88</f>
        <v>0</v>
      </c>
      <c r="Q88" s="183">
        <v>0</v>
      </c>
      <c r="R88" s="183">
        <f>Q88*H88</f>
        <v>0</v>
      </c>
      <c r="S88" s="183">
        <v>0</v>
      </c>
      <c r="T88" s="184">
        <f>S88*H88</f>
        <v>0</v>
      </c>
      <c r="U88" s="35"/>
      <c r="V88" s="35"/>
      <c r="W88" s="35"/>
      <c r="X88" s="35"/>
      <c r="Y88" s="35"/>
      <c r="Z88" s="35"/>
      <c r="AA88" s="35"/>
      <c r="AB88" s="35"/>
      <c r="AC88" s="35"/>
      <c r="AD88" s="35"/>
      <c r="AE88" s="35"/>
      <c r="AR88" s="185" t="s">
        <v>177</v>
      </c>
      <c r="AT88" s="185" t="s">
        <v>172</v>
      </c>
      <c r="AU88" s="185" t="s">
        <v>84</v>
      </c>
      <c r="AY88" s="18" t="s">
        <v>170</v>
      </c>
      <c r="BE88" s="186">
        <f>IF(N88="základní",J88,0)</f>
        <v>0</v>
      </c>
      <c r="BF88" s="186">
        <f>IF(N88="snížená",J88,0)</f>
        <v>0</v>
      </c>
      <c r="BG88" s="186">
        <f>IF(N88="zákl. přenesená",J88,0)</f>
        <v>0</v>
      </c>
      <c r="BH88" s="186">
        <f>IF(N88="sníž. přenesená",J88,0)</f>
        <v>0</v>
      </c>
      <c r="BI88" s="186">
        <f>IF(N88="nulová",J88,0)</f>
        <v>0</v>
      </c>
      <c r="BJ88" s="18" t="s">
        <v>82</v>
      </c>
      <c r="BK88" s="186">
        <f>ROUND(I88*H88,2)</f>
        <v>0</v>
      </c>
      <c r="BL88" s="18" t="s">
        <v>177</v>
      </c>
      <c r="BM88" s="185" t="s">
        <v>5223</v>
      </c>
    </row>
    <row r="89" spans="1:65" s="2" customFormat="1" ht="156" x14ac:dyDescent="0.2">
      <c r="A89" s="35"/>
      <c r="B89" s="36"/>
      <c r="C89" s="37"/>
      <c r="D89" s="187" t="s">
        <v>179</v>
      </c>
      <c r="E89" s="37"/>
      <c r="F89" s="188" t="s">
        <v>5224</v>
      </c>
      <c r="G89" s="37"/>
      <c r="H89" s="37"/>
      <c r="I89" s="189"/>
      <c r="J89" s="37"/>
      <c r="K89" s="37"/>
      <c r="L89" s="40"/>
      <c r="M89" s="190"/>
      <c r="N89" s="191"/>
      <c r="O89" s="65"/>
      <c r="P89" s="65"/>
      <c r="Q89" s="65"/>
      <c r="R89" s="65"/>
      <c r="S89" s="65"/>
      <c r="T89" s="66"/>
      <c r="U89" s="35"/>
      <c r="V89" s="35"/>
      <c r="W89" s="35"/>
      <c r="X89" s="35"/>
      <c r="Y89" s="35"/>
      <c r="Z89" s="35"/>
      <c r="AA89" s="35"/>
      <c r="AB89" s="35"/>
      <c r="AC89" s="35"/>
      <c r="AD89" s="35"/>
      <c r="AE89" s="35"/>
      <c r="AT89" s="18" t="s">
        <v>179</v>
      </c>
      <c r="AU89" s="18" t="s">
        <v>84</v>
      </c>
    </row>
    <row r="90" spans="1:65" s="13" customFormat="1" x14ac:dyDescent="0.2">
      <c r="B90" s="192"/>
      <c r="C90" s="193"/>
      <c r="D90" s="187" t="s">
        <v>181</v>
      </c>
      <c r="E90" s="194" t="s">
        <v>19</v>
      </c>
      <c r="F90" s="195" t="s">
        <v>5225</v>
      </c>
      <c r="G90" s="193"/>
      <c r="H90" s="196">
        <v>1</v>
      </c>
      <c r="I90" s="197"/>
      <c r="J90" s="193"/>
      <c r="K90" s="193"/>
      <c r="L90" s="198"/>
      <c r="M90" s="199"/>
      <c r="N90" s="200"/>
      <c r="O90" s="200"/>
      <c r="P90" s="200"/>
      <c r="Q90" s="200"/>
      <c r="R90" s="200"/>
      <c r="S90" s="200"/>
      <c r="T90" s="201"/>
      <c r="AT90" s="202" t="s">
        <v>181</v>
      </c>
      <c r="AU90" s="202" t="s">
        <v>84</v>
      </c>
      <c r="AV90" s="13" t="s">
        <v>84</v>
      </c>
      <c r="AW90" s="13" t="s">
        <v>35</v>
      </c>
      <c r="AX90" s="13" t="s">
        <v>82</v>
      </c>
      <c r="AY90" s="202" t="s">
        <v>170</v>
      </c>
    </row>
    <row r="91" spans="1:65" s="2" customFormat="1" ht="16.5" customHeight="1" x14ac:dyDescent="0.2">
      <c r="A91" s="35"/>
      <c r="B91" s="36"/>
      <c r="C91" s="174" t="s">
        <v>84</v>
      </c>
      <c r="D91" s="174" t="s">
        <v>172</v>
      </c>
      <c r="E91" s="175" t="s">
        <v>5226</v>
      </c>
      <c r="F91" s="176" t="s">
        <v>5227</v>
      </c>
      <c r="G91" s="177" t="s">
        <v>1484</v>
      </c>
      <c r="H91" s="178">
        <v>1</v>
      </c>
      <c r="I91" s="179"/>
      <c r="J91" s="180">
        <f>ROUND(I91*H91,2)</f>
        <v>0</v>
      </c>
      <c r="K91" s="176" t="s">
        <v>19</v>
      </c>
      <c r="L91" s="40"/>
      <c r="M91" s="181" t="s">
        <v>19</v>
      </c>
      <c r="N91" s="182" t="s">
        <v>45</v>
      </c>
      <c r="O91" s="65"/>
      <c r="P91" s="183">
        <f>O91*H91</f>
        <v>0</v>
      </c>
      <c r="Q91" s="183">
        <v>0</v>
      </c>
      <c r="R91" s="183">
        <f>Q91*H91</f>
        <v>0</v>
      </c>
      <c r="S91" s="183">
        <v>0</v>
      </c>
      <c r="T91" s="184">
        <f>S91*H91</f>
        <v>0</v>
      </c>
      <c r="U91" s="35"/>
      <c r="V91" s="35"/>
      <c r="W91" s="35"/>
      <c r="X91" s="35"/>
      <c r="Y91" s="35"/>
      <c r="Z91" s="35"/>
      <c r="AA91" s="35"/>
      <c r="AB91" s="35"/>
      <c r="AC91" s="35"/>
      <c r="AD91" s="35"/>
      <c r="AE91" s="35"/>
      <c r="AR91" s="185" t="s">
        <v>177</v>
      </c>
      <c r="AT91" s="185" t="s">
        <v>172</v>
      </c>
      <c r="AU91" s="185" t="s">
        <v>84</v>
      </c>
      <c r="AY91" s="18" t="s">
        <v>170</v>
      </c>
      <c r="BE91" s="186">
        <f>IF(N91="základní",J91,0)</f>
        <v>0</v>
      </c>
      <c r="BF91" s="186">
        <f>IF(N91="snížená",J91,0)</f>
        <v>0</v>
      </c>
      <c r="BG91" s="186">
        <f>IF(N91="zákl. přenesená",J91,0)</f>
        <v>0</v>
      </c>
      <c r="BH91" s="186">
        <f>IF(N91="sníž. přenesená",J91,0)</f>
        <v>0</v>
      </c>
      <c r="BI91" s="186">
        <f>IF(N91="nulová",J91,0)</f>
        <v>0</v>
      </c>
      <c r="BJ91" s="18" t="s">
        <v>82</v>
      </c>
      <c r="BK91" s="186">
        <f>ROUND(I91*H91,2)</f>
        <v>0</v>
      </c>
      <c r="BL91" s="18" t="s">
        <v>177</v>
      </c>
      <c r="BM91" s="185" t="s">
        <v>5228</v>
      </c>
    </row>
    <row r="92" spans="1:65" s="2" customFormat="1" ht="156" x14ac:dyDescent="0.2">
      <c r="A92" s="35"/>
      <c r="B92" s="36"/>
      <c r="C92" s="37"/>
      <c r="D92" s="187" t="s">
        <v>179</v>
      </c>
      <c r="E92" s="37"/>
      <c r="F92" s="188" t="s">
        <v>5224</v>
      </c>
      <c r="G92" s="37"/>
      <c r="H92" s="37"/>
      <c r="I92" s="189"/>
      <c r="J92" s="37"/>
      <c r="K92" s="37"/>
      <c r="L92" s="40"/>
      <c r="M92" s="190"/>
      <c r="N92" s="191"/>
      <c r="O92" s="65"/>
      <c r="P92" s="65"/>
      <c r="Q92" s="65"/>
      <c r="R92" s="65"/>
      <c r="S92" s="65"/>
      <c r="T92" s="66"/>
      <c r="U92" s="35"/>
      <c r="V92" s="35"/>
      <c r="W92" s="35"/>
      <c r="X92" s="35"/>
      <c r="Y92" s="35"/>
      <c r="Z92" s="35"/>
      <c r="AA92" s="35"/>
      <c r="AB92" s="35"/>
      <c r="AC92" s="35"/>
      <c r="AD92" s="35"/>
      <c r="AE92" s="35"/>
      <c r="AT92" s="18" t="s">
        <v>179</v>
      </c>
      <c r="AU92" s="18" t="s">
        <v>84</v>
      </c>
    </row>
    <row r="93" spans="1:65" s="13" customFormat="1" x14ac:dyDescent="0.2">
      <c r="B93" s="192"/>
      <c r="C93" s="193"/>
      <c r="D93" s="187" t="s">
        <v>181</v>
      </c>
      <c r="E93" s="194" t="s">
        <v>19</v>
      </c>
      <c r="F93" s="195" t="s">
        <v>5229</v>
      </c>
      <c r="G93" s="193"/>
      <c r="H93" s="196">
        <v>1</v>
      </c>
      <c r="I93" s="197"/>
      <c r="J93" s="193"/>
      <c r="K93" s="193"/>
      <c r="L93" s="198"/>
      <c r="M93" s="199"/>
      <c r="N93" s="200"/>
      <c r="O93" s="200"/>
      <c r="P93" s="200"/>
      <c r="Q93" s="200"/>
      <c r="R93" s="200"/>
      <c r="S93" s="200"/>
      <c r="T93" s="201"/>
      <c r="AT93" s="202" t="s">
        <v>181</v>
      </c>
      <c r="AU93" s="202" t="s">
        <v>84</v>
      </c>
      <c r="AV93" s="13" t="s">
        <v>84</v>
      </c>
      <c r="AW93" s="13" t="s">
        <v>35</v>
      </c>
      <c r="AX93" s="13" t="s">
        <v>82</v>
      </c>
      <c r="AY93" s="202" t="s">
        <v>170</v>
      </c>
    </row>
    <row r="94" spans="1:65" s="2" customFormat="1" ht="16.5" customHeight="1" x14ac:dyDescent="0.2">
      <c r="A94" s="35"/>
      <c r="B94" s="36"/>
      <c r="C94" s="174" t="s">
        <v>195</v>
      </c>
      <c r="D94" s="174" t="s">
        <v>172</v>
      </c>
      <c r="E94" s="175" t="s">
        <v>5230</v>
      </c>
      <c r="F94" s="176" t="s">
        <v>5231</v>
      </c>
      <c r="G94" s="177" t="s">
        <v>1484</v>
      </c>
      <c r="H94" s="178">
        <v>1</v>
      </c>
      <c r="I94" s="179"/>
      <c r="J94" s="180">
        <f>ROUND(I94*H94,2)</f>
        <v>0</v>
      </c>
      <c r="K94" s="176" t="s">
        <v>19</v>
      </c>
      <c r="L94" s="40"/>
      <c r="M94" s="181" t="s">
        <v>19</v>
      </c>
      <c r="N94" s="182" t="s">
        <v>45</v>
      </c>
      <c r="O94" s="65"/>
      <c r="P94" s="183">
        <f>O94*H94</f>
        <v>0</v>
      </c>
      <c r="Q94" s="183">
        <v>0</v>
      </c>
      <c r="R94" s="183">
        <f>Q94*H94</f>
        <v>0</v>
      </c>
      <c r="S94" s="183">
        <v>0</v>
      </c>
      <c r="T94" s="184">
        <f>S94*H94</f>
        <v>0</v>
      </c>
      <c r="U94" s="35"/>
      <c r="V94" s="35"/>
      <c r="W94" s="35"/>
      <c r="X94" s="35"/>
      <c r="Y94" s="35"/>
      <c r="Z94" s="35"/>
      <c r="AA94" s="35"/>
      <c r="AB94" s="35"/>
      <c r="AC94" s="35"/>
      <c r="AD94" s="35"/>
      <c r="AE94" s="35"/>
      <c r="AR94" s="185" t="s">
        <v>177</v>
      </c>
      <c r="AT94" s="185" t="s">
        <v>172</v>
      </c>
      <c r="AU94" s="185" t="s">
        <v>84</v>
      </c>
      <c r="AY94" s="18" t="s">
        <v>170</v>
      </c>
      <c r="BE94" s="186">
        <f>IF(N94="základní",J94,0)</f>
        <v>0</v>
      </c>
      <c r="BF94" s="186">
        <f>IF(N94="snížená",J94,0)</f>
        <v>0</v>
      </c>
      <c r="BG94" s="186">
        <f>IF(N94="zákl. přenesená",J94,0)</f>
        <v>0</v>
      </c>
      <c r="BH94" s="186">
        <f>IF(N94="sníž. přenesená",J94,0)</f>
        <v>0</v>
      </c>
      <c r="BI94" s="186">
        <f>IF(N94="nulová",J94,0)</f>
        <v>0</v>
      </c>
      <c r="BJ94" s="18" t="s">
        <v>82</v>
      </c>
      <c r="BK94" s="186">
        <f>ROUND(I94*H94,2)</f>
        <v>0</v>
      </c>
      <c r="BL94" s="18" t="s">
        <v>177</v>
      </c>
      <c r="BM94" s="185" t="s">
        <v>5232</v>
      </c>
    </row>
    <row r="95" spans="1:65" s="2" customFormat="1" ht="156" x14ac:dyDescent="0.2">
      <c r="A95" s="35"/>
      <c r="B95" s="36"/>
      <c r="C95" s="37"/>
      <c r="D95" s="187" t="s">
        <v>179</v>
      </c>
      <c r="E95" s="37"/>
      <c r="F95" s="188" t="s">
        <v>5224</v>
      </c>
      <c r="G95" s="37"/>
      <c r="H95" s="37"/>
      <c r="I95" s="189"/>
      <c r="J95" s="37"/>
      <c r="K95" s="37"/>
      <c r="L95" s="40"/>
      <c r="M95" s="190"/>
      <c r="N95" s="191"/>
      <c r="O95" s="65"/>
      <c r="P95" s="65"/>
      <c r="Q95" s="65"/>
      <c r="R95" s="65"/>
      <c r="S95" s="65"/>
      <c r="T95" s="66"/>
      <c r="U95" s="35"/>
      <c r="V95" s="35"/>
      <c r="W95" s="35"/>
      <c r="X95" s="35"/>
      <c r="Y95" s="35"/>
      <c r="Z95" s="35"/>
      <c r="AA95" s="35"/>
      <c r="AB95" s="35"/>
      <c r="AC95" s="35"/>
      <c r="AD95" s="35"/>
      <c r="AE95" s="35"/>
      <c r="AT95" s="18" t="s">
        <v>179</v>
      </c>
      <c r="AU95" s="18" t="s">
        <v>84</v>
      </c>
    </row>
    <row r="96" spans="1:65" s="13" customFormat="1" x14ac:dyDescent="0.2">
      <c r="B96" s="192"/>
      <c r="C96" s="193"/>
      <c r="D96" s="187" t="s">
        <v>181</v>
      </c>
      <c r="E96" s="194" t="s">
        <v>19</v>
      </c>
      <c r="F96" s="195" t="s">
        <v>5233</v>
      </c>
      <c r="G96" s="193"/>
      <c r="H96" s="196">
        <v>1</v>
      </c>
      <c r="I96" s="197"/>
      <c r="J96" s="193"/>
      <c r="K96" s="193"/>
      <c r="L96" s="198"/>
      <c r="M96" s="199"/>
      <c r="N96" s="200"/>
      <c r="O96" s="200"/>
      <c r="P96" s="200"/>
      <c r="Q96" s="200"/>
      <c r="R96" s="200"/>
      <c r="S96" s="200"/>
      <c r="T96" s="201"/>
      <c r="AT96" s="202" t="s">
        <v>181</v>
      </c>
      <c r="AU96" s="202" t="s">
        <v>84</v>
      </c>
      <c r="AV96" s="13" t="s">
        <v>84</v>
      </c>
      <c r="AW96" s="13" t="s">
        <v>35</v>
      </c>
      <c r="AX96" s="13" t="s">
        <v>82</v>
      </c>
      <c r="AY96" s="202" t="s">
        <v>170</v>
      </c>
    </row>
    <row r="97" spans="1:65" s="2" customFormat="1" ht="16.5" customHeight="1" x14ac:dyDescent="0.2">
      <c r="A97" s="35"/>
      <c r="B97" s="36"/>
      <c r="C97" s="174" t="s">
        <v>177</v>
      </c>
      <c r="D97" s="174" t="s">
        <v>172</v>
      </c>
      <c r="E97" s="175" t="s">
        <v>5234</v>
      </c>
      <c r="F97" s="176" t="s">
        <v>5235</v>
      </c>
      <c r="G97" s="177" t="s">
        <v>1484</v>
      </c>
      <c r="H97" s="178">
        <v>1</v>
      </c>
      <c r="I97" s="179"/>
      <c r="J97" s="180">
        <f>ROUND(I97*H97,2)</f>
        <v>0</v>
      </c>
      <c r="K97" s="176" t="s">
        <v>19</v>
      </c>
      <c r="L97" s="40"/>
      <c r="M97" s="181" t="s">
        <v>19</v>
      </c>
      <c r="N97" s="182" t="s">
        <v>45</v>
      </c>
      <c r="O97" s="65"/>
      <c r="P97" s="183">
        <f>O97*H97</f>
        <v>0</v>
      </c>
      <c r="Q97" s="183">
        <v>0</v>
      </c>
      <c r="R97" s="183">
        <f>Q97*H97</f>
        <v>0</v>
      </c>
      <c r="S97" s="183">
        <v>0</v>
      </c>
      <c r="T97" s="184">
        <f>S97*H97</f>
        <v>0</v>
      </c>
      <c r="U97" s="35"/>
      <c r="V97" s="35"/>
      <c r="W97" s="35"/>
      <c r="X97" s="35"/>
      <c r="Y97" s="35"/>
      <c r="Z97" s="35"/>
      <c r="AA97" s="35"/>
      <c r="AB97" s="35"/>
      <c r="AC97" s="35"/>
      <c r="AD97" s="35"/>
      <c r="AE97" s="35"/>
      <c r="AR97" s="185" t="s">
        <v>177</v>
      </c>
      <c r="AT97" s="185" t="s">
        <v>172</v>
      </c>
      <c r="AU97" s="185" t="s">
        <v>84</v>
      </c>
      <c r="AY97" s="18" t="s">
        <v>170</v>
      </c>
      <c r="BE97" s="186">
        <f>IF(N97="základní",J97,0)</f>
        <v>0</v>
      </c>
      <c r="BF97" s="186">
        <f>IF(N97="snížená",J97,0)</f>
        <v>0</v>
      </c>
      <c r="BG97" s="186">
        <f>IF(N97="zákl. přenesená",J97,0)</f>
        <v>0</v>
      </c>
      <c r="BH97" s="186">
        <f>IF(N97="sníž. přenesená",J97,0)</f>
        <v>0</v>
      </c>
      <c r="BI97" s="186">
        <f>IF(N97="nulová",J97,0)</f>
        <v>0</v>
      </c>
      <c r="BJ97" s="18" t="s">
        <v>82</v>
      </c>
      <c r="BK97" s="186">
        <f>ROUND(I97*H97,2)</f>
        <v>0</v>
      </c>
      <c r="BL97" s="18" t="s">
        <v>177</v>
      </c>
      <c r="BM97" s="185" t="s">
        <v>5236</v>
      </c>
    </row>
    <row r="98" spans="1:65" s="2" customFormat="1" ht="156" x14ac:dyDescent="0.2">
      <c r="A98" s="35"/>
      <c r="B98" s="36"/>
      <c r="C98" s="37"/>
      <c r="D98" s="187" t="s">
        <v>179</v>
      </c>
      <c r="E98" s="37"/>
      <c r="F98" s="188" t="s">
        <v>5224</v>
      </c>
      <c r="G98" s="37"/>
      <c r="H98" s="37"/>
      <c r="I98" s="189"/>
      <c r="J98" s="37"/>
      <c r="K98" s="37"/>
      <c r="L98" s="40"/>
      <c r="M98" s="190"/>
      <c r="N98" s="191"/>
      <c r="O98" s="65"/>
      <c r="P98" s="65"/>
      <c r="Q98" s="65"/>
      <c r="R98" s="65"/>
      <c r="S98" s="65"/>
      <c r="T98" s="66"/>
      <c r="U98" s="35"/>
      <c r="V98" s="35"/>
      <c r="W98" s="35"/>
      <c r="X98" s="35"/>
      <c r="Y98" s="35"/>
      <c r="Z98" s="35"/>
      <c r="AA98" s="35"/>
      <c r="AB98" s="35"/>
      <c r="AC98" s="35"/>
      <c r="AD98" s="35"/>
      <c r="AE98" s="35"/>
      <c r="AT98" s="18" t="s">
        <v>179</v>
      </c>
      <c r="AU98" s="18" t="s">
        <v>84</v>
      </c>
    </row>
    <row r="99" spans="1:65" s="13" customFormat="1" x14ac:dyDescent="0.2">
      <c r="B99" s="192"/>
      <c r="C99" s="193"/>
      <c r="D99" s="187" t="s">
        <v>181</v>
      </c>
      <c r="E99" s="194" t="s">
        <v>19</v>
      </c>
      <c r="F99" s="195" t="s">
        <v>5237</v>
      </c>
      <c r="G99" s="193"/>
      <c r="H99" s="196">
        <v>1</v>
      </c>
      <c r="I99" s="197"/>
      <c r="J99" s="193"/>
      <c r="K99" s="193"/>
      <c r="L99" s="198"/>
      <c r="M99" s="199"/>
      <c r="N99" s="200"/>
      <c r="O99" s="200"/>
      <c r="P99" s="200"/>
      <c r="Q99" s="200"/>
      <c r="R99" s="200"/>
      <c r="S99" s="200"/>
      <c r="T99" s="201"/>
      <c r="AT99" s="202" t="s">
        <v>181</v>
      </c>
      <c r="AU99" s="202" t="s">
        <v>84</v>
      </c>
      <c r="AV99" s="13" t="s">
        <v>84</v>
      </c>
      <c r="AW99" s="13" t="s">
        <v>35</v>
      </c>
      <c r="AX99" s="13" t="s">
        <v>82</v>
      </c>
      <c r="AY99" s="202" t="s">
        <v>170</v>
      </c>
    </row>
    <row r="100" spans="1:65" s="12" customFormat="1" ht="25.9" customHeight="1" x14ac:dyDescent="0.2">
      <c r="B100" s="158"/>
      <c r="C100" s="159"/>
      <c r="D100" s="160" t="s">
        <v>73</v>
      </c>
      <c r="E100" s="161" t="s">
        <v>3078</v>
      </c>
      <c r="F100" s="161" t="s">
        <v>3079</v>
      </c>
      <c r="G100" s="159"/>
      <c r="H100" s="159"/>
      <c r="I100" s="162"/>
      <c r="J100" s="163">
        <f>BK100</f>
        <v>0</v>
      </c>
      <c r="K100" s="159"/>
      <c r="L100" s="164"/>
      <c r="M100" s="165"/>
      <c r="N100" s="166"/>
      <c r="O100" s="166"/>
      <c r="P100" s="167">
        <f>P101+P108+P115</f>
        <v>0</v>
      </c>
      <c r="Q100" s="166"/>
      <c r="R100" s="167">
        <f>R101+R108+R115</f>
        <v>0</v>
      </c>
      <c r="S100" s="166"/>
      <c r="T100" s="168">
        <f>T101+T108+T115</f>
        <v>0</v>
      </c>
      <c r="AR100" s="169" t="s">
        <v>209</v>
      </c>
      <c r="AT100" s="170" t="s">
        <v>73</v>
      </c>
      <c r="AU100" s="170" t="s">
        <v>74</v>
      </c>
      <c r="AY100" s="169" t="s">
        <v>170</v>
      </c>
      <c r="BK100" s="171">
        <f>BK101+BK108+BK115</f>
        <v>0</v>
      </c>
    </row>
    <row r="101" spans="1:65" s="12" customFormat="1" ht="22.9" customHeight="1" x14ac:dyDescent="0.2">
      <c r="B101" s="158"/>
      <c r="C101" s="159"/>
      <c r="D101" s="160" t="s">
        <v>73</v>
      </c>
      <c r="E101" s="172" t="s">
        <v>3080</v>
      </c>
      <c r="F101" s="172" t="s">
        <v>3081</v>
      </c>
      <c r="G101" s="159"/>
      <c r="H101" s="159"/>
      <c r="I101" s="162"/>
      <c r="J101" s="173">
        <f>BK101</f>
        <v>0</v>
      </c>
      <c r="K101" s="159"/>
      <c r="L101" s="164"/>
      <c r="M101" s="165"/>
      <c r="N101" s="166"/>
      <c r="O101" s="166"/>
      <c r="P101" s="167">
        <f>SUM(P102:P107)</f>
        <v>0</v>
      </c>
      <c r="Q101" s="166"/>
      <c r="R101" s="167">
        <f>SUM(R102:R107)</f>
        <v>0</v>
      </c>
      <c r="S101" s="166"/>
      <c r="T101" s="168">
        <f>SUM(T102:T107)</f>
        <v>0</v>
      </c>
      <c r="AR101" s="169" t="s">
        <v>209</v>
      </c>
      <c r="AT101" s="170" t="s">
        <v>73</v>
      </c>
      <c r="AU101" s="170" t="s">
        <v>82</v>
      </c>
      <c r="AY101" s="169" t="s">
        <v>170</v>
      </c>
      <c r="BK101" s="171">
        <f>SUM(BK102:BK107)</f>
        <v>0</v>
      </c>
    </row>
    <row r="102" spans="1:65" s="2" customFormat="1" ht="16.5" customHeight="1" x14ac:dyDescent="0.2">
      <c r="A102" s="35"/>
      <c r="B102" s="36"/>
      <c r="C102" s="174" t="s">
        <v>209</v>
      </c>
      <c r="D102" s="174" t="s">
        <v>172</v>
      </c>
      <c r="E102" s="175" t="s">
        <v>5238</v>
      </c>
      <c r="F102" s="176" t="s">
        <v>5239</v>
      </c>
      <c r="G102" s="177" t="s">
        <v>3084</v>
      </c>
      <c r="H102" s="178">
        <v>1</v>
      </c>
      <c r="I102" s="179"/>
      <c r="J102" s="180">
        <f>ROUND(I102*H102,2)</f>
        <v>0</v>
      </c>
      <c r="K102" s="176" t="s">
        <v>176</v>
      </c>
      <c r="L102" s="40"/>
      <c r="M102" s="181" t="s">
        <v>19</v>
      </c>
      <c r="N102" s="182" t="s">
        <v>45</v>
      </c>
      <c r="O102" s="65"/>
      <c r="P102" s="183">
        <f>O102*H102</f>
        <v>0</v>
      </c>
      <c r="Q102" s="183">
        <v>0</v>
      </c>
      <c r="R102" s="183">
        <f>Q102*H102</f>
        <v>0</v>
      </c>
      <c r="S102" s="183">
        <v>0</v>
      </c>
      <c r="T102" s="184">
        <f>S102*H102</f>
        <v>0</v>
      </c>
      <c r="U102" s="35"/>
      <c r="V102" s="35"/>
      <c r="W102" s="35"/>
      <c r="X102" s="35"/>
      <c r="Y102" s="35"/>
      <c r="Z102" s="35"/>
      <c r="AA102" s="35"/>
      <c r="AB102" s="35"/>
      <c r="AC102" s="35"/>
      <c r="AD102" s="35"/>
      <c r="AE102" s="35"/>
      <c r="AR102" s="185" t="s">
        <v>3085</v>
      </c>
      <c r="AT102" s="185" t="s">
        <v>172</v>
      </c>
      <c r="AU102" s="185" t="s">
        <v>84</v>
      </c>
      <c r="AY102" s="18" t="s">
        <v>170</v>
      </c>
      <c r="BE102" s="186">
        <f>IF(N102="základní",J102,0)</f>
        <v>0</v>
      </c>
      <c r="BF102" s="186">
        <f>IF(N102="snížená",J102,0)</f>
        <v>0</v>
      </c>
      <c r="BG102" s="186">
        <f>IF(N102="zákl. přenesená",J102,0)</f>
        <v>0</v>
      </c>
      <c r="BH102" s="186">
        <f>IF(N102="sníž. přenesená",J102,0)</f>
        <v>0</v>
      </c>
      <c r="BI102" s="186">
        <f>IF(N102="nulová",J102,0)</f>
        <v>0</v>
      </c>
      <c r="BJ102" s="18" t="s">
        <v>82</v>
      </c>
      <c r="BK102" s="186">
        <f>ROUND(I102*H102,2)</f>
        <v>0</v>
      </c>
      <c r="BL102" s="18" t="s">
        <v>3085</v>
      </c>
      <c r="BM102" s="185" t="s">
        <v>5240</v>
      </c>
    </row>
    <row r="103" spans="1:65" s="2" customFormat="1" ht="29.25" x14ac:dyDescent="0.2">
      <c r="A103" s="35"/>
      <c r="B103" s="36"/>
      <c r="C103" s="37"/>
      <c r="D103" s="187" t="s">
        <v>179</v>
      </c>
      <c r="E103" s="37"/>
      <c r="F103" s="188" t="s">
        <v>3087</v>
      </c>
      <c r="G103" s="37"/>
      <c r="H103" s="37"/>
      <c r="I103" s="189"/>
      <c r="J103" s="37"/>
      <c r="K103" s="37"/>
      <c r="L103" s="40"/>
      <c r="M103" s="190"/>
      <c r="N103" s="191"/>
      <c r="O103" s="65"/>
      <c r="P103" s="65"/>
      <c r="Q103" s="65"/>
      <c r="R103" s="65"/>
      <c r="S103" s="65"/>
      <c r="T103" s="66"/>
      <c r="U103" s="35"/>
      <c r="V103" s="35"/>
      <c r="W103" s="35"/>
      <c r="X103" s="35"/>
      <c r="Y103" s="35"/>
      <c r="Z103" s="35"/>
      <c r="AA103" s="35"/>
      <c r="AB103" s="35"/>
      <c r="AC103" s="35"/>
      <c r="AD103" s="35"/>
      <c r="AE103" s="35"/>
      <c r="AT103" s="18" t="s">
        <v>179</v>
      </c>
      <c r="AU103" s="18" t="s">
        <v>84</v>
      </c>
    </row>
    <row r="104" spans="1:65" s="13" customFormat="1" x14ac:dyDescent="0.2">
      <c r="B104" s="192"/>
      <c r="C104" s="193"/>
      <c r="D104" s="187" t="s">
        <v>181</v>
      </c>
      <c r="E104" s="194" t="s">
        <v>19</v>
      </c>
      <c r="F104" s="195" t="s">
        <v>5241</v>
      </c>
      <c r="G104" s="193"/>
      <c r="H104" s="196">
        <v>1</v>
      </c>
      <c r="I104" s="197"/>
      <c r="J104" s="193"/>
      <c r="K104" s="193"/>
      <c r="L104" s="198"/>
      <c r="M104" s="199"/>
      <c r="N104" s="200"/>
      <c r="O104" s="200"/>
      <c r="P104" s="200"/>
      <c r="Q104" s="200"/>
      <c r="R104" s="200"/>
      <c r="S104" s="200"/>
      <c r="T104" s="201"/>
      <c r="AT104" s="202" t="s">
        <v>181</v>
      </c>
      <c r="AU104" s="202" t="s">
        <v>84</v>
      </c>
      <c r="AV104" s="13" t="s">
        <v>84</v>
      </c>
      <c r="AW104" s="13" t="s">
        <v>35</v>
      </c>
      <c r="AX104" s="13" t="s">
        <v>82</v>
      </c>
      <c r="AY104" s="202" t="s">
        <v>170</v>
      </c>
    </row>
    <row r="105" spans="1:65" s="2" customFormat="1" ht="16.5" customHeight="1" x14ac:dyDescent="0.2">
      <c r="A105" s="35"/>
      <c r="B105" s="36"/>
      <c r="C105" s="174" t="s">
        <v>214</v>
      </c>
      <c r="D105" s="174" t="s">
        <v>172</v>
      </c>
      <c r="E105" s="175" t="s">
        <v>5242</v>
      </c>
      <c r="F105" s="176" t="s">
        <v>5243</v>
      </c>
      <c r="G105" s="177" t="s">
        <v>3084</v>
      </c>
      <c r="H105" s="178">
        <v>1</v>
      </c>
      <c r="I105" s="179"/>
      <c r="J105" s="180">
        <f>ROUND(I105*H105,2)</f>
        <v>0</v>
      </c>
      <c r="K105" s="176" t="s">
        <v>176</v>
      </c>
      <c r="L105" s="40"/>
      <c r="M105" s="181" t="s">
        <v>19</v>
      </c>
      <c r="N105" s="182" t="s">
        <v>45</v>
      </c>
      <c r="O105" s="65"/>
      <c r="P105" s="183">
        <f>O105*H105</f>
        <v>0</v>
      </c>
      <c r="Q105" s="183">
        <v>0</v>
      </c>
      <c r="R105" s="183">
        <f>Q105*H105</f>
        <v>0</v>
      </c>
      <c r="S105" s="183">
        <v>0</v>
      </c>
      <c r="T105" s="184">
        <f>S105*H105</f>
        <v>0</v>
      </c>
      <c r="U105" s="35"/>
      <c r="V105" s="35"/>
      <c r="W105" s="35"/>
      <c r="X105" s="35"/>
      <c r="Y105" s="35"/>
      <c r="Z105" s="35"/>
      <c r="AA105" s="35"/>
      <c r="AB105" s="35"/>
      <c r="AC105" s="35"/>
      <c r="AD105" s="35"/>
      <c r="AE105" s="35"/>
      <c r="AR105" s="185" t="s">
        <v>3085</v>
      </c>
      <c r="AT105" s="185" t="s">
        <v>172</v>
      </c>
      <c r="AU105" s="185" t="s">
        <v>84</v>
      </c>
      <c r="AY105" s="18" t="s">
        <v>170</v>
      </c>
      <c r="BE105" s="186">
        <f>IF(N105="základní",J105,0)</f>
        <v>0</v>
      </c>
      <c r="BF105" s="186">
        <f>IF(N105="snížená",J105,0)</f>
        <v>0</v>
      </c>
      <c r="BG105" s="186">
        <f>IF(N105="zákl. přenesená",J105,0)</f>
        <v>0</v>
      </c>
      <c r="BH105" s="186">
        <f>IF(N105="sníž. přenesená",J105,0)</f>
        <v>0</v>
      </c>
      <c r="BI105" s="186">
        <f>IF(N105="nulová",J105,0)</f>
        <v>0</v>
      </c>
      <c r="BJ105" s="18" t="s">
        <v>82</v>
      </c>
      <c r="BK105" s="186">
        <f>ROUND(I105*H105,2)</f>
        <v>0</v>
      </c>
      <c r="BL105" s="18" t="s">
        <v>3085</v>
      </c>
      <c r="BM105" s="185" t="s">
        <v>5244</v>
      </c>
    </row>
    <row r="106" spans="1:65" s="2" customFormat="1" ht="29.25" x14ac:dyDescent="0.2">
      <c r="A106" s="35"/>
      <c r="B106" s="36"/>
      <c r="C106" s="37"/>
      <c r="D106" s="187" t="s">
        <v>179</v>
      </c>
      <c r="E106" s="37"/>
      <c r="F106" s="188" t="s">
        <v>5245</v>
      </c>
      <c r="G106" s="37"/>
      <c r="H106" s="37"/>
      <c r="I106" s="189"/>
      <c r="J106" s="37"/>
      <c r="K106" s="37"/>
      <c r="L106" s="40"/>
      <c r="M106" s="190"/>
      <c r="N106" s="191"/>
      <c r="O106" s="65"/>
      <c r="P106" s="65"/>
      <c r="Q106" s="65"/>
      <c r="R106" s="65"/>
      <c r="S106" s="65"/>
      <c r="T106" s="66"/>
      <c r="U106" s="35"/>
      <c r="V106" s="35"/>
      <c r="W106" s="35"/>
      <c r="X106" s="35"/>
      <c r="Y106" s="35"/>
      <c r="Z106" s="35"/>
      <c r="AA106" s="35"/>
      <c r="AB106" s="35"/>
      <c r="AC106" s="35"/>
      <c r="AD106" s="35"/>
      <c r="AE106" s="35"/>
      <c r="AT106" s="18" t="s">
        <v>179</v>
      </c>
      <c r="AU106" s="18" t="s">
        <v>84</v>
      </c>
    </row>
    <row r="107" spans="1:65" s="13" customFormat="1" x14ac:dyDescent="0.2">
      <c r="B107" s="192"/>
      <c r="C107" s="193"/>
      <c r="D107" s="187" t="s">
        <v>181</v>
      </c>
      <c r="E107" s="194" t="s">
        <v>19</v>
      </c>
      <c r="F107" s="195" t="s">
        <v>5241</v>
      </c>
      <c r="G107" s="193"/>
      <c r="H107" s="196">
        <v>1</v>
      </c>
      <c r="I107" s="197"/>
      <c r="J107" s="193"/>
      <c r="K107" s="193"/>
      <c r="L107" s="198"/>
      <c r="M107" s="199"/>
      <c r="N107" s="200"/>
      <c r="O107" s="200"/>
      <c r="P107" s="200"/>
      <c r="Q107" s="200"/>
      <c r="R107" s="200"/>
      <c r="S107" s="200"/>
      <c r="T107" s="201"/>
      <c r="AT107" s="202" t="s">
        <v>181</v>
      </c>
      <c r="AU107" s="202" t="s">
        <v>84</v>
      </c>
      <c r="AV107" s="13" t="s">
        <v>84</v>
      </c>
      <c r="AW107" s="13" t="s">
        <v>35</v>
      </c>
      <c r="AX107" s="13" t="s">
        <v>82</v>
      </c>
      <c r="AY107" s="202" t="s">
        <v>170</v>
      </c>
    </row>
    <row r="108" spans="1:65" s="12" customFormat="1" ht="22.9" customHeight="1" x14ac:dyDescent="0.2">
      <c r="B108" s="158"/>
      <c r="C108" s="159"/>
      <c r="D108" s="160" t="s">
        <v>73</v>
      </c>
      <c r="E108" s="172" t="s">
        <v>3089</v>
      </c>
      <c r="F108" s="172" t="s">
        <v>3090</v>
      </c>
      <c r="G108" s="159"/>
      <c r="H108" s="159"/>
      <c r="I108" s="162"/>
      <c r="J108" s="173">
        <f>BK108</f>
        <v>0</v>
      </c>
      <c r="K108" s="159"/>
      <c r="L108" s="164"/>
      <c r="M108" s="165"/>
      <c r="N108" s="166"/>
      <c r="O108" s="166"/>
      <c r="P108" s="167">
        <f>SUM(P109:P114)</f>
        <v>0</v>
      </c>
      <c r="Q108" s="166"/>
      <c r="R108" s="167">
        <f>SUM(R109:R114)</f>
        <v>0</v>
      </c>
      <c r="S108" s="166"/>
      <c r="T108" s="168">
        <f>SUM(T109:T114)</f>
        <v>0</v>
      </c>
      <c r="AR108" s="169" t="s">
        <v>209</v>
      </c>
      <c r="AT108" s="170" t="s">
        <v>73</v>
      </c>
      <c r="AU108" s="170" t="s">
        <v>82</v>
      </c>
      <c r="AY108" s="169" t="s">
        <v>170</v>
      </c>
      <c r="BK108" s="171">
        <f>SUM(BK109:BK114)</f>
        <v>0</v>
      </c>
    </row>
    <row r="109" spans="1:65" s="2" customFormat="1" ht="16.5" customHeight="1" x14ac:dyDescent="0.2">
      <c r="A109" s="35"/>
      <c r="B109" s="36"/>
      <c r="C109" s="174" t="s">
        <v>222</v>
      </c>
      <c r="D109" s="174" t="s">
        <v>172</v>
      </c>
      <c r="E109" s="175" t="s">
        <v>3092</v>
      </c>
      <c r="F109" s="176" t="s">
        <v>3090</v>
      </c>
      <c r="G109" s="177" t="s">
        <v>3084</v>
      </c>
      <c r="H109" s="178">
        <v>1</v>
      </c>
      <c r="I109" s="179"/>
      <c r="J109" s="180">
        <f>ROUND(I109*H109,2)</f>
        <v>0</v>
      </c>
      <c r="K109" s="176" t="s">
        <v>176</v>
      </c>
      <c r="L109" s="40"/>
      <c r="M109" s="181" t="s">
        <v>19</v>
      </c>
      <c r="N109" s="182" t="s">
        <v>45</v>
      </c>
      <c r="O109" s="65"/>
      <c r="P109" s="183">
        <f>O109*H109</f>
        <v>0</v>
      </c>
      <c r="Q109" s="183">
        <v>0</v>
      </c>
      <c r="R109" s="183">
        <f>Q109*H109</f>
        <v>0</v>
      </c>
      <c r="S109" s="183">
        <v>0</v>
      </c>
      <c r="T109" s="184">
        <f>S109*H109</f>
        <v>0</v>
      </c>
      <c r="U109" s="35"/>
      <c r="V109" s="35"/>
      <c r="W109" s="35"/>
      <c r="X109" s="35"/>
      <c r="Y109" s="35"/>
      <c r="Z109" s="35"/>
      <c r="AA109" s="35"/>
      <c r="AB109" s="35"/>
      <c r="AC109" s="35"/>
      <c r="AD109" s="35"/>
      <c r="AE109" s="35"/>
      <c r="AR109" s="185" t="s">
        <v>3085</v>
      </c>
      <c r="AT109" s="185" t="s">
        <v>172</v>
      </c>
      <c r="AU109" s="185" t="s">
        <v>84</v>
      </c>
      <c r="AY109" s="18" t="s">
        <v>170</v>
      </c>
      <c r="BE109" s="186">
        <f>IF(N109="základní",J109,0)</f>
        <v>0</v>
      </c>
      <c r="BF109" s="186">
        <f>IF(N109="snížená",J109,0)</f>
        <v>0</v>
      </c>
      <c r="BG109" s="186">
        <f>IF(N109="zákl. přenesená",J109,0)</f>
        <v>0</v>
      </c>
      <c r="BH109" s="186">
        <f>IF(N109="sníž. přenesená",J109,0)</f>
        <v>0</v>
      </c>
      <c r="BI109" s="186">
        <f>IF(N109="nulová",J109,0)</f>
        <v>0</v>
      </c>
      <c r="BJ109" s="18" t="s">
        <v>82</v>
      </c>
      <c r="BK109" s="186">
        <f>ROUND(I109*H109,2)</f>
        <v>0</v>
      </c>
      <c r="BL109" s="18" t="s">
        <v>3085</v>
      </c>
      <c r="BM109" s="185" t="s">
        <v>5246</v>
      </c>
    </row>
    <row r="110" spans="1:65" s="2" customFormat="1" ht="29.25" x14ac:dyDescent="0.2">
      <c r="A110" s="35"/>
      <c r="B110" s="36"/>
      <c r="C110" s="37"/>
      <c r="D110" s="187" t="s">
        <v>179</v>
      </c>
      <c r="E110" s="37"/>
      <c r="F110" s="188" t="s">
        <v>3087</v>
      </c>
      <c r="G110" s="37"/>
      <c r="H110" s="37"/>
      <c r="I110" s="189"/>
      <c r="J110" s="37"/>
      <c r="K110" s="37"/>
      <c r="L110" s="40"/>
      <c r="M110" s="190"/>
      <c r="N110" s="191"/>
      <c r="O110" s="65"/>
      <c r="P110" s="65"/>
      <c r="Q110" s="65"/>
      <c r="R110" s="65"/>
      <c r="S110" s="65"/>
      <c r="T110" s="66"/>
      <c r="U110" s="35"/>
      <c r="V110" s="35"/>
      <c r="W110" s="35"/>
      <c r="X110" s="35"/>
      <c r="Y110" s="35"/>
      <c r="Z110" s="35"/>
      <c r="AA110" s="35"/>
      <c r="AB110" s="35"/>
      <c r="AC110" s="35"/>
      <c r="AD110" s="35"/>
      <c r="AE110" s="35"/>
      <c r="AT110" s="18" t="s">
        <v>179</v>
      </c>
      <c r="AU110" s="18" t="s">
        <v>84</v>
      </c>
    </row>
    <row r="111" spans="1:65" s="13" customFormat="1" x14ac:dyDescent="0.2">
      <c r="B111" s="192"/>
      <c r="C111" s="193"/>
      <c r="D111" s="187" t="s">
        <v>181</v>
      </c>
      <c r="E111" s="194" t="s">
        <v>19</v>
      </c>
      <c r="F111" s="195" t="s">
        <v>5241</v>
      </c>
      <c r="G111" s="193"/>
      <c r="H111" s="196">
        <v>1</v>
      </c>
      <c r="I111" s="197"/>
      <c r="J111" s="193"/>
      <c r="K111" s="193"/>
      <c r="L111" s="198"/>
      <c r="M111" s="199"/>
      <c r="N111" s="200"/>
      <c r="O111" s="200"/>
      <c r="P111" s="200"/>
      <c r="Q111" s="200"/>
      <c r="R111" s="200"/>
      <c r="S111" s="200"/>
      <c r="T111" s="201"/>
      <c r="AT111" s="202" t="s">
        <v>181</v>
      </c>
      <c r="AU111" s="202" t="s">
        <v>84</v>
      </c>
      <c r="AV111" s="13" t="s">
        <v>84</v>
      </c>
      <c r="AW111" s="13" t="s">
        <v>35</v>
      </c>
      <c r="AX111" s="13" t="s">
        <v>82</v>
      </c>
      <c r="AY111" s="202" t="s">
        <v>170</v>
      </c>
    </row>
    <row r="112" spans="1:65" s="2" customFormat="1" ht="16.5" customHeight="1" x14ac:dyDescent="0.2">
      <c r="A112" s="35"/>
      <c r="B112" s="36"/>
      <c r="C112" s="174" t="s">
        <v>227</v>
      </c>
      <c r="D112" s="174" t="s">
        <v>172</v>
      </c>
      <c r="E112" s="175" t="s">
        <v>5247</v>
      </c>
      <c r="F112" s="176" t="s">
        <v>5248</v>
      </c>
      <c r="G112" s="177" t="s">
        <v>3084</v>
      </c>
      <c r="H112" s="178">
        <v>1</v>
      </c>
      <c r="I112" s="179"/>
      <c r="J112" s="180">
        <f>ROUND(I112*H112,2)</f>
        <v>0</v>
      </c>
      <c r="K112" s="176" t="s">
        <v>176</v>
      </c>
      <c r="L112" s="40"/>
      <c r="M112" s="181" t="s">
        <v>19</v>
      </c>
      <c r="N112" s="182" t="s">
        <v>45</v>
      </c>
      <c r="O112" s="65"/>
      <c r="P112" s="183">
        <f>O112*H112</f>
        <v>0</v>
      </c>
      <c r="Q112" s="183">
        <v>0</v>
      </c>
      <c r="R112" s="183">
        <f>Q112*H112</f>
        <v>0</v>
      </c>
      <c r="S112" s="183">
        <v>0</v>
      </c>
      <c r="T112" s="184">
        <f>S112*H112</f>
        <v>0</v>
      </c>
      <c r="U112" s="35"/>
      <c r="V112" s="35"/>
      <c r="W112" s="35"/>
      <c r="X112" s="35"/>
      <c r="Y112" s="35"/>
      <c r="Z112" s="35"/>
      <c r="AA112" s="35"/>
      <c r="AB112" s="35"/>
      <c r="AC112" s="35"/>
      <c r="AD112" s="35"/>
      <c r="AE112" s="35"/>
      <c r="AR112" s="185" t="s">
        <v>3085</v>
      </c>
      <c r="AT112" s="185" t="s">
        <v>172</v>
      </c>
      <c r="AU112" s="185" t="s">
        <v>84</v>
      </c>
      <c r="AY112" s="18" t="s">
        <v>170</v>
      </c>
      <c r="BE112" s="186">
        <f>IF(N112="základní",J112,0)</f>
        <v>0</v>
      </c>
      <c r="BF112" s="186">
        <f>IF(N112="snížená",J112,0)</f>
        <v>0</v>
      </c>
      <c r="BG112" s="186">
        <f>IF(N112="zákl. přenesená",J112,0)</f>
        <v>0</v>
      </c>
      <c r="BH112" s="186">
        <f>IF(N112="sníž. přenesená",J112,0)</f>
        <v>0</v>
      </c>
      <c r="BI112" s="186">
        <f>IF(N112="nulová",J112,0)</f>
        <v>0</v>
      </c>
      <c r="BJ112" s="18" t="s">
        <v>82</v>
      </c>
      <c r="BK112" s="186">
        <f>ROUND(I112*H112,2)</f>
        <v>0</v>
      </c>
      <c r="BL112" s="18" t="s">
        <v>3085</v>
      </c>
      <c r="BM112" s="185" t="s">
        <v>5249</v>
      </c>
    </row>
    <row r="113" spans="1:65" s="2" customFormat="1" ht="29.25" x14ac:dyDescent="0.2">
      <c r="A113" s="35"/>
      <c r="B113" s="36"/>
      <c r="C113" s="37"/>
      <c r="D113" s="187" t="s">
        <v>179</v>
      </c>
      <c r="E113" s="37"/>
      <c r="F113" s="188" t="s">
        <v>5250</v>
      </c>
      <c r="G113" s="37"/>
      <c r="H113" s="37"/>
      <c r="I113" s="189"/>
      <c r="J113" s="37"/>
      <c r="K113" s="37"/>
      <c r="L113" s="40"/>
      <c r="M113" s="190"/>
      <c r="N113" s="191"/>
      <c r="O113" s="65"/>
      <c r="P113" s="65"/>
      <c r="Q113" s="65"/>
      <c r="R113" s="65"/>
      <c r="S113" s="65"/>
      <c r="T113" s="66"/>
      <c r="U113" s="35"/>
      <c r="V113" s="35"/>
      <c r="W113" s="35"/>
      <c r="X113" s="35"/>
      <c r="Y113" s="35"/>
      <c r="Z113" s="35"/>
      <c r="AA113" s="35"/>
      <c r="AB113" s="35"/>
      <c r="AC113" s="35"/>
      <c r="AD113" s="35"/>
      <c r="AE113" s="35"/>
      <c r="AT113" s="18" t="s">
        <v>179</v>
      </c>
      <c r="AU113" s="18" t="s">
        <v>84</v>
      </c>
    </row>
    <row r="114" spans="1:65" s="13" customFormat="1" x14ac:dyDescent="0.2">
      <c r="B114" s="192"/>
      <c r="C114" s="193"/>
      <c r="D114" s="187" t="s">
        <v>181</v>
      </c>
      <c r="E114" s="194" t="s">
        <v>19</v>
      </c>
      <c r="F114" s="195" t="s">
        <v>5241</v>
      </c>
      <c r="G114" s="193"/>
      <c r="H114" s="196">
        <v>1</v>
      </c>
      <c r="I114" s="197"/>
      <c r="J114" s="193"/>
      <c r="K114" s="193"/>
      <c r="L114" s="198"/>
      <c r="M114" s="199"/>
      <c r="N114" s="200"/>
      <c r="O114" s="200"/>
      <c r="P114" s="200"/>
      <c r="Q114" s="200"/>
      <c r="R114" s="200"/>
      <c r="S114" s="200"/>
      <c r="T114" s="201"/>
      <c r="AT114" s="202" t="s">
        <v>181</v>
      </c>
      <c r="AU114" s="202" t="s">
        <v>84</v>
      </c>
      <c r="AV114" s="13" t="s">
        <v>84</v>
      </c>
      <c r="AW114" s="13" t="s">
        <v>35</v>
      </c>
      <c r="AX114" s="13" t="s">
        <v>82</v>
      </c>
      <c r="AY114" s="202" t="s">
        <v>170</v>
      </c>
    </row>
    <row r="115" spans="1:65" s="12" customFormat="1" ht="22.9" customHeight="1" x14ac:dyDescent="0.2">
      <c r="B115" s="158"/>
      <c r="C115" s="159"/>
      <c r="D115" s="160" t="s">
        <v>73</v>
      </c>
      <c r="E115" s="172" t="s">
        <v>5251</v>
      </c>
      <c r="F115" s="172" t="s">
        <v>5252</v>
      </c>
      <c r="G115" s="159"/>
      <c r="H115" s="159"/>
      <c r="I115" s="162"/>
      <c r="J115" s="173">
        <f>BK115</f>
        <v>0</v>
      </c>
      <c r="K115" s="159"/>
      <c r="L115" s="164"/>
      <c r="M115" s="165"/>
      <c r="N115" s="166"/>
      <c r="O115" s="166"/>
      <c r="P115" s="167">
        <f>SUM(P116:P118)</f>
        <v>0</v>
      </c>
      <c r="Q115" s="166"/>
      <c r="R115" s="167">
        <f>SUM(R116:R118)</f>
        <v>0</v>
      </c>
      <c r="S115" s="166"/>
      <c r="T115" s="168">
        <f>SUM(T116:T118)</f>
        <v>0</v>
      </c>
      <c r="AR115" s="169" t="s">
        <v>209</v>
      </c>
      <c r="AT115" s="170" t="s">
        <v>73</v>
      </c>
      <c r="AU115" s="170" t="s">
        <v>82</v>
      </c>
      <c r="AY115" s="169" t="s">
        <v>170</v>
      </c>
      <c r="BK115" s="171">
        <f>SUM(BK116:BK118)</f>
        <v>0</v>
      </c>
    </row>
    <row r="116" spans="1:65" s="2" customFormat="1" ht="16.5" customHeight="1" x14ac:dyDescent="0.2">
      <c r="A116" s="35"/>
      <c r="B116" s="36"/>
      <c r="C116" s="174" t="s">
        <v>232</v>
      </c>
      <c r="D116" s="174" t="s">
        <v>172</v>
      </c>
      <c r="E116" s="175" t="s">
        <v>5253</v>
      </c>
      <c r="F116" s="176" t="s">
        <v>5254</v>
      </c>
      <c r="G116" s="177" t="s">
        <v>3084</v>
      </c>
      <c r="H116" s="178">
        <v>1</v>
      </c>
      <c r="I116" s="179"/>
      <c r="J116" s="180">
        <f>ROUND(I116*H116,2)</f>
        <v>0</v>
      </c>
      <c r="K116" s="176" t="s">
        <v>176</v>
      </c>
      <c r="L116" s="40"/>
      <c r="M116" s="181" t="s">
        <v>19</v>
      </c>
      <c r="N116" s="182" t="s">
        <v>45</v>
      </c>
      <c r="O116" s="65"/>
      <c r="P116" s="183">
        <f>O116*H116</f>
        <v>0</v>
      </c>
      <c r="Q116" s="183">
        <v>0</v>
      </c>
      <c r="R116" s="183">
        <f>Q116*H116</f>
        <v>0</v>
      </c>
      <c r="S116" s="183">
        <v>0</v>
      </c>
      <c r="T116" s="184">
        <f>S116*H116</f>
        <v>0</v>
      </c>
      <c r="U116" s="35"/>
      <c r="V116" s="35"/>
      <c r="W116" s="35"/>
      <c r="X116" s="35"/>
      <c r="Y116" s="35"/>
      <c r="Z116" s="35"/>
      <c r="AA116" s="35"/>
      <c r="AB116" s="35"/>
      <c r="AC116" s="35"/>
      <c r="AD116" s="35"/>
      <c r="AE116" s="35"/>
      <c r="AR116" s="185" t="s">
        <v>3085</v>
      </c>
      <c r="AT116" s="185" t="s">
        <v>172</v>
      </c>
      <c r="AU116" s="185" t="s">
        <v>84</v>
      </c>
      <c r="AY116" s="18" t="s">
        <v>170</v>
      </c>
      <c r="BE116" s="186">
        <f>IF(N116="základní",J116,0)</f>
        <v>0</v>
      </c>
      <c r="BF116" s="186">
        <f>IF(N116="snížená",J116,0)</f>
        <v>0</v>
      </c>
      <c r="BG116" s="186">
        <f>IF(N116="zákl. přenesená",J116,0)</f>
        <v>0</v>
      </c>
      <c r="BH116" s="186">
        <f>IF(N116="sníž. přenesená",J116,0)</f>
        <v>0</v>
      </c>
      <c r="BI116" s="186">
        <f>IF(N116="nulová",J116,0)</f>
        <v>0</v>
      </c>
      <c r="BJ116" s="18" t="s">
        <v>82</v>
      </c>
      <c r="BK116" s="186">
        <f>ROUND(I116*H116,2)</f>
        <v>0</v>
      </c>
      <c r="BL116" s="18" t="s">
        <v>3085</v>
      </c>
      <c r="BM116" s="185" t="s">
        <v>5255</v>
      </c>
    </row>
    <row r="117" spans="1:65" s="2" customFormat="1" ht="29.25" x14ac:dyDescent="0.2">
      <c r="A117" s="35"/>
      <c r="B117" s="36"/>
      <c r="C117" s="37"/>
      <c r="D117" s="187" t="s">
        <v>179</v>
      </c>
      <c r="E117" s="37"/>
      <c r="F117" s="188" t="s">
        <v>3087</v>
      </c>
      <c r="G117" s="37"/>
      <c r="H117" s="37"/>
      <c r="I117" s="189"/>
      <c r="J117" s="37"/>
      <c r="K117" s="37"/>
      <c r="L117" s="40"/>
      <c r="M117" s="190"/>
      <c r="N117" s="191"/>
      <c r="O117" s="65"/>
      <c r="P117" s="65"/>
      <c r="Q117" s="65"/>
      <c r="R117" s="65"/>
      <c r="S117" s="65"/>
      <c r="T117" s="66"/>
      <c r="U117" s="35"/>
      <c r="V117" s="35"/>
      <c r="W117" s="35"/>
      <c r="X117" s="35"/>
      <c r="Y117" s="35"/>
      <c r="Z117" s="35"/>
      <c r="AA117" s="35"/>
      <c r="AB117" s="35"/>
      <c r="AC117" s="35"/>
      <c r="AD117" s="35"/>
      <c r="AE117" s="35"/>
      <c r="AT117" s="18" t="s">
        <v>179</v>
      </c>
      <c r="AU117" s="18" t="s">
        <v>84</v>
      </c>
    </row>
    <row r="118" spans="1:65" s="13" customFormat="1" x14ac:dyDescent="0.2">
      <c r="B118" s="192"/>
      <c r="C118" s="193"/>
      <c r="D118" s="187" t="s">
        <v>181</v>
      </c>
      <c r="E118" s="194" t="s">
        <v>19</v>
      </c>
      <c r="F118" s="195" t="s">
        <v>5241</v>
      </c>
      <c r="G118" s="193"/>
      <c r="H118" s="196">
        <v>1</v>
      </c>
      <c r="I118" s="197"/>
      <c r="J118" s="193"/>
      <c r="K118" s="193"/>
      <c r="L118" s="198"/>
      <c r="M118" s="225"/>
      <c r="N118" s="226"/>
      <c r="O118" s="226"/>
      <c r="P118" s="226"/>
      <c r="Q118" s="226"/>
      <c r="R118" s="226"/>
      <c r="S118" s="226"/>
      <c r="T118" s="227"/>
      <c r="AT118" s="202" t="s">
        <v>181</v>
      </c>
      <c r="AU118" s="202" t="s">
        <v>84</v>
      </c>
      <c r="AV118" s="13" t="s">
        <v>84</v>
      </c>
      <c r="AW118" s="13" t="s">
        <v>35</v>
      </c>
      <c r="AX118" s="13" t="s">
        <v>82</v>
      </c>
      <c r="AY118" s="202" t="s">
        <v>170</v>
      </c>
    </row>
    <row r="119" spans="1:65" s="2" customFormat="1" ht="6.95" customHeight="1" x14ac:dyDescent="0.2">
      <c r="A119" s="35"/>
      <c r="B119" s="48"/>
      <c r="C119" s="49"/>
      <c r="D119" s="49"/>
      <c r="E119" s="49"/>
      <c r="F119" s="49"/>
      <c r="G119" s="49"/>
      <c r="H119" s="49"/>
      <c r="I119" s="49"/>
      <c r="J119" s="49"/>
      <c r="K119" s="49"/>
      <c r="L119" s="40"/>
      <c r="M119" s="35"/>
      <c r="O119" s="35"/>
      <c r="P119" s="35"/>
      <c r="Q119" s="35"/>
      <c r="R119" s="35"/>
      <c r="S119" s="35"/>
      <c r="T119" s="35"/>
      <c r="U119" s="35"/>
      <c r="V119" s="35"/>
      <c r="W119" s="35"/>
      <c r="X119" s="35"/>
      <c r="Y119" s="35"/>
      <c r="Z119" s="35"/>
      <c r="AA119" s="35"/>
      <c r="AB119" s="35"/>
      <c r="AC119" s="35"/>
      <c r="AD119" s="35"/>
      <c r="AE119" s="35"/>
    </row>
  </sheetData>
  <sheetProtection password="FED1" sheet="1" objects="1" scenarios="1" formatColumns="0" formatRows="0" autoFilter="0"/>
  <autoFilter ref="C84:K118"/>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03"/>
  <sheetViews>
    <sheetView showGridLines="0" topLeftCell="A48" workbookViewId="0"/>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99</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5256</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ROUND(J87,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ROUND((SUM(BE87:BE202)),  2)</f>
        <v>0</v>
      </c>
      <c r="G33" s="35"/>
      <c r="H33" s="35"/>
      <c r="I33" s="119">
        <v>0.21</v>
      </c>
      <c r="J33" s="118">
        <f>ROUND(((SUM(BE87:BE202))*I33),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ROUND((SUM(BF87:BF202)),  2)</f>
        <v>0</v>
      </c>
      <c r="G34" s="35"/>
      <c r="H34" s="35"/>
      <c r="I34" s="119">
        <v>0.15</v>
      </c>
      <c r="J34" s="118">
        <f>ROUND(((SUM(BF87:BF202))*I34),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ROUND((SUM(BG87:BG202)),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ROUND((SUM(BH87:BH202)),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ROUND((SUM(BI87:BI202)),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SO-IS - Venkovní úpravy a IS - splašková kanalizace</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J87</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J88</f>
        <v>0</v>
      </c>
      <c r="K60" s="136"/>
      <c r="L60" s="140"/>
    </row>
    <row r="61" spans="1:47" s="10" customFormat="1" ht="19.899999999999999" customHeight="1" x14ac:dyDescent="0.2">
      <c r="B61" s="141"/>
      <c r="C61" s="142"/>
      <c r="D61" s="143" t="s">
        <v>116</v>
      </c>
      <c r="E61" s="144"/>
      <c r="F61" s="144"/>
      <c r="G61" s="144"/>
      <c r="H61" s="144"/>
      <c r="I61" s="144"/>
      <c r="J61" s="145">
        <f>J89</f>
        <v>0</v>
      </c>
      <c r="K61" s="142"/>
      <c r="L61" s="146"/>
    </row>
    <row r="62" spans="1:47" s="10" customFormat="1" ht="19.899999999999999" customHeight="1" x14ac:dyDescent="0.2">
      <c r="B62" s="141"/>
      <c r="C62" s="142"/>
      <c r="D62" s="143" t="s">
        <v>119</v>
      </c>
      <c r="E62" s="144"/>
      <c r="F62" s="144"/>
      <c r="G62" s="144"/>
      <c r="H62" s="144"/>
      <c r="I62" s="144"/>
      <c r="J62" s="145">
        <f>J152</f>
        <v>0</v>
      </c>
      <c r="K62" s="142"/>
      <c r="L62" s="146"/>
    </row>
    <row r="63" spans="1:47" s="10" customFormat="1" ht="19.899999999999999" customHeight="1" x14ac:dyDescent="0.2">
      <c r="B63" s="141"/>
      <c r="C63" s="142"/>
      <c r="D63" s="143" t="s">
        <v>5257</v>
      </c>
      <c r="E63" s="144"/>
      <c r="F63" s="144"/>
      <c r="G63" s="144"/>
      <c r="H63" s="144"/>
      <c r="I63" s="144"/>
      <c r="J63" s="145">
        <f>J163</f>
        <v>0</v>
      </c>
      <c r="K63" s="142"/>
      <c r="L63" s="146"/>
    </row>
    <row r="64" spans="1:47" s="10" customFormat="1" ht="19.899999999999999" customHeight="1" x14ac:dyDescent="0.2">
      <c r="B64" s="141"/>
      <c r="C64" s="142"/>
      <c r="D64" s="143" t="s">
        <v>121</v>
      </c>
      <c r="E64" s="144"/>
      <c r="F64" s="144"/>
      <c r="G64" s="144"/>
      <c r="H64" s="144"/>
      <c r="I64" s="144"/>
      <c r="J64" s="145">
        <f>J171</f>
        <v>0</v>
      </c>
      <c r="K64" s="142"/>
      <c r="L64" s="146"/>
    </row>
    <row r="65" spans="1:31" s="10" customFormat="1" ht="19.899999999999999" customHeight="1" x14ac:dyDescent="0.2">
      <c r="B65" s="141"/>
      <c r="C65" s="142"/>
      <c r="D65" s="143" t="s">
        <v>122</v>
      </c>
      <c r="E65" s="144"/>
      <c r="F65" s="144"/>
      <c r="G65" s="144"/>
      <c r="H65" s="144"/>
      <c r="I65" s="144"/>
      <c r="J65" s="145">
        <f>J186</f>
        <v>0</v>
      </c>
      <c r="K65" s="142"/>
      <c r="L65" s="146"/>
    </row>
    <row r="66" spans="1:31" s="10" customFormat="1" ht="19.899999999999999" customHeight="1" x14ac:dyDescent="0.2">
      <c r="B66" s="141"/>
      <c r="C66" s="142"/>
      <c r="D66" s="143" t="s">
        <v>123</v>
      </c>
      <c r="E66" s="144"/>
      <c r="F66" s="144"/>
      <c r="G66" s="144"/>
      <c r="H66" s="144"/>
      <c r="I66" s="144"/>
      <c r="J66" s="145">
        <f>J192</f>
        <v>0</v>
      </c>
      <c r="K66" s="142"/>
      <c r="L66" s="146"/>
    </row>
    <row r="67" spans="1:31" s="10" customFormat="1" ht="19.899999999999999" customHeight="1" x14ac:dyDescent="0.2">
      <c r="B67" s="141"/>
      <c r="C67" s="142"/>
      <c r="D67" s="143" t="s">
        <v>124</v>
      </c>
      <c r="E67" s="144"/>
      <c r="F67" s="144"/>
      <c r="G67" s="144"/>
      <c r="H67" s="144"/>
      <c r="I67" s="144"/>
      <c r="J67" s="145">
        <f>J200</f>
        <v>0</v>
      </c>
      <c r="K67" s="142"/>
      <c r="L67" s="146"/>
    </row>
    <row r="68" spans="1:31" s="2" customFormat="1" ht="21.75" customHeight="1" x14ac:dyDescent="0.2">
      <c r="A68" s="35"/>
      <c r="B68" s="36"/>
      <c r="C68" s="37"/>
      <c r="D68" s="37"/>
      <c r="E68" s="37"/>
      <c r="F68" s="37"/>
      <c r="G68" s="37"/>
      <c r="H68" s="37"/>
      <c r="I68" s="37"/>
      <c r="J68" s="37"/>
      <c r="K68" s="37"/>
      <c r="L68" s="107"/>
      <c r="S68" s="35"/>
      <c r="T68" s="35"/>
      <c r="U68" s="35"/>
      <c r="V68" s="35"/>
      <c r="W68" s="35"/>
      <c r="X68" s="35"/>
      <c r="Y68" s="35"/>
      <c r="Z68" s="35"/>
      <c r="AA68" s="35"/>
      <c r="AB68" s="35"/>
      <c r="AC68" s="35"/>
      <c r="AD68" s="35"/>
      <c r="AE68" s="35"/>
    </row>
    <row r="69" spans="1:31" s="2" customFormat="1" ht="6.95" customHeight="1" x14ac:dyDescent="0.2">
      <c r="A69" s="35"/>
      <c r="B69" s="48"/>
      <c r="C69" s="49"/>
      <c r="D69" s="49"/>
      <c r="E69" s="49"/>
      <c r="F69" s="49"/>
      <c r="G69" s="49"/>
      <c r="H69" s="49"/>
      <c r="I69" s="49"/>
      <c r="J69" s="49"/>
      <c r="K69" s="49"/>
      <c r="L69" s="107"/>
      <c r="S69" s="35"/>
      <c r="T69" s="35"/>
      <c r="U69" s="35"/>
      <c r="V69" s="35"/>
      <c r="W69" s="35"/>
      <c r="X69" s="35"/>
      <c r="Y69" s="35"/>
      <c r="Z69" s="35"/>
      <c r="AA69" s="35"/>
      <c r="AB69" s="35"/>
      <c r="AC69" s="35"/>
      <c r="AD69" s="35"/>
      <c r="AE69" s="35"/>
    </row>
    <row r="73" spans="1:31" s="2" customFormat="1" ht="6.95" customHeight="1" x14ac:dyDescent="0.2">
      <c r="A73" s="35"/>
      <c r="B73" s="50"/>
      <c r="C73" s="51"/>
      <c r="D73" s="51"/>
      <c r="E73" s="51"/>
      <c r="F73" s="51"/>
      <c r="G73" s="51"/>
      <c r="H73" s="51"/>
      <c r="I73" s="51"/>
      <c r="J73" s="51"/>
      <c r="K73" s="51"/>
      <c r="L73" s="107"/>
      <c r="S73" s="35"/>
      <c r="T73" s="35"/>
      <c r="U73" s="35"/>
      <c r="V73" s="35"/>
      <c r="W73" s="35"/>
      <c r="X73" s="35"/>
      <c r="Y73" s="35"/>
      <c r="Z73" s="35"/>
      <c r="AA73" s="35"/>
      <c r="AB73" s="35"/>
      <c r="AC73" s="35"/>
      <c r="AD73" s="35"/>
      <c r="AE73" s="35"/>
    </row>
    <row r="74" spans="1:31" s="2" customFormat="1" ht="24.95" customHeight="1" x14ac:dyDescent="0.2">
      <c r="A74" s="35"/>
      <c r="B74" s="36"/>
      <c r="C74" s="24" t="s">
        <v>155</v>
      </c>
      <c r="D74" s="37"/>
      <c r="E74" s="37"/>
      <c r="F74" s="37"/>
      <c r="G74" s="37"/>
      <c r="H74" s="37"/>
      <c r="I74" s="37"/>
      <c r="J74" s="37"/>
      <c r="K74" s="37"/>
      <c r="L74" s="107"/>
      <c r="S74" s="35"/>
      <c r="T74" s="35"/>
      <c r="U74" s="35"/>
      <c r="V74" s="35"/>
      <c r="W74" s="35"/>
      <c r="X74" s="35"/>
      <c r="Y74" s="35"/>
      <c r="Z74" s="35"/>
      <c r="AA74" s="35"/>
      <c r="AB74" s="35"/>
      <c r="AC74" s="35"/>
      <c r="AD74" s="35"/>
      <c r="AE74" s="35"/>
    </row>
    <row r="75" spans="1:31" s="2" customFormat="1" ht="6.95" customHeight="1" x14ac:dyDescent="0.2">
      <c r="A75" s="35"/>
      <c r="B75" s="36"/>
      <c r="C75" s="37"/>
      <c r="D75" s="37"/>
      <c r="E75" s="37"/>
      <c r="F75" s="37"/>
      <c r="G75" s="37"/>
      <c r="H75" s="37"/>
      <c r="I75" s="37"/>
      <c r="J75" s="37"/>
      <c r="K75" s="37"/>
      <c r="L75" s="107"/>
      <c r="S75" s="35"/>
      <c r="T75" s="35"/>
      <c r="U75" s="35"/>
      <c r="V75" s="35"/>
      <c r="W75" s="35"/>
      <c r="X75" s="35"/>
      <c r="Y75" s="35"/>
      <c r="Z75" s="35"/>
      <c r="AA75" s="35"/>
      <c r="AB75" s="35"/>
      <c r="AC75" s="35"/>
      <c r="AD75" s="35"/>
      <c r="AE75" s="35"/>
    </row>
    <row r="76" spans="1:31" s="2" customFormat="1" ht="12" customHeight="1" x14ac:dyDescent="0.2">
      <c r="A76" s="35"/>
      <c r="B76" s="36"/>
      <c r="C76" s="30" t="s">
        <v>16</v>
      </c>
      <c r="D76" s="37"/>
      <c r="E76" s="37"/>
      <c r="F76" s="37"/>
      <c r="G76" s="37"/>
      <c r="H76" s="37"/>
      <c r="I76" s="37"/>
      <c r="J76" s="37"/>
      <c r="K76" s="37"/>
      <c r="L76" s="107"/>
      <c r="S76" s="35"/>
      <c r="T76" s="35"/>
      <c r="U76" s="35"/>
      <c r="V76" s="35"/>
      <c r="W76" s="35"/>
      <c r="X76" s="35"/>
      <c r="Y76" s="35"/>
      <c r="Z76" s="35"/>
      <c r="AA76" s="35"/>
      <c r="AB76" s="35"/>
      <c r="AC76" s="35"/>
      <c r="AD76" s="35"/>
      <c r="AE76" s="35"/>
    </row>
    <row r="77" spans="1:31" s="2" customFormat="1" ht="16.5" customHeight="1" x14ac:dyDescent="0.2">
      <c r="A77" s="35"/>
      <c r="B77" s="36"/>
      <c r="C77" s="37"/>
      <c r="D77" s="37"/>
      <c r="E77" s="375" t="str">
        <f>E7</f>
        <v>Multifunkční objekt města Třebenice REVIZE ROZPOČTU Č. 2</v>
      </c>
      <c r="F77" s="376"/>
      <c r="G77" s="376"/>
      <c r="H77" s="376"/>
      <c r="I77" s="37"/>
      <c r="J77" s="37"/>
      <c r="K77" s="37"/>
      <c r="L77" s="107"/>
      <c r="S77" s="35"/>
      <c r="T77" s="35"/>
      <c r="U77" s="35"/>
      <c r="V77" s="35"/>
      <c r="W77" s="35"/>
      <c r="X77" s="35"/>
      <c r="Y77" s="35"/>
      <c r="Z77" s="35"/>
      <c r="AA77" s="35"/>
      <c r="AB77" s="35"/>
      <c r="AC77" s="35"/>
      <c r="AD77" s="35"/>
      <c r="AE77" s="35"/>
    </row>
    <row r="78" spans="1:31" s="2" customFormat="1" ht="12" customHeight="1" x14ac:dyDescent="0.2">
      <c r="A78" s="35"/>
      <c r="B78" s="36"/>
      <c r="C78" s="30" t="s">
        <v>107</v>
      </c>
      <c r="D78" s="37"/>
      <c r="E78" s="37"/>
      <c r="F78" s="37"/>
      <c r="G78" s="37"/>
      <c r="H78" s="37"/>
      <c r="I78" s="37"/>
      <c r="J78" s="37"/>
      <c r="K78" s="37"/>
      <c r="L78" s="107"/>
      <c r="S78" s="35"/>
      <c r="T78" s="35"/>
      <c r="U78" s="35"/>
      <c r="V78" s="35"/>
      <c r="W78" s="35"/>
      <c r="X78" s="35"/>
      <c r="Y78" s="35"/>
      <c r="Z78" s="35"/>
      <c r="AA78" s="35"/>
      <c r="AB78" s="35"/>
      <c r="AC78" s="35"/>
      <c r="AD78" s="35"/>
      <c r="AE78" s="35"/>
    </row>
    <row r="79" spans="1:31" s="2" customFormat="1" ht="16.5" customHeight="1" x14ac:dyDescent="0.2">
      <c r="A79" s="35"/>
      <c r="B79" s="36"/>
      <c r="C79" s="37"/>
      <c r="D79" s="37"/>
      <c r="E79" s="363" t="str">
        <f>E9</f>
        <v>SO-IS - Venkovní úpravy a IS - splašková kanalizace</v>
      </c>
      <c r="F79" s="374"/>
      <c r="G79" s="374"/>
      <c r="H79" s="374"/>
      <c r="I79" s="37"/>
      <c r="J79" s="37"/>
      <c r="K79" s="37"/>
      <c r="L79" s="107"/>
      <c r="S79" s="35"/>
      <c r="T79" s="35"/>
      <c r="U79" s="35"/>
      <c r="V79" s="35"/>
      <c r="W79" s="35"/>
      <c r="X79" s="35"/>
      <c r="Y79" s="35"/>
      <c r="Z79" s="35"/>
      <c r="AA79" s="35"/>
      <c r="AB79" s="35"/>
      <c r="AC79" s="35"/>
      <c r="AD79" s="35"/>
      <c r="AE79" s="35"/>
    </row>
    <row r="80" spans="1:31" s="2" customFormat="1" ht="6.95" customHeight="1" x14ac:dyDescent="0.2">
      <c r="A80" s="35"/>
      <c r="B80" s="36"/>
      <c r="C80" s="37"/>
      <c r="D80" s="37"/>
      <c r="E80" s="37"/>
      <c r="F80" s="37"/>
      <c r="G80" s="37"/>
      <c r="H80" s="37"/>
      <c r="I80" s="37"/>
      <c r="J80" s="37"/>
      <c r="K80" s="37"/>
      <c r="L80" s="107"/>
      <c r="S80" s="35"/>
      <c r="T80" s="35"/>
      <c r="U80" s="35"/>
      <c r="V80" s="35"/>
      <c r="W80" s="35"/>
      <c r="X80" s="35"/>
      <c r="Y80" s="35"/>
      <c r="Z80" s="35"/>
      <c r="AA80" s="35"/>
      <c r="AB80" s="35"/>
      <c r="AC80" s="35"/>
      <c r="AD80" s="35"/>
      <c r="AE80" s="35"/>
    </row>
    <row r="81" spans="1:65" s="2" customFormat="1" ht="12" customHeight="1" x14ac:dyDescent="0.2">
      <c r="A81" s="35"/>
      <c r="B81" s="36"/>
      <c r="C81" s="30" t="s">
        <v>21</v>
      </c>
      <c r="D81" s="37"/>
      <c r="E81" s="37"/>
      <c r="F81" s="28" t="str">
        <f>F12</f>
        <v>Třebenice</v>
      </c>
      <c r="G81" s="37"/>
      <c r="H81" s="37"/>
      <c r="I81" s="30" t="s">
        <v>23</v>
      </c>
      <c r="J81" s="60" t="str">
        <f>IF(J12="","",J12)</f>
        <v>15. 1. 2021</v>
      </c>
      <c r="K81" s="37"/>
      <c r="L81" s="107"/>
      <c r="S81" s="35"/>
      <c r="T81" s="35"/>
      <c r="U81" s="35"/>
      <c r="V81" s="35"/>
      <c r="W81" s="35"/>
      <c r="X81" s="35"/>
      <c r="Y81" s="35"/>
      <c r="Z81" s="35"/>
      <c r="AA81" s="35"/>
      <c r="AB81" s="35"/>
      <c r="AC81" s="35"/>
      <c r="AD81" s="35"/>
      <c r="AE81" s="35"/>
    </row>
    <row r="82" spans="1:65" s="2" customFormat="1" ht="6.95" customHeight="1" x14ac:dyDescent="0.2">
      <c r="A82" s="35"/>
      <c r="B82" s="36"/>
      <c r="C82" s="37"/>
      <c r="D82" s="37"/>
      <c r="E82" s="37"/>
      <c r="F82" s="37"/>
      <c r="G82" s="37"/>
      <c r="H82" s="37"/>
      <c r="I82" s="37"/>
      <c r="J82" s="37"/>
      <c r="K82" s="37"/>
      <c r="L82" s="107"/>
      <c r="S82" s="35"/>
      <c r="T82" s="35"/>
      <c r="U82" s="35"/>
      <c r="V82" s="35"/>
      <c r="W82" s="35"/>
      <c r="X82" s="35"/>
      <c r="Y82" s="35"/>
      <c r="Z82" s="35"/>
      <c r="AA82" s="35"/>
      <c r="AB82" s="35"/>
      <c r="AC82" s="35"/>
      <c r="AD82" s="35"/>
      <c r="AE82" s="35"/>
    </row>
    <row r="83" spans="1:65" s="2" customFormat="1" ht="15.2" customHeight="1" x14ac:dyDescent="0.2">
      <c r="A83" s="35"/>
      <c r="B83" s="36"/>
      <c r="C83" s="30" t="s">
        <v>25</v>
      </c>
      <c r="D83" s="37"/>
      <c r="E83" s="37"/>
      <c r="F83" s="28" t="str">
        <f>E15</f>
        <v>Město Třebenice</v>
      </c>
      <c r="G83" s="37"/>
      <c r="H83" s="37"/>
      <c r="I83" s="30" t="s">
        <v>32</v>
      </c>
      <c r="J83" s="33" t="str">
        <f>E21</f>
        <v>Ing. arch. V. Volman</v>
      </c>
      <c r="K83" s="37"/>
      <c r="L83" s="107"/>
      <c r="S83" s="35"/>
      <c r="T83" s="35"/>
      <c r="U83" s="35"/>
      <c r="V83" s="35"/>
      <c r="W83" s="35"/>
      <c r="X83" s="35"/>
      <c r="Y83" s="35"/>
      <c r="Z83" s="35"/>
      <c r="AA83" s="35"/>
      <c r="AB83" s="35"/>
      <c r="AC83" s="35"/>
      <c r="AD83" s="35"/>
      <c r="AE83" s="35"/>
    </row>
    <row r="84" spans="1:65" s="2" customFormat="1" ht="15.2" customHeight="1" x14ac:dyDescent="0.2">
      <c r="A84" s="35"/>
      <c r="B84" s="36"/>
      <c r="C84" s="30" t="s">
        <v>30</v>
      </c>
      <c r="D84" s="37"/>
      <c r="E84" s="37"/>
      <c r="F84" s="28" t="str">
        <f>IF(E18="","",E18)</f>
        <v>Vyplň údaj</v>
      </c>
      <c r="G84" s="37"/>
      <c r="H84" s="37"/>
      <c r="I84" s="30" t="s">
        <v>36</v>
      </c>
      <c r="J84" s="33" t="str">
        <f>E24</f>
        <v>Ing. L. Hovorka</v>
      </c>
      <c r="K84" s="37"/>
      <c r="L84" s="107"/>
      <c r="S84" s="35"/>
      <c r="T84" s="35"/>
      <c r="U84" s="35"/>
      <c r="V84" s="35"/>
      <c r="W84" s="35"/>
      <c r="X84" s="35"/>
      <c r="Y84" s="35"/>
      <c r="Z84" s="35"/>
      <c r="AA84" s="35"/>
      <c r="AB84" s="35"/>
      <c r="AC84" s="35"/>
      <c r="AD84" s="35"/>
      <c r="AE84" s="35"/>
    </row>
    <row r="85" spans="1:65" s="2" customFormat="1" ht="10.35" customHeight="1" x14ac:dyDescent="0.2">
      <c r="A85" s="35"/>
      <c r="B85" s="36"/>
      <c r="C85" s="37"/>
      <c r="D85" s="37"/>
      <c r="E85" s="37"/>
      <c r="F85" s="37"/>
      <c r="G85" s="37"/>
      <c r="H85" s="37"/>
      <c r="I85" s="37"/>
      <c r="J85" s="37"/>
      <c r="K85" s="37"/>
      <c r="L85" s="107"/>
      <c r="S85" s="35"/>
      <c r="T85" s="35"/>
      <c r="U85" s="35"/>
      <c r="V85" s="35"/>
      <c r="W85" s="35"/>
      <c r="X85" s="35"/>
      <c r="Y85" s="35"/>
      <c r="Z85" s="35"/>
      <c r="AA85" s="35"/>
      <c r="AB85" s="35"/>
      <c r="AC85" s="35"/>
      <c r="AD85" s="35"/>
      <c r="AE85" s="35"/>
    </row>
    <row r="86" spans="1:65" s="11" customFormat="1" ht="29.25" customHeight="1" x14ac:dyDescent="0.2">
      <c r="A86" s="147"/>
      <c r="B86" s="148"/>
      <c r="C86" s="149" t="s">
        <v>156</v>
      </c>
      <c r="D86" s="150" t="s">
        <v>59</v>
      </c>
      <c r="E86" s="150" t="s">
        <v>55</v>
      </c>
      <c r="F86" s="150" t="s">
        <v>56</v>
      </c>
      <c r="G86" s="150" t="s">
        <v>157</v>
      </c>
      <c r="H86" s="150" t="s">
        <v>158</v>
      </c>
      <c r="I86" s="150" t="s">
        <v>159</v>
      </c>
      <c r="J86" s="150" t="s">
        <v>113</v>
      </c>
      <c r="K86" s="151" t="s">
        <v>160</v>
      </c>
      <c r="L86" s="152"/>
      <c r="M86" s="69" t="s">
        <v>19</v>
      </c>
      <c r="N86" s="70" t="s">
        <v>44</v>
      </c>
      <c r="O86" s="70" t="s">
        <v>161</v>
      </c>
      <c r="P86" s="70" t="s">
        <v>162</v>
      </c>
      <c r="Q86" s="70" t="s">
        <v>163</v>
      </c>
      <c r="R86" s="70" t="s">
        <v>164</v>
      </c>
      <c r="S86" s="70" t="s">
        <v>165</v>
      </c>
      <c r="T86" s="71" t="s">
        <v>166</v>
      </c>
      <c r="U86" s="147"/>
      <c r="V86" s="147"/>
      <c r="W86" s="147"/>
      <c r="X86" s="147"/>
      <c r="Y86" s="147"/>
      <c r="Z86" s="147"/>
      <c r="AA86" s="147"/>
      <c r="AB86" s="147"/>
      <c r="AC86" s="147"/>
      <c r="AD86" s="147"/>
      <c r="AE86" s="147"/>
    </row>
    <row r="87" spans="1:65" s="2" customFormat="1" ht="22.9" customHeight="1" x14ac:dyDescent="0.25">
      <c r="A87" s="35"/>
      <c r="B87" s="36"/>
      <c r="C87" s="76" t="s">
        <v>167</v>
      </c>
      <c r="D87" s="37"/>
      <c r="E87" s="37"/>
      <c r="F87" s="37"/>
      <c r="G87" s="37"/>
      <c r="H87" s="37"/>
      <c r="I87" s="37"/>
      <c r="J87" s="153">
        <f>BK87</f>
        <v>0</v>
      </c>
      <c r="K87" s="37"/>
      <c r="L87" s="40"/>
      <c r="M87" s="72"/>
      <c r="N87" s="154"/>
      <c r="O87" s="73"/>
      <c r="P87" s="155">
        <f>P88</f>
        <v>0</v>
      </c>
      <c r="Q87" s="73"/>
      <c r="R87" s="155">
        <f>R88</f>
        <v>36.836188800000002</v>
      </c>
      <c r="S87" s="73"/>
      <c r="T87" s="156">
        <f>T88</f>
        <v>8.2897920000000003</v>
      </c>
      <c r="U87" s="35"/>
      <c r="V87" s="35"/>
      <c r="W87" s="35"/>
      <c r="X87" s="35"/>
      <c r="Y87" s="35"/>
      <c r="Z87" s="35"/>
      <c r="AA87" s="35"/>
      <c r="AB87" s="35"/>
      <c r="AC87" s="35"/>
      <c r="AD87" s="35"/>
      <c r="AE87" s="35"/>
      <c r="AT87" s="18" t="s">
        <v>73</v>
      </c>
      <c r="AU87" s="18" t="s">
        <v>114</v>
      </c>
      <c r="BK87" s="157">
        <f>BK88</f>
        <v>0</v>
      </c>
    </row>
    <row r="88" spans="1:65" s="12" customFormat="1" ht="25.9" customHeight="1" x14ac:dyDescent="0.2">
      <c r="B88" s="158"/>
      <c r="C88" s="159"/>
      <c r="D88" s="160" t="s">
        <v>73</v>
      </c>
      <c r="E88" s="161" t="s">
        <v>168</v>
      </c>
      <c r="F88" s="161" t="s">
        <v>169</v>
      </c>
      <c r="G88" s="159"/>
      <c r="H88" s="159"/>
      <c r="I88" s="162"/>
      <c r="J88" s="163">
        <f>BK88</f>
        <v>0</v>
      </c>
      <c r="K88" s="159"/>
      <c r="L88" s="164"/>
      <c r="M88" s="165"/>
      <c r="N88" s="166"/>
      <c r="O88" s="166"/>
      <c r="P88" s="167">
        <f>P89+P152+P163+P171+P186+P192+P200</f>
        <v>0</v>
      </c>
      <c r="Q88" s="166"/>
      <c r="R88" s="167">
        <f>R89+R152+R163+R171+R186+R192+R200</f>
        <v>36.836188800000002</v>
      </c>
      <c r="S88" s="166"/>
      <c r="T88" s="168">
        <f>T89+T152+T163+T171+T186+T192+T200</f>
        <v>8.2897920000000003</v>
      </c>
      <c r="AR88" s="169" t="s">
        <v>82</v>
      </c>
      <c r="AT88" s="170" t="s">
        <v>73</v>
      </c>
      <c r="AU88" s="170" t="s">
        <v>74</v>
      </c>
      <c r="AY88" s="169" t="s">
        <v>170</v>
      </c>
      <c r="BK88" s="171">
        <f>BK89+BK152+BK163+BK171+BK186+BK192+BK200</f>
        <v>0</v>
      </c>
    </row>
    <row r="89" spans="1:65" s="12" customFormat="1" ht="22.9" customHeight="1" x14ac:dyDescent="0.2">
      <c r="B89" s="158"/>
      <c r="C89" s="159"/>
      <c r="D89" s="160" t="s">
        <v>73</v>
      </c>
      <c r="E89" s="172" t="s">
        <v>82</v>
      </c>
      <c r="F89" s="172" t="s">
        <v>171</v>
      </c>
      <c r="G89" s="159"/>
      <c r="H89" s="159"/>
      <c r="I89" s="162"/>
      <c r="J89" s="173">
        <f>BK89</f>
        <v>0</v>
      </c>
      <c r="K89" s="159"/>
      <c r="L89" s="164"/>
      <c r="M89" s="165"/>
      <c r="N89" s="166"/>
      <c r="O89" s="166"/>
      <c r="P89" s="167">
        <f>SUM(P90:P151)</f>
        <v>0</v>
      </c>
      <c r="Q89" s="166"/>
      <c r="R89" s="167">
        <f>SUM(R90:R151)</f>
        <v>23.82715696</v>
      </c>
      <c r="S89" s="166"/>
      <c r="T89" s="168">
        <f>SUM(T90:T151)</f>
        <v>8.2897920000000003</v>
      </c>
      <c r="AR89" s="169" t="s">
        <v>82</v>
      </c>
      <c r="AT89" s="170" t="s">
        <v>73</v>
      </c>
      <c r="AU89" s="170" t="s">
        <v>82</v>
      </c>
      <c r="AY89" s="169" t="s">
        <v>170</v>
      </c>
      <c r="BK89" s="171">
        <f>SUM(BK90:BK151)</f>
        <v>0</v>
      </c>
    </row>
    <row r="90" spans="1:65" s="2" customFormat="1" ht="36" x14ac:dyDescent="0.2">
      <c r="A90" s="35"/>
      <c r="B90" s="36"/>
      <c r="C90" s="174" t="s">
        <v>82</v>
      </c>
      <c r="D90" s="174" t="s">
        <v>172</v>
      </c>
      <c r="E90" s="175" t="s">
        <v>5258</v>
      </c>
      <c r="F90" s="176" t="s">
        <v>5259</v>
      </c>
      <c r="G90" s="177" t="s">
        <v>248</v>
      </c>
      <c r="H90" s="178">
        <v>9.2520000000000007</v>
      </c>
      <c r="I90" s="179"/>
      <c r="J90" s="180">
        <f>ROUND(I90*H90,2)</f>
        <v>0</v>
      </c>
      <c r="K90" s="176" t="s">
        <v>176</v>
      </c>
      <c r="L90" s="40"/>
      <c r="M90" s="181" t="s">
        <v>19</v>
      </c>
      <c r="N90" s="182" t="s">
        <v>45</v>
      </c>
      <c r="O90" s="65"/>
      <c r="P90" s="183">
        <f>O90*H90</f>
        <v>0</v>
      </c>
      <c r="Q90" s="183">
        <v>0</v>
      </c>
      <c r="R90" s="183">
        <f>Q90*H90</f>
        <v>0</v>
      </c>
      <c r="S90" s="183">
        <v>0.57999999999999996</v>
      </c>
      <c r="T90" s="184">
        <f>S90*H90</f>
        <v>5.3661599999999998</v>
      </c>
      <c r="U90" s="35"/>
      <c r="V90" s="35"/>
      <c r="W90" s="35"/>
      <c r="X90" s="35"/>
      <c r="Y90" s="35"/>
      <c r="Z90" s="35"/>
      <c r="AA90" s="35"/>
      <c r="AB90" s="35"/>
      <c r="AC90" s="35"/>
      <c r="AD90" s="35"/>
      <c r="AE90" s="35"/>
      <c r="AR90" s="185" t="s">
        <v>177</v>
      </c>
      <c r="AT90" s="185" t="s">
        <v>172</v>
      </c>
      <c r="AU90" s="185" t="s">
        <v>84</v>
      </c>
      <c r="AY90" s="18" t="s">
        <v>170</v>
      </c>
      <c r="BE90" s="186">
        <f>IF(N90="základní",J90,0)</f>
        <v>0</v>
      </c>
      <c r="BF90" s="186">
        <f>IF(N90="snížená",J90,0)</f>
        <v>0</v>
      </c>
      <c r="BG90" s="186">
        <f>IF(N90="zákl. přenesená",J90,0)</f>
        <v>0</v>
      </c>
      <c r="BH90" s="186">
        <f>IF(N90="sníž. přenesená",J90,0)</f>
        <v>0</v>
      </c>
      <c r="BI90" s="186">
        <f>IF(N90="nulová",J90,0)</f>
        <v>0</v>
      </c>
      <c r="BJ90" s="18" t="s">
        <v>82</v>
      </c>
      <c r="BK90" s="186">
        <f>ROUND(I90*H90,2)</f>
        <v>0</v>
      </c>
      <c r="BL90" s="18" t="s">
        <v>177</v>
      </c>
      <c r="BM90" s="185" t="s">
        <v>5260</v>
      </c>
    </row>
    <row r="91" spans="1:65" s="2" customFormat="1" ht="175.5" x14ac:dyDescent="0.2">
      <c r="A91" s="35"/>
      <c r="B91" s="36"/>
      <c r="C91" s="37"/>
      <c r="D91" s="187" t="s">
        <v>179</v>
      </c>
      <c r="E91" s="37"/>
      <c r="F91" s="188" t="s">
        <v>5261</v>
      </c>
      <c r="G91" s="37"/>
      <c r="H91" s="37"/>
      <c r="I91" s="189"/>
      <c r="J91" s="37"/>
      <c r="K91" s="37"/>
      <c r="L91" s="40"/>
      <c r="M91" s="190"/>
      <c r="N91" s="191"/>
      <c r="O91" s="65"/>
      <c r="P91" s="65"/>
      <c r="Q91" s="65"/>
      <c r="R91" s="65"/>
      <c r="S91" s="65"/>
      <c r="T91" s="66"/>
      <c r="U91" s="35"/>
      <c r="V91" s="35"/>
      <c r="W91" s="35"/>
      <c r="X91" s="35"/>
      <c r="Y91" s="35"/>
      <c r="Z91" s="35"/>
      <c r="AA91" s="35"/>
      <c r="AB91" s="35"/>
      <c r="AC91" s="35"/>
      <c r="AD91" s="35"/>
      <c r="AE91" s="35"/>
      <c r="AT91" s="18" t="s">
        <v>179</v>
      </c>
      <c r="AU91" s="18" t="s">
        <v>84</v>
      </c>
    </row>
    <row r="92" spans="1:65" s="13" customFormat="1" x14ac:dyDescent="0.2">
      <c r="B92" s="192"/>
      <c r="C92" s="193"/>
      <c r="D92" s="187" t="s">
        <v>181</v>
      </c>
      <c r="E92" s="194" t="s">
        <v>19</v>
      </c>
      <c r="F92" s="195" t="s">
        <v>5262</v>
      </c>
      <c r="G92" s="193"/>
      <c r="H92" s="196">
        <v>3.7080000000000002</v>
      </c>
      <c r="I92" s="197"/>
      <c r="J92" s="193"/>
      <c r="K92" s="193"/>
      <c r="L92" s="198"/>
      <c r="M92" s="199"/>
      <c r="N92" s="200"/>
      <c r="O92" s="200"/>
      <c r="P92" s="200"/>
      <c r="Q92" s="200"/>
      <c r="R92" s="200"/>
      <c r="S92" s="200"/>
      <c r="T92" s="201"/>
      <c r="AT92" s="202" t="s">
        <v>181</v>
      </c>
      <c r="AU92" s="202" t="s">
        <v>84</v>
      </c>
      <c r="AV92" s="13" t="s">
        <v>84</v>
      </c>
      <c r="AW92" s="13" t="s">
        <v>35</v>
      </c>
      <c r="AX92" s="13" t="s">
        <v>74</v>
      </c>
      <c r="AY92" s="202" t="s">
        <v>170</v>
      </c>
    </row>
    <row r="93" spans="1:65" s="13" customFormat="1" x14ac:dyDescent="0.2">
      <c r="B93" s="192"/>
      <c r="C93" s="193"/>
      <c r="D93" s="187" t="s">
        <v>181</v>
      </c>
      <c r="E93" s="194" t="s">
        <v>19</v>
      </c>
      <c r="F93" s="195" t="s">
        <v>5263</v>
      </c>
      <c r="G93" s="193"/>
      <c r="H93" s="196">
        <v>5.5439999999999996</v>
      </c>
      <c r="I93" s="197"/>
      <c r="J93" s="193"/>
      <c r="K93" s="193"/>
      <c r="L93" s="198"/>
      <c r="M93" s="199"/>
      <c r="N93" s="200"/>
      <c r="O93" s="200"/>
      <c r="P93" s="200"/>
      <c r="Q93" s="200"/>
      <c r="R93" s="200"/>
      <c r="S93" s="200"/>
      <c r="T93" s="201"/>
      <c r="AT93" s="202" t="s">
        <v>181</v>
      </c>
      <c r="AU93" s="202" t="s">
        <v>84</v>
      </c>
      <c r="AV93" s="13" t="s">
        <v>84</v>
      </c>
      <c r="AW93" s="13" t="s">
        <v>35</v>
      </c>
      <c r="AX93" s="13" t="s">
        <v>74</v>
      </c>
      <c r="AY93" s="202" t="s">
        <v>170</v>
      </c>
    </row>
    <row r="94" spans="1:65" s="14" customFormat="1" x14ac:dyDescent="0.2">
      <c r="B94" s="203"/>
      <c r="C94" s="204"/>
      <c r="D94" s="187" t="s">
        <v>181</v>
      </c>
      <c r="E94" s="205" t="s">
        <v>19</v>
      </c>
      <c r="F94" s="206" t="s">
        <v>185</v>
      </c>
      <c r="G94" s="204"/>
      <c r="H94" s="207">
        <v>9.2519999999999989</v>
      </c>
      <c r="I94" s="208"/>
      <c r="J94" s="204"/>
      <c r="K94" s="204"/>
      <c r="L94" s="209"/>
      <c r="M94" s="210"/>
      <c r="N94" s="211"/>
      <c r="O94" s="211"/>
      <c r="P94" s="211"/>
      <c r="Q94" s="211"/>
      <c r="R94" s="211"/>
      <c r="S94" s="211"/>
      <c r="T94" s="212"/>
      <c r="AT94" s="213" t="s">
        <v>181</v>
      </c>
      <c r="AU94" s="213" t="s">
        <v>84</v>
      </c>
      <c r="AV94" s="14" t="s">
        <v>177</v>
      </c>
      <c r="AW94" s="14" t="s">
        <v>35</v>
      </c>
      <c r="AX94" s="14" t="s">
        <v>82</v>
      </c>
      <c r="AY94" s="213" t="s">
        <v>170</v>
      </c>
    </row>
    <row r="95" spans="1:65" s="2" customFormat="1" ht="36" x14ac:dyDescent="0.2">
      <c r="A95" s="35"/>
      <c r="B95" s="36"/>
      <c r="C95" s="174" t="s">
        <v>84</v>
      </c>
      <c r="D95" s="174" t="s">
        <v>172</v>
      </c>
      <c r="E95" s="175" t="s">
        <v>5264</v>
      </c>
      <c r="F95" s="176" t="s">
        <v>5265</v>
      </c>
      <c r="G95" s="177" t="s">
        <v>248</v>
      </c>
      <c r="H95" s="178">
        <v>9.2520000000000007</v>
      </c>
      <c r="I95" s="179"/>
      <c r="J95" s="180">
        <f>ROUND(I95*H95,2)</f>
        <v>0</v>
      </c>
      <c r="K95" s="176" t="s">
        <v>176</v>
      </c>
      <c r="L95" s="40"/>
      <c r="M95" s="181" t="s">
        <v>19</v>
      </c>
      <c r="N95" s="182" t="s">
        <v>45</v>
      </c>
      <c r="O95" s="65"/>
      <c r="P95" s="183">
        <f>O95*H95</f>
        <v>0</v>
      </c>
      <c r="Q95" s="183">
        <v>0</v>
      </c>
      <c r="R95" s="183">
        <f>Q95*H95</f>
        <v>0</v>
      </c>
      <c r="S95" s="183">
        <v>0.316</v>
      </c>
      <c r="T95" s="184">
        <f>S95*H95</f>
        <v>2.9236320000000005</v>
      </c>
      <c r="U95" s="35"/>
      <c r="V95" s="35"/>
      <c r="W95" s="35"/>
      <c r="X95" s="35"/>
      <c r="Y95" s="35"/>
      <c r="Z95" s="35"/>
      <c r="AA95" s="35"/>
      <c r="AB95" s="35"/>
      <c r="AC95" s="35"/>
      <c r="AD95" s="35"/>
      <c r="AE95" s="35"/>
      <c r="AR95" s="185" t="s">
        <v>177</v>
      </c>
      <c r="AT95" s="185" t="s">
        <v>172</v>
      </c>
      <c r="AU95" s="185" t="s">
        <v>84</v>
      </c>
      <c r="AY95" s="18" t="s">
        <v>170</v>
      </c>
      <c r="BE95" s="186">
        <f>IF(N95="základní",J95,0)</f>
        <v>0</v>
      </c>
      <c r="BF95" s="186">
        <f>IF(N95="snížená",J95,0)</f>
        <v>0</v>
      </c>
      <c r="BG95" s="186">
        <f>IF(N95="zákl. přenesená",J95,0)</f>
        <v>0</v>
      </c>
      <c r="BH95" s="186">
        <f>IF(N95="sníž. přenesená",J95,0)</f>
        <v>0</v>
      </c>
      <c r="BI95" s="186">
        <f>IF(N95="nulová",J95,0)</f>
        <v>0</v>
      </c>
      <c r="BJ95" s="18" t="s">
        <v>82</v>
      </c>
      <c r="BK95" s="186">
        <f>ROUND(I95*H95,2)</f>
        <v>0</v>
      </c>
      <c r="BL95" s="18" t="s">
        <v>177</v>
      </c>
      <c r="BM95" s="185" t="s">
        <v>5266</v>
      </c>
    </row>
    <row r="96" spans="1:65" s="2" customFormat="1" ht="175.5" x14ac:dyDescent="0.2">
      <c r="A96" s="35"/>
      <c r="B96" s="36"/>
      <c r="C96" s="37"/>
      <c r="D96" s="187" t="s">
        <v>179</v>
      </c>
      <c r="E96" s="37"/>
      <c r="F96" s="188" t="s">
        <v>5261</v>
      </c>
      <c r="G96" s="37"/>
      <c r="H96" s="37"/>
      <c r="I96" s="189"/>
      <c r="J96" s="37"/>
      <c r="K96" s="37"/>
      <c r="L96" s="40"/>
      <c r="M96" s="190"/>
      <c r="N96" s="191"/>
      <c r="O96" s="65"/>
      <c r="P96" s="65"/>
      <c r="Q96" s="65"/>
      <c r="R96" s="65"/>
      <c r="S96" s="65"/>
      <c r="T96" s="66"/>
      <c r="U96" s="35"/>
      <c r="V96" s="35"/>
      <c r="W96" s="35"/>
      <c r="X96" s="35"/>
      <c r="Y96" s="35"/>
      <c r="Z96" s="35"/>
      <c r="AA96" s="35"/>
      <c r="AB96" s="35"/>
      <c r="AC96" s="35"/>
      <c r="AD96" s="35"/>
      <c r="AE96" s="35"/>
      <c r="AT96" s="18" t="s">
        <v>179</v>
      </c>
      <c r="AU96" s="18" t="s">
        <v>84</v>
      </c>
    </row>
    <row r="97" spans="1:65" s="2" customFormat="1" ht="24" x14ac:dyDescent="0.2">
      <c r="A97" s="35"/>
      <c r="B97" s="36"/>
      <c r="C97" s="174" t="s">
        <v>195</v>
      </c>
      <c r="D97" s="174" t="s">
        <v>172</v>
      </c>
      <c r="E97" s="175" t="s">
        <v>5267</v>
      </c>
      <c r="F97" s="176" t="s">
        <v>5268</v>
      </c>
      <c r="G97" s="177" t="s">
        <v>175</v>
      </c>
      <c r="H97" s="178">
        <v>27.527999999999999</v>
      </c>
      <c r="I97" s="179"/>
      <c r="J97" s="180">
        <f>ROUND(I97*H97,2)</f>
        <v>0</v>
      </c>
      <c r="K97" s="176" t="s">
        <v>176</v>
      </c>
      <c r="L97" s="40"/>
      <c r="M97" s="181" t="s">
        <v>19</v>
      </c>
      <c r="N97" s="182" t="s">
        <v>45</v>
      </c>
      <c r="O97" s="65"/>
      <c r="P97" s="183">
        <f>O97*H97</f>
        <v>0</v>
      </c>
      <c r="Q97" s="183">
        <v>0</v>
      </c>
      <c r="R97" s="183">
        <f>Q97*H97</f>
        <v>0</v>
      </c>
      <c r="S97" s="183">
        <v>0</v>
      </c>
      <c r="T97" s="184">
        <f>S97*H97</f>
        <v>0</v>
      </c>
      <c r="U97" s="35"/>
      <c r="V97" s="35"/>
      <c r="W97" s="35"/>
      <c r="X97" s="35"/>
      <c r="Y97" s="35"/>
      <c r="Z97" s="35"/>
      <c r="AA97" s="35"/>
      <c r="AB97" s="35"/>
      <c r="AC97" s="35"/>
      <c r="AD97" s="35"/>
      <c r="AE97" s="35"/>
      <c r="AR97" s="185" t="s">
        <v>177</v>
      </c>
      <c r="AT97" s="185" t="s">
        <v>172</v>
      </c>
      <c r="AU97" s="185" t="s">
        <v>84</v>
      </c>
      <c r="AY97" s="18" t="s">
        <v>170</v>
      </c>
      <c r="BE97" s="186">
        <f>IF(N97="základní",J97,0)</f>
        <v>0</v>
      </c>
      <c r="BF97" s="186">
        <f>IF(N97="snížená",J97,0)</f>
        <v>0</v>
      </c>
      <c r="BG97" s="186">
        <f>IF(N97="zákl. přenesená",J97,0)</f>
        <v>0</v>
      </c>
      <c r="BH97" s="186">
        <f>IF(N97="sníž. přenesená",J97,0)</f>
        <v>0</v>
      </c>
      <c r="BI97" s="186">
        <f>IF(N97="nulová",J97,0)</f>
        <v>0</v>
      </c>
      <c r="BJ97" s="18" t="s">
        <v>82</v>
      </c>
      <c r="BK97" s="186">
        <f>ROUND(I97*H97,2)</f>
        <v>0</v>
      </c>
      <c r="BL97" s="18" t="s">
        <v>177</v>
      </c>
      <c r="BM97" s="185" t="s">
        <v>5269</v>
      </c>
    </row>
    <row r="98" spans="1:65" s="2" customFormat="1" ht="39" x14ac:dyDescent="0.2">
      <c r="A98" s="35"/>
      <c r="B98" s="36"/>
      <c r="C98" s="37"/>
      <c r="D98" s="187" t="s">
        <v>179</v>
      </c>
      <c r="E98" s="37"/>
      <c r="F98" s="188" t="s">
        <v>199</v>
      </c>
      <c r="G98" s="37"/>
      <c r="H98" s="37"/>
      <c r="I98" s="189"/>
      <c r="J98" s="37"/>
      <c r="K98" s="37"/>
      <c r="L98" s="40"/>
      <c r="M98" s="190"/>
      <c r="N98" s="191"/>
      <c r="O98" s="65"/>
      <c r="P98" s="65"/>
      <c r="Q98" s="65"/>
      <c r="R98" s="65"/>
      <c r="S98" s="65"/>
      <c r="T98" s="66"/>
      <c r="U98" s="35"/>
      <c r="V98" s="35"/>
      <c r="W98" s="35"/>
      <c r="X98" s="35"/>
      <c r="Y98" s="35"/>
      <c r="Z98" s="35"/>
      <c r="AA98" s="35"/>
      <c r="AB98" s="35"/>
      <c r="AC98" s="35"/>
      <c r="AD98" s="35"/>
      <c r="AE98" s="35"/>
      <c r="AT98" s="18" t="s">
        <v>179</v>
      </c>
      <c r="AU98" s="18" t="s">
        <v>84</v>
      </c>
    </row>
    <row r="99" spans="1:65" s="13" customFormat="1" x14ac:dyDescent="0.2">
      <c r="B99" s="192"/>
      <c r="C99" s="193"/>
      <c r="D99" s="187" t="s">
        <v>181</v>
      </c>
      <c r="E99" s="194" t="s">
        <v>19</v>
      </c>
      <c r="F99" s="195" t="s">
        <v>5270</v>
      </c>
      <c r="G99" s="193"/>
      <c r="H99" s="196">
        <v>7.3410000000000002</v>
      </c>
      <c r="I99" s="197"/>
      <c r="J99" s="193"/>
      <c r="K99" s="193"/>
      <c r="L99" s="198"/>
      <c r="M99" s="199"/>
      <c r="N99" s="200"/>
      <c r="O99" s="200"/>
      <c r="P99" s="200"/>
      <c r="Q99" s="200"/>
      <c r="R99" s="200"/>
      <c r="S99" s="200"/>
      <c r="T99" s="201"/>
      <c r="AT99" s="202" t="s">
        <v>181</v>
      </c>
      <c r="AU99" s="202" t="s">
        <v>84</v>
      </c>
      <c r="AV99" s="13" t="s">
        <v>84</v>
      </c>
      <c r="AW99" s="13" t="s">
        <v>35</v>
      </c>
      <c r="AX99" s="13" t="s">
        <v>74</v>
      </c>
      <c r="AY99" s="202" t="s">
        <v>170</v>
      </c>
    </row>
    <row r="100" spans="1:65" s="13" customFormat="1" ht="22.5" x14ac:dyDescent="0.2">
      <c r="B100" s="192"/>
      <c r="C100" s="193"/>
      <c r="D100" s="187" t="s">
        <v>181</v>
      </c>
      <c r="E100" s="194" t="s">
        <v>19</v>
      </c>
      <c r="F100" s="195" t="s">
        <v>5271</v>
      </c>
      <c r="G100" s="193"/>
      <c r="H100" s="196">
        <v>23.411999999999999</v>
      </c>
      <c r="I100" s="197"/>
      <c r="J100" s="193"/>
      <c r="K100" s="193"/>
      <c r="L100" s="198"/>
      <c r="M100" s="199"/>
      <c r="N100" s="200"/>
      <c r="O100" s="200"/>
      <c r="P100" s="200"/>
      <c r="Q100" s="200"/>
      <c r="R100" s="200"/>
      <c r="S100" s="200"/>
      <c r="T100" s="201"/>
      <c r="AT100" s="202" t="s">
        <v>181</v>
      </c>
      <c r="AU100" s="202" t="s">
        <v>84</v>
      </c>
      <c r="AV100" s="13" t="s">
        <v>84</v>
      </c>
      <c r="AW100" s="13" t="s">
        <v>35</v>
      </c>
      <c r="AX100" s="13" t="s">
        <v>74</v>
      </c>
      <c r="AY100" s="202" t="s">
        <v>170</v>
      </c>
    </row>
    <row r="101" spans="1:65" s="13" customFormat="1" ht="22.5" x14ac:dyDescent="0.2">
      <c r="B101" s="192"/>
      <c r="C101" s="193"/>
      <c r="D101" s="187" t="s">
        <v>181</v>
      </c>
      <c r="E101" s="194" t="s">
        <v>19</v>
      </c>
      <c r="F101" s="195" t="s">
        <v>5272</v>
      </c>
      <c r="G101" s="193"/>
      <c r="H101" s="196">
        <v>18.542000000000002</v>
      </c>
      <c r="I101" s="197"/>
      <c r="J101" s="193"/>
      <c r="K101" s="193"/>
      <c r="L101" s="198"/>
      <c r="M101" s="199"/>
      <c r="N101" s="200"/>
      <c r="O101" s="200"/>
      <c r="P101" s="200"/>
      <c r="Q101" s="200"/>
      <c r="R101" s="200"/>
      <c r="S101" s="200"/>
      <c r="T101" s="201"/>
      <c r="AT101" s="202" t="s">
        <v>181</v>
      </c>
      <c r="AU101" s="202" t="s">
        <v>84</v>
      </c>
      <c r="AV101" s="13" t="s">
        <v>84</v>
      </c>
      <c r="AW101" s="13" t="s">
        <v>35</v>
      </c>
      <c r="AX101" s="13" t="s">
        <v>74</v>
      </c>
      <c r="AY101" s="202" t="s">
        <v>170</v>
      </c>
    </row>
    <row r="102" spans="1:65" s="13" customFormat="1" x14ac:dyDescent="0.2">
      <c r="B102" s="192"/>
      <c r="C102" s="193"/>
      <c r="D102" s="187" t="s">
        <v>181</v>
      </c>
      <c r="E102" s="194" t="s">
        <v>19</v>
      </c>
      <c r="F102" s="195" t="s">
        <v>5273</v>
      </c>
      <c r="G102" s="193"/>
      <c r="H102" s="196">
        <v>5.76</v>
      </c>
      <c r="I102" s="197"/>
      <c r="J102" s="193"/>
      <c r="K102" s="193"/>
      <c r="L102" s="198"/>
      <c r="M102" s="199"/>
      <c r="N102" s="200"/>
      <c r="O102" s="200"/>
      <c r="P102" s="200"/>
      <c r="Q102" s="200"/>
      <c r="R102" s="200"/>
      <c r="S102" s="200"/>
      <c r="T102" s="201"/>
      <c r="AT102" s="202" t="s">
        <v>181</v>
      </c>
      <c r="AU102" s="202" t="s">
        <v>84</v>
      </c>
      <c r="AV102" s="13" t="s">
        <v>84</v>
      </c>
      <c r="AW102" s="13" t="s">
        <v>35</v>
      </c>
      <c r="AX102" s="13" t="s">
        <v>74</v>
      </c>
      <c r="AY102" s="202" t="s">
        <v>170</v>
      </c>
    </row>
    <row r="103" spans="1:65" s="14" customFormat="1" x14ac:dyDescent="0.2">
      <c r="B103" s="203"/>
      <c r="C103" s="204"/>
      <c r="D103" s="187" t="s">
        <v>181</v>
      </c>
      <c r="E103" s="205" t="s">
        <v>19</v>
      </c>
      <c r="F103" s="206" t="s">
        <v>185</v>
      </c>
      <c r="G103" s="204"/>
      <c r="H103" s="207">
        <v>55.055</v>
      </c>
      <c r="I103" s="208"/>
      <c r="J103" s="204"/>
      <c r="K103" s="204"/>
      <c r="L103" s="209"/>
      <c r="M103" s="210"/>
      <c r="N103" s="211"/>
      <c r="O103" s="211"/>
      <c r="P103" s="211"/>
      <c r="Q103" s="211"/>
      <c r="R103" s="211"/>
      <c r="S103" s="211"/>
      <c r="T103" s="212"/>
      <c r="AT103" s="213" t="s">
        <v>181</v>
      </c>
      <c r="AU103" s="213" t="s">
        <v>84</v>
      </c>
      <c r="AV103" s="14" t="s">
        <v>177</v>
      </c>
      <c r="AW103" s="14" t="s">
        <v>35</v>
      </c>
      <c r="AX103" s="14" t="s">
        <v>82</v>
      </c>
      <c r="AY103" s="213" t="s">
        <v>170</v>
      </c>
    </row>
    <row r="104" spans="1:65" s="13" customFormat="1" x14ac:dyDescent="0.2">
      <c r="B104" s="192"/>
      <c r="C104" s="193"/>
      <c r="D104" s="187" t="s">
        <v>181</v>
      </c>
      <c r="E104" s="193"/>
      <c r="F104" s="195" t="s">
        <v>5274</v>
      </c>
      <c r="G104" s="193"/>
      <c r="H104" s="196">
        <v>27.527999999999999</v>
      </c>
      <c r="I104" s="197"/>
      <c r="J104" s="193"/>
      <c r="K104" s="193"/>
      <c r="L104" s="198"/>
      <c r="M104" s="199"/>
      <c r="N104" s="200"/>
      <c r="O104" s="200"/>
      <c r="P104" s="200"/>
      <c r="Q104" s="200"/>
      <c r="R104" s="200"/>
      <c r="S104" s="200"/>
      <c r="T104" s="201"/>
      <c r="AT104" s="202" t="s">
        <v>181</v>
      </c>
      <c r="AU104" s="202" t="s">
        <v>84</v>
      </c>
      <c r="AV104" s="13" t="s">
        <v>84</v>
      </c>
      <c r="AW104" s="13" t="s">
        <v>4</v>
      </c>
      <c r="AX104" s="13" t="s">
        <v>82</v>
      </c>
      <c r="AY104" s="202" t="s">
        <v>170</v>
      </c>
    </row>
    <row r="105" spans="1:65" s="2" customFormat="1" ht="24" x14ac:dyDescent="0.2">
      <c r="A105" s="35"/>
      <c r="B105" s="36"/>
      <c r="C105" s="174" t="s">
        <v>177</v>
      </c>
      <c r="D105" s="174" t="s">
        <v>172</v>
      </c>
      <c r="E105" s="175" t="s">
        <v>5275</v>
      </c>
      <c r="F105" s="176" t="s">
        <v>5276</v>
      </c>
      <c r="G105" s="177" t="s">
        <v>175</v>
      </c>
      <c r="H105" s="178">
        <v>27.527999999999999</v>
      </c>
      <c r="I105" s="179"/>
      <c r="J105" s="180">
        <f>ROUND(I105*H105,2)</f>
        <v>0</v>
      </c>
      <c r="K105" s="176" t="s">
        <v>176</v>
      </c>
      <c r="L105" s="40"/>
      <c r="M105" s="181" t="s">
        <v>19</v>
      </c>
      <c r="N105" s="182" t="s">
        <v>45</v>
      </c>
      <c r="O105" s="65"/>
      <c r="P105" s="183">
        <f>O105*H105</f>
        <v>0</v>
      </c>
      <c r="Q105" s="183">
        <v>0</v>
      </c>
      <c r="R105" s="183">
        <f>Q105*H105</f>
        <v>0</v>
      </c>
      <c r="S105" s="183">
        <v>0</v>
      </c>
      <c r="T105" s="184">
        <f>S105*H105</f>
        <v>0</v>
      </c>
      <c r="U105" s="35"/>
      <c r="V105" s="35"/>
      <c r="W105" s="35"/>
      <c r="X105" s="35"/>
      <c r="Y105" s="35"/>
      <c r="Z105" s="35"/>
      <c r="AA105" s="35"/>
      <c r="AB105" s="35"/>
      <c r="AC105" s="35"/>
      <c r="AD105" s="35"/>
      <c r="AE105" s="35"/>
      <c r="AR105" s="185" t="s">
        <v>177</v>
      </c>
      <c r="AT105" s="185" t="s">
        <v>172</v>
      </c>
      <c r="AU105" s="185" t="s">
        <v>84</v>
      </c>
      <c r="AY105" s="18" t="s">
        <v>170</v>
      </c>
      <c r="BE105" s="186">
        <f>IF(N105="základní",J105,0)</f>
        <v>0</v>
      </c>
      <c r="BF105" s="186">
        <f>IF(N105="snížená",J105,0)</f>
        <v>0</v>
      </c>
      <c r="BG105" s="186">
        <f>IF(N105="zákl. přenesená",J105,0)</f>
        <v>0</v>
      </c>
      <c r="BH105" s="186">
        <f>IF(N105="sníž. přenesená",J105,0)</f>
        <v>0</v>
      </c>
      <c r="BI105" s="186">
        <f>IF(N105="nulová",J105,0)</f>
        <v>0</v>
      </c>
      <c r="BJ105" s="18" t="s">
        <v>82</v>
      </c>
      <c r="BK105" s="186">
        <f>ROUND(I105*H105,2)</f>
        <v>0</v>
      </c>
      <c r="BL105" s="18" t="s">
        <v>177</v>
      </c>
      <c r="BM105" s="185" t="s">
        <v>5277</v>
      </c>
    </row>
    <row r="106" spans="1:65" s="2" customFormat="1" ht="39" x14ac:dyDescent="0.2">
      <c r="A106" s="35"/>
      <c r="B106" s="36"/>
      <c r="C106" s="37"/>
      <c r="D106" s="187" t="s">
        <v>179</v>
      </c>
      <c r="E106" s="37"/>
      <c r="F106" s="188" t="s">
        <v>199</v>
      </c>
      <c r="G106" s="37"/>
      <c r="H106" s="37"/>
      <c r="I106" s="189"/>
      <c r="J106" s="37"/>
      <c r="K106" s="37"/>
      <c r="L106" s="40"/>
      <c r="M106" s="190"/>
      <c r="N106" s="191"/>
      <c r="O106" s="65"/>
      <c r="P106" s="65"/>
      <c r="Q106" s="65"/>
      <c r="R106" s="65"/>
      <c r="S106" s="65"/>
      <c r="T106" s="66"/>
      <c r="U106" s="35"/>
      <c r="V106" s="35"/>
      <c r="W106" s="35"/>
      <c r="X106" s="35"/>
      <c r="Y106" s="35"/>
      <c r="Z106" s="35"/>
      <c r="AA106" s="35"/>
      <c r="AB106" s="35"/>
      <c r="AC106" s="35"/>
      <c r="AD106" s="35"/>
      <c r="AE106" s="35"/>
      <c r="AT106" s="18" t="s">
        <v>179</v>
      </c>
      <c r="AU106" s="18" t="s">
        <v>84</v>
      </c>
    </row>
    <row r="107" spans="1:65" s="13" customFormat="1" x14ac:dyDescent="0.2">
      <c r="B107" s="192"/>
      <c r="C107" s="193"/>
      <c r="D107" s="187" t="s">
        <v>181</v>
      </c>
      <c r="E107" s="193"/>
      <c r="F107" s="195" t="s">
        <v>5274</v>
      </c>
      <c r="G107" s="193"/>
      <c r="H107" s="196">
        <v>27.527999999999999</v>
      </c>
      <c r="I107" s="197"/>
      <c r="J107" s="193"/>
      <c r="K107" s="193"/>
      <c r="L107" s="198"/>
      <c r="M107" s="199"/>
      <c r="N107" s="200"/>
      <c r="O107" s="200"/>
      <c r="P107" s="200"/>
      <c r="Q107" s="200"/>
      <c r="R107" s="200"/>
      <c r="S107" s="200"/>
      <c r="T107" s="201"/>
      <c r="AT107" s="202" t="s">
        <v>181</v>
      </c>
      <c r="AU107" s="202" t="s">
        <v>84</v>
      </c>
      <c r="AV107" s="13" t="s">
        <v>84</v>
      </c>
      <c r="AW107" s="13" t="s">
        <v>4</v>
      </c>
      <c r="AX107" s="13" t="s">
        <v>82</v>
      </c>
      <c r="AY107" s="202" t="s">
        <v>170</v>
      </c>
    </row>
    <row r="108" spans="1:65" s="2" customFormat="1" ht="24" x14ac:dyDescent="0.2">
      <c r="A108" s="35"/>
      <c r="B108" s="36"/>
      <c r="C108" s="174" t="s">
        <v>209</v>
      </c>
      <c r="D108" s="174" t="s">
        <v>172</v>
      </c>
      <c r="E108" s="175" t="s">
        <v>4584</v>
      </c>
      <c r="F108" s="176" t="s">
        <v>4585</v>
      </c>
      <c r="G108" s="177" t="s">
        <v>175</v>
      </c>
      <c r="H108" s="178">
        <v>13.045999999999999</v>
      </c>
      <c r="I108" s="179"/>
      <c r="J108" s="180">
        <f>ROUND(I108*H108,2)</f>
        <v>0</v>
      </c>
      <c r="K108" s="176" t="s">
        <v>176</v>
      </c>
      <c r="L108" s="40"/>
      <c r="M108" s="181" t="s">
        <v>19</v>
      </c>
      <c r="N108" s="182" t="s">
        <v>45</v>
      </c>
      <c r="O108" s="65"/>
      <c r="P108" s="183">
        <f>O108*H108</f>
        <v>0</v>
      </c>
      <c r="Q108" s="183">
        <v>0</v>
      </c>
      <c r="R108" s="183">
        <f>Q108*H108</f>
        <v>0</v>
      </c>
      <c r="S108" s="183">
        <v>0</v>
      </c>
      <c r="T108" s="184">
        <f>S108*H108</f>
        <v>0</v>
      </c>
      <c r="U108" s="35"/>
      <c r="V108" s="35"/>
      <c r="W108" s="35"/>
      <c r="X108" s="35"/>
      <c r="Y108" s="35"/>
      <c r="Z108" s="35"/>
      <c r="AA108" s="35"/>
      <c r="AB108" s="35"/>
      <c r="AC108" s="35"/>
      <c r="AD108" s="35"/>
      <c r="AE108" s="35"/>
      <c r="AR108" s="185" t="s">
        <v>177</v>
      </c>
      <c r="AT108" s="185" t="s">
        <v>172</v>
      </c>
      <c r="AU108" s="185" t="s">
        <v>84</v>
      </c>
      <c r="AY108" s="18" t="s">
        <v>170</v>
      </c>
      <c r="BE108" s="186">
        <f>IF(N108="základní",J108,0)</f>
        <v>0</v>
      </c>
      <c r="BF108" s="186">
        <f>IF(N108="snížená",J108,0)</f>
        <v>0</v>
      </c>
      <c r="BG108" s="186">
        <f>IF(N108="zákl. přenesená",J108,0)</f>
        <v>0</v>
      </c>
      <c r="BH108" s="186">
        <f>IF(N108="sníž. přenesená",J108,0)</f>
        <v>0</v>
      </c>
      <c r="BI108" s="186">
        <f>IF(N108="nulová",J108,0)</f>
        <v>0</v>
      </c>
      <c r="BJ108" s="18" t="s">
        <v>82</v>
      </c>
      <c r="BK108" s="186">
        <f>ROUND(I108*H108,2)</f>
        <v>0</v>
      </c>
      <c r="BL108" s="18" t="s">
        <v>177</v>
      </c>
      <c r="BM108" s="185" t="s">
        <v>5278</v>
      </c>
    </row>
    <row r="109" spans="1:65" s="2" customFormat="1" ht="243.75" x14ac:dyDescent="0.2">
      <c r="A109" s="35"/>
      <c r="B109" s="36"/>
      <c r="C109" s="37"/>
      <c r="D109" s="187" t="s">
        <v>179</v>
      </c>
      <c r="E109" s="37"/>
      <c r="F109" s="188" t="s">
        <v>4587</v>
      </c>
      <c r="G109" s="37"/>
      <c r="H109" s="37"/>
      <c r="I109" s="189"/>
      <c r="J109" s="37"/>
      <c r="K109" s="37"/>
      <c r="L109" s="40"/>
      <c r="M109" s="190"/>
      <c r="N109" s="191"/>
      <c r="O109" s="65"/>
      <c r="P109" s="65"/>
      <c r="Q109" s="65"/>
      <c r="R109" s="65"/>
      <c r="S109" s="65"/>
      <c r="T109" s="66"/>
      <c r="U109" s="35"/>
      <c r="V109" s="35"/>
      <c r="W109" s="35"/>
      <c r="X109" s="35"/>
      <c r="Y109" s="35"/>
      <c r="Z109" s="35"/>
      <c r="AA109" s="35"/>
      <c r="AB109" s="35"/>
      <c r="AC109" s="35"/>
      <c r="AD109" s="35"/>
      <c r="AE109" s="35"/>
      <c r="AT109" s="18" t="s">
        <v>179</v>
      </c>
      <c r="AU109" s="18" t="s">
        <v>84</v>
      </c>
    </row>
    <row r="110" spans="1:65" s="13" customFormat="1" x14ac:dyDescent="0.2">
      <c r="B110" s="192"/>
      <c r="C110" s="193"/>
      <c r="D110" s="187" t="s">
        <v>181</v>
      </c>
      <c r="E110" s="194" t="s">
        <v>19</v>
      </c>
      <c r="F110" s="195" t="s">
        <v>5270</v>
      </c>
      <c r="G110" s="193"/>
      <c r="H110" s="196">
        <v>7.3410000000000002</v>
      </c>
      <c r="I110" s="197"/>
      <c r="J110" s="193"/>
      <c r="K110" s="193"/>
      <c r="L110" s="198"/>
      <c r="M110" s="199"/>
      <c r="N110" s="200"/>
      <c r="O110" s="200"/>
      <c r="P110" s="200"/>
      <c r="Q110" s="200"/>
      <c r="R110" s="200"/>
      <c r="S110" s="200"/>
      <c r="T110" s="201"/>
      <c r="AT110" s="202" t="s">
        <v>181</v>
      </c>
      <c r="AU110" s="202" t="s">
        <v>84</v>
      </c>
      <c r="AV110" s="13" t="s">
        <v>84</v>
      </c>
      <c r="AW110" s="13" t="s">
        <v>35</v>
      </c>
      <c r="AX110" s="13" t="s">
        <v>74</v>
      </c>
      <c r="AY110" s="202" t="s">
        <v>170</v>
      </c>
    </row>
    <row r="111" spans="1:65" s="13" customFormat="1" x14ac:dyDescent="0.2">
      <c r="B111" s="192"/>
      <c r="C111" s="193"/>
      <c r="D111" s="187" t="s">
        <v>181</v>
      </c>
      <c r="E111" s="194" t="s">
        <v>19</v>
      </c>
      <c r="F111" s="195" t="s">
        <v>5279</v>
      </c>
      <c r="G111" s="193"/>
      <c r="H111" s="196">
        <v>5.7050000000000001</v>
      </c>
      <c r="I111" s="197"/>
      <c r="J111" s="193"/>
      <c r="K111" s="193"/>
      <c r="L111" s="198"/>
      <c r="M111" s="199"/>
      <c r="N111" s="200"/>
      <c r="O111" s="200"/>
      <c r="P111" s="200"/>
      <c r="Q111" s="200"/>
      <c r="R111" s="200"/>
      <c r="S111" s="200"/>
      <c r="T111" s="201"/>
      <c r="AT111" s="202" t="s">
        <v>181</v>
      </c>
      <c r="AU111" s="202" t="s">
        <v>84</v>
      </c>
      <c r="AV111" s="13" t="s">
        <v>84</v>
      </c>
      <c r="AW111" s="13" t="s">
        <v>35</v>
      </c>
      <c r="AX111" s="13" t="s">
        <v>74</v>
      </c>
      <c r="AY111" s="202" t="s">
        <v>170</v>
      </c>
    </row>
    <row r="112" spans="1:65" s="14" customFormat="1" x14ac:dyDescent="0.2">
      <c r="B112" s="203"/>
      <c r="C112" s="204"/>
      <c r="D112" s="187" t="s">
        <v>181</v>
      </c>
      <c r="E112" s="205" t="s">
        <v>19</v>
      </c>
      <c r="F112" s="206" t="s">
        <v>185</v>
      </c>
      <c r="G112" s="204"/>
      <c r="H112" s="207">
        <v>13.045999999999999</v>
      </c>
      <c r="I112" s="208"/>
      <c r="J112" s="204"/>
      <c r="K112" s="204"/>
      <c r="L112" s="209"/>
      <c r="M112" s="210"/>
      <c r="N112" s="211"/>
      <c r="O112" s="211"/>
      <c r="P112" s="211"/>
      <c r="Q112" s="211"/>
      <c r="R112" s="211"/>
      <c r="S112" s="211"/>
      <c r="T112" s="212"/>
      <c r="AT112" s="213" t="s">
        <v>181</v>
      </c>
      <c r="AU112" s="213" t="s">
        <v>84</v>
      </c>
      <c r="AV112" s="14" t="s">
        <v>177</v>
      </c>
      <c r="AW112" s="14" t="s">
        <v>35</v>
      </c>
      <c r="AX112" s="14" t="s">
        <v>82</v>
      </c>
      <c r="AY112" s="213" t="s">
        <v>170</v>
      </c>
    </row>
    <row r="113" spans="1:65" s="2" customFormat="1" ht="21.75" customHeight="1" x14ac:dyDescent="0.2">
      <c r="A113" s="35"/>
      <c r="B113" s="36"/>
      <c r="C113" s="174" t="s">
        <v>214</v>
      </c>
      <c r="D113" s="174" t="s">
        <v>172</v>
      </c>
      <c r="E113" s="175" t="s">
        <v>4589</v>
      </c>
      <c r="F113" s="176" t="s">
        <v>4590</v>
      </c>
      <c r="G113" s="177" t="s">
        <v>248</v>
      </c>
      <c r="H113" s="178">
        <v>118.044</v>
      </c>
      <c r="I113" s="179"/>
      <c r="J113" s="180">
        <f>ROUND(I113*H113,2)</f>
        <v>0</v>
      </c>
      <c r="K113" s="176" t="s">
        <v>176</v>
      </c>
      <c r="L113" s="40"/>
      <c r="M113" s="181" t="s">
        <v>19</v>
      </c>
      <c r="N113" s="182" t="s">
        <v>45</v>
      </c>
      <c r="O113" s="65"/>
      <c r="P113" s="183">
        <f>O113*H113</f>
        <v>0</v>
      </c>
      <c r="Q113" s="183">
        <v>8.4000000000000003E-4</v>
      </c>
      <c r="R113" s="183">
        <f>Q113*H113</f>
        <v>9.9156960000000002E-2</v>
      </c>
      <c r="S113" s="183">
        <v>0</v>
      </c>
      <c r="T113" s="184">
        <f>S113*H113</f>
        <v>0</v>
      </c>
      <c r="U113" s="35"/>
      <c r="V113" s="35"/>
      <c r="W113" s="35"/>
      <c r="X113" s="35"/>
      <c r="Y113" s="35"/>
      <c r="Z113" s="35"/>
      <c r="AA113" s="35"/>
      <c r="AB113" s="35"/>
      <c r="AC113" s="35"/>
      <c r="AD113" s="35"/>
      <c r="AE113" s="35"/>
      <c r="AR113" s="185" t="s">
        <v>177</v>
      </c>
      <c r="AT113" s="185" t="s">
        <v>172</v>
      </c>
      <c r="AU113" s="185" t="s">
        <v>84</v>
      </c>
      <c r="AY113" s="18" t="s">
        <v>170</v>
      </c>
      <c r="BE113" s="186">
        <f>IF(N113="základní",J113,0)</f>
        <v>0</v>
      </c>
      <c r="BF113" s="186">
        <f>IF(N113="snížená",J113,0)</f>
        <v>0</v>
      </c>
      <c r="BG113" s="186">
        <f>IF(N113="zákl. přenesená",J113,0)</f>
        <v>0</v>
      </c>
      <c r="BH113" s="186">
        <f>IF(N113="sníž. přenesená",J113,0)</f>
        <v>0</v>
      </c>
      <c r="BI113" s="186">
        <f>IF(N113="nulová",J113,0)</f>
        <v>0</v>
      </c>
      <c r="BJ113" s="18" t="s">
        <v>82</v>
      </c>
      <c r="BK113" s="186">
        <f>ROUND(I113*H113,2)</f>
        <v>0</v>
      </c>
      <c r="BL113" s="18" t="s">
        <v>177</v>
      </c>
      <c r="BM113" s="185" t="s">
        <v>5280</v>
      </c>
    </row>
    <row r="114" spans="1:65" s="2" customFormat="1" ht="117" x14ac:dyDescent="0.2">
      <c r="A114" s="35"/>
      <c r="B114" s="36"/>
      <c r="C114" s="37"/>
      <c r="D114" s="187" t="s">
        <v>179</v>
      </c>
      <c r="E114" s="37"/>
      <c r="F114" s="188" t="s">
        <v>4592</v>
      </c>
      <c r="G114" s="37"/>
      <c r="H114" s="37"/>
      <c r="I114" s="189"/>
      <c r="J114" s="37"/>
      <c r="K114" s="37"/>
      <c r="L114" s="40"/>
      <c r="M114" s="190"/>
      <c r="N114" s="191"/>
      <c r="O114" s="65"/>
      <c r="P114" s="65"/>
      <c r="Q114" s="65"/>
      <c r="R114" s="65"/>
      <c r="S114" s="65"/>
      <c r="T114" s="66"/>
      <c r="U114" s="35"/>
      <c r="V114" s="35"/>
      <c r="W114" s="35"/>
      <c r="X114" s="35"/>
      <c r="Y114" s="35"/>
      <c r="Z114" s="35"/>
      <c r="AA114" s="35"/>
      <c r="AB114" s="35"/>
      <c r="AC114" s="35"/>
      <c r="AD114" s="35"/>
      <c r="AE114" s="35"/>
      <c r="AT114" s="18" t="s">
        <v>179</v>
      </c>
      <c r="AU114" s="18" t="s">
        <v>84</v>
      </c>
    </row>
    <row r="115" spans="1:65" s="13" customFormat="1" x14ac:dyDescent="0.2">
      <c r="B115" s="192"/>
      <c r="C115" s="193"/>
      <c r="D115" s="187" t="s">
        <v>181</v>
      </c>
      <c r="E115" s="194" t="s">
        <v>19</v>
      </c>
      <c r="F115" s="195" t="s">
        <v>5281</v>
      </c>
      <c r="G115" s="193"/>
      <c r="H115" s="196">
        <v>18.353000000000002</v>
      </c>
      <c r="I115" s="197"/>
      <c r="J115" s="193"/>
      <c r="K115" s="193"/>
      <c r="L115" s="198"/>
      <c r="M115" s="199"/>
      <c r="N115" s="200"/>
      <c r="O115" s="200"/>
      <c r="P115" s="200"/>
      <c r="Q115" s="200"/>
      <c r="R115" s="200"/>
      <c r="S115" s="200"/>
      <c r="T115" s="201"/>
      <c r="AT115" s="202" t="s">
        <v>181</v>
      </c>
      <c r="AU115" s="202" t="s">
        <v>84</v>
      </c>
      <c r="AV115" s="13" t="s">
        <v>84</v>
      </c>
      <c r="AW115" s="13" t="s">
        <v>35</v>
      </c>
      <c r="AX115" s="13" t="s">
        <v>74</v>
      </c>
      <c r="AY115" s="202" t="s">
        <v>170</v>
      </c>
    </row>
    <row r="116" spans="1:65" s="13" customFormat="1" ht="22.5" x14ac:dyDescent="0.2">
      <c r="B116" s="192"/>
      <c r="C116" s="193"/>
      <c r="D116" s="187" t="s">
        <v>181</v>
      </c>
      <c r="E116" s="194" t="s">
        <v>19</v>
      </c>
      <c r="F116" s="195" t="s">
        <v>5282</v>
      </c>
      <c r="G116" s="193"/>
      <c r="H116" s="196">
        <v>58.53</v>
      </c>
      <c r="I116" s="197"/>
      <c r="J116" s="193"/>
      <c r="K116" s="193"/>
      <c r="L116" s="198"/>
      <c r="M116" s="199"/>
      <c r="N116" s="200"/>
      <c r="O116" s="200"/>
      <c r="P116" s="200"/>
      <c r="Q116" s="200"/>
      <c r="R116" s="200"/>
      <c r="S116" s="200"/>
      <c r="T116" s="201"/>
      <c r="AT116" s="202" t="s">
        <v>181</v>
      </c>
      <c r="AU116" s="202" t="s">
        <v>84</v>
      </c>
      <c r="AV116" s="13" t="s">
        <v>84</v>
      </c>
      <c r="AW116" s="13" t="s">
        <v>35</v>
      </c>
      <c r="AX116" s="13" t="s">
        <v>74</v>
      </c>
      <c r="AY116" s="202" t="s">
        <v>170</v>
      </c>
    </row>
    <row r="117" spans="1:65" s="13" customFormat="1" x14ac:dyDescent="0.2">
      <c r="B117" s="192"/>
      <c r="C117" s="193"/>
      <c r="D117" s="187" t="s">
        <v>181</v>
      </c>
      <c r="E117" s="194" t="s">
        <v>19</v>
      </c>
      <c r="F117" s="195" t="s">
        <v>5283</v>
      </c>
      <c r="G117" s="193"/>
      <c r="H117" s="196">
        <v>41.161000000000001</v>
      </c>
      <c r="I117" s="197"/>
      <c r="J117" s="193"/>
      <c r="K117" s="193"/>
      <c r="L117" s="198"/>
      <c r="M117" s="199"/>
      <c r="N117" s="200"/>
      <c r="O117" s="200"/>
      <c r="P117" s="200"/>
      <c r="Q117" s="200"/>
      <c r="R117" s="200"/>
      <c r="S117" s="200"/>
      <c r="T117" s="201"/>
      <c r="AT117" s="202" t="s">
        <v>181</v>
      </c>
      <c r="AU117" s="202" t="s">
        <v>84</v>
      </c>
      <c r="AV117" s="13" t="s">
        <v>84</v>
      </c>
      <c r="AW117" s="13" t="s">
        <v>35</v>
      </c>
      <c r="AX117" s="13" t="s">
        <v>74</v>
      </c>
      <c r="AY117" s="202" t="s">
        <v>170</v>
      </c>
    </row>
    <row r="118" spans="1:65" s="14" customFormat="1" x14ac:dyDescent="0.2">
      <c r="B118" s="203"/>
      <c r="C118" s="204"/>
      <c r="D118" s="187" t="s">
        <v>181</v>
      </c>
      <c r="E118" s="205" t="s">
        <v>19</v>
      </c>
      <c r="F118" s="206" t="s">
        <v>185</v>
      </c>
      <c r="G118" s="204"/>
      <c r="H118" s="207">
        <v>118.04400000000001</v>
      </c>
      <c r="I118" s="208"/>
      <c r="J118" s="204"/>
      <c r="K118" s="204"/>
      <c r="L118" s="209"/>
      <c r="M118" s="210"/>
      <c r="N118" s="211"/>
      <c r="O118" s="211"/>
      <c r="P118" s="211"/>
      <c r="Q118" s="211"/>
      <c r="R118" s="211"/>
      <c r="S118" s="211"/>
      <c r="T118" s="212"/>
      <c r="AT118" s="213" t="s">
        <v>181</v>
      </c>
      <c r="AU118" s="213" t="s">
        <v>84</v>
      </c>
      <c r="AV118" s="14" t="s">
        <v>177</v>
      </c>
      <c r="AW118" s="14" t="s">
        <v>35</v>
      </c>
      <c r="AX118" s="14" t="s">
        <v>82</v>
      </c>
      <c r="AY118" s="213" t="s">
        <v>170</v>
      </c>
    </row>
    <row r="119" spans="1:65" s="2" customFormat="1" ht="24" x14ac:dyDescent="0.2">
      <c r="A119" s="35"/>
      <c r="B119" s="36"/>
      <c r="C119" s="174" t="s">
        <v>222</v>
      </c>
      <c r="D119" s="174" t="s">
        <v>172</v>
      </c>
      <c r="E119" s="175" t="s">
        <v>4623</v>
      </c>
      <c r="F119" s="176" t="s">
        <v>4624</v>
      </c>
      <c r="G119" s="177" t="s">
        <v>248</v>
      </c>
      <c r="H119" s="178">
        <v>118.044</v>
      </c>
      <c r="I119" s="179"/>
      <c r="J119" s="180">
        <f>ROUND(I119*H119,2)</f>
        <v>0</v>
      </c>
      <c r="K119" s="176" t="s">
        <v>176</v>
      </c>
      <c r="L119" s="40"/>
      <c r="M119" s="181" t="s">
        <v>19</v>
      </c>
      <c r="N119" s="182" t="s">
        <v>45</v>
      </c>
      <c r="O119" s="65"/>
      <c r="P119" s="183">
        <f>O119*H119</f>
        <v>0</v>
      </c>
      <c r="Q119" s="183">
        <v>0</v>
      </c>
      <c r="R119" s="183">
        <f>Q119*H119</f>
        <v>0</v>
      </c>
      <c r="S119" s="183">
        <v>0</v>
      </c>
      <c r="T119" s="184">
        <f>S119*H119</f>
        <v>0</v>
      </c>
      <c r="U119" s="35"/>
      <c r="V119" s="35"/>
      <c r="W119" s="35"/>
      <c r="X119" s="35"/>
      <c r="Y119" s="35"/>
      <c r="Z119" s="35"/>
      <c r="AA119" s="35"/>
      <c r="AB119" s="35"/>
      <c r="AC119" s="35"/>
      <c r="AD119" s="35"/>
      <c r="AE119" s="35"/>
      <c r="AR119" s="185" t="s">
        <v>177</v>
      </c>
      <c r="AT119" s="185" t="s">
        <v>172</v>
      </c>
      <c r="AU119" s="185" t="s">
        <v>84</v>
      </c>
      <c r="AY119" s="18" t="s">
        <v>170</v>
      </c>
      <c r="BE119" s="186">
        <f>IF(N119="základní",J119,0)</f>
        <v>0</v>
      </c>
      <c r="BF119" s="186">
        <f>IF(N119="snížená",J119,0)</f>
        <v>0</v>
      </c>
      <c r="BG119" s="186">
        <f>IF(N119="zákl. přenesená",J119,0)</f>
        <v>0</v>
      </c>
      <c r="BH119" s="186">
        <f>IF(N119="sníž. přenesená",J119,0)</f>
        <v>0</v>
      </c>
      <c r="BI119" s="186">
        <f>IF(N119="nulová",J119,0)</f>
        <v>0</v>
      </c>
      <c r="BJ119" s="18" t="s">
        <v>82</v>
      </c>
      <c r="BK119" s="186">
        <f>ROUND(I119*H119,2)</f>
        <v>0</v>
      </c>
      <c r="BL119" s="18" t="s">
        <v>177</v>
      </c>
      <c r="BM119" s="185" t="s">
        <v>5284</v>
      </c>
    </row>
    <row r="120" spans="1:65" s="2" customFormat="1" ht="36" x14ac:dyDescent="0.2">
      <c r="A120" s="35"/>
      <c r="B120" s="36"/>
      <c r="C120" s="174" t="s">
        <v>227</v>
      </c>
      <c r="D120" s="174" t="s">
        <v>172</v>
      </c>
      <c r="E120" s="175" t="s">
        <v>203</v>
      </c>
      <c r="F120" s="176" t="s">
        <v>204</v>
      </c>
      <c r="G120" s="177" t="s">
        <v>175</v>
      </c>
      <c r="H120" s="178">
        <v>83.480999999999995</v>
      </c>
      <c r="I120" s="179"/>
      <c r="J120" s="180">
        <f>ROUND(I120*H120,2)</f>
        <v>0</v>
      </c>
      <c r="K120" s="176" t="s">
        <v>176</v>
      </c>
      <c r="L120" s="40"/>
      <c r="M120" s="181" t="s">
        <v>19</v>
      </c>
      <c r="N120" s="182" t="s">
        <v>45</v>
      </c>
      <c r="O120" s="65"/>
      <c r="P120" s="183">
        <f>O120*H120</f>
        <v>0</v>
      </c>
      <c r="Q120" s="183">
        <v>0</v>
      </c>
      <c r="R120" s="183">
        <f>Q120*H120</f>
        <v>0</v>
      </c>
      <c r="S120" s="183">
        <v>0</v>
      </c>
      <c r="T120" s="184">
        <f>S120*H120</f>
        <v>0</v>
      </c>
      <c r="U120" s="35"/>
      <c r="V120" s="35"/>
      <c r="W120" s="35"/>
      <c r="X120" s="35"/>
      <c r="Y120" s="35"/>
      <c r="Z120" s="35"/>
      <c r="AA120" s="35"/>
      <c r="AB120" s="35"/>
      <c r="AC120" s="35"/>
      <c r="AD120" s="35"/>
      <c r="AE120" s="35"/>
      <c r="AR120" s="185" t="s">
        <v>177</v>
      </c>
      <c r="AT120" s="185" t="s">
        <v>172</v>
      </c>
      <c r="AU120" s="185" t="s">
        <v>84</v>
      </c>
      <c r="AY120" s="18" t="s">
        <v>170</v>
      </c>
      <c r="BE120" s="186">
        <f>IF(N120="základní",J120,0)</f>
        <v>0</v>
      </c>
      <c r="BF120" s="186">
        <f>IF(N120="snížená",J120,0)</f>
        <v>0</v>
      </c>
      <c r="BG120" s="186">
        <f>IF(N120="zákl. přenesená",J120,0)</f>
        <v>0</v>
      </c>
      <c r="BH120" s="186">
        <f>IF(N120="sníž. přenesená",J120,0)</f>
        <v>0</v>
      </c>
      <c r="BI120" s="186">
        <f>IF(N120="nulová",J120,0)</f>
        <v>0</v>
      </c>
      <c r="BJ120" s="18" t="s">
        <v>82</v>
      </c>
      <c r="BK120" s="186">
        <f>ROUND(I120*H120,2)</f>
        <v>0</v>
      </c>
      <c r="BL120" s="18" t="s">
        <v>177</v>
      </c>
      <c r="BM120" s="185" t="s">
        <v>5285</v>
      </c>
    </row>
    <row r="121" spans="1:65" s="2" customFormat="1" ht="58.5" x14ac:dyDescent="0.2">
      <c r="A121" s="35"/>
      <c r="B121" s="36"/>
      <c r="C121" s="37"/>
      <c r="D121" s="187" t="s">
        <v>179</v>
      </c>
      <c r="E121" s="37"/>
      <c r="F121" s="188" t="s">
        <v>206</v>
      </c>
      <c r="G121" s="37"/>
      <c r="H121" s="37"/>
      <c r="I121" s="189"/>
      <c r="J121" s="37"/>
      <c r="K121" s="37"/>
      <c r="L121" s="40"/>
      <c r="M121" s="190"/>
      <c r="N121" s="191"/>
      <c r="O121" s="65"/>
      <c r="P121" s="65"/>
      <c r="Q121" s="65"/>
      <c r="R121" s="65"/>
      <c r="S121" s="65"/>
      <c r="T121" s="66"/>
      <c r="U121" s="35"/>
      <c r="V121" s="35"/>
      <c r="W121" s="35"/>
      <c r="X121" s="35"/>
      <c r="Y121" s="35"/>
      <c r="Z121" s="35"/>
      <c r="AA121" s="35"/>
      <c r="AB121" s="35"/>
      <c r="AC121" s="35"/>
      <c r="AD121" s="35"/>
      <c r="AE121" s="35"/>
      <c r="AT121" s="18" t="s">
        <v>179</v>
      </c>
      <c r="AU121" s="18" t="s">
        <v>84</v>
      </c>
    </row>
    <row r="122" spans="1:65" s="13" customFormat="1" x14ac:dyDescent="0.2">
      <c r="B122" s="192"/>
      <c r="C122" s="193"/>
      <c r="D122" s="187" t="s">
        <v>181</v>
      </c>
      <c r="E122" s="194" t="s">
        <v>19</v>
      </c>
      <c r="F122" s="195" t="s">
        <v>5286</v>
      </c>
      <c r="G122" s="193"/>
      <c r="H122" s="196">
        <v>55.055999999999997</v>
      </c>
      <c r="I122" s="197"/>
      <c r="J122" s="193"/>
      <c r="K122" s="193"/>
      <c r="L122" s="198"/>
      <c r="M122" s="199"/>
      <c r="N122" s="200"/>
      <c r="O122" s="200"/>
      <c r="P122" s="200"/>
      <c r="Q122" s="200"/>
      <c r="R122" s="200"/>
      <c r="S122" s="200"/>
      <c r="T122" s="201"/>
      <c r="AT122" s="202" t="s">
        <v>181</v>
      </c>
      <c r="AU122" s="202" t="s">
        <v>84</v>
      </c>
      <c r="AV122" s="13" t="s">
        <v>84</v>
      </c>
      <c r="AW122" s="13" t="s">
        <v>35</v>
      </c>
      <c r="AX122" s="13" t="s">
        <v>74</v>
      </c>
      <c r="AY122" s="202" t="s">
        <v>170</v>
      </c>
    </row>
    <row r="123" spans="1:65" s="13" customFormat="1" x14ac:dyDescent="0.2">
      <c r="B123" s="192"/>
      <c r="C123" s="193"/>
      <c r="D123" s="187" t="s">
        <v>181</v>
      </c>
      <c r="E123" s="194" t="s">
        <v>19</v>
      </c>
      <c r="F123" s="195" t="s">
        <v>5287</v>
      </c>
      <c r="G123" s="193"/>
      <c r="H123" s="196">
        <v>28.425000000000001</v>
      </c>
      <c r="I123" s="197"/>
      <c r="J123" s="193"/>
      <c r="K123" s="193"/>
      <c r="L123" s="198"/>
      <c r="M123" s="199"/>
      <c r="N123" s="200"/>
      <c r="O123" s="200"/>
      <c r="P123" s="200"/>
      <c r="Q123" s="200"/>
      <c r="R123" s="200"/>
      <c r="S123" s="200"/>
      <c r="T123" s="201"/>
      <c r="AT123" s="202" t="s">
        <v>181</v>
      </c>
      <c r="AU123" s="202" t="s">
        <v>84</v>
      </c>
      <c r="AV123" s="13" t="s">
        <v>84</v>
      </c>
      <c r="AW123" s="13" t="s">
        <v>35</v>
      </c>
      <c r="AX123" s="13" t="s">
        <v>74</v>
      </c>
      <c r="AY123" s="202" t="s">
        <v>170</v>
      </c>
    </row>
    <row r="124" spans="1:65" s="14" customFormat="1" x14ac:dyDescent="0.2">
      <c r="B124" s="203"/>
      <c r="C124" s="204"/>
      <c r="D124" s="187" t="s">
        <v>181</v>
      </c>
      <c r="E124" s="205" t="s">
        <v>19</v>
      </c>
      <c r="F124" s="206" t="s">
        <v>185</v>
      </c>
      <c r="G124" s="204"/>
      <c r="H124" s="207">
        <v>83.480999999999995</v>
      </c>
      <c r="I124" s="208"/>
      <c r="J124" s="204"/>
      <c r="K124" s="204"/>
      <c r="L124" s="209"/>
      <c r="M124" s="210"/>
      <c r="N124" s="211"/>
      <c r="O124" s="211"/>
      <c r="P124" s="211"/>
      <c r="Q124" s="211"/>
      <c r="R124" s="211"/>
      <c r="S124" s="211"/>
      <c r="T124" s="212"/>
      <c r="AT124" s="213" t="s">
        <v>181</v>
      </c>
      <c r="AU124" s="213" t="s">
        <v>84</v>
      </c>
      <c r="AV124" s="14" t="s">
        <v>177</v>
      </c>
      <c r="AW124" s="14" t="s">
        <v>35</v>
      </c>
      <c r="AX124" s="14" t="s">
        <v>82</v>
      </c>
      <c r="AY124" s="213" t="s">
        <v>170</v>
      </c>
    </row>
    <row r="125" spans="1:65" s="2" customFormat="1" ht="36" x14ac:dyDescent="0.2">
      <c r="A125" s="35"/>
      <c r="B125" s="36"/>
      <c r="C125" s="174" t="s">
        <v>232</v>
      </c>
      <c r="D125" s="174" t="s">
        <v>172</v>
      </c>
      <c r="E125" s="175" t="s">
        <v>210</v>
      </c>
      <c r="F125" s="176" t="s">
        <v>211</v>
      </c>
      <c r="G125" s="177" t="s">
        <v>175</v>
      </c>
      <c r="H125" s="178">
        <v>11.864000000000001</v>
      </c>
      <c r="I125" s="179"/>
      <c r="J125" s="180">
        <f>ROUND(I125*H125,2)</f>
        <v>0</v>
      </c>
      <c r="K125" s="176" t="s">
        <v>176</v>
      </c>
      <c r="L125" s="40"/>
      <c r="M125" s="181" t="s">
        <v>19</v>
      </c>
      <c r="N125" s="182" t="s">
        <v>45</v>
      </c>
      <c r="O125" s="65"/>
      <c r="P125" s="183">
        <f>O125*H125</f>
        <v>0</v>
      </c>
      <c r="Q125" s="183">
        <v>0</v>
      </c>
      <c r="R125" s="183">
        <f>Q125*H125</f>
        <v>0</v>
      </c>
      <c r="S125" s="183">
        <v>0</v>
      </c>
      <c r="T125" s="184">
        <f>S125*H125</f>
        <v>0</v>
      </c>
      <c r="U125" s="35"/>
      <c r="V125" s="35"/>
      <c r="W125" s="35"/>
      <c r="X125" s="35"/>
      <c r="Y125" s="35"/>
      <c r="Z125" s="35"/>
      <c r="AA125" s="35"/>
      <c r="AB125" s="35"/>
      <c r="AC125" s="35"/>
      <c r="AD125" s="35"/>
      <c r="AE125" s="35"/>
      <c r="AR125" s="185" t="s">
        <v>177</v>
      </c>
      <c r="AT125" s="185" t="s">
        <v>172</v>
      </c>
      <c r="AU125" s="185" t="s">
        <v>84</v>
      </c>
      <c r="AY125" s="18" t="s">
        <v>170</v>
      </c>
      <c r="BE125" s="186">
        <f>IF(N125="základní",J125,0)</f>
        <v>0</v>
      </c>
      <c r="BF125" s="186">
        <f>IF(N125="snížená",J125,0)</f>
        <v>0</v>
      </c>
      <c r="BG125" s="186">
        <f>IF(N125="zákl. přenesená",J125,0)</f>
        <v>0</v>
      </c>
      <c r="BH125" s="186">
        <f>IF(N125="sníž. přenesená",J125,0)</f>
        <v>0</v>
      </c>
      <c r="BI125" s="186">
        <f>IF(N125="nulová",J125,0)</f>
        <v>0</v>
      </c>
      <c r="BJ125" s="18" t="s">
        <v>82</v>
      </c>
      <c r="BK125" s="186">
        <f>ROUND(I125*H125,2)</f>
        <v>0</v>
      </c>
      <c r="BL125" s="18" t="s">
        <v>177</v>
      </c>
      <c r="BM125" s="185" t="s">
        <v>5288</v>
      </c>
    </row>
    <row r="126" spans="1:65" s="2" customFormat="1" ht="58.5" x14ac:dyDescent="0.2">
      <c r="A126" s="35"/>
      <c r="B126" s="36"/>
      <c r="C126" s="37"/>
      <c r="D126" s="187" t="s">
        <v>179</v>
      </c>
      <c r="E126" s="37"/>
      <c r="F126" s="188" t="s">
        <v>206</v>
      </c>
      <c r="G126" s="37"/>
      <c r="H126" s="37"/>
      <c r="I126" s="189"/>
      <c r="J126" s="37"/>
      <c r="K126" s="37"/>
      <c r="L126" s="40"/>
      <c r="M126" s="190"/>
      <c r="N126" s="191"/>
      <c r="O126" s="65"/>
      <c r="P126" s="65"/>
      <c r="Q126" s="65"/>
      <c r="R126" s="65"/>
      <c r="S126" s="65"/>
      <c r="T126" s="66"/>
      <c r="U126" s="35"/>
      <c r="V126" s="35"/>
      <c r="W126" s="35"/>
      <c r="X126" s="35"/>
      <c r="Y126" s="35"/>
      <c r="Z126" s="35"/>
      <c r="AA126" s="35"/>
      <c r="AB126" s="35"/>
      <c r="AC126" s="35"/>
      <c r="AD126" s="35"/>
      <c r="AE126" s="35"/>
      <c r="AT126" s="18" t="s">
        <v>179</v>
      </c>
      <c r="AU126" s="18" t="s">
        <v>84</v>
      </c>
    </row>
    <row r="127" spans="1:65" s="13" customFormat="1" x14ac:dyDescent="0.2">
      <c r="B127" s="192"/>
      <c r="C127" s="193"/>
      <c r="D127" s="187" t="s">
        <v>181</v>
      </c>
      <c r="E127" s="194" t="s">
        <v>19</v>
      </c>
      <c r="F127" s="195" t="s">
        <v>5289</v>
      </c>
      <c r="G127" s="193"/>
      <c r="H127" s="196">
        <v>11.864000000000001</v>
      </c>
      <c r="I127" s="197"/>
      <c r="J127" s="193"/>
      <c r="K127" s="193"/>
      <c r="L127" s="198"/>
      <c r="M127" s="199"/>
      <c r="N127" s="200"/>
      <c r="O127" s="200"/>
      <c r="P127" s="200"/>
      <c r="Q127" s="200"/>
      <c r="R127" s="200"/>
      <c r="S127" s="200"/>
      <c r="T127" s="201"/>
      <c r="AT127" s="202" t="s">
        <v>181</v>
      </c>
      <c r="AU127" s="202" t="s">
        <v>84</v>
      </c>
      <c r="AV127" s="13" t="s">
        <v>84</v>
      </c>
      <c r="AW127" s="13" t="s">
        <v>35</v>
      </c>
      <c r="AX127" s="13" t="s">
        <v>82</v>
      </c>
      <c r="AY127" s="202" t="s">
        <v>170</v>
      </c>
    </row>
    <row r="128" spans="1:65" s="2" customFormat="1" ht="24" x14ac:dyDescent="0.2">
      <c r="A128" s="35"/>
      <c r="B128" s="36"/>
      <c r="C128" s="174" t="s">
        <v>238</v>
      </c>
      <c r="D128" s="174" t="s">
        <v>172</v>
      </c>
      <c r="E128" s="175" t="s">
        <v>4650</v>
      </c>
      <c r="F128" s="176" t="s">
        <v>4651</v>
      </c>
      <c r="G128" s="177" t="s">
        <v>175</v>
      </c>
      <c r="H128" s="178">
        <v>40.289000000000001</v>
      </c>
      <c r="I128" s="179"/>
      <c r="J128" s="180">
        <f>ROUND(I128*H128,2)</f>
        <v>0</v>
      </c>
      <c r="K128" s="176" t="s">
        <v>176</v>
      </c>
      <c r="L128" s="40"/>
      <c r="M128" s="181" t="s">
        <v>19</v>
      </c>
      <c r="N128" s="182" t="s">
        <v>45</v>
      </c>
      <c r="O128" s="65"/>
      <c r="P128" s="183">
        <f>O128*H128</f>
        <v>0</v>
      </c>
      <c r="Q128" s="183">
        <v>0</v>
      </c>
      <c r="R128" s="183">
        <f>Q128*H128</f>
        <v>0</v>
      </c>
      <c r="S128" s="183">
        <v>0</v>
      </c>
      <c r="T128" s="184">
        <f>S128*H128</f>
        <v>0</v>
      </c>
      <c r="U128" s="35"/>
      <c r="V128" s="35"/>
      <c r="W128" s="35"/>
      <c r="X128" s="35"/>
      <c r="Y128" s="35"/>
      <c r="Z128" s="35"/>
      <c r="AA128" s="35"/>
      <c r="AB128" s="35"/>
      <c r="AC128" s="35"/>
      <c r="AD128" s="35"/>
      <c r="AE128" s="35"/>
      <c r="AR128" s="185" t="s">
        <v>177</v>
      </c>
      <c r="AT128" s="185" t="s">
        <v>172</v>
      </c>
      <c r="AU128" s="185" t="s">
        <v>84</v>
      </c>
      <c r="AY128" s="18" t="s">
        <v>170</v>
      </c>
      <c r="BE128" s="186">
        <f>IF(N128="základní",J128,0)</f>
        <v>0</v>
      </c>
      <c r="BF128" s="186">
        <f>IF(N128="snížená",J128,0)</f>
        <v>0</v>
      </c>
      <c r="BG128" s="186">
        <f>IF(N128="zákl. přenesená",J128,0)</f>
        <v>0</v>
      </c>
      <c r="BH128" s="186">
        <f>IF(N128="sníž. přenesená",J128,0)</f>
        <v>0</v>
      </c>
      <c r="BI128" s="186">
        <f>IF(N128="nulová",J128,0)</f>
        <v>0</v>
      </c>
      <c r="BJ128" s="18" t="s">
        <v>82</v>
      </c>
      <c r="BK128" s="186">
        <f>ROUND(I128*H128,2)</f>
        <v>0</v>
      </c>
      <c r="BL128" s="18" t="s">
        <v>177</v>
      </c>
      <c r="BM128" s="185" t="s">
        <v>5290</v>
      </c>
    </row>
    <row r="129" spans="1:65" s="2" customFormat="1" ht="87.75" x14ac:dyDescent="0.2">
      <c r="A129" s="35"/>
      <c r="B129" s="36"/>
      <c r="C129" s="37"/>
      <c r="D129" s="187" t="s">
        <v>179</v>
      </c>
      <c r="E129" s="37"/>
      <c r="F129" s="188" t="s">
        <v>3139</v>
      </c>
      <c r="G129" s="37"/>
      <c r="H129" s="37"/>
      <c r="I129" s="189"/>
      <c r="J129" s="37"/>
      <c r="K129" s="37"/>
      <c r="L129" s="40"/>
      <c r="M129" s="190"/>
      <c r="N129" s="191"/>
      <c r="O129" s="65"/>
      <c r="P129" s="65"/>
      <c r="Q129" s="65"/>
      <c r="R129" s="65"/>
      <c r="S129" s="65"/>
      <c r="T129" s="66"/>
      <c r="U129" s="35"/>
      <c r="V129" s="35"/>
      <c r="W129" s="35"/>
      <c r="X129" s="35"/>
      <c r="Y129" s="35"/>
      <c r="Z129" s="35"/>
      <c r="AA129" s="35"/>
      <c r="AB129" s="35"/>
      <c r="AC129" s="35"/>
      <c r="AD129" s="35"/>
      <c r="AE129" s="35"/>
      <c r="AT129" s="18" t="s">
        <v>179</v>
      </c>
      <c r="AU129" s="18" t="s">
        <v>84</v>
      </c>
    </row>
    <row r="130" spans="1:65" s="13" customFormat="1" x14ac:dyDescent="0.2">
      <c r="B130" s="192"/>
      <c r="C130" s="193"/>
      <c r="D130" s="187" t="s">
        <v>181</v>
      </c>
      <c r="E130" s="194" t="s">
        <v>19</v>
      </c>
      <c r="F130" s="195" t="s">
        <v>5291</v>
      </c>
      <c r="G130" s="193"/>
      <c r="H130" s="196">
        <v>11.864000000000001</v>
      </c>
      <c r="I130" s="197"/>
      <c r="J130" s="193"/>
      <c r="K130" s="193"/>
      <c r="L130" s="198"/>
      <c r="M130" s="199"/>
      <c r="N130" s="200"/>
      <c r="O130" s="200"/>
      <c r="P130" s="200"/>
      <c r="Q130" s="200"/>
      <c r="R130" s="200"/>
      <c r="S130" s="200"/>
      <c r="T130" s="201"/>
      <c r="AT130" s="202" t="s">
        <v>181</v>
      </c>
      <c r="AU130" s="202" t="s">
        <v>84</v>
      </c>
      <c r="AV130" s="13" t="s">
        <v>84</v>
      </c>
      <c r="AW130" s="13" t="s">
        <v>35</v>
      </c>
      <c r="AX130" s="13" t="s">
        <v>74</v>
      </c>
      <c r="AY130" s="202" t="s">
        <v>170</v>
      </c>
    </row>
    <row r="131" spans="1:65" s="13" customFormat="1" x14ac:dyDescent="0.2">
      <c r="B131" s="192"/>
      <c r="C131" s="193"/>
      <c r="D131" s="187" t="s">
        <v>181</v>
      </c>
      <c r="E131" s="194" t="s">
        <v>19</v>
      </c>
      <c r="F131" s="195" t="s">
        <v>5287</v>
      </c>
      <c r="G131" s="193"/>
      <c r="H131" s="196">
        <v>28.425000000000001</v>
      </c>
      <c r="I131" s="197"/>
      <c r="J131" s="193"/>
      <c r="K131" s="193"/>
      <c r="L131" s="198"/>
      <c r="M131" s="199"/>
      <c r="N131" s="200"/>
      <c r="O131" s="200"/>
      <c r="P131" s="200"/>
      <c r="Q131" s="200"/>
      <c r="R131" s="200"/>
      <c r="S131" s="200"/>
      <c r="T131" s="201"/>
      <c r="AT131" s="202" t="s">
        <v>181</v>
      </c>
      <c r="AU131" s="202" t="s">
        <v>84</v>
      </c>
      <c r="AV131" s="13" t="s">
        <v>84</v>
      </c>
      <c r="AW131" s="13" t="s">
        <v>35</v>
      </c>
      <c r="AX131" s="13" t="s">
        <v>74</v>
      </c>
      <c r="AY131" s="202" t="s">
        <v>170</v>
      </c>
    </row>
    <row r="132" spans="1:65" s="14" customFormat="1" x14ac:dyDescent="0.2">
      <c r="B132" s="203"/>
      <c r="C132" s="204"/>
      <c r="D132" s="187" t="s">
        <v>181</v>
      </c>
      <c r="E132" s="205" t="s">
        <v>19</v>
      </c>
      <c r="F132" s="206" t="s">
        <v>185</v>
      </c>
      <c r="G132" s="204"/>
      <c r="H132" s="207">
        <v>40.289000000000001</v>
      </c>
      <c r="I132" s="208"/>
      <c r="J132" s="204"/>
      <c r="K132" s="204"/>
      <c r="L132" s="209"/>
      <c r="M132" s="210"/>
      <c r="N132" s="211"/>
      <c r="O132" s="211"/>
      <c r="P132" s="211"/>
      <c r="Q132" s="211"/>
      <c r="R132" s="211"/>
      <c r="S132" s="211"/>
      <c r="T132" s="212"/>
      <c r="AT132" s="213" t="s">
        <v>181</v>
      </c>
      <c r="AU132" s="213" t="s">
        <v>84</v>
      </c>
      <c r="AV132" s="14" t="s">
        <v>177</v>
      </c>
      <c r="AW132" s="14" t="s">
        <v>35</v>
      </c>
      <c r="AX132" s="14" t="s">
        <v>82</v>
      </c>
      <c r="AY132" s="213" t="s">
        <v>170</v>
      </c>
    </row>
    <row r="133" spans="1:65" s="2" customFormat="1" ht="24" x14ac:dyDescent="0.2">
      <c r="A133" s="35"/>
      <c r="B133" s="36"/>
      <c r="C133" s="174" t="s">
        <v>245</v>
      </c>
      <c r="D133" s="174" t="s">
        <v>172</v>
      </c>
      <c r="E133" s="175" t="s">
        <v>223</v>
      </c>
      <c r="F133" s="176" t="s">
        <v>224</v>
      </c>
      <c r="G133" s="177" t="s">
        <v>175</v>
      </c>
      <c r="H133" s="178">
        <v>55.055999999999997</v>
      </c>
      <c r="I133" s="179"/>
      <c r="J133" s="180">
        <f>ROUND(I133*H133,2)</f>
        <v>0</v>
      </c>
      <c r="K133" s="176" t="s">
        <v>176</v>
      </c>
      <c r="L133" s="40"/>
      <c r="M133" s="181" t="s">
        <v>19</v>
      </c>
      <c r="N133" s="182" t="s">
        <v>45</v>
      </c>
      <c r="O133" s="65"/>
      <c r="P133" s="183">
        <f>O133*H133</f>
        <v>0</v>
      </c>
      <c r="Q133" s="183">
        <v>0</v>
      </c>
      <c r="R133" s="183">
        <f>Q133*H133</f>
        <v>0</v>
      </c>
      <c r="S133" s="183">
        <v>0</v>
      </c>
      <c r="T133" s="184">
        <f>S133*H133</f>
        <v>0</v>
      </c>
      <c r="U133" s="35"/>
      <c r="V133" s="35"/>
      <c r="W133" s="35"/>
      <c r="X133" s="35"/>
      <c r="Y133" s="35"/>
      <c r="Z133" s="35"/>
      <c r="AA133" s="35"/>
      <c r="AB133" s="35"/>
      <c r="AC133" s="35"/>
      <c r="AD133" s="35"/>
      <c r="AE133" s="35"/>
      <c r="AR133" s="185" t="s">
        <v>177</v>
      </c>
      <c r="AT133" s="185" t="s">
        <v>172</v>
      </c>
      <c r="AU133" s="185" t="s">
        <v>84</v>
      </c>
      <c r="AY133" s="18" t="s">
        <v>170</v>
      </c>
      <c r="BE133" s="186">
        <f>IF(N133="základní",J133,0)</f>
        <v>0</v>
      </c>
      <c r="BF133" s="186">
        <f>IF(N133="snížená",J133,0)</f>
        <v>0</v>
      </c>
      <c r="BG133" s="186">
        <f>IF(N133="zákl. přenesená",J133,0)</f>
        <v>0</v>
      </c>
      <c r="BH133" s="186">
        <f>IF(N133="sníž. přenesená",J133,0)</f>
        <v>0</v>
      </c>
      <c r="BI133" s="186">
        <f>IF(N133="nulová",J133,0)</f>
        <v>0</v>
      </c>
      <c r="BJ133" s="18" t="s">
        <v>82</v>
      </c>
      <c r="BK133" s="186">
        <f>ROUND(I133*H133,2)</f>
        <v>0</v>
      </c>
      <c r="BL133" s="18" t="s">
        <v>177</v>
      </c>
      <c r="BM133" s="185" t="s">
        <v>5292</v>
      </c>
    </row>
    <row r="134" spans="1:65" s="2" customFormat="1" ht="97.5" x14ac:dyDescent="0.2">
      <c r="A134" s="35"/>
      <c r="B134" s="36"/>
      <c r="C134" s="37"/>
      <c r="D134" s="187" t="s">
        <v>179</v>
      </c>
      <c r="E134" s="37"/>
      <c r="F134" s="188" t="s">
        <v>226</v>
      </c>
      <c r="G134" s="37"/>
      <c r="H134" s="37"/>
      <c r="I134" s="189"/>
      <c r="J134" s="37"/>
      <c r="K134" s="37"/>
      <c r="L134" s="40"/>
      <c r="M134" s="190"/>
      <c r="N134" s="191"/>
      <c r="O134" s="65"/>
      <c r="P134" s="65"/>
      <c r="Q134" s="65"/>
      <c r="R134" s="65"/>
      <c r="S134" s="65"/>
      <c r="T134" s="66"/>
      <c r="U134" s="35"/>
      <c r="V134" s="35"/>
      <c r="W134" s="35"/>
      <c r="X134" s="35"/>
      <c r="Y134" s="35"/>
      <c r="Z134" s="35"/>
      <c r="AA134" s="35"/>
      <c r="AB134" s="35"/>
      <c r="AC134" s="35"/>
      <c r="AD134" s="35"/>
      <c r="AE134" s="35"/>
      <c r="AT134" s="18" t="s">
        <v>179</v>
      </c>
      <c r="AU134" s="18" t="s">
        <v>84</v>
      </c>
    </row>
    <row r="135" spans="1:65" s="13" customFormat="1" x14ac:dyDescent="0.2">
      <c r="B135" s="192"/>
      <c r="C135" s="193"/>
      <c r="D135" s="187" t="s">
        <v>181</v>
      </c>
      <c r="E135" s="194" t="s">
        <v>19</v>
      </c>
      <c r="F135" s="195" t="s">
        <v>5293</v>
      </c>
      <c r="G135" s="193"/>
      <c r="H135" s="196">
        <v>55.055999999999997</v>
      </c>
      <c r="I135" s="197"/>
      <c r="J135" s="193"/>
      <c r="K135" s="193"/>
      <c r="L135" s="198"/>
      <c r="M135" s="199"/>
      <c r="N135" s="200"/>
      <c r="O135" s="200"/>
      <c r="P135" s="200"/>
      <c r="Q135" s="200"/>
      <c r="R135" s="200"/>
      <c r="S135" s="200"/>
      <c r="T135" s="201"/>
      <c r="AT135" s="202" t="s">
        <v>181</v>
      </c>
      <c r="AU135" s="202" t="s">
        <v>84</v>
      </c>
      <c r="AV135" s="13" t="s">
        <v>84</v>
      </c>
      <c r="AW135" s="13" t="s">
        <v>35</v>
      </c>
      <c r="AX135" s="13" t="s">
        <v>82</v>
      </c>
      <c r="AY135" s="202" t="s">
        <v>170</v>
      </c>
    </row>
    <row r="136" spans="1:65" s="2" customFormat="1" ht="24" x14ac:dyDescent="0.2">
      <c r="A136" s="35"/>
      <c r="B136" s="36"/>
      <c r="C136" s="174" t="s">
        <v>253</v>
      </c>
      <c r="D136" s="174" t="s">
        <v>172</v>
      </c>
      <c r="E136" s="175" t="s">
        <v>228</v>
      </c>
      <c r="F136" s="176" t="s">
        <v>229</v>
      </c>
      <c r="G136" s="177" t="s">
        <v>175</v>
      </c>
      <c r="H136" s="178">
        <v>28.425000000000001</v>
      </c>
      <c r="I136" s="179"/>
      <c r="J136" s="180">
        <f>ROUND(I136*H136,2)</f>
        <v>0</v>
      </c>
      <c r="K136" s="176" t="s">
        <v>176</v>
      </c>
      <c r="L136" s="40"/>
      <c r="M136" s="181" t="s">
        <v>19</v>
      </c>
      <c r="N136" s="182" t="s">
        <v>45</v>
      </c>
      <c r="O136" s="65"/>
      <c r="P136" s="183">
        <f>O136*H136</f>
        <v>0</v>
      </c>
      <c r="Q136" s="183">
        <v>0</v>
      </c>
      <c r="R136" s="183">
        <f>Q136*H136</f>
        <v>0</v>
      </c>
      <c r="S136" s="183">
        <v>0</v>
      </c>
      <c r="T136" s="184">
        <f>S136*H136</f>
        <v>0</v>
      </c>
      <c r="U136" s="35"/>
      <c r="V136" s="35"/>
      <c r="W136" s="35"/>
      <c r="X136" s="35"/>
      <c r="Y136" s="35"/>
      <c r="Z136" s="35"/>
      <c r="AA136" s="35"/>
      <c r="AB136" s="35"/>
      <c r="AC136" s="35"/>
      <c r="AD136" s="35"/>
      <c r="AE136" s="35"/>
      <c r="AR136" s="185" t="s">
        <v>177</v>
      </c>
      <c r="AT136" s="185" t="s">
        <v>172</v>
      </c>
      <c r="AU136" s="185" t="s">
        <v>84</v>
      </c>
      <c r="AY136" s="18" t="s">
        <v>170</v>
      </c>
      <c r="BE136" s="186">
        <f>IF(N136="základní",J136,0)</f>
        <v>0</v>
      </c>
      <c r="BF136" s="186">
        <f>IF(N136="snížená",J136,0)</f>
        <v>0</v>
      </c>
      <c r="BG136" s="186">
        <f>IF(N136="zákl. přenesená",J136,0)</f>
        <v>0</v>
      </c>
      <c r="BH136" s="186">
        <f>IF(N136="sníž. přenesená",J136,0)</f>
        <v>0</v>
      </c>
      <c r="BI136" s="186">
        <f>IF(N136="nulová",J136,0)</f>
        <v>0</v>
      </c>
      <c r="BJ136" s="18" t="s">
        <v>82</v>
      </c>
      <c r="BK136" s="186">
        <f>ROUND(I136*H136,2)</f>
        <v>0</v>
      </c>
      <c r="BL136" s="18" t="s">
        <v>177</v>
      </c>
      <c r="BM136" s="185" t="s">
        <v>5294</v>
      </c>
    </row>
    <row r="137" spans="1:65" s="2" customFormat="1" ht="126.75" x14ac:dyDescent="0.2">
      <c r="A137" s="35"/>
      <c r="B137" s="36"/>
      <c r="C137" s="37"/>
      <c r="D137" s="187" t="s">
        <v>179</v>
      </c>
      <c r="E137" s="37"/>
      <c r="F137" s="188" t="s">
        <v>231</v>
      </c>
      <c r="G137" s="37"/>
      <c r="H137" s="37"/>
      <c r="I137" s="189"/>
      <c r="J137" s="37"/>
      <c r="K137" s="37"/>
      <c r="L137" s="40"/>
      <c r="M137" s="190"/>
      <c r="N137" s="191"/>
      <c r="O137" s="65"/>
      <c r="P137" s="65"/>
      <c r="Q137" s="65"/>
      <c r="R137" s="65"/>
      <c r="S137" s="65"/>
      <c r="T137" s="66"/>
      <c r="U137" s="35"/>
      <c r="V137" s="35"/>
      <c r="W137" s="35"/>
      <c r="X137" s="35"/>
      <c r="Y137" s="35"/>
      <c r="Z137" s="35"/>
      <c r="AA137" s="35"/>
      <c r="AB137" s="35"/>
      <c r="AC137" s="35"/>
      <c r="AD137" s="35"/>
      <c r="AE137" s="35"/>
      <c r="AT137" s="18" t="s">
        <v>179</v>
      </c>
      <c r="AU137" s="18" t="s">
        <v>84</v>
      </c>
    </row>
    <row r="138" spans="1:65" s="13" customFormat="1" x14ac:dyDescent="0.2">
      <c r="B138" s="192"/>
      <c r="C138" s="193"/>
      <c r="D138" s="187" t="s">
        <v>181</v>
      </c>
      <c r="E138" s="194" t="s">
        <v>19</v>
      </c>
      <c r="F138" s="195" t="s">
        <v>5295</v>
      </c>
      <c r="G138" s="193"/>
      <c r="H138" s="196">
        <v>3.9870000000000001</v>
      </c>
      <c r="I138" s="197"/>
      <c r="J138" s="193"/>
      <c r="K138" s="193"/>
      <c r="L138" s="198"/>
      <c r="M138" s="199"/>
      <c r="N138" s="200"/>
      <c r="O138" s="200"/>
      <c r="P138" s="200"/>
      <c r="Q138" s="200"/>
      <c r="R138" s="200"/>
      <c r="S138" s="200"/>
      <c r="T138" s="201"/>
      <c r="AT138" s="202" t="s">
        <v>181</v>
      </c>
      <c r="AU138" s="202" t="s">
        <v>84</v>
      </c>
      <c r="AV138" s="13" t="s">
        <v>84</v>
      </c>
      <c r="AW138" s="13" t="s">
        <v>35</v>
      </c>
      <c r="AX138" s="13" t="s">
        <v>74</v>
      </c>
      <c r="AY138" s="202" t="s">
        <v>170</v>
      </c>
    </row>
    <row r="139" spans="1:65" s="13" customFormat="1" x14ac:dyDescent="0.2">
      <c r="B139" s="192"/>
      <c r="C139" s="193"/>
      <c r="D139" s="187" t="s">
        <v>181</v>
      </c>
      <c r="E139" s="194" t="s">
        <v>19</v>
      </c>
      <c r="F139" s="195" t="s">
        <v>5296</v>
      </c>
      <c r="G139" s="193"/>
      <c r="H139" s="196">
        <v>8.68</v>
      </c>
      <c r="I139" s="197"/>
      <c r="J139" s="193"/>
      <c r="K139" s="193"/>
      <c r="L139" s="198"/>
      <c r="M139" s="199"/>
      <c r="N139" s="200"/>
      <c r="O139" s="200"/>
      <c r="P139" s="200"/>
      <c r="Q139" s="200"/>
      <c r="R139" s="200"/>
      <c r="S139" s="200"/>
      <c r="T139" s="201"/>
      <c r="AT139" s="202" t="s">
        <v>181</v>
      </c>
      <c r="AU139" s="202" t="s">
        <v>84</v>
      </c>
      <c r="AV139" s="13" t="s">
        <v>84</v>
      </c>
      <c r="AW139" s="13" t="s">
        <v>35</v>
      </c>
      <c r="AX139" s="13" t="s">
        <v>74</v>
      </c>
      <c r="AY139" s="202" t="s">
        <v>170</v>
      </c>
    </row>
    <row r="140" spans="1:65" s="13" customFormat="1" x14ac:dyDescent="0.2">
      <c r="B140" s="192"/>
      <c r="C140" s="193"/>
      <c r="D140" s="187" t="s">
        <v>181</v>
      </c>
      <c r="E140" s="194" t="s">
        <v>19</v>
      </c>
      <c r="F140" s="195" t="s">
        <v>5297</v>
      </c>
      <c r="G140" s="193"/>
      <c r="H140" s="196">
        <v>5.3449999999999998</v>
      </c>
      <c r="I140" s="197"/>
      <c r="J140" s="193"/>
      <c r="K140" s="193"/>
      <c r="L140" s="198"/>
      <c r="M140" s="199"/>
      <c r="N140" s="200"/>
      <c r="O140" s="200"/>
      <c r="P140" s="200"/>
      <c r="Q140" s="200"/>
      <c r="R140" s="200"/>
      <c r="S140" s="200"/>
      <c r="T140" s="201"/>
      <c r="AT140" s="202" t="s">
        <v>181</v>
      </c>
      <c r="AU140" s="202" t="s">
        <v>84</v>
      </c>
      <c r="AV140" s="13" t="s">
        <v>84</v>
      </c>
      <c r="AW140" s="13" t="s">
        <v>35</v>
      </c>
      <c r="AX140" s="13" t="s">
        <v>74</v>
      </c>
      <c r="AY140" s="202" t="s">
        <v>170</v>
      </c>
    </row>
    <row r="141" spans="1:65" s="13" customFormat="1" x14ac:dyDescent="0.2">
      <c r="B141" s="192"/>
      <c r="C141" s="193"/>
      <c r="D141" s="187" t="s">
        <v>181</v>
      </c>
      <c r="E141" s="194" t="s">
        <v>19</v>
      </c>
      <c r="F141" s="195" t="s">
        <v>5298</v>
      </c>
      <c r="G141" s="193"/>
      <c r="H141" s="196">
        <v>5.468</v>
      </c>
      <c r="I141" s="197"/>
      <c r="J141" s="193"/>
      <c r="K141" s="193"/>
      <c r="L141" s="198"/>
      <c r="M141" s="199"/>
      <c r="N141" s="200"/>
      <c r="O141" s="200"/>
      <c r="P141" s="200"/>
      <c r="Q141" s="200"/>
      <c r="R141" s="200"/>
      <c r="S141" s="200"/>
      <c r="T141" s="201"/>
      <c r="AT141" s="202" t="s">
        <v>181</v>
      </c>
      <c r="AU141" s="202" t="s">
        <v>84</v>
      </c>
      <c r="AV141" s="13" t="s">
        <v>84</v>
      </c>
      <c r="AW141" s="13" t="s">
        <v>35</v>
      </c>
      <c r="AX141" s="13" t="s">
        <v>74</v>
      </c>
      <c r="AY141" s="202" t="s">
        <v>170</v>
      </c>
    </row>
    <row r="142" spans="1:65" s="13" customFormat="1" ht="22.5" x14ac:dyDescent="0.2">
      <c r="B142" s="192"/>
      <c r="C142" s="193"/>
      <c r="D142" s="187" t="s">
        <v>181</v>
      </c>
      <c r="E142" s="194" t="s">
        <v>19</v>
      </c>
      <c r="F142" s="195" t="s">
        <v>5299</v>
      </c>
      <c r="G142" s="193"/>
      <c r="H142" s="196">
        <v>0.72799999999999998</v>
      </c>
      <c r="I142" s="197"/>
      <c r="J142" s="193"/>
      <c r="K142" s="193"/>
      <c r="L142" s="198"/>
      <c r="M142" s="199"/>
      <c r="N142" s="200"/>
      <c r="O142" s="200"/>
      <c r="P142" s="200"/>
      <c r="Q142" s="200"/>
      <c r="R142" s="200"/>
      <c r="S142" s="200"/>
      <c r="T142" s="201"/>
      <c r="AT142" s="202" t="s">
        <v>181</v>
      </c>
      <c r="AU142" s="202" t="s">
        <v>84</v>
      </c>
      <c r="AV142" s="13" t="s">
        <v>84</v>
      </c>
      <c r="AW142" s="13" t="s">
        <v>35</v>
      </c>
      <c r="AX142" s="13" t="s">
        <v>74</v>
      </c>
      <c r="AY142" s="202" t="s">
        <v>170</v>
      </c>
    </row>
    <row r="143" spans="1:65" s="13" customFormat="1" x14ac:dyDescent="0.2">
      <c r="B143" s="192"/>
      <c r="C143" s="193"/>
      <c r="D143" s="187" t="s">
        <v>181</v>
      </c>
      <c r="E143" s="194" t="s">
        <v>19</v>
      </c>
      <c r="F143" s="195" t="s">
        <v>5300</v>
      </c>
      <c r="G143" s="193"/>
      <c r="H143" s="196">
        <v>4.2169999999999996</v>
      </c>
      <c r="I143" s="197"/>
      <c r="J143" s="193"/>
      <c r="K143" s="193"/>
      <c r="L143" s="198"/>
      <c r="M143" s="199"/>
      <c r="N143" s="200"/>
      <c r="O143" s="200"/>
      <c r="P143" s="200"/>
      <c r="Q143" s="200"/>
      <c r="R143" s="200"/>
      <c r="S143" s="200"/>
      <c r="T143" s="201"/>
      <c r="AT143" s="202" t="s">
        <v>181</v>
      </c>
      <c r="AU143" s="202" t="s">
        <v>84</v>
      </c>
      <c r="AV143" s="13" t="s">
        <v>84</v>
      </c>
      <c r="AW143" s="13" t="s">
        <v>35</v>
      </c>
      <c r="AX143" s="13" t="s">
        <v>74</v>
      </c>
      <c r="AY143" s="202" t="s">
        <v>170</v>
      </c>
    </row>
    <row r="144" spans="1:65" s="14" customFormat="1" x14ac:dyDescent="0.2">
      <c r="B144" s="203"/>
      <c r="C144" s="204"/>
      <c r="D144" s="187" t="s">
        <v>181</v>
      </c>
      <c r="E144" s="205" t="s">
        <v>19</v>
      </c>
      <c r="F144" s="206" t="s">
        <v>185</v>
      </c>
      <c r="G144" s="204"/>
      <c r="H144" s="207">
        <v>28.425000000000001</v>
      </c>
      <c r="I144" s="208"/>
      <c r="J144" s="204"/>
      <c r="K144" s="204"/>
      <c r="L144" s="209"/>
      <c r="M144" s="210"/>
      <c r="N144" s="211"/>
      <c r="O144" s="211"/>
      <c r="P144" s="211"/>
      <c r="Q144" s="211"/>
      <c r="R144" s="211"/>
      <c r="S144" s="211"/>
      <c r="T144" s="212"/>
      <c r="AT144" s="213" t="s">
        <v>181</v>
      </c>
      <c r="AU144" s="213" t="s">
        <v>84</v>
      </c>
      <c r="AV144" s="14" t="s">
        <v>177</v>
      </c>
      <c r="AW144" s="14" t="s">
        <v>35</v>
      </c>
      <c r="AX144" s="14" t="s">
        <v>82</v>
      </c>
      <c r="AY144" s="213" t="s">
        <v>170</v>
      </c>
    </row>
    <row r="145" spans="1:65" s="2" customFormat="1" ht="36" x14ac:dyDescent="0.2">
      <c r="A145" s="35"/>
      <c r="B145" s="36"/>
      <c r="C145" s="174" t="s">
        <v>259</v>
      </c>
      <c r="D145" s="174" t="s">
        <v>172</v>
      </c>
      <c r="E145" s="175" t="s">
        <v>3144</v>
      </c>
      <c r="F145" s="176" t="s">
        <v>3145</v>
      </c>
      <c r="G145" s="177" t="s">
        <v>175</v>
      </c>
      <c r="H145" s="178">
        <v>11.864000000000001</v>
      </c>
      <c r="I145" s="179"/>
      <c r="J145" s="180">
        <f>ROUND(I145*H145,2)</f>
        <v>0</v>
      </c>
      <c r="K145" s="176" t="s">
        <v>176</v>
      </c>
      <c r="L145" s="40"/>
      <c r="M145" s="181" t="s">
        <v>19</v>
      </c>
      <c r="N145" s="182" t="s">
        <v>45</v>
      </c>
      <c r="O145" s="65"/>
      <c r="P145" s="183">
        <f>O145*H145</f>
        <v>0</v>
      </c>
      <c r="Q145" s="183">
        <v>0</v>
      </c>
      <c r="R145" s="183">
        <f>Q145*H145</f>
        <v>0</v>
      </c>
      <c r="S145" s="183">
        <v>0</v>
      </c>
      <c r="T145" s="184">
        <f>S145*H145</f>
        <v>0</v>
      </c>
      <c r="U145" s="35"/>
      <c r="V145" s="35"/>
      <c r="W145" s="35"/>
      <c r="X145" s="35"/>
      <c r="Y145" s="35"/>
      <c r="Z145" s="35"/>
      <c r="AA145" s="35"/>
      <c r="AB145" s="35"/>
      <c r="AC145" s="35"/>
      <c r="AD145" s="35"/>
      <c r="AE145" s="35"/>
      <c r="AR145" s="185" t="s">
        <v>177</v>
      </c>
      <c r="AT145" s="185" t="s">
        <v>172</v>
      </c>
      <c r="AU145" s="185" t="s">
        <v>84</v>
      </c>
      <c r="AY145" s="18" t="s">
        <v>170</v>
      </c>
      <c r="BE145" s="186">
        <f>IF(N145="základní",J145,0)</f>
        <v>0</v>
      </c>
      <c r="BF145" s="186">
        <f>IF(N145="snížená",J145,0)</f>
        <v>0</v>
      </c>
      <c r="BG145" s="186">
        <f>IF(N145="zákl. přenesená",J145,0)</f>
        <v>0</v>
      </c>
      <c r="BH145" s="186">
        <f>IF(N145="sníž. přenesená",J145,0)</f>
        <v>0</v>
      </c>
      <c r="BI145" s="186">
        <f>IF(N145="nulová",J145,0)</f>
        <v>0</v>
      </c>
      <c r="BJ145" s="18" t="s">
        <v>82</v>
      </c>
      <c r="BK145" s="186">
        <f>ROUND(I145*H145,2)</f>
        <v>0</v>
      </c>
      <c r="BL145" s="18" t="s">
        <v>177</v>
      </c>
      <c r="BM145" s="185" t="s">
        <v>5301</v>
      </c>
    </row>
    <row r="146" spans="1:65" s="2" customFormat="1" ht="87.75" x14ac:dyDescent="0.2">
      <c r="A146" s="35"/>
      <c r="B146" s="36"/>
      <c r="C146" s="37"/>
      <c r="D146" s="187" t="s">
        <v>179</v>
      </c>
      <c r="E146" s="37"/>
      <c r="F146" s="188" t="s">
        <v>3147</v>
      </c>
      <c r="G146" s="37"/>
      <c r="H146" s="37"/>
      <c r="I146" s="189"/>
      <c r="J146" s="37"/>
      <c r="K146" s="37"/>
      <c r="L146" s="40"/>
      <c r="M146" s="190"/>
      <c r="N146" s="191"/>
      <c r="O146" s="65"/>
      <c r="P146" s="65"/>
      <c r="Q146" s="65"/>
      <c r="R146" s="65"/>
      <c r="S146" s="65"/>
      <c r="T146" s="66"/>
      <c r="U146" s="35"/>
      <c r="V146" s="35"/>
      <c r="W146" s="35"/>
      <c r="X146" s="35"/>
      <c r="Y146" s="35"/>
      <c r="Z146" s="35"/>
      <c r="AA146" s="35"/>
      <c r="AB146" s="35"/>
      <c r="AC146" s="35"/>
      <c r="AD146" s="35"/>
      <c r="AE146" s="35"/>
      <c r="AT146" s="18" t="s">
        <v>179</v>
      </c>
      <c r="AU146" s="18" t="s">
        <v>84</v>
      </c>
    </row>
    <row r="147" spans="1:65" s="13" customFormat="1" x14ac:dyDescent="0.2">
      <c r="B147" s="192"/>
      <c r="C147" s="193"/>
      <c r="D147" s="187" t="s">
        <v>181</v>
      </c>
      <c r="E147" s="194" t="s">
        <v>19</v>
      </c>
      <c r="F147" s="195" t="s">
        <v>5302</v>
      </c>
      <c r="G147" s="193"/>
      <c r="H147" s="196">
        <v>1.411</v>
      </c>
      <c r="I147" s="197"/>
      <c r="J147" s="193"/>
      <c r="K147" s="193"/>
      <c r="L147" s="198"/>
      <c r="M147" s="199"/>
      <c r="N147" s="200"/>
      <c r="O147" s="200"/>
      <c r="P147" s="200"/>
      <c r="Q147" s="200"/>
      <c r="R147" s="200"/>
      <c r="S147" s="200"/>
      <c r="T147" s="201"/>
      <c r="AT147" s="202" t="s">
        <v>181</v>
      </c>
      <c r="AU147" s="202" t="s">
        <v>84</v>
      </c>
      <c r="AV147" s="13" t="s">
        <v>84</v>
      </c>
      <c r="AW147" s="13" t="s">
        <v>35</v>
      </c>
      <c r="AX147" s="13" t="s">
        <v>74</v>
      </c>
      <c r="AY147" s="202" t="s">
        <v>170</v>
      </c>
    </row>
    <row r="148" spans="1:65" s="13" customFormat="1" x14ac:dyDescent="0.2">
      <c r="B148" s="192"/>
      <c r="C148" s="193"/>
      <c r="D148" s="187" t="s">
        <v>181</v>
      </c>
      <c r="E148" s="194" t="s">
        <v>19</v>
      </c>
      <c r="F148" s="195" t="s">
        <v>5303</v>
      </c>
      <c r="G148" s="193"/>
      <c r="H148" s="196">
        <v>10.452999999999999</v>
      </c>
      <c r="I148" s="197"/>
      <c r="J148" s="193"/>
      <c r="K148" s="193"/>
      <c r="L148" s="198"/>
      <c r="M148" s="199"/>
      <c r="N148" s="200"/>
      <c r="O148" s="200"/>
      <c r="P148" s="200"/>
      <c r="Q148" s="200"/>
      <c r="R148" s="200"/>
      <c r="S148" s="200"/>
      <c r="T148" s="201"/>
      <c r="AT148" s="202" t="s">
        <v>181</v>
      </c>
      <c r="AU148" s="202" t="s">
        <v>84</v>
      </c>
      <c r="AV148" s="13" t="s">
        <v>84</v>
      </c>
      <c r="AW148" s="13" t="s">
        <v>35</v>
      </c>
      <c r="AX148" s="13" t="s">
        <v>74</v>
      </c>
      <c r="AY148" s="202" t="s">
        <v>170</v>
      </c>
    </row>
    <row r="149" spans="1:65" s="14" customFormat="1" x14ac:dyDescent="0.2">
      <c r="B149" s="203"/>
      <c r="C149" s="204"/>
      <c r="D149" s="187" t="s">
        <v>181</v>
      </c>
      <c r="E149" s="205" t="s">
        <v>19</v>
      </c>
      <c r="F149" s="206" t="s">
        <v>185</v>
      </c>
      <c r="G149" s="204"/>
      <c r="H149" s="207">
        <v>11.863999999999999</v>
      </c>
      <c r="I149" s="208"/>
      <c r="J149" s="204"/>
      <c r="K149" s="204"/>
      <c r="L149" s="209"/>
      <c r="M149" s="210"/>
      <c r="N149" s="211"/>
      <c r="O149" s="211"/>
      <c r="P149" s="211"/>
      <c r="Q149" s="211"/>
      <c r="R149" s="211"/>
      <c r="S149" s="211"/>
      <c r="T149" s="212"/>
      <c r="AT149" s="213" t="s">
        <v>181</v>
      </c>
      <c r="AU149" s="213" t="s">
        <v>84</v>
      </c>
      <c r="AV149" s="14" t="s">
        <v>177</v>
      </c>
      <c r="AW149" s="14" t="s">
        <v>35</v>
      </c>
      <c r="AX149" s="14" t="s">
        <v>82</v>
      </c>
      <c r="AY149" s="213" t="s">
        <v>170</v>
      </c>
    </row>
    <row r="150" spans="1:65" s="2" customFormat="1" ht="16.5" customHeight="1" x14ac:dyDescent="0.2">
      <c r="A150" s="35"/>
      <c r="B150" s="36"/>
      <c r="C150" s="214" t="s">
        <v>265</v>
      </c>
      <c r="D150" s="214" t="s">
        <v>239</v>
      </c>
      <c r="E150" s="215" t="s">
        <v>240</v>
      </c>
      <c r="F150" s="216" t="s">
        <v>241</v>
      </c>
      <c r="G150" s="217" t="s">
        <v>242</v>
      </c>
      <c r="H150" s="218">
        <v>23.728000000000002</v>
      </c>
      <c r="I150" s="219"/>
      <c r="J150" s="220">
        <f>ROUND(I150*H150,2)</f>
        <v>0</v>
      </c>
      <c r="K150" s="216" t="s">
        <v>176</v>
      </c>
      <c r="L150" s="221"/>
      <c r="M150" s="222" t="s">
        <v>19</v>
      </c>
      <c r="N150" s="223" t="s">
        <v>45</v>
      </c>
      <c r="O150" s="65"/>
      <c r="P150" s="183">
        <f>O150*H150</f>
        <v>0</v>
      </c>
      <c r="Q150" s="183">
        <v>1</v>
      </c>
      <c r="R150" s="183">
        <f>Q150*H150</f>
        <v>23.728000000000002</v>
      </c>
      <c r="S150" s="183">
        <v>0</v>
      </c>
      <c r="T150" s="184">
        <f>S150*H150</f>
        <v>0</v>
      </c>
      <c r="U150" s="35"/>
      <c r="V150" s="35"/>
      <c r="W150" s="35"/>
      <c r="X150" s="35"/>
      <c r="Y150" s="35"/>
      <c r="Z150" s="35"/>
      <c r="AA150" s="35"/>
      <c r="AB150" s="35"/>
      <c r="AC150" s="35"/>
      <c r="AD150" s="35"/>
      <c r="AE150" s="35"/>
      <c r="AR150" s="185" t="s">
        <v>227</v>
      </c>
      <c r="AT150" s="185" t="s">
        <v>239</v>
      </c>
      <c r="AU150" s="185" t="s">
        <v>84</v>
      </c>
      <c r="AY150" s="18" t="s">
        <v>170</v>
      </c>
      <c r="BE150" s="186">
        <f>IF(N150="základní",J150,0)</f>
        <v>0</v>
      </c>
      <c r="BF150" s="186">
        <f>IF(N150="snížená",J150,0)</f>
        <v>0</v>
      </c>
      <c r="BG150" s="186">
        <f>IF(N150="zákl. přenesená",J150,0)</f>
        <v>0</v>
      </c>
      <c r="BH150" s="186">
        <f>IF(N150="sníž. přenesená",J150,0)</f>
        <v>0</v>
      </c>
      <c r="BI150" s="186">
        <f>IF(N150="nulová",J150,0)</f>
        <v>0</v>
      </c>
      <c r="BJ150" s="18" t="s">
        <v>82</v>
      </c>
      <c r="BK150" s="186">
        <f>ROUND(I150*H150,2)</f>
        <v>0</v>
      </c>
      <c r="BL150" s="18" t="s">
        <v>177</v>
      </c>
      <c r="BM150" s="185" t="s">
        <v>5304</v>
      </c>
    </row>
    <row r="151" spans="1:65" s="13" customFormat="1" x14ac:dyDescent="0.2">
      <c r="B151" s="192"/>
      <c r="C151" s="193"/>
      <c r="D151" s="187" t="s">
        <v>181</v>
      </c>
      <c r="E151" s="193"/>
      <c r="F151" s="195" t="s">
        <v>5305</v>
      </c>
      <c r="G151" s="193"/>
      <c r="H151" s="196">
        <v>23.728000000000002</v>
      </c>
      <c r="I151" s="197"/>
      <c r="J151" s="193"/>
      <c r="K151" s="193"/>
      <c r="L151" s="198"/>
      <c r="M151" s="199"/>
      <c r="N151" s="200"/>
      <c r="O151" s="200"/>
      <c r="P151" s="200"/>
      <c r="Q151" s="200"/>
      <c r="R151" s="200"/>
      <c r="S151" s="200"/>
      <c r="T151" s="201"/>
      <c r="AT151" s="202" t="s">
        <v>181</v>
      </c>
      <c r="AU151" s="202" t="s">
        <v>84</v>
      </c>
      <c r="AV151" s="13" t="s">
        <v>84</v>
      </c>
      <c r="AW151" s="13" t="s">
        <v>4</v>
      </c>
      <c r="AX151" s="13" t="s">
        <v>82</v>
      </c>
      <c r="AY151" s="202" t="s">
        <v>170</v>
      </c>
    </row>
    <row r="152" spans="1:65" s="12" customFormat="1" ht="22.9" customHeight="1" x14ac:dyDescent="0.2">
      <c r="B152" s="158"/>
      <c r="C152" s="159"/>
      <c r="D152" s="160" t="s">
        <v>73</v>
      </c>
      <c r="E152" s="172" t="s">
        <v>177</v>
      </c>
      <c r="F152" s="172" t="s">
        <v>502</v>
      </c>
      <c r="G152" s="159"/>
      <c r="H152" s="159"/>
      <c r="I152" s="162"/>
      <c r="J152" s="173">
        <f>BK152</f>
        <v>0</v>
      </c>
      <c r="K152" s="159"/>
      <c r="L152" s="164"/>
      <c r="M152" s="165"/>
      <c r="N152" s="166"/>
      <c r="O152" s="166"/>
      <c r="P152" s="167">
        <f>SUM(P153:P162)</f>
        <v>0</v>
      </c>
      <c r="Q152" s="166"/>
      <c r="R152" s="167">
        <f>SUM(R153:R162)</f>
        <v>6.3250000000000001E-2</v>
      </c>
      <c r="S152" s="166"/>
      <c r="T152" s="168">
        <f>SUM(T153:T162)</f>
        <v>0</v>
      </c>
      <c r="AR152" s="169" t="s">
        <v>82</v>
      </c>
      <c r="AT152" s="170" t="s">
        <v>73</v>
      </c>
      <c r="AU152" s="170" t="s">
        <v>82</v>
      </c>
      <c r="AY152" s="169" t="s">
        <v>170</v>
      </c>
      <c r="BK152" s="171">
        <f>SUM(BK153:BK162)</f>
        <v>0</v>
      </c>
    </row>
    <row r="153" spans="1:65" s="2" customFormat="1" ht="16.5" customHeight="1" x14ac:dyDescent="0.2">
      <c r="A153" s="35"/>
      <c r="B153" s="36"/>
      <c r="C153" s="174" t="s">
        <v>8</v>
      </c>
      <c r="D153" s="174" t="s">
        <v>172</v>
      </c>
      <c r="E153" s="175" t="s">
        <v>667</v>
      </c>
      <c r="F153" s="176" t="s">
        <v>668</v>
      </c>
      <c r="G153" s="177" t="s">
        <v>175</v>
      </c>
      <c r="H153" s="178">
        <v>6.8330000000000002</v>
      </c>
      <c r="I153" s="179"/>
      <c r="J153" s="180">
        <f>ROUND(I153*H153,2)</f>
        <v>0</v>
      </c>
      <c r="K153" s="176" t="s">
        <v>176</v>
      </c>
      <c r="L153" s="40"/>
      <c r="M153" s="181" t="s">
        <v>19</v>
      </c>
      <c r="N153" s="182" t="s">
        <v>45</v>
      </c>
      <c r="O153" s="65"/>
      <c r="P153" s="183">
        <f>O153*H153</f>
        <v>0</v>
      </c>
      <c r="Q153" s="183">
        <v>0</v>
      </c>
      <c r="R153" s="183">
        <f>Q153*H153</f>
        <v>0</v>
      </c>
      <c r="S153" s="183">
        <v>0</v>
      </c>
      <c r="T153" s="184">
        <f>S153*H153</f>
        <v>0</v>
      </c>
      <c r="U153" s="35"/>
      <c r="V153" s="35"/>
      <c r="W153" s="35"/>
      <c r="X153" s="35"/>
      <c r="Y153" s="35"/>
      <c r="Z153" s="35"/>
      <c r="AA153" s="35"/>
      <c r="AB153" s="35"/>
      <c r="AC153" s="35"/>
      <c r="AD153" s="35"/>
      <c r="AE153" s="35"/>
      <c r="AR153" s="185" t="s">
        <v>177</v>
      </c>
      <c r="AT153" s="185" t="s">
        <v>172</v>
      </c>
      <c r="AU153" s="185" t="s">
        <v>84</v>
      </c>
      <c r="AY153" s="18" t="s">
        <v>170</v>
      </c>
      <c r="BE153" s="186">
        <f>IF(N153="základní",J153,0)</f>
        <v>0</v>
      </c>
      <c r="BF153" s="186">
        <f>IF(N153="snížená",J153,0)</f>
        <v>0</v>
      </c>
      <c r="BG153" s="186">
        <f>IF(N153="zákl. přenesená",J153,0)</f>
        <v>0</v>
      </c>
      <c r="BH153" s="186">
        <f>IF(N153="sníž. přenesená",J153,0)</f>
        <v>0</v>
      </c>
      <c r="BI153" s="186">
        <f>IF(N153="nulová",J153,0)</f>
        <v>0</v>
      </c>
      <c r="BJ153" s="18" t="s">
        <v>82</v>
      </c>
      <c r="BK153" s="186">
        <f>ROUND(I153*H153,2)</f>
        <v>0</v>
      </c>
      <c r="BL153" s="18" t="s">
        <v>177</v>
      </c>
      <c r="BM153" s="185" t="s">
        <v>5306</v>
      </c>
    </row>
    <row r="154" spans="1:65" s="2" customFormat="1" ht="39" x14ac:dyDescent="0.2">
      <c r="A154" s="35"/>
      <c r="B154" s="36"/>
      <c r="C154" s="37"/>
      <c r="D154" s="187" t="s">
        <v>179</v>
      </c>
      <c r="E154" s="37"/>
      <c r="F154" s="188" t="s">
        <v>670</v>
      </c>
      <c r="G154" s="37"/>
      <c r="H154" s="37"/>
      <c r="I154" s="189"/>
      <c r="J154" s="37"/>
      <c r="K154" s="37"/>
      <c r="L154" s="40"/>
      <c r="M154" s="190"/>
      <c r="N154" s="191"/>
      <c r="O154" s="65"/>
      <c r="P154" s="65"/>
      <c r="Q154" s="65"/>
      <c r="R154" s="65"/>
      <c r="S154" s="65"/>
      <c r="T154" s="66"/>
      <c r="U154" s="35"/>
      <c r="V154" s="35"/>
      <c r="W154" s="35"/>
      <c r="X154" s="35"/>
      <c r="Y154" s="35"/>
      <c r="Z154" s="35"/>
      <c r="AA154" s="35"/>
      <c r="AB154" s="35"/>
      <c r="AC154" s="35"/>
      <c r="AD154" s="35"/>
      <c r="AE154" s="35"/>
      <c r="AT154" s="18" t="s">
        <v>179</v>
      </c>
      <c r="AU154" s="18" t="s">
        <v>84</v>
      </c>
    </row>
    <row r="155" spans="1:65" s="13" customFormat="1" x14ac:dyDescent="0.2">
      <c r="B155" s="192"/>
      <c r="C155" s="193"/>
      <c r="D155" s="187" t="s">
        <v>181</v>
      </c>
      <c r="E155" s="194" t="s">
        <v>19</v>
      </c>
      <c r="F155" s="195" t="s">
        <v>5307</v>
      </c>
      <c r="G155" s="193"/>
      <c r="H155" s="196">
        <v>0.78200000000000003</v>
      </c>
      <c r="I155" s="197"/>
      <c r="J155" s="193"/>
      <c r="K155" s="193"/>
      <c r="L155" s="198"/>
      <c r="M155" s="199"/>
      <c r="N155" s="200"/>
      <c r="O155" s="200"/>
      <c r="P155" s="200"/>
      <c r="Q155" s="200"/>
      <c r="R155" s="200"/>
      <c r="S155" s="200"/>
      <c r="T155" s="201"/>
      <c r="AT155" s="202" t="s">
        <v>181</v>
      </c>
      <c r="AU155" s="202" t="s">
        <v>84</v>
      </c>
      <c r="AV155" s="13" t="s">
        <v>84</v>
      </c>
      <c r="AW155" s="13" t="s">
        <v>35</v>
      </c>
      <c r="AX155" s="13" t="s">
        <v>74</v>
      </c>
      <c r="AY155" s="202" t="s">
        <v>170</v>
      </c>
    </row>
    <row r="156" spans="1:65" s="13" customFormat="1" x14ac:dyDescent="0.2">
      <c r="B156" s="192"/>
      <c r="C156" s="193"/>
      <c r="D156" s="187" t="s">
        <v>181</v>
      </c>
      <c r="E156" s="194" t="s">
        <v>19</v>
      </c>
      <c r="F156" s="195" t="s">
        <v>5308</v>
      </c>
      <c r="G156" s="193"/>
      <c r="H156" s="196">
        <v>5.7949999999999999</v>
      </c>
      <c r="I156" s="197"/>
      <c r="J156" s="193"/>
      <c r="K156" s="193"/>
      <c r="L156" s="198"/>
      <c r="M156" s="199"/>
      <c r="N156" s="200"/>
      <c r="O156" s="200"/>
      <c r="P156" s="200"/>
      <c r="Q156" s="200"/>
      <c r="R156" s="200"/>
      <c r="S156" s="200"/>
      <c r="T156" s="201"/>
      <c r="AT156" s="202" t="s">
        <v>181</v>
      </c>
      <c r="AU156" s="202" t="s">
        <v>84</v>
      </c>
      <c r="AV156" s="13" t="s">
        <v>84</v>
      </c>
      <c r="AW156" s="13" t="s">
        <v>35</v>
      </c>
      <c r="AX156" s="13" t="s">
        <v>74</v>
      </c>
      <c r="AY156" s="202" t="s">
        <v>170</v>
      </c>
    </row>
    <row r="157" spans="1:65" s="13" customFormat="1" x14ac:dyDescent="0.2">
      <c r="B157" s="192"/>
      <c r="C157" s="193"/>
      <c r="D157" s="187" t="s">
        <v>181</v>
      </c>
      <c r="E157" s="194" t="s">
        <v>19</v>
      </c>
      <c r="F157" s="195" t="s">
        <v>5309</v>
      </c>
      <c r="G157" s="193"/>
      <c r="H157" s="196">
        <v>0.25600000000000001</v>
      </c>
      <c r="I157" s="197"/>
      <c r="J157" s="193"/>
      <c r="K157" s="193"/>
      <c r="L157" s="198"/>
      <c r="M157" s="199"/>
      <c r="N157" s="200"/>
      <c r="O157" s="200"/>
      <c r="P157" s="200"/>
      <c r="Q157" s="200"/>
      <c r="R157" s="200"/>
      <c r="S157" s="200"/>
      <c r="T157" s="201"/>
      <c r="AT157" s="202" t="s">
        <v>181</v>
      </c>
      <c r="AU157" s="202" t="s">
        <v>84</v>
      </c>
      <c r="AV157" s="13" t="s">
        <v>84</v>
      </c>
      <c r="AW157" s="13" t="s">
        <v>35</v>
      </c>
      <c r="AX157" s="13" t="s">
        <v>74</v>
      </c>
      <c r="AY157" s="202" t="s">
        <v>170</v>
      </c>
    </row>
    <row r="158" spans="1:65" s="14" customFormat="1" x14ac:dyDescent="0.2">
      <c r="B158" s="203"/>
      <c r="C158" s="204"/>
      <c r="D158" s="187" t="s">
        <v>181</v>
      </c>
      <c r="E158" s="205" t="s">
        <v>19</v>
      </c>
      <c r="F158" s="206" t="s">
        <v>185</v>
      </c>
      <c r="G158" s="204"/>
      <c r="H158" s="207">
        <v>6.8330000000000002</v>
      </c>
      <c r="I158" s="208"/>
      <c r="J158" s="204"/>
      <c r="K158" s="204"/>
      <c r="L158" s="209"/>
      <c r="M158" s="210"/>
      <c r="N158" s="211"/>
      <c r="O158" s="211"/>
      <c r="P158" s="211"/>
      <c r="Q158" s="211"/>
      <c r="R158" s="211"/>
      <c r="S158" s="211"/>
      <c r="T158" s="212"/>
      <c r="AT158" s="213" t="s">
        <v>181</v>
      </c>
      <c r="AU158" s="213" t="s">
        <v>84</v>
      </c>
      <c r="AV158" s="14" t="s">
        <v>177</v>
      </c>
      <c r="AW158" s="14" t="s">
        <v>35</v>
      </c>
      <c r="AX158" s="14" t="s">
        <v>82</v>
      </c>
      <c r="AY158" s="213" t="s">
        <v>170</v>
      </c>
    </row>
    <row r="159" spans="1:65" s="2" customFormat="1" ht="21.75" customHeight="1" x14ac:dyDescent="0.2">
      <c r="A159" s="35"/>
      <c r="B159" s="36"/>
      <c r="C159" s="174" t="s">
        <v>276</v>
      </c>
      <c r="D159" s="174" t="s">
        <v>172</v>
      </c>
      <c r="E159" s="175" t="s">
        <v>4865</v>
      </c>
      <c r="F159" s="176" t="s">
        <v>4866</v>
      </c>
      <c r="G159" s="177" t="s">
        <v>439</v>
      </c>
      <c r="H159" s="178">
        <v>11</v>
      </c>
      <c r="I159" s="179"/>
      <c r="J159" s="180">
        <f>ROUND(I159*H159,2)</f>
        <v>0</v>
      </c>
      <c r="K159" s="176" t="s">
        <v>176</v>
      </c>
      <c r="L159" s="40"/>
      <c r="M159" s="181" t="s">
        <v>19</v>
      </c>
      <c r="N159" s="182" t="s">
        <v>45</v>
      </c>
      <c r="O159" s="65"/>
      <c r="P159" s="183">
        <f>O159*H159</f>
        <v>0</v>
      </c>
      <c r="Q159" s="183">
        <v>1.65E-3</v>
      </c>
      <c r="R159" s="183">
        <f>Q159*H159</f>
        <v>1.8149999999999999E-2</v>
      </c>
      <c r="S159" s="183">
        <v>0</v>
      </c>
      <c r="T159" s="184">
        <f>S159*H159</f>
        <v>0</v>
      </c>
      <c r="U159" s="35"/>
      <c r="V159" s="35"/>
      <c r="W159" s="35"/>
      <c r="X159" s="35"/>
      <c r="Y159" s="35"/>
      <c r="Z159" s="35"/>
      <c r="AA159" s="35"/>
      <c r="AB159" s="35"/>
      <c r="AC159" s="35"/>
      <c r="AD159" s="35"/>
      <c r="AE159" s="35"/>
      <c r="AR159" s="185" t="s">
        <v>177</v>
      </c>
      <c r="AT159" s="185" t="s">
        <v>172</v>
      </c>
      <c r="AU159" s="185" t="s">
        <v>84</v>
      </c>
      <c r="AY159" s="18" t="s">
        <v>170</v>
      </c>
      <c r="BE159" s="186">
        <f>IF(N159="základní",J159,0)</f>
        <v>0</v>
      </c>
      <c r="BF159" s="186">
        <f>IF(N159="snížená",J159,0)</f>
        <v>0</v>
      </c>
      <c r="BG159" s="186">
        <f>IF(N159="zákl. přenesená",J159,0)</f>
        <v>0</v>
      </c>
      <c r="BH159" s="186">
        <f>IF(N159="sníž. přenesená",J159,0)</f>
        <v>0</v>
      </c>
      <c r="BI159" s="186">
        <f>IF(N159="nulová",J159,0)</f>
        <v>0</v>
      </c>
      <c r="BJ159" s="18" t="s">
        <v>82</v>
      </c>
      <c r="BK159" s="186">
        <f>ROUND(I159*H159,2)</f>
        <v>0</v>
      </c>
      <c r="BL159" s="18" t="s">
        <v>177</v>
      </c>
      <c r="BM159" s="185" t="s">
        <v>5310</v>
      </c>
    </row>
    <row r="160" spans="1:65" s="2" customFormat="1" ht="29.25" x14ac:dyDescent="0.2">
      <c r="A160" s="35"/>
      <c r="B160" s="36"/>
      <c r="C160" s="37"/>
      <c r="D160" s="187" t="s">
        <v>179</v>
      </c>
      <c r="E160" s="37"/>
      <c r="F160" s="188" t="s">
        <v>4868</v>
      </c>
      <c r="G160" s="37"/>
      <c r="H160" s="37"/>
      <c r="I160" s="189"/>
      <c r="J160" s="37"/>
      <c r="K160" s="37"/>
      <c r="L160" s="40"/>
      <c r="M160" s="190"/>
      <c r="N160" s="191"/>
      <c r="O160" s="65"/>
      <c r="P160" s="65"/>
      <c r="Q160" s="65"/>
      <c r="R160" s="65"/>
      <c r="S160" s="65"/>
      <c r="T160" s="66"/>
      <c r="U160" s="35"/>
      <c r="V160" s="35"/>
      <c r="W160" s="35"/>
      <c r="X160" s="35"/>
      <c r="Y160" s="35"/>
      <c r="Z160" s="35"/>
      <c r="AA160" s="35"/>
      <c r="AB160" s="35"/>
      <c r="AC160" s="35"/>
      <c r="AD160" s="35"/>
      <c r="AE160" s="35"/>
      <c r="AT160" s="18" t="s">
        <v>179</v>
      </c>
      <c r="AU160" s="18" t="s">
        <v>84</v>
      </c>
    </row>
    <row r="161" spans="1:65" s="13" customFormat="1" x14ac:dyDescent="0.2">
      <c r="B161" s="192"/>
      <c r="C161" s="193"/>
      <c r="D161" s="187" t="s">
        <v>181</v>
      </c>
      <c r="E161" s="194" t="s">
        <v>19</v>
      </c>
      <c r="F161" s="195" t="s">
        <v>5311</v>
      </c>
      <c r="G161" s="193"/>
      <c r="H161" s="196">
        <v>11</v>
      </c>
      <c r="I161" s="197"/>
      <c r="J161" s="193"/>
      <c r="K161" s="193"/>
      <c r="L161" s="198"/>
      <c r="M161" s="199"/>
      <c r="N161" s="200"/>
      <c r="O161" s="200"/>
      <c r="P161" s="200"/>
      <c r="Q161" s="200"/>
      <c r="R161" s="200"/>
      <c r="S161" s="200"/>
      <c r="T161" s="201"/>
      <c r="AT161" s="202" t="s">
        <v>181</v>
      </c>
      <c r="AU161" s="202" t="s">
        <v>84</v>
      </c>
      <c r="AV161" s="13" t="s">
        <v>84</v>
      </c>
      <c r="AW161" s="13" t="s">
        <v>35</v>
      </c>
      <c r="AX161" s="13" t="s">
        <v>82</v>
      </c>
      <c r="AY161" s="202" t="s">
        <v>170</v>
      </c>
    </row>
    <row r="162" spans="1:65" s="2" customFormat="1" ht="16.5" customHeight="1" x14ac:dyDescent="0.2">
      <c r="A162" s="35"/>
      <c r="B162" s="36"/>
      <c r="C162" s="214" t="s">
        <v>285</v>
      </c>
      <c r="D162" s="214" t="s">
        <v>239</v>
      </c>
      <c r="E162" s="215" t="s">
        <v>5312</v>
      </c>
      <c r="F162" s="216" t="s">
        <v>5313</v>
      </c>
      <c r="G162" s="217" t="s">
        <v>439</v>
      </c>
      <c r="H162" s="218">
        <v>11</v>
      </c>
      <c r="I162" s="219"/>
      <c r="J162" s="220">
        <f>ROUND(I162*H162,2)</f>
        <v>0</v>
      </c>
      <c r="K162" s="216" t="s">
        <v>19</v>
      </c>
      <c r="L162" s="221"/>
      <c r="M162" s="222" t="s">
        <v>19</v>
      </c>
      <c r="N162" s="223" t="s">
        <v>45</v>
      </c>
      <c r="O162" s="65"/>
      <c r="P162" s="183">
        <f>O162*H162</f>
        <v>0</v>
      </c>
      <c r="Q162" s="183">
        <v>4.1000000000000003E-3</v>
      </c>
      <c r="R162" s="183">
        <f>Q162*H162</f>
        <v>4.5100000000000001E-2</v>
      </c>
      <c r="S162" s="183">
        <v>0</v>
      </c>
      <c r="T162" s="184">
        <f>S162*H162</f>
        <v>0</v>
      </c>
      <c r="U162" s="35"/>
      <c r="V162" s="35"/>
      <c r="W162" s="35"/>
      <c r="X162" s="35"/>
      <c r="Y162" s="35"/>
      <c r="Z162" s="35"/>
      <c r="AA162" s="35"/>
      <c r="AB162" s="35"/>
      <c r="AC162" s="35"/>
      <c r="AD162" s="35"/>
      <c r="AE162" s="35"/>
      <c r="AR162" s="185" t="s">
        <v>227</v>
      </c>
      <c r="AT162" s="185" t="s">
        <v>239</v>
      </c>
      <c r="AU162" s="185" t="s">
        <v>84</v>
      </c>
      <c r="AY162" s="18" t="s">
        <v>170</v>
      </c>
      <c r="BE162" s="186">
        <f>IF(N162="základní",J162,0)</f>
        <v>0</v>
      </c>
      <c r="BF162" s="186">
        <f>IF(N162="snížená",J162,0)</f>
        <v>0</v>
      </c>
      <c r="BG162" s="186">
        <f>IF(N162="zákl. přenesená",J162,0)</f>
        <v>0</v>
      </c>
      <c r="BH162" s="186">
        <f>IF(N162="sníž. přenesená",J162,0)</f>
        <v>0</v>
      </c>
      <c r="BI162" s="186">
        <f>IF(N162="nulová",J162,0)</f>
        <v>0</v>
      </c>
      <c r="BJ162" s="18" t="s">
        <v>82</v>
      </c>
      <c r="BK162" s="186">
        <f>ROUND(I162*H162,2)</f>
        <v>0</v>
      </c>
      <c r="BL162" s="18" t="s">
        <v>177</v>
      </c>
      <c r="BM162" s="185" t="s">
        <v>5314</v>
      </c>
    </row>
    <row r="163" spans="1:65" s="12" customFormat="1" ht="22.9" customHeight="1" x14ac:dyDescent="0.2">
      <c r="B163" s="158"/>
      <c r="C163" s="159"/>
      <c r="D163" s="160" t="s">
        <v>73</v>
      </c>
      <c r="E163" s="172" t="s">
        <v>209</v>
      </c>
      <c r="F163" s="172" t="s">
        <v>5315</v>
      </c>
      <c r="G163" s="159"/>
      <c r="H163" s="159"/>
      <c r="I163" s="162"/>
      <c r="J163" s="173">
        <f>BK163</f>
        <v>0</v>
      </c>
      <c r="K163" s="159"/>
      <c r="L163" s="164"/>
      <c r="M163" s="165"/>
      <c r="N163" s="166"/>
      <c r="O163" s="166"/>
      <c r="P163" s="167">
        <f>SUM(P164:P170)</f>
        <v>0</v>
      </c>
      <c r="Q163" s="166"/>
      <c r="R163" s="167">
        <f>SUM(R164:R170)</f>
        <v>8.1086378400000001</v>
      </c>
      <c r="S163" s="166"/>
      <c r="T163" s="168">
        <f>SUM(T164:T170)</f>
        <v>0</v>
      </c>
      <c r="AR163" s="169" t="s">
        <v>82</v>
      </c>
      <c r="AT163" s="170" t="s">
        <v>73</v>
      </c>
      <c r="AU163" s="170" t="s">
        <v>82</v>
      </c>
      <c r="AY163" s="169" t="s">
        <v>170</v>
      </c>
      <c r="BK163" s="171">
        <f>SUM(BK164:BK170)</f>
        <v>0</v>
      </c>
    </row>
    <row r="164" spans="1:65" s="2" customFormat="1" ht="24" x14ac:dyDescent="0.2">
      <c r="A164" s="35"/>
      <c r="B164" s="36"/>
      <c r="C164" s="174" t="s">
        <v>302</v>
      </c>
      <c r="D164" s="174" t="s">
        <v>172</v>
      </c>
      <c r="E164" s="175" t="s">
        <v>5316</v>
      </c>
      <c r="F164" s="176" t="s">
        <v>5317</v>
      </c>
      <c r="G164" s="177" t="s">
        <v>248</v>
      </c>
      <c r="H164" s="178">
        <v>9.2520000000000007</v>
      </c>
      <c r="I164" s="179"/>
      <c r="J164" s="180">
        <f>ROUND(I164*H164,2)</f>
        <v>0</v>
      </c>
      <c r="K164" s="176" t="s">
        <v>176</v>
      </c>
      <c r="L164" s="40"/>
      <c r="M164" s="181" t="s">
        <v>19</v>
      </c>
      <c r="N164" s="182" t="s">
        <v>45</v>
      </c>
      <c r="O164" s="65"/>
      <c r="P164" s="183">
        <f>O164*H164</f>
        <v>0</v>
      </c>
      <c r="Q164" s="183">
        <v>0.48081000000000002</v>
      </c>
      <c r="R164" s="183">
        <f>Q164*H164</f>
        <v>4.4484541200000001</v>
      </c>
      <c r="S164" s="183">
        <v>0</v>
      </c>
      <c r="T164" s="184">
        <f>S164*H164</f>
        <v>0</v>
      </c>
      <c r="U164" s="35"/>
      <c r="V164" s="35"/>
      <c r="W164" s="35"/>
      <c r="X164" s="35"/>
      <c r="Y164" s="35"/>
      <c r="Z164" s="35"/>
      <c r="AA164" s="35"/>
      <c r="AB164" s="35"/>
      <c r="AC164" s="35"/>
      <c r="AD164" s="35"/>
      <c r="AE164" s="35"/>
      <c r="AR164" s="185" t="s">
        <v>177</v>
      </c>
      <c r="AT164" s="185" t="s">
        <v>172</v>
      </c>
      <c r="AU164" s="185" t="s">
        <v>84</v>
      </c>
      <c r="AY164" s="18" t="s">
        <v>170</v>
      </c>
      <c r="BE164" s="186">
        <f>IF(N164="základní",J164,0)</f>
        <v>0</v>
      </c>
      <c r="BF164" s="186">
        <f>IF(N164="snížená",J164,0)</f>
        <v>0</v>
      </c>
      <c r="BG164" s="186">
        <f>IF(N164="zákl. přenesená",J164,0)</f>
        <v>0</v>
      </c>
      <c r="BH164" s="186">
        <f>IF(N164="sníž. přenesená",J164,0)</f>
        <v>0</v>
      </c>
      <c r="BI164" s="186">
        <f>IF(N164="nulová",J164,0)</f>
        <v>0</v>
      </c>
      <c r="BJ164" s="18" t="s">
        <v>82</v>
      </c>
      <c r="BK164" s="186">
        <f>ROUND(I164*H164,2)</f>
        <v>0</v>
      </c>
      <c r="BL164" s="18" t="s">
        <v>177</v>
      </c>
      <c r="BM164" s="185" t="s">
        <v>5318</v>
      </c>
    </row>
    <row r="165" spans="1:65" s="2" customFormat="1" ht="68.25" x14ac:dyDescent="0.2">
      <c r="A165" s="35"/>
      <c r="B165" s="36"/>
      <c r="C165" s="37"/>
      <c r="D165" s="187" t="s">
        <v>179</v>
      </c>
      <c r="E165" s="37"/>
      <c r="F165" s="188" t="s">
        <v>5319</v>
      </c>
      <c r="G165" s="37"/>
      <c r="H165" s="37"/>
      <c r="I165" s="189"/>
      <c r="J165" s="37"/>
      <c r="K165" s="37"/>
      <c r="L165" s="40"/>
      <c r="M165" s="190"/>
      <c r="N165" s="191"/>
      <c r="O165" s="65"/>
      <c r="P165" s="65"/>
      <c r="Q165" s="65"/>
      <c r="R165" s="65"/>
      <c r="S165" s="65"/>
      <c r="T165" s="66"/>
      <c r="U165" s="35"/>
      <c r="V165" s="35"/>
      <c r="W165" s="35"/>
      <c r="X165" s="35"/>
      <c r="Y165" s="35"/>
      <c r="Z165" s="35"/>
      <c r="AA165" s="35"/>
      <c r="AB165" s="35"/>
      <c r="AC165" s="35"/>
      <c r="AD165" s="35"/>
      <c r="AE165" s="35"/>
      <c r="AT165" s="18" t="s">
        <v>179</v>
      </c>
      <c r="AU165" s="18" t="s">
        <v>84</v>
      </c>
    </row>
    <row r="166" spans="1:65" s="13" customFormat="1" x14ac:dyDescent="0.2">
      <c r="B166" s="192"/>
      <c r="C166" s="193"/>
      <c r="D166" s="187" t="s">
        <v>181</v>
      </c>
      <c r="E166" s="194" t="s">
        <v>19</v>
      </c>
      <c r="F166" s="195" t="s">
        <v>5262</v>
      </c>
      <c r="G166" s="193"/>
      <c r="H166" s="196">
        <v>3.7080000000000002</v>
      </c>
      <c r="I166" s="197"/>
      <c r="J166" s="193"/>
      <c r="K166" s="193"/>
      <c r="L166" s="198"/>
      <c r="M166" s="199"/>
      <c r="N166" s="200"/>
      <c r="O166" s="200"/>
      <c r="P166" s="200"/>
      <c r="Q166" s="200"/>
      <c r="R166" s="200"/>
      <c r="S166" s="200"/>
      <c r="T166" s="201"/>
      <c r="AT166" s="202" t="s">
        <v>181</v>
      </c>
      <c r="AU166" s="202" t="s">
        <v>84</v>
      </c>
      <c r="AV166" s="13" t="s">
        <v>84</v>
      </c>
      <c r="AW166" s="13" t="s">
        <v>35</v>
      </c>
      <c r="AX166" s="13" t="s">
        <v>74</v>
      </c>
      <c r="AY166" s="202" t="s">
        <v>170</v>
      </c>
    </row>
    <row r="167" spans="1:65" s="13" customFormat="1" x14ac:dyDescent="0.2">
      <c r="B167" s="192"/>
      <c r="C167" s="193"/>
      <c r="D167" s="187" t="s">
        <v>181</v>
      </c>
      <c r="E167" s="194" t="s">
        <v>19</v>
      </c>
      <c r="F167" s="195" t="s">
        <v>5263</v>
      </c>
      <c r="G167" s="193"/>
      <c r="H167" s="196">
        <v>5.5439999999999996</v>
      </c>
      <c r="I167" s="197"/>
      <c r="J167" s="193"/>
      <c r="K167" s="193"/>
      <c r="L167" s="198"/>
      <c r="M167" s="199"/>
      <c r="N167" s="200"/>
      <c r="O167" s="200"/>
      <c r="P167" s="200"/>
      <c r="Q167" s="200"/>
      <c r="R167" s="200"/>
      <c r="S167" s="200"/>
      <c r="T167" s="201"/>
      <c r="AT167" s="202" t="s">
        <v>181</v>
      </c>
      <c r="AU167" s="202" t="s">
        <v>84</v>
      </c>
      <c r="AV167" s="13" t="s">
        <v>84</v>
      </c>
      <c r="AW167" s="13" t="s">
        <v>35</v>
      </c>
      <c r="AX167" s="13" t="s">
        <v>74</v>
      </c>
      <c r="AY167" s="202" t="s">
        <v>170</v>
      </c>
    </row>
    <row r="168" spans="1:65" s="14" customFormat="1" x14ac:dyDescent="0.2">
      <c r="B168" s="203"/>
      <c r="C168" s="204"/>
      <c r="D168" s="187" t="s">
        <v>181</v>
      </c>
      <c r="E168" s="205" t="s">
        <v>19</v>
      </c>
      <c r="F168" s="206" t="s">
        <v>185</v>
      </c>
      <c r="G168" s="204"/>
      <c r="H168" s="207">
        <v>9.2519999999999989</v>
      </c>
      <c r="I168" s="208"/>
      <c r="J168" s="204"/>
      <c r="K168" s="204"/>
      <c r="L168" s="209"/>
      <c r="M168" s="210"/>
      <c r="N168" s="211"/>
      <c r="O168" s="211"/>
      <c r="P168" s="211"/>
      <c r="Q168" s="211"/>
      <c r="R168" s="211"/>
      <c r="S168" s="211"/>
      <c r="T168" s="212"/>
      <c r="AT168" s="213" t="s">
        <v>181</v>
      </c>
      <c r="AU168" s="213" t="s">
        <v>84</v>
      </c>
      <c r="AV168" s="14" t="s">
        <v>177</v>
      </c>
      <c r="AW168" s="14" t="s">
        <v>35</v>
      </c>
      <c r="AX168" s="14" t="s">
        <v>82</v>
      </c>
      <c r="AY168" s="213" t="s">
        <v>170</v>
      </c>
    </row>
    <row r="169" spans="1:65" s="2" customFormat="1" ht="24" x14ac:dyDescent="0.2">
      <c r="A169" s="35"/>
      <c r="B169" s="36"/>
      <c r="C169" s="174" t="s">
        <v>319</v>
      </c>
      <c r="D169" s="174" t="s">
        <v>172</v>
      </c>
      <c r="E169" s="175" t="s">
        <v>5320</v>
      </c>
      <c r="F169" s="176" t="s">
        <v>5321</v>
      </c>
      <c r="G169" s="177" t="s">
        <v>248</v>
      </c>
      <c r="H169" s="178">
        <v>9.2520000000000007</v>
      </c>
      <c r="I169" s="179"/>
      <c r="J169" s="180">
        <f>ROUND(I169*H169,2)</f>
        <v>0</v>
      </c>
      <c r="K169" s="176" t="s">
        <v>176</v>
      </c>
      <c r="L169" s="40"/>
      <c r="M169" s="181" t="s">
        <v>19</v>
      </c>
      <c r="N169" s="182" t="s">
        <v>45</v>
      </c>
      <c r="O169" s="65"/>
      <c r="P169" s="183">
        <f>O169*H169</f>
        <v>0</v>
      </c>
      <c r="Q169" s="183">
        <v>0.39561000000000002</v>
      </c>
      <c r="R169" s="183">
        <f>Q169*H169</f>
        <v>3.6601837200000005</v>
      </c>
      <c r="S169" s="183">
        <v>0</v>
      </c>
      <c r="T169" s="184">
        <f>S169*H169</f>
        <v>0</v>
      </c>
      <c r="U169" s="35"/>
      <c r="V169" s="35"/>
      <c r="W169" s="35"/>
      <c r="X169" s="35"/>
      <c r="Y169" s="35"/>
      <c r="Z169" s="35"/>
      <c r="AA169" s="35"/>
      <c r="AB169" s="35"/>
      <c r="AC169" s="35"/>
      <c r="AD169" s="35"/>
      <c r="AE169" s="35"/>
      <c r="AR169" s="185" t="s">
        <v>177</v>
      </c>
      <c r="AT169" s="185" t="s">
        <v>172</v>
      </c>
      <c r="AU169" s="185" t="s">
        <v>84</v>
      </c>
      <c r="AY169" s="18" t="s">
        <v>170</v>
      </c>
      <c r="BE169" s="186">
        <f>IF(N169="základní",J169,0)</f>
        <v>0</v>
      </c>
      <c r="BF169" s="186">
        <f>IF(N169="snížená",J169,0)</f>
        <v>0</v>
      </c>
      <c r="BG169" s="186">
        <f>IF(N169="zákl. přenesená",J169,0)</f>
        <v>0</v>
      </c>
      <c r="BH169" s="186">
        <f>IF(N169="sníž. přenesená",J169,0)</f>
        <v>0</v>
      </c>
      <c r="BI169" s="186">
        <f>IF(N169="nulová",J169,0)</f>
        <v>0</v>
      </c>
      <c r="BJ169" s="18" t="s">
        <v>82</v>
      </c>
      <c r="BK169" s="186">
        <f>ROUND(I169*H169,2)</f>
        <v>0</v>
      </c>
      <c r="BL169" s="18" t="s">
        <v>177</v>
      </c>
      <c r="BM169" s="185" t="s">
        <v>5322</v>
      </c>
    </row>
    <row r="170" spans="1:65" s="2" customFormat="1" ht="68.25" x14ac:dyDescent="0.2">
      <c r="A170" s="35"/>
      <c r="B170" s="36"/>
      <c r="C170" s="37"/>
      <c r="D170" s="187" t="s">
        <v>179</v>
      </c>
      <c r="E170" s="37"/>
      <c r="F170" s="188" t="s">
        <v>5319</v>
      </c>
      <c r="G170" s="37"/>
      <c r="H170" s="37"/>
      <c r="I170" s="189"/>
      <c r="J170" s="37"/>
      <c r="K170" s="37"/>
      <c r="L170" s="40"/>
      <c r="M170" s="190"/>
      <c r="N170" s="191"/>
      <c r="O170" s="65"/>
      <c r="P170" s="65"/>
      <c r="Q170" s="65"/>
      <c r="R170" s="65"/>
      <c r="S170" s="65"/>
      <c r="T170" s="66"/>
      <c r="U170" s="35"/>
      <c r="V170" s="35"/>
      <c r="W170" s="35"/>
      <c r="X170" s="35"/>
      <c r="Y170" s="35"/>
      <c r="Z170" s="35"/>
      <c r="AA170" s="35"/>
      <c r="AB170" s="35"/>
      <c r="AC170" s="35"/>
      <c r="AD170" s="35"/>
      <c r="AE170" s="35"/>
      <c r="AT170" s="18" t="s">
        <v>179</v>
      </c>
      <c r="AU170" s="18" t="s">
        <v>84</v>
      </c>
    </row>
    <row r="171" spans="1:65" s="12" customFormat="1" ht="22.9" customHeight="1" x14ac:dyDescent="0.2">
      <c r="B171" s="158"/>
      <c r="C171" s="159"/>
      <c r="D171" s="160" t="s">
        <v>73</v>
      </c>
      <c r="E171" s="172" t="s">
        <v>227</v>
      </c>
      <c r="F171" s="172" t="s">
        <v>908</v>
      </c>
      <c r="G171" s="159"/>
      <c r="H171" s="159"/>
      <c r="I171" s="162"/>
      <c r="J171" s="173">
        <f>BK171</f>
        <v>0</v>
      </c>
      <c r="K171" s="159"/>
      <c r="L171" s="164"/>
      <c r="M171" s="165"/>
      <c r="N171" s="166"/>
      <c r="O171" s="166"/>
      <c r="P171" s="167">
        <f>SUM(P172:P185)</f>
        <v>0</v>
      </c>
      <c r="Q171" s="166"/>
      <c r="R171" s="167">
        <f>SUM(R172:R185)</f>
        <v>4.8371440000000003</v>
      </c>
      <c r="S171" s="166"/>
      <c r="T171" s="168">
        <f>SUM(T172:T185)</f>
        <v>0</v>
      </c>
      <c r="AR171" s="169" t="s">
        <v>82</v>
      </c>
      <c r="AT171" s="170" t="s">
        <v>73</v>
      </c>
      <c r="AU171" s="170" t="s">
        <v>82</v>
      </c>
      <c r="AY171" s="169" t="s">
        <v>170</v>
      </c>
      <c r="BK171" s="171">
        <f>SUM(BK172:BK185)</f>
        <v>0</v>
      </c>
    </row>
    <row r="172" spans="1:65" s="2" customFormat="1" ht="24" x14ac:dyDescent="0.2">
      <c r="A172" s="35"/>
      <c r="B172" s="36"/>
      <c r="C172" s="174" t="s">
        <v>323</v>
      </c>
      <c r="D172" s="174" t="s">
        <v>172</v>
      </c>
      <c r="E172" s="175" t="s">
        <v>4885</v>
      </c>
      <c r="F172" s="176" t="s">
        <v>4886</v>
      </c>
      <c r="G172" s="177" t="s">
        <v>272</v>
      </c>
      <c r="H172" s="178">
        <v>42.31</v>
      </c>
      <c r="I172" s="179"/>
      <c r="J172" s="180">
        <f>ROUND(I172*H172,2)</f>
        <v>0</v>
      </c>
      <c r="K172" s="176" t="s">
        <v>176</v>
      </c>
      <c r="L172" s="40"/>
      <c r="M172" s="181" t="s">
        <v>19</v>
      </c>
      <c r="N172" s="182" t="s">
        <v>45</v>
      </c>
      <c r="O172" s="65"/>
      <c r="P172" s="183">
        <f>O172*H172</f>
        <v>0</v>
      </c>
      <c r="Q172" s="183">
        <v>4.4000000000000003E-3</v>
      </c>
      <c r="R172" s="183">
        <f>Q172*H172</f>
        <v>0.18616400000000002</v>
      </c>
      <c r="S172" s="183">
        <v>0</v>
      </c>
      <c r="T172" s="184">
        <f>S172*H172</f>
        <v>0</v>
      </c>
      <c r="U172" s="35"/>
      <c r="V172" s="35"/>
      <c r="W172" s="35"/>
      <c r="X172" s="35"/>
      <c r="Y172" s="35"/>
      <c r="Z172" s="35"/>
      <c r="AA172" s="35"/>
      <c r="AB172" s="35"/>
      <c r="AC172" s="35"/>
      <c r="AD172" s="35"/>
      <c r="AE172" s="35"/>
      <c r="AR172" s="185" t="s">
        <v>177</v>
      </c>
      <c r="AT172" s="185" t="s">
        <v>172</v>
      </c>
      <c r="AU172" s="185" t="s">
        <v>84</v>
      </c>
      <c r="AY172" s="18" t="s">
        <v>170</v>
      </c>
      <c r="BE172" s="186">
        <f>IF(N172="základní",J172,0)</f>
        <v>0</v>
      </c>
      <c r="BF172" s="186">
        <f>IF(N172="snížená",J172,0)</f>
        <v>0</v>
      </c>
      <c r="BG172" s="186">
        <f>IF(N172="zákl. přenesená",J172,0)</f>
        <v>0</v>
      </c>
      <c r="BH172" s="186">
        <f>IF(N172="sníž. přenesená",J172,0)</f>
        <v>0</v>
      </c>
      <c r="BI172" s="186">
        <f>IF(N172="nulová",J172,0)</f>
        <v>0</v>
      </c>
      <c r="BJ172" s="18" t="s">
        <v>82</v>
      </c>
      <c r="BK172" s="186">
        <f>ROUND(I172*H172,2)</f>
        <v>0</v>
      </c>
      <c r="BL172" s="18" t="s">
        <v>177</v>
      </c>
      <c r="BM172" s="185" t="s">
        <v>5323</v>
      </c>
    </row>
    <row r="173" spans="1:65" s="2" customFormat="1" ht="87.75" x14ac:dyDescent="0.2">
      <c r="A173" s="35"/>
      <c r="B173" s="36"/>
      <c r="C173" s="37"/>
      <c r="D173" s="187" t="s">
        <v>179</v>
      </c>
      <c r="E173" s="37"/>
      <c r="F173" s="188" t="s">
        <v>4876</v>
      </c>
      <c r="G173" s="37"/>
      <c r="H173" s="37"/>
      <c r="I173" s="189"/>
      <c r="J173" s="37"/>
      <c r="K173" s="37"/>
      <c r="L173" s="40"/>
      <c r="M173" s="190"/>
      <c r="N173" s="191"/>
      <c r="O173" s="65"/>
      <c r="P173" s="65"/>
      <c r="Q173" s="65"/>
      <c r="R173" s="65"/>
      <c r="S173" s="65"/>
      <c r="T173" s="66"/>
      <c r="U173" s="35"/>
      <c r="V173" s="35"/>
      <c r="W173" s="35"/>
      <c r="X173" s="35"/>
      <c r="Y173" s="35"/>
      <c r="Z173" s="35"/>
      <c r="AA173" s="35"/>
      <c r="AB173" s="35"/>
      <c r="AC173" s="35"/>
      <c r="AD173" s="35"/>
      <c r="AE173" s="35"/>
      <c r="AT173" s="18" t="s">
        <v>179</v>
      </c>
      <c r="AU173" s="18" t="s">
        <v>84</v>
      </c>
    </row>
    <row r="174" spans="1:65" s="13" customFormat="1" x14ac:dyDescent="0.2">
      <c r="B174" s="192"/>
      <c r="C174" s="193"/>
      <c r="D174" s="187" t="s">
        <v>181</v>
      </c>
      <c r="E174" s="194" t="s">
        <v>19</v>
      </c>
      <c r="F174" s="195" t="s">
        <v>5324</v>
      </c>
      <c r="G174" s="193"/>
      <c r="H174" s="196">
        <v>4.8899999999999997</v>
      </c>
      <c r="I174" s="197"/>
      <c r="J174" s="193"/>
      <c r="K174" s="193"/>
      <c r="L174" s="198"/>
      <c r="M174" s="199"/>
      <c r="N174" s="200"/>
      <c r="O174" s="200"/>
      <c r="P174" s="200"/>
      <c r="Q174" s="200"/>
      <c r="R174" s="200"/>
      <c r="S174" s="200"/>
      <c r="T174" s="201"/>
      <c r="AT174" s="202" t="s">
        <v>181</v>
      </c>
      <c r="AU174" s="202" t="s">
        <v>84</v>
      </c>
      <c r="AV174" s="13" t="s">
        <v>84</v>
      </c>
      <c r="AW174" s="13" t="s">
        <v>35</v>
      </c>
      <c r="AX174" s="13" t="s">
        <v>74</v>
      </c>
      <c r="AY174" s="202" t="s">
        <v>170</v>
      </c>
    </row>
    <row r="175" spans="1:65" s="13" customFormat="1" x14ac:dyDescent="0.2">
      <c r="B175" s="192"/>
      <c r="C175" s="193"/>
      <c r="D175" s="187" t="s">
        <v>181</v>
      </c>
      <c r="E175" s="194" t="s">
        <v>19</v>
      </c>
      <c r="F175" s="195" t="s">
        <v>5325</v>
      </c>
      <c r="G175" s="193"/>
      <c r="H175" s="196">
        <v>37.42</v>
      </c>
      <c r="I175" s="197"/>
      <c r="J175" s="193"/>
      <c r="K175" s="193"/>
      <c r="L175" s="198"/>
      <c r="M175" s="199"/>
      <c r="N175" s="200"/>
      <c r="O175" s="200"/>
      <c r="P175" s="200"/>
      <c r="Q175" s="200"/>
      <c r="R175" s="200"/>
      <c r="S175" s="200"/>
      <c r="T175" s="201"/>
      <c r="AT175" s="202" t="s">
        <v>181</v>
      </c>
      <c r="AU175" s="202" t="s">
        <v>84</v>
      </c>
      <c r="AV175" s="13" t="s">
        <v>84</v>
      </c>
      <c r="AW175" s="13" t="s">
        <v>35</v>
      </c>
      <c r="AX175" s="13" t="s">
        <v>74</v>
      </c>
      <c r="AY175" s="202" t="s">
        <v>170</v>
      </c>
    </row>
    <row r="176" spans="1:65" s="14" customFormat="1" x14ac:dyDescent="0.2">
      <c r="B176" s="203"/>
      <c r="C176" s="204"/>
      <c r="D176" s="187" t="s">
        <v>181</v>
      </c>
      <c r="E176" s="205" t="s">
        <v>19</v>
      </c>
      <c r="F176" s="206" t="s">
        <v>185</v>
      </c>
      <c r="G176" s="204"/>
      <c r="H176" s="207">
        <v>42.31</v>
      </c>
      <c r="I176" s="208"/>
      <c r="J176" s="204"/>
      <c r="K176" s="204"/>
      <c r="L176" s="209"/>
      <c r="M176" s="210"/>
      <c r="N176" s="211"/>
      <c r="O176" s="211"/>
      <c r="P176" s="211"/>
      <c r="Q176" s="211"/>
      <c r="R176" s="211"/>
      <c r="S176" s="211"/>
      <c r="T176" s="212"/>
      <c r="AT176" s="213" t="s">
        <v>181</v>
      </c>
      <c r="AU176" s="213" t="s">
        <v>84</v>
      </c>
      <c r="AV176" s="14" t="s">
        <v>177</v>
      </c>
      <c r="AW176" s="14" t="s">
        <v>35</v>
      </c>
      <c r="AX176" s="14" t="s">
        <v>82</v>
      </c>
      <c r="AY176" s="213" t="s">
        <v>170</v>
      </c>
    </row>
    <row r="177" spans="1:65" s="2" customFormat="1" ht="24" x14ac:dyDescent="0.2">
      <c r="A177" s="35"/>
      <c r="B177" s="36"/>
      <c r="C177" s="174" t="s">
        <v>7</v>
      </c>
      <c r="D177" s="174" t="s">
        <v>172</v>
      </c>
      <c r="E177" s="175" t="s">
        <v>4920</v>
      </c>
      <c r="F177" s="176" t="s">
        <v>4921</v>
      </c>
      <c r="G177" s="177" t="s">
        <v>439</v>
      </c>
      <c r="H177" s="178">
        <v>1</v>
      </c>
      <c r="I177" s="179"/>
      <c r="J177" s="180">
        <f>ROUND(I177*H177,2)</f>
        <v>0</v>
      </c>
      <c r="K177" s="176" t="s">
        <v>176</v>
      </c>
      <c r="L177" s="40"/>
      <c r="M177" s="181" t="s">
        <v>19</v>
      </c>
      <c r="N177" s="182" t="s">
        <v>45</v>
      </c>
      <c r="O177" s="65"/>
      <c r="P177" s="183">
        <f>O177*H177</f>
        <v>0</v>
      </c>
      <c r="Q177" s="183">
        <v>1.92726</v>
      </c>
      <c r="R177" s="183">
        <f>Q177*H177</f>
        <v>1.92726</v>
      </c>
      <c r="S177" s="183">
        <v>0</v>
      </c>
      <c r="T177" s="184">
        <f>S177*H177</f>
        <v>0</v>
      </c>
      <c r="U177" s="35"/>
      <c r="V177" s="35"/>
      <c r="W177" s="35"/>
      <c r="X177" s="35"/>
      <c r="Y177" s="35"/>
      <c r="Z177" s="35"/>
      <c r="AA177" s="35"/>
      <c r="AB177" s="35"/>
      <c r="AC177" s="35"/>
      <c r="AD177" s="35"/>
      <c r="AE177" s="35"/>
      <c r="AR177" s="185" t="s">
        <v>177</v>
      </c>
      <c r="AT177" s="185" t="s">
        <v>172</v>
      </c>
      <c r="AU177" s="185" t="s">
        <v>84</v>
      </c>
      <c r="AY177" s="18" t="s">
        <v>170</v>
      </c>
      <c r="BE177" s="186">
        <f>IF(N177="základní",J177,0)</f>
        <v>0</v>
      </c>
      <c r="BF177" s="186">
        <f>IF(N177="snížená",J177,0)</f>
        <v>0</v>
      </c>
      <c r="BG177" s="186">
        <f>IF(N177="zákl. přenesená",J177,0)</f>
        <v>0</v>
      </c>
      <c r="BH177" s="186">
        <f>IF(N177="sníž. přenesená",J177,0)</f>
        <v>0</v>
      </c>
      <c r="BI177" s="186">
        <f>IF(N177="nulová",J177,0)</f>
        <v>0</v>
      </c>
      <c r="BJ177" s="18" t="s">
        <v>82</v>
      </c>
      <c r="BK177" s="186">
        <f>ROUND(I177*H177,2)</f>
        <v>0</v>
      </c>
      <c r="BL177" s="18" t="s">
        <v>177</v>
      </c>
      <c r="BM177" s="185" t="s">
        <v>5326</v>
      </c>
    </row>
    <row r="178" spans="1:65" s="2" customFormat="1" ht="117" x14ac:dyDescent="0.2">
      <c r="A178" s="35"/>
      <c r="B178" s="36"/>
      <c r="C178" s="37"/>
      <c r="D178" s="187" t="s">
        <v>179</v>
      </c>
      <c r="E178" s="37"/>
      <c r="F178" s="188" t="s">
        <v>4923</v>
      </c>
      <c r="G178" s="37"/>
      <c r="H178" s="37"/>
      <c r="I178" s="189"/>
      <c r="J178" s="37"/>
      <c r="K178" s="37"/>
      <c r="L178" s="40"/>
      <c r="M178" s="190"/>
      <c r="N178" s="191"/>
      <c r="O178" s="65"/>
      <c r="P178" s="65"/>
      <c r="Q178" s="65"/>
      <c r="R178" s="65"/>
      <c r="S178" s="65"/>
      <c r="T178" s="66"/>
      <c r="U178" s="35"/>
      <c r="V178" s="35"/>
      <c r="W178" s="35"/>
      <c r="X178" s="35"/>
      <c r="Y178" s="35"/>
      <c r="Z178" s="35"/>
      <c r="AA178" s="35"/>
      <c r="AB178" s="35"/>
      <c r="AC178" s="35"/>
      <c r="AD178" s="35"/>
      <c r="AE178" s="35"/>
      <c r="AT178" s="18" t="s">
        <v>179</v>
      </c>
      <c r="AU178" s="18" t="s">
        <v>84</v>
      </c>
    </row>
    <row r="179" spans="1:65" s="2" customFormat="1" ht="16.5" customHeight="1" x14ac:dyDescent="0.2">
      <c r="A179" s="35"/>
      <c r="B179" s="36"/>
      <c r="C179" s="214" t="s">
        <v>334</v>
      </c>
      <c r="D179" s="214" t="s">
        <v>239</v>
      </c>
      <c r="E179" s="215" t="s">
        <v>4932</v>
      </c>
      <c r="F179" s="216" t="s">
        <v>4933</v>
      </c>
      <c r="G179" s="217" t="s">
        <v>439</v>
      </c>
      <c r="H179" s="218">
        <v>1</v>
      </c>
      <c r="I179" s="219"/>
      <c r="J179" s="220">
        <f t="shared" ref="J179:J184" si="0">ROUND(I179*H179,2)</f>
        <v>0</v>
      </c>
      <c r="K179" s="216" t="s">
        <v>176</v>
      </c>
      <c r="L179" s="221"/>
      <c r="M179" s="222" t="s">
        <v>19</v>
      </c>
      <c r="N179" s="223" t="s">
        <v>45</v>
      </c>
      <c r="O179" s="65"/>
      <c r="P179" s="183">
        <f t="shared" ref="P179:P184" si="1">O179*H179</f>
        <v>0</v>
      </c>
      <c r="Q179" s="183">
        <v>0.19600000000000001</v>
      </c>
      <c r="R179" s="183">
        <f t="shared" ref="R179:R184" si="2">Q179*H179</f>
        <v>0.19600000000000001</v>
      </c>
      <c r="S179" s="183">
        <v>0</v>
      </c>
      <c r="T179" s="184">
        <f t="shared" ref="T179:T184" si="3">S179*H179</f>
        <v>0</v>
      </c>
      <c r="U179" s="35"/>
      <c r="V179" s="35"/>
      <c r="W179" s="35"/>
      <c r="X179" s="35"/>
      <c r="Y179" s="35"/>
      <c r="Z179" s="35"/>
      <c r="AA179" s="35"/>
      <c r="AB179" s="35"/>
      <c r="AC179" s="35"/>
      <c r="AD179" s="35"/>
      <c r="AE179" s="35"/>
      <c r="AR179" s="185" t="s">
        <v>227</v>
      </c>
      <c r="AT179" s="185" t="s">
        <v>239</v>
      </c>
      <c r="AU179" s="185" t="s">
        <v>84</v>
      </c>
      <c r="AY179" s="18" t="s">
        <v>170</v>
      </c>
      <c r="BE179" s="186">
        <f t="shared" ref="BE179:BE184" si="4">IF(N179="základní",J179,0)</f>
        <v>0</v>
      </c>
      <c r="BF179" s="186">
        <f t="shared" ref="BF179:BF184" si="5">IF(N179="snížená",J179,0)</f>
        <v>0</v>
      </c>
      <c r="BG179" s="186">
        <f t="shared" ref="BG179:BG184" si="6">IF(N179="zákl. přenesená",J179,0)</f>
        <v>0</v>
      </c>
      <c r="BH179" s="186">
        <f t="shared" ref="BH179:BH184" si="7">IF(N179="sníž. přenesená",J179,0)</f>
        <v>0</v>
      </c>
      <c r="BI179" s="186">
        <f t="shared" ref="BI179:BI184" si="8">IF(N179="nulová",J179,0)</f>
        <v>0</v>
      </c>
      <c r="BJ179" s="18" t="s">
        <v>82</v>
      </c>
      <c r="BK179" s="186">
        <f t="shared" ref="BK179:BK184" si="9">ROUND(I179*H179,2)</f>
        <v>0</v>
      </c>
      <c r="BL179" s="18" t="s">
        <v>177</v>
      </c>
      <c r="BM179" s="185" t="s">
        <v>5327</v>
      </c>
    </row>
    <row r="180" spans="1:65" s="2" customFormat="1" ht="16.5" customHeight="1" x14ac:dyDescent="0.2">
      <c r="A180" s="35"/>
      <c r="B180" s="36"/>
      <c r="C180" s="214" t="s">
        <v>339</v>
      </c>
      <c r="D180" s="214" t="s">
        <v>239</v>
      </c>
      <c r="E180" s="215" t="s">
        <v>4939</v>
      </c>
      <c r="F180" s="216" t="s">
        <v>4940</v>
      </c>
      <c r="G180" s="217" t="s">
        <v>439</v>
      </c>
      <c r="H180" s="218">
        <v>1</v>
      </c>
      <c r="I180" s="219"/>
      <c r="J180" s="220">
        <f t="shared" si="0"/>
        <v>0</v>
      </c>
      <c r="K180" s="216" t="s">
        <v>176</v>
      </c>
      <c r="L180" s="221"/>
      <c r="M180" s="222" t="s">
        <v>19</v>
      </c>
      <c r="N180" s="223" t="s">
        <v>45</v>
      </c>
      <c r="O180" s="65"/>
      <c r="P180" s="183">
        <f t="shared" si="1"/>
        <v>0</v>
      </c>
      <c r="Q180" s="183">
        <v>1.363</v>
      </c>
      <c r="R180" s="183">
        <f t="shared" si="2"/>
        <v>1.363</v>
      </c>
      <c r="S180" s="183">
        <v>0</v>
      </c>
      <c r="T180" s="184">
        <f t="shared" si="3"/>
        <v>0</v>
      </c>
      <c r="U180" s="35"/>
      <c r="V180" s="35"/>
      <c r="W180" s="35"/>
      <c r="X180" s="35"/>
      <c r="Y180" s="35"/>
      <c r="Z180" s="35"/>
      <c r="AA180" s="35"/>
      <c r="AB180" s="35"/>
      <c r="AC180" s="35"/>
      <c r="AD180" s="35"/>
      <c r="AE180" s="35"/>
      <c r="AR180" s="185" t="s">
        <v>227</v>
      </c>
      <c r="AT180" s="185" t="s">
        <v>239</v>
      </c>
      <c r="AU180" s="185" t="s">
        <v>84</v>
      </c>
      <c r="AY180" s="18" t="s">
        <v>170</v>
      </c>
      <c r="BE180" s="186">
        <f t="shared" si="4"/>
        <v>0</v>
      </c>
      <c r="BF180" s="186">
        <f t="shared" si="5"/>
        <v>0</v>
      </c>
      <c r="BG180" s="186">
        <f t="shared" si="6"/>
        <v>0</v>
      </c>
      <c r="BH180" s="186">
        <f t="shared" si="7"/>
        <v>0</v>
      </c>
      <c r="BI180" s="186">
        <f t="shared" si="8"/>
        <v>0</v>
      </c>
      <c r="BJ180" s="18" t="s">
        <v>82</v>
      </c>
      <c r="BK180" s="186">
        <f t="shared" si="9"/>
        <v>0</v>
      </c>
      <c r="BL180" s="18" t="s">
        <v>177</v>
      </c>
      <c r="BM180" s="185" t="s">
        <v>5328</v>
      </c>
    </row>
    <row r="181" spans="1:65" s="2" customFormat="1" ht="16.5" customHeight="1" x14ac:dyDescent="0.2">
      <c r="A181" s="35"/>
      <c r="B181" s="36"/>
      <c r="C181" s="214" t="s">
        <v>359</v>
      </c>
      <c r="D181" s="214" t="s">
        <v>239</v>
      </c>
      <c r="E181" s="215" t="s">
        <v>4942</v>
      </c>
      <c r="F181" s="216" t="s">
        <v>4943</v>
      </c>
      <c r="G181" s="217" t="s">
        <v>439</v>
      </c>
      <c r="H181" s="218">
        <v>1</v>
      </c>
      <c r="I181" s="219"/>
      <c r="J181" s="220">
        <f t="shared" si="0"/>
        <v>0</v>
      </c>
      <c r="K181" s="216" t="s">
        <v>176</v>
      </c>
      <c r="L181" s="221"/>
      <c r="M181" s="222" t="s">
        <v>19</v>
      </c>
      <c r="N181" s="223" t="s">
        <v>45</v>
      </c>
      <c r="O181" s="65"/>
      <c r="P181" s="183">
        <f t="shared" si="1"/>
        <v>0</v>
      </c>
      <c r="Q181" s="183">
        <v>0.58499999999999996</v>
      </c>
      <c r="R181" s="183">
        <f t="shared" si="2"/>
        <v>0.58499999999999996</v>
      </c>
      <c r="S181" s="183">
        <v>0</v>
      </c>
      <c r="T181" s="184">
        <f t="shared" si="3"/>
        <v>0</v>
      </c>
      <c r="U181" s="35"/>
      <c r="V181" s="35"/>
      <c r="W181" s="35"/>
      <c r="X181" s="35"/>
      <c r="Y181" s="35"/>
      <c r="Z181" s="35"/>
      <c r="AA181" s="35"/>
      <c r="AB181" s="35"/>
      <c r="AC181" s="35"/>
      <c r="AD181" s="35"/>
      <c r="AE181" s="35"/>
      <c r="AR181" s="185" t="s">
        <v>227</v>
      </c>
      <c r="AT181" s="185" t="s">
        <v>239</v>
      </c>
      <c r="AU181" s="185" t="s">
        <v>84</v>
      </c>
      <c r="AY181" s="18" t="s">
        <v>170</v>
      </c>
      <c r="BE181" s="186">
        <f t="shared" si="4"/>
        <v>0</v>
      </c>
      <c r="BF181" s="186">
        <f t="shared" si="5"/>
        <v>0</v>
      </c>
      <c r="BG181" s="186">
        <f t="shared" si="6"/>
        <v>0</v>
      </c>
      <c r="BH181" s="186">
        <f t="shared" si="7"/>
        <v>0</v>
      </c>
      <c r="BI181" s="186">
        <f t="shared" si="8"/>
        <v>0</v>
      </c>
      <c r="BJ181" s="18" t="s">
        <v>82</v>
      </c>
      <c r="BK181" s="186">
        <f t="shared" si="9"/>
        <v>0</v>
      </c>
      <c r="BL181" s="18" t="s">
        <v>177</v>
      </c>
      <c r="BM181" s="185" t="s">
        <v>5329</v>
      </c>
    </row>
    <row r="182" spans="1:65" s="2" customFormat="1" ht="16.5" customHeight="1" x14ac:dyDescent="0.2">
      <c r="A182" s="35"/>
      <c r="B182" s="36"/>
      <c r="C182" s="214" t="s">
        <v>379</v>
      </c>
      <c r="D182" s="214" t="s">
        <v>239</v>
      </c>
      <c r="E182" s="215" t="s">
        <v>4953</v>
      </c>
      <c r="F182" s="216" t="s">
        <v>4954</v>
      </c>
      <c r="G182" s="217" t="s">
        <v>439</v>
      </c>
      <c r="H182" s="218">
        <v>1</v>
      </c>
      <c r="I182" s="219"/>
      <c r="J182" s="220">
        <f t="shared" si="0"/>
        <v>0</v>
      </c>
      <c r="K182" s="216" t="s">
        <v>176</v>
      </c>
      <c r="L182" s="221"/>
      <c r="M182" s="222" t="s">
        <v>19</v>
      </c>
      <c r="N182" s="223" t="s">
        <v>45</v>
      </c>
      <c r="O182" s="65"/>
      <c r="P182" s="183">
        <f t="shared" si="1"/>
        <v>0</v>
      </c>
      <c r="Q182" s="183">
        <v>5.0999999999999997E-2</v>
      </c>
      <c r="R182" s="183">
        <f t="shared" si="2"/>
        <v>5.0999999999999997E-2</v>
      </c>
      <c r="S182" s="183">
        <v>0</v>
      </c>
      <c r="T182" s="184">
        <f t="shared" si="3"/>
        <v>0</v>
      </c>
      <c r="U182" s="35"/>
      <c r="V182" s="35"/>
      <c r="W182" s="35"/>
      <c r="X182" s="35"/>
      <c r="Y182" s="35"/>
      <c r="Z182" s="35"/>
      <c r="AA182" s="35"/>
      <c r="AB182" s="35"/>
      <c r="AC182" s="35"/>
      <c r="AD182" s="35"/>
      <c r="AE182" s="35"/>
      <c r="AR182" s="185" t="s">
        <v>227</v>
      </c>
      <c r="AT182" s="185" t="s">
        <v>239</v>
      </c>
      <c r="AU182" s="185" t="s">
        <v>84</v>
      </c>
      <c r="AY182" s="18" t="s">
        <v>170</v>
      </c>
      <c r="BE182" s="186">
        <f t="shared" si="4"/>
        <v>0</v>
      </c>
      <c r="BF182" s="186">
        <f t="shared" si="5"/>
        <v>0</v>
      </c>
      <c r="BG182" s="186">
        <f t="shared" si="6"/>
        <v>0</v>
      </c>
      <c r="BH182" s="186">
        <f t="shared" si="7"/>
        <v>0</v>
      </c>
      <c r="BI182" s="186">
        <f t="shared" si="8"/>
        <v>0</v>
      </c>
      <c r="BJ182" s="18" t="s">
        <v>82</v>
      </c>
      <c r="BK182" s="186">
        <f t="shared" si="9"/>
        <v>0</v>
      </c>
      <c r="BL182" s="18" t="s">
        <v>177</v>
      </c>
      <c r="BM182" s="185" t="s">
        <v>5330</v>
      </c>
    </row>
    <row r="183" spans="1:65" s="2" customFormat="1" ht="16.5" customHeight="1" x14ac:dyDescent="0.2">
      <c r="A183" s="35"/>
      <c r="B183" s="36"/>
      <c r="C183" s="214" t="s">
        <v>383</v>
      </c>
      <c r="D183" s="214" t="s">
        <v>239</v>
      </c>
      <c r="E183" s="215" t="s">
        <v>4961</v>
      </c>
      <c r="F183" s="216" t="s">
        <v>4962</v>
      </c>
      <c r="G183" s="217" t="s">
        <v>439</v>
      </c>
      <c r="H183" s="218">
        <v>1</v>
      </c>
      <c r="I183" s="219"/>
      <c r="J183" s="220">
        <f t="shared" si="0"/>
        <v>0</v>
      </c>
      <c r="K183" s="216" t="s">
        <v>176</v>
      </c>
      <c r="L183" s="221"/>
      <c r="M183" s="222" t="s">
        <v>19</v>
      </c>
      <c r="N183" s="223" t="s">
        <v>45</v>
      </c>
      <c r="O183" s="65"/>
      <c r="P183" s="183">
        <f t="shared" si="1"/>
        <v>0</v>
      </c>
      <c r="Q183" s="183">
        <v>0.52600000000000002</v>
      </c>
      <c r="R183" s="183">
        <f t="shared" si="2"/>
        <v>0.52600000000000002</v>
      </c>
      <c r="S183" s="183">
        <v>0</v>
      </c>
      <c r="T183" s="184">
        <f t="shared" si="3"/>
        <v>0</v>
      </c>
      <c r="U183" s="35"/>
      <c r="V183" s="35"/>
      <c r="W183" s="35"/>
      <c r="X183" s="35"/>
      <c r="Y183" s="35"/>
      <c r="Z183" s="35"/>
      <c r="AA183" s="35"/>
      <c r="AB183" s="35"/>
      <c r="AC183" s="35"/>
      <c r="AD183" s="35"/>
      <c r="AE183" s="35"/>
      <c r="AR183" s="185" t="s">
        <v>227</v>
      </c>
      <c r="AT183" s="185" t="s">
        <v>239</v>
      </c>
      <c r="AU183" s="185" t="s">
        <v>84</v>
      </c>
      <c r="AY183" s="18" t="s">
        <v>170</v>
      </c>
      <c r="BE183" s="186">
        <f t="shared" si="4"/>
        <v>0</v>
      </c>
      <c r="BF183" s="186">
        <f t="shared" si="5"/>
        <v>0</v>
      </c>
      <c r="BG183" s="186">
        <f t="shared" si="6"/>
        <v>0</v>
      </c>
      <c r="BH183" s="186">
        <f t="shared" si="7"/>
        <v>0</v>
      </c>
      <c r="BI183" s="186">
        <f t="shared" si="8"/>
        <v>0</v>
      </c>
      <c r="BJ183" s="18" t="s">
        <v>82</v>
      </c>
      <c r="BK183" s="186">
        <f t="shared" si="9"/>
        <v>0</v>
      </c>
      <c r="BL183" s="18" t="s">
        <v>177</v>
      </c>
      <c r="BM183" s="185" t="s">
        <v>5331</v>
      </c>
    </row>
    <row r="184" spans="1:65" s="2" customFormat="1" ht="21.75" customHeight="1" x14ac:dyDescent="0.2">
      <c r="A184" s="35"/>
      <c r="B184" s="36"/>
      <c r="C184" s="174" t="s">
        <v>389</v>
      </c>
      <c r="D184" s="174" t="s">
        <v>172</v>
      </c>
      <c r="E184" s="175" t="s">
        <v>4977</v>
      </c>
      <c r="F184" s="176" t="s">
        <v>4978</v>
      </c>
      <c r="G184" s="177" t="s">
        <v>439</v>
      </c>
      <c r="H184" s="178">
        <v>2</v>
      </c>
      <c r="I184" s="179"/>
      <c r="J184" s="180">
        <f t="shared" si="0"/>
        <v>0</v>
      </c>
      <c r="K184" s="176" t="s">
        <v>176</v>
      </c>
      <c r="L184" s="40"/>
      <c r="M184" s="181" t="s">
        <v>19</v>
      </c>
      <c r="N184" s="182" t="s">
        <v>45</v>
      </c>
      <c r="O184" s="65"/>
      <c r="P184" s="183">
        <f t="shared" si="1"/>
        <v>0</v>
      </c>
      <c r="Q184" s="183">
        <v>1.3600000000000001E-3</v>
      </c>
      <c r="R184" s="183">
        <f t="shared" si="2"/>
        <v>2.7200000000000002E-3</v>
      </c>
      <c r="S184" s="183">
        <v>0</v>
      </c>
      <c r="T184" s="184">
        <f t="shared" si="3"/>
        <v>0</v>
      </c>
      <c r="U184" s="35"/>
      <c r="V184" s="35"/>
      <c r="W184" s="35"/>
      <c r="X184" s="35"/>
      <c r="Y184" s="35"/>
      <c r="Z184" s="35"/>
      <c r="AA184" s="35"/>
      <c r="AB184" s="35"/>
      <c r="AC184" s="35"/>
      <c r="AD184" s="35"/>
      <c r="AE184" s="35"/>
      <c r="AR184" s="185" t="s">
        <v>177</v>
      </c>
      <c r="AT184" s="185" t="s">
        <v>172</v>
      </c>
      <c r="AU184" s="185" t="s">
        <v>84</v>
      </c>
      <c r="AY184" s="18" t="s">
        <v>170</v>
      </c>
      <c r="BE184" s="186">
        <f t="shared" si="4"/>
        <v>0</v>
      </c>
      <c r="BF184" s="186">
        <f t="shared" si="5"/>
        <v>0</v>
      </c>
      <c r="BG184" s="186">
        <f t="shared" si="6"/>
        <v>0</v>
      </c>
      <c r="BH184" s="186">
        <f t="shared" si="7"/>
        <v>0</v>
      </c>
      <c r="BI184" s="186">
        <f t="shared" si="8"/>
        <v>0</v>
      </c>
      <c r="BJ184" s="18" t="s">
        <v>82</v>
      </c>
      <c r="BK184" s="186">
        <f t="shared" si="9"/>
        <v>0</v>
      </c>
      <c r="BL184" s="18" t="s">
        <v>177</v>
      </c>
      <c r="BM184" s="185" t="s">
        <v>5332</v>
      </c>
    </row>
    <row r="185" spans="1:65" s="2" customFormat="1" ht="29.25" x14ac:dyDescent="0.2">
      <c r="A185" s="35"/>
      <c r="B185" s="36"/>
      <c r="C185" s="37"/>
      <c r="D185" s="187" t="s">
        <v>179</v>
      </c>
      <c r="E185" s="37"/>
      <c r="F185" s="188" t="s">
        <v>4980</v>
      </c>
      <c r="G185" s="37"/>
      <c r="H185" s="37"/>
      <c r="I185" s="189"/>
      <c r="J185" s="37"/>
      <c r="K185" s="37"/>
      <c r="L185" s="40"/>
      <c r="M185" s="190"/>
      <c r="N185" s="191"/>
      <c r="O185" s="65"/>
      <c r="P185" s="65"/>
      <c r="Q185" s="65"/>
      <c r="R185" s="65"/>
      <c r="S185" s="65"/>
      <c r="T185" s="66"/>
      <c r="U185" s="35"/>
      <c r="V185" s="35"/>
      <c r="W185" s="35"/>
      <c r="X185" s="35"/>
      <c r="Y185" s="35"/>
      <c r="Z185" s="35"/>
      <c r="AA185" s="35"/>
      <c r="AB185" s="35"/>
      <c r="AC185" s="35"/>
      <c r="AD185" s="35"/>
      <c r="AE185" s="35"/>
      <c r="AT185" s="18" t="s">
        <v>179</v>
      </c>
      <c r="AU185" s="18" t="s">
        <v>84</v>
      </c>
    </row>
    <row r="186" spans="1:65" s="12" customFormat="1" ht="22.9" customHeight="1" x14ac:dyDescent="0.2">
      <c r="B186" s="158"/>
      <c r="C186" s="159"/>
      <c r="D186" s="160" t="s">
        <v>73</v>
      </c>
      <c r="E186" s="172" t="s">
        <v>232</v>
      </c>
      <c r="F186" s="172" t="s">
        <v>915</v>
      </c>
      <c r="G186" s="159"/>
      <c r="H186" s="159"/>
      <c r="I186" s="162"/>
      <c r="J186" s="173">
        <f>BK186</f>
        <v>0</v>
      </c>
      <c r="K186" s="159"/>
      <c r="L186" s="164"/>
      <c r="M186" s="165"/>
      <c r="N186" s="166"/>
      <c r="O186" s="166"/>
      <c r="P186" s="167">
        <f>SUM(P187:P191)</f>
        <v>0</v>
      </c>
      <c r="Q186" s="166"/>
      <c r="R186" s="167">
        <f>SUM(R187:R191)</f>
        <v>0</v>
      </c>
      <c r="S186" s="166"/>
      <c r="T186" s="168">
        <f>SUM(T187:T191)</f>
        <v>0</v>
      </c>
      <c r="AR186" s="169" t="s">
        <v>82</v>
      </c>
      <c r="AT186" s="170" t="s">
        <v>73</v>
      </c>
      <c r="AU186" s="170" t="s">
        <v>82</v>
      </c>
      <c r="AY186" s="169" t="s">
        <v>170</v>
      </c>
      <c r="BK186" s="171">
        <f>SUM(BK187:BK191)</f>
        <v>0</v>
      </c>
    </row>
    <row r="187" spans="1:65" s="2" customFormat="1" ht="16.5" customHeight="1" x14ac:dyDescent="0.2">
      <c r="A187" s="35"/>
      <c r="B187" s="36"/>
      <c r="C187" s="174" t="s">
        <v>399</v>
      </c>
      <c r="D187" s="174" t="s">
        <v>172</v>
      </c>
      <c r="E187" s="175" t="s">
        <v>5333</v>
      </c>
      <c r="F187" s="176" t="s">
        <v>5334</v>
      </c>
      <c r="G187" s="177" t="s">
        <v>272</v>
      </c>
      <c r="H187" s="178">
        <v>17.82</v>
      </c>
      <c r="I187" s="179"/>
      <c r="J187" s="180">
        <f>ROUND(I187*H187,2)</f>
        <v>0</v>
      </c>
      <c r="K187" s="176" t="s">
        <v>176</v>
      </c>
      <c r="L187" s="40"/>
      <c r="M187" s="181" t="s">
        <v>19</v>
      </c>
      <c r="N187" s="182" t="s">
        <v>45</v>
      </c>
      <c r="O187" s="65"/>
      <c r="P187" s="183">
        <f>O187*H187</f>
        <v>0</v>
      </c>
      <c r="Q187" s="183">
        <v>0</v>
      </c>
      <c r="R187" s="183">
        <f>Q187*H187</f>
        <v>0</v>
      </c>
      <c r="S187" s="183">
        <v>0</v>
      </c>
      <c r="T187" s="184">
        <f>S187*H187</f>
        <v>0</v>
      </c>
      <c r="U187" s="35"/>
      <c r="V187" s="35"/>
      <c r="W187" s="35"/>
      <c r="X187" s="35"/>
      <c r="Y187" s="35"/>
      <c r="Z187" s="35"/>
      <c r="AA187" s="35"/>
      <c r="AB187" s="35"/>
      <c r="AC187" s="35"/>
      <c r="AD187" s="35"/>
      <c r="AE187" s="35"/>
      <c r="AR187" s="185" t="s">
        <v>177</v>
      </c>
      <c r="AT187" s="185" t="s">
        <v>172</v>
      </c>
      <c r="AU187" s="185" t="s">
        <v>84</v>
      </c>
      <c r="AY187" s="18" t="s">
        <v>170</v>
      </c>
      <c r="BE187" s="186">
        <f>IF(N187="základní",J187,0)</f>
        <v>0</v>
      </c>
      <c r="BF187" s="186">
        <f>IF(N187="snížená",J187,0)</f>
        <v>0</v>
      </c>
      <c r="BG187" s="186">
        <f>IF(N187="zákl. přenesená",J187,0)</f>
        <v>0</v>
      </c>
      <c r="BH187" s="186">
        <f>IF(N187="sníž. přenesená",J187,0)</f>
        <v>0</v>
      </c>
      <c r="BI187" s="186">
        <f>IF(N187="nulová",J187,0)</f>
        <v>0</v>
      </c>
      <c r="BJ187" s="18" t="s">
        <v>82</v>
      </c>
      <c r="BK187" s="186">
        <f>ROUND(I187*H187,2)</f>
        <v>0</v>
      </c>
      <c r="BL187" s="18" t="s">
        <v>177</v>
      </c>
      <c r="BM187" s="185" t="s">
        <v>5335</v>
      </c>
    </row>
    <row r="188" spans="1:65" s="2" customFormat="1" ht="29.25" x14ac:dyDescent="0.2">
      <c r="A188" s="35"/>
      <c r="B188" s="36"/>
      <c r="C188" s="37"/>
      <c r="D188" s="187" t="s">
        <v>179</v>
      </c>
      <c r="E188" s="37"/>
      <c r="F188" s="188" t="s">
        <v>5336</v>
      </c>
      <c r="G188" s="37"/>
      <c r="H188" s="37"/>
      <c r="I188" s="189"/>
      <c r="J188" s="37"/>
      <c r="K188" s="37"/>
      <c r="L188" s="40"/>
      <c r="M188" s="190"/>
      <c r="N188" s="191"/>
      <c r="O188" s="65"/>
      <c r="P188" s="65"/>
      <c r="Q188" s="65"/>
      <c r="R188" s="65"/>
      <c r="S188" s="65"/>
      <c r="T188" s="66"/>
      <c r="U188" s="35"/>
      <c r="V188" s="35"/>
      <c r="W188" s="35"/>
      <c r="X188" s="35"/>
      <c r="Y188" s="35"/>
      <c r="Z188" s="35"/>
      <c r="AA188" s="35"/>
      <c r="AB188" s="35"/>
      <c r="AC188" s="35"/>
      <c r="AD188" s="35"/>
      <c r="AE188" s="35"/>
      <c r="AT188" s="18" t="s">
        <v>179</v>
      </c>
      <c r="AU188" s="18" t="s">
        <v>84</v>
      </c>
    </row>
    <row r="189" spans="1:65" s="13" customFormat="1" x14ac:dyDescent="0.2">
      <c r="B189" s="192"/>
      <c r="C189" s="193"/>
      <c r="D189" s="187" t="s">
        <v>181</v>
      </c>
      <c r="E189" s="194" t="s">
        <v>19</v>
      </c>
      <c r="F189" s="195" t="s">
        <v>5337</v>
      </c>
      <c r="G189" s="193"/>
      <c r="H189" s="196">
        <v>7.38</v>
      </c>
      <c r="I189" s="197"/>
      <c r="J189" s="193"/>
      <c r="K189" s="193"/>
      <c r="L189" s="198"/>
      <c r="M189" s="199"/>
      <c r="N189" s="200"/>
      <c r="O189" s="200"/>
      <c r="P189" s="200"/>
      <c r="Q189" s="200"/>
      <c r="R189" s="200"/>
      <c r="S189" s="200"/>
      <c r="T189" s="201"/>
      <c r="AT189" s="202" t="s">
        <v>181</v>
      </c>
      <c r="AU189" s="202" t="s">
        <v>84</v>
      </c>
      <c r="AV189" s="13" t="s">
        <v>84</v>
      </c>
      <c r="AW189" s="13" t="s">
        <v>35</v>
      </c>
      <c r="AX189" s="13" t="s">
        <v>74</v>
      </c>
      <c r="AY189" s="202" t="s">
        <v>170</v>
      </c>
    </row>
    <row r="190" spans="1:65" s="13" customFormat="1" x14ac:dyDescent="0.2">
      <c r="B190" s="192"/>
      <c r="C190" s="193"/>
      <c r="D190" s="187" t="s">
        <v>181</v>
      </c>
      <c r="E190" s="194" t="s">
        <v>19</v>
      </c>
      <c r="F190" s="195" t="s">
        <v>5338</v>
      </c>
      <c r="G190" s="193"/>
      <c r="H190" s="196">
        <v>10.44</v>
      </c>
      <c r="I190" s="197"/>
      <c r="J190" s="193"/>
      <c r="K190" s="193"/>
      <c r="L190" s="198"/>
      <c r="M190" s="199"/>
      <c r="N190" s="200"/>
      <c r="O190" s="200"/>
      <c r="P190" s="200"/>
      <c r="Q190" s="200"/>
      <c r="R190" s="200"/>
      <c r="S190" s="200"/>
      <c r="T190" s="201"/>
      <c r="AT190" s="202" t="s">
        <v>181</v>
      </c>
      <c r="AU190" s="202" t="s">
        <v>84</v>
      </c>
      <c r="AV190" s="13" t="s">
        <v>84</v>
      </c>
      <c r="AW190" s="13" t="s">
        <v>35</v>
      </c>
      <c r="AX190" s="13" t="s">
        <v>74</v>
      </c>
      <c r="AY190" s="202" t="s">
        <v>170</v>
      </c>
    </row>
    <row r="191" spans="1:65" s="14" customFormat="1" x14ac:dyDescent="0.2">
      <c r="B191" s="203"/>
      <c r="C191" s="204"/>
      <c r="D191" s="187" t="s">
        <v>181</v>
      </c>
      <c r="E191" s="205" t="s">
        <v>19</v>
      </c>
      <c r="F191" s="206" t="s">
        <v>185</v>
      </c>
      <c r="G191" s="204"/>
      <c r="H191" s="207">
        <v>17.82</v>
      </c>
      <c r="I191" s="208"/>
      <c r="J191" s="204"/>
      <c r="K191" s="204"/>
      <c r="L191" s="209"/>
      <c r="M191" s="210"/>
      <c r="N191" s="211"/>
      <c r="O191" s="211"/>
      <c r="P191" s="211"/>
      <c r="Q191" s="211"/>
      <c r="R191" s="211"/>
      <c r="S191" s="211"/>
      <c r="T191" s="212"/>
      <c r="AT191" s="213" t="s">
        <v>181</v>
      </c>
      <c r="AU191" s="213" t="s">
        <v>84</v>
      </c>
      <c r="AV191" s="14" t="s">
        <v>177</v>
      </c>
      <c r="AW191" s="14" t="s">
        <v>35</v>
      </c>
      <c r="AX191" s="14" t="s">
        <v>82</v>
      </c>
      <c r="AY191" s="213" t="s">
        <v>170</v>
      </c>
    </row>
    <row r="192" spans="1:65" s="12" customFormat="1" ht="22.9" customHeight="1" x14ac:dyDescent="0.2">
      <c r="B192" s="158"/>
      <c r="C192" s="159"/>
      <c r="D192" s="160" t="s">
        <v>73</v>
      </c>
      <c r="E192" s="172" t="s">
        <v>1057</v>
      </c>
      <c r="F192" s="172" t="s">
        <v>1058</v>
      </c>
      <c r="G192" s="159"/>
      <c r="H192" s="159"/>
      <c r="I192" s="162"/>
      <c r="J192" s="173">
        <f>BK192</f>
        <v>0</v>
      </c>
      <c r="K192" s="159"/>
      <c r="L192" s="164"/>
      <c r="M192" s="165"/>
      <c r="N192" s="166"/>
      <c r="O192" s="166"/>
      <c r="P192" s="167">
        <f>SUM(P193:P199)</f>
        <v>0</v>
      </c>
      <c r="Q192" s="166"/>
      <c r="R192" s="167">
        <f>SUM(R193:R199)</f>
        <v>0</v>
      </c>
      <c r="S192" s="166"/>
      <c r="T192" s="168">
        <f>SUM(T193:T199)</f>
        <v>0</v>
      </c>
      <c r="AR192" s="169" t="s">
        <v>82</v>
      </c>
      <c r="AT192" s="170" t="s">
        <v>73</v>
      </c>
      <c r="AU192" s="170" t="s">
        <v>82</v>
      </c>
      <c r="AY192" s="169" t="s">
        <v>170</v>
      </c>
      <c r="BK192" s="171">
        <f>SUM(BK193:BK199)</f>
        <v>0</v>
      </c>
    </row>
    <row r="193" spans="1:65" s="2" customFormat="1" ht="24" x14ac:dyDescent="0.2">
      <c r="A193" s="35"/>
      <c r="B193" s="36"/>
      <c r="C193" s="174" t="s">
        <v>408</v>
      </c>
      <c r="D193" s="174" t="s">
        <v>172</v>
      </c>
      <c r="E193" s="175" t="s">
        <v>5339</v>
      </c>
      <c r="F193" s="176" t="s">
        <v>5340</v>
      </c>
      <c r="G193" s="177" t="s">
        <v>242</v>
      </c>
      <c r="H193" s="178">
        <v>8.2899999999999991</v>
      </c>
      <c r="I193" s="179"/>
      <c r="J193" s="180">
        <f>ROUND(I193*H193,2)</f>
        <v>0</v>
      </c>
      <c r="K193" s="176" t="s">
        <v>176</v>
      </c>
      <c r="L193" s="40"/>
      <c r="M193" s="181" t="s">
        <v>19</v>
      </c>
      <c r="N193" s="182" t="s">
        <v>45</v>
      </c>
      <c r="O193" s="65"/>
      <c r="P193" s="183">
        <f>O193*H193</f>
        <v>0</v>
      </c>
      <c r="Q193" s="183">
        <v>0</v>
      </c>
      <c r="R193" s="183">
        <f>Q193*H193</f>
        <v>0</v>
      </c>
      <c r="S193" s="183">
        <v>0</v>
      </c>
      <c r="T193" s="184">
        <f>S193*H193</f>
        <v>0</v>
      </c>
      <c r="U193" s="35"/>
      <c r="V193" s="35"/>
      <c r="W193" s="35"/>
      <c r="X193" s="35"/>
      <c r="Y193" s="35"/>
      <c r="Z193" s="35"/>
      <c r="AA193" s="35"/>
      <c r="AB193" s="35"/>
      <c r="AC193" s="35"/>
      <c r="AD193" s="35"/>
      <c r="AE193" s="35"/>
      <c r="AR193" s="185" t="s">
        <v>177</v>
      </c>
      <c r="AT193" s="185" t="s">
        <v>172</v>
      </c>
      <c r="AU193" s="185" t="s">
        <v>84</v>
      </c>
      <c r="AY193" s="18" t="s">
        <v>170</v>
      </c>
      <c r="BE193" s="186">
        <f>IF(N193="základní",J193,0)</f>
        <v>0</v>
      </c>
      <c r="BF193" s="186">
        <f>IF(N193="snížená",J193,0)</f>
        <v>0</v>
      </c>
      <c r="BG193" s="186">
        <f>IF(N193="zákl. přenesená",J193,0)</f>
        <v>0</v>
      </c>
      <c r="BH193" s="186">
        <f>IF(N193="sníž. přenesená",J193,0)</f>
        <v>0</v>
      </c>
      <c r="BI193" s="186">
        <f>IF(N193="nulová",J193,0)</f>
        <v>0</v>
      </c>
      <c r="BJ193" s="18" t="s">
        <v>82</v>
      </c>
      <c r="BK193" s="186">
        <f>ROUND(I193*H193,2)</f>
        <v>0</v>
      </c>
      <c r="BL193" s="18" t="s">
        <v>177</v>
      </c>
      <c r="BM193" s="185" t="s">
        <v>5341</v>
      </c>
    </row>
    <row r="194" spans="1:65" s="2" customFormat="1" ht="78" x14ac:dyDescent="0.2">
      <c r="A194" s="35"/>
      <c r="B194" s="36"/>
      <c r="C194" s="37"/>
      <c r="D194" s="187" t="s">
        <v>179</v>
      </c>
      <c r="E194" s="37"/>
      <c r="F194" s="188" t="s">
        <v>5342</v>
      </c>
      <c r="G194" s="37"/>
      <c r="H194" s="37"/>
      <c r="I194" s="189"/>
      <c r="J194" s="37"/>
      <c r="K194" s="37"/>
      <c r="L194" s="40"/>
      <c r="M194" s="190"/>
      <c r="N194" s="191"/>
      <c r="O194" s="65"/>
      <c r="P194" s="65"/>
      <c r="Q194" s="65"/>
      <c r="R194" s="65"/>
      <c r="S194" s="65"/>
      <c r="T194" s="66"/>
      <c r="U194" s="35"/>
      <c r="V194" s="35"/>
      <c r="W194" s="35"/>
      <c r="X194" s="35"/>
      <c r="Y194" s="35"/>
      <c r="Z194" s="35"/>
      <c r="AA194" s="35"/>
      <c r="AB194" s="35"/>
      <c r="AC194" s="35"/>
      <c r="AD194" s="35"/>
      <c r="AE194" s="35"/>
      <c r="AT194" s="18" t="s">
        <v>179</v>
      </c>
      <c r="AU194" s="18" t="s">
        <v>84</v>
      </c>
    </row>
    <row r="195" spans="1:65" s="2" customFormat="1" ht="24" x14ac:dyDescent="0.2">
      <c r="A195" s="35"/>
      <c r="B195" s="36"/>
      <c r="C195" s="174" t="s">
        <v>416</v>
      </c>
      <c r="D195" s="174" t="s">
        <v>172</v>
      </c>
      <c r="E195" s="175" t="s">
        <v>5343</v>
      </c>
      <c r="F195" s="176" t="s">
        <v>5344</v>
      </c>
      <c r="G195" s="177" t="s">
        <v>242</v>
      </c>
      <c r="H195" s="178">
        <v>74.61</v>
      </c>
      <c r="I195" s="179"/>
      <c r="J195" s="180">
        <f>ROUND(I195*H195,2)</f>
        <v>0</v>
      </c>
      <c r="K195" s="176" t="s">
        <v>176</v>
      </c>
      <c r="L195" s="40"/>
      <c r="M195" s="181" t="s">
        <v>19</v>
      </c>
      <c r="N195" s="182" t="s">
        <v>45</v>
      </c>
      <c r="O195" s="65"/>
      <c r="P195" s="183">
        <f>O195*H195</f>
        <v>0</v>
      </c>
      <c r="Q195" s="183">
        <v>0</v>
      </c>
      <c r="R195" s="183">
        <f>Q195*H195</f>
        <v>0</v>
      </c>
      <c r="S195" s="183">
        <v>0</v>
      </c>
      <c r="T195" s="184">
        <f>S195*H195</f>
        <v>0</v>
      </c>
      <c r="U195" s="35"/>
      <c r="V195" s="35"/>
      <c r="W195" s="35"/>
      <c r="X195" s="35"/>
      <c r="Y195" s="35"/>
      <c r="Z195" s="35"/>
      <c r="AA195" s="35"/>
      <c r="AB195" s="35"/>
      <c r="AC195" s="35"/>
      <c r="AD195" s="35"/>
      <c r="AE195" s="35"/>
      <c r="AR195" s="185" t="s">
        <v>177</v>
      </c>
      <c r="AT195" s="185" t="s">
        <v>172</v>
      </c>
      <c r="AU195" s="185" t="s">
        <v>84</v>
      </c>
      <c r="AY195" s="18" t="s">
        <v>170</v>
      </c>
      <c r="BE195" s="186">
        <f>IF(N195="základní",J195,0)</f>
        <v>0</v>
      </c>
      <c r="BF195" s="186">
        <f>IF(N195="snížená",J195,0)</f>
        <v>0</v>
      </c>
      <c r="BG195" s="186">
        <f>IF(N195="zákl. přenesená",J195,0)</f>
        <v>0</v>
      </c>
      <c r="BH195" s="186">
        <f>IF(N195="sníž. přenesená",J195,0)</f>
        <v>0</v>
      </c>
      <c r="BI195" s="186">
        <f>IF(N195="nulová",J195,0)</f>
        <v>0</v>
      </c>
      <c r="BJ195" s="18" t="s">
        <v>82</v>
      </c>
      <c r="BK195" s="186">
        <f>ROUND(I195*H195,2)</f>
        <v>0</v>
      </c>
      <c r="BL195" s="18" t="s">
        <v>177</v>
      </c>
      <c r="BM195" s="185" t="s">
        <v>5345</v>
      </c>
    </row>
    <row r="196" spans="1:65" s="2" customFormat="1" ht="78" x14ac:dyDescent="0.2">
      <c r="A196" s="35"/>
      <c r="B196" s="36"/>
      <c r="C196" s="37"/>
      <c r="D196" s="187" t="s">
        <v>179</v>
      </c>
      <c r="E196" s="37"/>
      <c r="F196" s="188" t="s">
        <v>5342</v>
      </c>
      <c r="G196" s="37"/>
      <c r="H196" s="37"/>
      <c r="I196" s="189"/>
      <c r="J196" s="37"/>
      <c r="K196" s="37"/>
      <c r="L196" s="40"/>
      <c r="M196" s="190"/>
      <c r="N196" s="191"/>
      <c r="O196" s="65"/>
      <c r="P196" s="65"/>
      <c r="Q196" s="65"/>
      <c r="R196" s="65"/>
      <c r="S196" s="65"/>
      <c r="T196" s="66"/>
      <c r="U196" s="35"/>
      <c r="V196" s="35"/>
      <c r="W196" s="35"/>
      <c r="X196" s="35"/>
      <c r="Y196" s="35"/>
      <c r="Z196" s="35"/>
      <c r="AA196" s="35"/>
      <c r="AB196" s="35"/>
      <c r="AC196" s="35"/>
      <c r="AD196" s="35"/>
      <c r="AE196" s="35"/>
      <c r="AT196" s="18" t="s">
        <v>179</v>
      </c>
      <c r="AU196" s="18" t="s">
        <v>84</v>
      </c>
    </row>
    <row r="197" spans="1:65" s="13" customFormat="1" x14ac:dyDescent="0.2">
      <c r="B197" s="192"/>
      <c r="C197" s="193"/>
      <c r="D197" s="187" t="s">
        <v>181</v>
      </c>
      <c r="E197" s="193"/>
      <c r="F197" s="195" t="s">
        <v>5346</v>
      </c>
      <c r="G197" s="193"/>
      <c r="H197" s="196">
        <v>74.61</v>
      </c>
      <c r="I197" s="197"/>
      <c r="J197" s="193"/>
      <c r="K197" s="193"/>
      <c r="L197" s="198"/>
      <c r="M197" s="199"/>
      <c r="N197" s="200"/>
      <c r="O197" s="200"/>
      <c r="P197" s="200"/>
      <c r="Q197" s="200"/>
      <c r="R197" s="200"/>
      <c r="S197" s="200"/>
      <c r="T197" s="201"/>
      <c r="AT197" s="202" t="s">
        <v>181</v>
      </c>
      <c r="AU197" s="202" t="s">
        <v>84</v>
      </c>
      <c r="AV197" s="13" t="s">
        <v>84</v>
      </c>
      <c r="AW197" s="13" t="s">
        <v>4</v>
      </c>
      <c r="AX197" s="13" t="s">
        <v>82</v>
      </c>
      <c r="AY197" s="202" t="s">
        <v>170</v>
      </c>
    </row>
    <row r="198" spans="1:65" s="2" customFormat="1" ht="24" x14ac:dyDescent="0.2">
      <c r="A198" s="35"/>
      <c r="B198" s="36"/>
      <c r="C198" s="174" t="s">
        <v>422</v>
      </c>
      <c r="D198" s="174" t="s">
        <v>172</v>
      </c>
      <c r="E198" s="175" t="s">
        <v>5347</v>
      </c>
      <c r="F198" s="176" t="s">
        <v>5348</v>
      </c>
      <c r="G198" s="177" t="s">
        <v>242</v>
      </c>
      <c r="H198" s="178">
        <v>8.2899999999999991</v>
      </c>
      <c r="I198" s="179"/>
      <c r="J198" s="180">
        <f>ROUND(I198*H198,2)</f>
        <v>0</v>
      </c>
      <c r="K198" s="176" t="s">
        <v>176</v>
      </c>
      <c r="L198" s="40"/>
      <c r="M198" s="181" t="s">
        <v>19</v>
      </c>
      <c r="N198" s="182" t="s">
        <v>45</v>
      </c>
      <c r="O198" s="65"/>
      <c r="P198" s="183">
        <f>O198*H198</f>
        <v>0</v>
      </c>
      <c r="Q198" s="183">
        <v>0</v>
      </c>
      <c r="R198" s="183">
        <f>Q198*H198</f>
        <v>0</v>
      </c>
      <c r="S198" s="183">
        <v>0</v>
      </c>
      <c r="T198" s="184">
        <f>S198*H198</f>
        <v>0</v>
      </c>
      <c r="U198" s="35"/>
      <c r="V198" s="35"/>
      <c r="W198" s="35"/>
      <c r="X198" s="35"/>
      <c r="Y198" s="35"/>
      <c r="Z198" s="35"/>
      <c r="AA198" s="35"/>
      <c r="AB198" s="35"/>
      <c r="AC198" s="35"/>
      <c r="AD198" s="35"/>
      <c r="AE198" s="35"/>
      <c r="AR198" s="185" t="s">
        <v>177</v>
      </c>
      <c r="AT198" s="185" t="s">
        <v>172</v>
      </c>
      <c r="AU198" s="185" t="s">
        <v>84</v>
      </c>
      <c r="AY198" s="18" t="s">
        <v>170</v>
      </c>
      <c r="BE198" s="186">
        <f>IF(N198="základní",J198,0)</f>
        <v>0</v>
      </c>
      <c r="BF198" s="186">
        <f>IF(N198="snížená",J198,0)</f>
        <v>0</v>
      </c>
      <c r="BG198" s="186">
        <f>IF(N198="zákl. přenesená",J198,0)</f>
        <v>0</v>
      </c>
      <c r="BH198" s="186">
        <f>IF(N198="sníž. přenesená",J198,0)</f>
        <v>0</v>
      </c>
      <c r="BI198" s="186">
        <f>IF(N198="nulová",J198,0)</f>
        <v>0</v>
      </c>
      <c r="BJ198" s="18" t="s">
        <v>82</v>
      </c>
      <c r="BK198" s="186">
        <f>ROUND(I198*H198,2)</f>
        <v>0</v>
      </c>
      <c r="BL198" s="18" t="s">
        <v>177</v>
      </c>
      <c r="BM198" s="185" t="s">
        <v>5349</v>
      </c>
    </row>
    <row r="199" spans="1:65" s="2" customFormat="1" ht="68.25" x14ac:dyDescent="0.2">
      <c r="A199" s="35"/>
      <c r="B199" s="36"/>
      <c r="C199" s="37"/>
      <c r="D199" s="187" t="s">
        <v>179</v>
      </c>
      <c r="E199" s="37"/>
      <c r="F199" s="188" t="s">
        <v>5350</v>
      </c>
      <c r="G199" s="37"/>
      <c r="H199" s="37"/>
      <c r="I199" s="189"/>
      <c r="J199" s="37"/>
      <c r="K199" s="37"/>
      <c r="L199" s="40"/>
      <c r="M199" s="190"/>
      <c r="N199" s="191"/>
      <c r="O199" s="65"/>
      <c r="P199" s="65"/>
      <c r="Q199" s="65"/>
      <c r="R199" s="65"/>
      <c r="S199" s="65"/>
      <c r="T199" s="66"/>
      <c r="U199" s="35"/>
      <c r="V199" s="35"/>
      <c r="W199" s="35"/>
      <c r="X199" s="35"/>
      <c r="Y199" s="35"/>
      <c r="Z199" s="35"/>
      <c r="AA199" s="35"/>
      <c r="AB199" s="35"/>
      <c r="AC199" s="35"/>
      <c r="AD199" s="35"/>
      <c r="AE199" s="35"/>
      <c r="AT199" s="18" t="s">
        <v>179</v>
      </c>
      <c r="AU199" s="18" t="s">
        <v>84</v>
      </c>
    </row>
    <row r="200" spans="1:65" s="12" customFormat="1" ht="22.9" customHeight="1" x14ac:dyDescent="0.2">
      <c r="B200" s="158"/>
      <c r="C200" s="159"/>
      <c r="D200" s="160" t="s">
        <v>73</v>
      </c>
      <c r="E200" s="172" t="s">
        <v>1079</v>
      </c>
      <c r="F200" s="172" t="s">
        <v>1080</v>
      </c>
      <c r="G200" s="159"/>
      <c r="H200" s="159"/>
      <c r="I200" s="162"/>
      <c r="J200" s="173">
        <f>BK200</f>
        <v>0</v>
      </c>
      <c r="K200" s="159"/>
      <c r="L200" s="164"/>
      <c r="M200" s="165"/>
      <c r="N200" s="166"/>
      <c r="O200" s="166"/>
      <c r="P200" s="167">
        <f>SUM(P201:P202)</f>
        <v>0</v>
      </c>
      <c r="Q200" s="166"/>
      <c r="R200" s="167">
        <f>SUM(R201:R202)</f>
        <v>0</v>
      </c>
      <c r="S200" s="166"/>
      <c r="T200" s="168">
        <f>SUM(T201:T202)</f>
        <v>0</v>
      </c>
      <c r="AR200" s="169" t="s">
        <v>82</v>
      </c>
      <c r="AT200" s="170" t="s">
        <v>73</v>
      </c>
      <c r="AU200" s="170" t="s">
        <v>82</v>
      </c>
      <c r="AY200" s="169" t="s">
        <v>170</v>
      </c>
      <c r="BK200" s="171">
        <f>SUM(BK201:BK202)</f>
        <v>0</v>
      </c>
    </row>
    <row r="201" spans="1:65" s="2" customFormat="1" ht="24" x14ac:dyDescent="0.2">
      <c r="A201" s="35"/>
      <c r="B201" s="36"/>
      <c r="C201" s="174" t="s">
        <v>426</v>
      </c>
      <c r="D201" s="174" t="s">
        <v>172</v>
      </c>
      <c r="E201" s="175" t="s">
        <v>5351</v>
      </c>
      <c r="F201" s="176" t="s">
        <v>5352</v>
      </c>
      <c r="G201" s="177" t="s">
        <v>242</v>
      </c>
      <c r="H201" s="178">
        <v>36.835999999999999</v>
      </c>
      <c r="I201" s="179"/>
      <c r="J201" s="180">
        <f>ROUND(I201*H201,2)</f>
        <v>0</v>
      </c>
      <c r="K201" s="176" t="s">
        <v>392</v>
      </c>
      <c r="L201" s="40"/>
      <c r="M201" s="181" t="s">
        <v>19</v>
      </c>
      <c r="N201" s="182" t="s">
        <v>45</v>
      </c>
      <c r="O201" s="65"/>
      <c r="P201" s="183">
        <f>O201*H201</f>
        <v>0</v>
      </c>
      <c r="Q201" s="183">
        <v>0</v>
      </c>
      <c r="R201" s="183">
        <f>Q201*H201</f>
        <v>0</v>
      </c>
      <c r="S201" s="183">
        <v>0</v>
      </c>
      <c r="T201" s="184">
        <f>S201*H201</f>
        <v>0</v>
      </c>
      <c r="U201" s="35"/>
      <c r="V201" s="35"/>
      <c r="W201" s="35"/>
      <c r="X201" s="35"/>
      <c r="Y201" s="35"/>
      <c r="Z201" s="35"/>
      <c r="AA201" s="35"/>
      <c r="AB201" s="35"/>
      <c r="AC201" s="35"/>
      <c r="AD201" s="35"/>
      <c r="AE201" s="35"/>
      <c r="AR201" s="185" t="s">
        <v>177</v>
      </c>
      <c r="AT201" s="185" t="s">
        <v>172</v>
      </c>
      <c r="AU201" s="185" t="s">
        <v>84</v>
      </c>
      <c r="AY201" s="18" t="s">
        <v>170</v>
      </c>
      <c r="BE201" s="186">
        <f>IF(N201="základní",J201,0)</f>
        <v>0</v>
      </c>
      <c r="BF201" s="186">
        <f>IF(N201="snížená",J201,0)</f>
        <v>0</v>
      </c>
      <c r="BG201" s="186">
        <f>IF(N201="zákl. přenesená",J201,0)</f>
        <v>0</v>
      </c>
      <c r="BH201" s="186">
        <f>IF(N201="sníž. přenesená",J201,0)</f>
        <v>0</v>
      </c>
      <c r="BI201" s="186">
        <f>IF(N201="nulová",J201,0)</f>
        <v>0</v>
      </c>
      <c r="BJ201" s="18" t="s">
        <v>82</v>
      </c>
      <c r="BK201" s="186">
        <f>ROUND(I201*H201,2)</f>
        <v>0</v>
      </c>
      <c r="BL201" s="18" t="s">
        <v>177</v>
      </c>
      <c r="BM201" s="185" t="s">
        <v>5353</v>
      </c>
    </row>
    <row r="202" spans="1:65" s="2" customFormat="1" ht="39" x14ac:dyDescent="0.2">
      <c r="A202" s="35"/>
      <c r="B202" s="36"/>
      <c r="C202" s="37"/>
      <c r="D202" s="187" t="s">
        <v>179</v>
      </c>
      <c r="E202" s="37"/>
      <c r="F202" s="188" t="s">
        <v>5354</v>
      </c>
      <c r="G202" s="37"/>
      <c r="H202" s="37"/>
      <c r="I202" s="189"/>
      <c r="J202" s="37"/>
      <c r="K202" s="37"/>
      <c r="L202" s="40"/>
      <c r="M202" s="238"/>
      <c r="N202" s="239"/>
      <c r="O202" s="240"/>
      <c r="P202" s="240"/>
      <c r="Q202" s="240"/>
      <c r="R202" s="240"/>
      <c r="S202" s="240"/>
      <c r="T202" s="241"/>
      <c r="U202" s="35"/>
      <c r="V202" s="35"/>
      <c r="W202" s="35"/>
      <c r="X202" s="35"/>
      <c r="Y202" s="35"/>
      <c r="Z202" s="35"/>
      <c r="AA202" s="35"/>
      <c r="AB202" s="35"/>
      <c r="AC202" s="35"/>
      <c r="AD202" s="35"/>
      <c r="AE202" s="35"/>
      <c r="AT202" s="18" t="s">
        <v>179</v>
      </c>
      <c r="AU202" s="18" t="s">
        <v>84</v>
      </c>
    </row>
    <row r="203" spans="1:65" s="2" customFormat="1" ht="6.95" customHeight="1" x14ac:dyDescent="0.2">
      <c r="A203" s="35"/>
      <c r="B203" s="48"/>
      <c r="C203" s="49"/>
      <c r="D203" s="49"/>
      <c r="E203" s="49"/>
      <c r="F203" s="49"/>
      <c r="G203" s="49"/>
      <c r="H203" s="49"/>
      <c r="I203" s="49"/>
      <c r="J203" s="49"/>
      <c r="K203" s="49"/>
      <c r="L203" s="40"/>
      <c r="M203" s="35"/>
      <c r="O203" s="35"/>
      <c r="P203" s="35"/>
      <c r="Q203" s="35"/>
      <c r="R203" s="35"/>
      <c r="S203" s="35"/>
      <c r="T203" s="35"/>
      <c r="U203" s="35"/>
      <c r="V203" s="35"/>
      <c r="W203" s="35"/>
      <c r="X203" s="35"/>
      <c r="Y203" s="35"/>
      <c r="Z203" s="35"/>
      <c r="AA203" s="35"/>
      <c r="AB203" s="35"/>
      <c r="AC203" s="35"/>
      <c r="AD203" s="35"/>
      <c r="AE203" s="35"/>
    </row>
  </sheetData>
  <sheetProtection password="FED1" sheet="1" objects="1" scenarios="1" formatColumns="0" formatRows="0" autoFilter="0"/>
  <autoFilter ref="C86:K202"/>
  <mergeCells count="9">
    <mergeCell ref="E50:H50"/>
    <mergeCell ref="E77:H77"/>
    <mergeCell ref="E79:H79"/>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39"/>
  <sheetViews>
    <sheetView showGridLines="0" topLeftCell="A9" workbookViewId="0"/>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102</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5355</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ROUND(J88,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ROUND((SUM(BE88:BE238)),  2)</f>
        <v>0</v>
      </c>
      <c r="G33" s="35"/>
      <c r="H33" s="35"/>
      <c r="I33" s="119">
        <v>0.21</v>
      </c>
      <c r="J33" s="118">
        <f>ROUND(((SUM(BE88:BE238))*I33),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ROUND((SUM(BF88:BF238)),  2)</f>
        <v>0</v>
      </c>
      <c r="G34" s="35"/>
      <c r="H34" s="35"/>
      <c r="I34" s="119">
        <v>0.15</v>
      </c>
      <c r="J34" s="118">
        <f>ROUND(((SUM(BF88:BF238))*I34),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ROUND((SUM(BG88:BG238)),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ROUND((SUM(BH88:BH238)),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ROUND((SUM(BI88:BI238)),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SO-IV - Přípojka vodovodu</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J88</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J89</f>
        <v>0</v>
      </c>
      <c r="K60" s="136"/>
      <c r="L60" s="140"/>
    </row>
    <row r="61" spans="1:47" s="10" customFormat="1" ht="19.899999999999999" customHeight="1" x14ac:dyDescent="0.2">
      <c r="B61" s="141"/>
      <c r="C61" s="142"/>
      <c r="D61" s="143" t="s">
        <v>116</v>
      </c>
      <c r="E61" s="144"/>
      <c r="F61" s="144"/>
      <c r="G61" s="144"/>
      <c r="H61" s="144"/>
      <c r="I61" s="144"/>
      <c r="J61" s="145">
        <f>J90</f>
        <v>0</v>
      </c>
      <c r="K61" s="142"/>
      <c r="L61" s="146"/>
    </row>
    <row r="62" spans="1:47" s="10" customFormat="1" ht="19.899999999999999" customHeight="1" x14ac:dyDescent="0.2">
      <c r="B62" s="141"/>
      <c r="C62" s="142"/>
      <c r="D62" s="143" t="s">
        <v>117</v>
      </c>
      <c r="E62" s="144"/>
      <c r="F62" s="144"/>
      <c r="G62" s="144"/>
      <c r="H62" s="144"/>
      <c r="I62" s="144"/>
      <c r="J62" s="145">
        <f>J152</f>
        <v>0</v>
      </c>
      <c r="K62" s="142"/>
      <c r="L62" s="146"/>
    </row>
    <row r="63" spans="1:47" s="10" customFormat="1" ht="19.899999999999999" customHeight="1" x14ac:dyDescent="0.2">
      <c r="B63" s="141"/>
      <c r="C63" s="142"/>
      <c r="D63" s="143" t="s">
        <v>119</v>
      </c>
      <c r="E63" s="144"/>
      <c r="F63" s="144"/>
      <c r="G63" s="144"/>
      <c r="H63" s="144"/>
      <c r="I63" s="144"/>
      <c r="J63" s="145">
        <f>J161</f>
        <v>0</v>
      </c>
      <c r="K63" s="142"/>
      <c r="L63" s="146"/>
    </row>
    <row r="64" spans="1:47" s="10" customFormat="1" ht="19.899999999999999" customHeight="1" x14ac:dyDescent="0.2">
      <c r="B64" s="141"/>
      <c r="C64" s="142"/>
      <c r="D64" s="143" t="s">
        <v>5257</v>
      </c>
      <c r="E64" s="144"/>
      <c r="F64" s="144"/>
      <c r="G64" s="144"/>
      <c r="H64" s="144"/>
      <c r="I64" s="144"/>
      <c r="J64" s="145">
        <f>J182</f>
        <v>0</v>
      </c>
      <c r="K64" s="142"/>
      <c r="L64" s="146"/>
    </row>
    <row r="65" spans="1:31" s="10" customFormat="1" ht="19.899999999999999" customHeight="1" x14ac:dyDescent="0.2">
      <c r="B65" s="141"/>
      <c r="C65" s="142"/>
      <c r="D65" s="143" t="s">
        <v>121</v>
      </c>
      <c r="E65" s="144"/>
      <c r="F65" s="144"/>
      <c r="G65" s="144"/>
      <c r="H65" s="144"/>
      <c r="I65" s="144"/>
      <c r="J65" s="145">
        <f>J188</f>
        <v>0</v>
      </c>
      <c r="K65" s="142"/>
      <c r="L65" s="146"/>
    </row>
    <row r="66" spans="1:31" s="10" customFormat="1" ht="19.899999999999999" customHeight="1" x14ac:dyDescent="0.2">
      <c r="B66" s="141"/>
      <c r="C66" s="142"/>
      <c r="D66" s="143" t="s">
        <v>122</v>
      </c>
      <c r="E66" s="144"/>
      <c r="F66" s="144"/>
      <c r="G66" s="144"/>
      <c r="H66" s="144"/>
      <c r="I66" s="144"/>
      <c r="J66" s="145">
        <f>J224</f>
        <v>0</v>
      </c>
      <c r="K66" s="142"/>
      <c r="L66" s="146"/>
    </row>
    <row r="67" spans="1:31" s="10" customFormat="1" ht="19.899999999999999" customHeight="1" x14ac:dyDescent="0.2">
      <c r="B67" s="141"/>
      <c r="C67" s="142"/>
      <c r="D67" s="143" t="s">
        <v>123</v>
      </c>
      <c r="E67" s="144"/>
      <c r="F67" s="144"/>
      <c r="G67" s="144"/>
      <c r="H67" s="144"/>
      <c r="I67" s="144"/>
      <c r="J67" s="145">
        <f>J228</f>
        <v>0</v>
      </c>
      <c r="K67" s="142"/>
      <c r="L67" s="146"/>
    </row>
    <row r="68" spans="1:31" s="10" customFormat="1" ht="19.899999999999999" customHeight="1" x14ac:dyDescent="0.2">
      <c r="B68" s="141"/>
      <c r="C68" s="142"/>
      <c r="D68" s="143" t="s">
        <v>124</v>
      </c>
      <c r="E68" s="144"/>
      <c r="F68" s="144"/>
      <c r="G68" s="144"/>
      <c r="H68" s="144"/>
      <c r="I68" s="144"/>
      <c r="J68" s="145">
        <f>J236</f>
        <v>0</v>
      </c>
      <c r="K68" s="142"/>
      <c r="L68" s="146"/>
    </row>
    <row r="69" spans="1:31" s="2" customFormat="1" ht="21.75" customHeight="1" x14ac:dyDescent="0.2">
      <c r="A69" s="35"/>
      <c r="B69" s="36"/>
      <c r="C69" s="37"/>
      <c r="D69" s="37"/>
      <c r="E69" s="37"/>
      <c r="F69" s="37"/>
      <c r="G69" s="37"/>
      <c r="H69" s="37"/>
      <c r="I69" s="37"/>
      <c r="J69" s="37"/>
      <c r="K69" s="37"/>
      <c r="L69" s="107"/>
      <c r="S69" s="35"/>
      <c r="T69" s="35"/>
      <c r="U69" s="35"/>
      <c r="V69" s="35"/>
      <c r="W69" s="35"/>
      <c r="X69" s="35"/>
      <c r="Y69" s="35"/>
      <c r="Z69" s="35"/>
      <c r="AA69" s="35"/>
      <c r="AB69" s="35"/>
      <c r="AC69" s="35"/>
      <c r="AD69" s="35"/>
      <c r="AE69" s="35"/>
    </row>
    <row r="70" spans="1:31" s="2" customFormat="1" ht="6.95" customHeight="1" x14ac:dyDescent="0.2">
      <c r="A70" s="35"/>
      <c r="B70" s="48"/>
      <c r="C70" s="49"/>
      <c r="D70" s="49"/>
      <c r="E70" s="49"/>
      <c r="F70" s="49"/>
      <c r="G70" s="49"/>
      <c r="H70" s="49"/>
      <c r="I70" s="49"/>
      <c r="J70" s="49"/>
      <c r="K70" s="49"/>
      <c r="L70" s="107"/>
      <c r="S70" s="35"/>
      <c r="T70" s="35"/>
      <c r="U70" s="35"/>
      <c r="V70" s="35"/>
      <c r="W70" s="35"/>
      <c r="X70" s="35"/>
      <c r="Y70" s="35"/>
      <c r="Z70" s="35"/>
      <c r="AA70" s="35"/>
      <c r="AB70" s="35"/>
      <c r="AC70" s="35"/>
      <c r="AD70" s="35"/>
      <c r="AE70" s="35"/>
    </row>
    <row r="74" spans="1:31" s="2" customFormat="1" ht="6.95" customHeight="1" x14ac:dyDescent="0.2">
      <c r="A74" s="35"/>
      <c r="B74" s="50"/>
      <c r="C74" s="51"/>
      <c r="D74" s="51"/>
      <c r="E74" s="51"/>
      <c r="F74" s="51"/>
      <c r="G74" s="51"/>
      <c r="H74" s="51"/>
      <c r="I74" s="51"/>
      <c r="J74" s="51"/>
      <c r="K74" s="51"/>
      <c r="L74" s="107"/>
      <c r="S74" s="35"/>
      <c r="T74" s="35"/>
      <c r="U74" s="35"/>
      <c r="V74" s="35"/>
      <c r="W74" s="35"/>
      <c r="X74" s="35"/>
      <c r="Y74" s="35"/>
      <c r="Z74" s="35"/>
      <c r="AA74" s="35"/>
      <c r="AB74" s="35"/>
      <c r="AC74" s="35"/>
      <c r="AD74" s="35"/>
      <c r="AE74" s="35"/>
    </row>
    <row r="75" spans="1:31" s="2" customFormat="1" ht="24.95" customHeight="1" x14ac:dyDescent="0.2">
      <c r="A75" s="35"/>
      <c r="B75" s="36"/>
      <c r="C75" s="24" t="s">
        <v>155</v>
      </c>
      <c r="D75" s="37"/>
      <c r="E75" s="37"/>
      <c r="F75" s="37"/>
      <c r="G75" s="37"/>
      <c r="H75" s="37"/>
      <c r="I75" s="37"/>
      <c r="J75" s="37"/>
      <c r="K75" s="37"/>
      <c r="L75" s="107"/>
      <c r="S75" s="35"/>
      <c r="T75" s="35"/>
      <c r="U75" s="35"/>
      <c r="V75" s="35"/>
      <c r="W75" s="35"/>
      <c r="X75" s="35"/>
      <c r="Y75" s="35"/>
      <c r="Z75" s="35"/>
      <c r="AA75" s="35"/>
      <c r="AB75" s="35"/>
      <c r="AC75" s="35"/>
      <c r="AD75" s="35"/>
      <c r="AE75" s="35"/>
    </row>
    <row r="76" spans="1:31" s="2" customFormat="1" ht="6.95" customHeight="1" x14ac:dyDescent="0.2">
      <c r="A76" s="35"/>
      <c r="B76" s="36"/>
      <c r="C76" s="37"/>
      <c r="D76" s="37"/>
      <c r="E76" s="37"/>
      <c r="F76" s="37"/>
      <c r="G76" s="37"/>
      <c r="H76" s="37"/>
      <c r="I76" s="37"/>
      <c r="J76" s="37"/>
      <c r="K76" s="37"/>
      <c r="L76" s="107"/>
      <c r="S76" s="35"/>
      <c r="T76" s="35"/>
      <c r="U76" s="35"/>
      <c r="V76" s="35"/>
      <c r="W76" s="35"/>
      <c r="X76" s="35"/>
      <c r="Y76" s="35"/>
      <c r="Z76" s="35"/>
      <c r="AA76" s="35"/>
      <c r="AB76" s="35"/>
      <c r="AC76" s="35"/>
      <c r="AD76" s="35"/>
      <c r="AE76" s="35"/>
    </row>
    <row r="77" spans="1:31" s="2" customFormat="1" ht="12" customHeight="1" x14ac:dyDescent="0.2">
      <c r="A77" s="35"/>
      <c r="B77" s="36"/>
      <c r="C77" s="30" t="s">
        <v>16</v>
      </c>
      <c r="D77" s="37"/>
      <c r="E77" s="37"/>
      <c r="F77" s="37"/>
      <c r="G77" s="37"/>
      <c r="H77" s="37"/>
      <c r="I77" s="37"/>
      <c r="J77" s="37"/>
      <c r="K77" s="37"/>
      <c r="L77" s="107"/>
      <c r="S77" s="35"/>
      <c r="T77" s="35"/>
      <c r="U77" s="35"/>
      <c r="V77" s="35"/>
      <c r="W77" s="35"/>
      <c r="X77" s="35"/>
      <c r="Y77" s="35"/>
      <c r="Z77" s="35"/>
      <c r="AA77" s="35"/>
      <c r="AB77" s="35"/>
      <c r="AC77" s="35"/>
      <c r="AD77" s="35"/>
      <c r="AE77" s="35"/>
    </row>
    <row r="78" spans="1:31" s="2" customFormat="1" ht="16.5" customHeight="1" x14ac:dyDescent="0.2">
      <c r="A78" s="35"/>
      <c r="B78" s="36"/>
      <c r="C78" s="37"/>
      <c r="D78" s="37"/>
      <c r="E78" s="375" t="str">
        <f>E7</f>
        <v>Multifunkční objekt města Třebenice REVIZE ROZPOČTU Č. 2</v>
      </c>
      <c r="F78" s="376"/>
      <c r="G78" s="376"/>
      <c r="H78" s="376"/>
      <c r="I78" s="37"/>
      <c r="J78" s="37"/>
      <c r="K78" s="37"/>
      <c r="L78" s="107"/>
      <c r="S78" s="35"/>
      <c r="T78" s="35"/>
      <c r="U78" s="35"/>
      <c r="V78" s="35"/>
      <c r="W78" s="35"/>
      <c r="X78" s="35"/>
      <c r="Y78" s="35"/>
      <c r="Z78" s="35"/>
      <c r="AA78" s="35"/>
      <c r="AB78" s="35"/>
      <c r="AC78" s="35"/>
      <c r="AD78" s="35"/>
      <c r="AE78" s="35"/>
    </row>
    <row r="79" spans="1:31" s="2" customFormat="1" ht="12" customHeight="1" x14ac:dyDescent="0.2">
      <c r="A79" s="35"/>
      <c r="B79" s="36"/>
      <c r="C79" s="30" t="s">
        <v>107</v>
      </c>
      <c r="D79" s="37"/>
      <c r="E79" s="37"/>
      <c r="F79" s="37"/>
      <c r="G79" s="37"/>
      <c r="H79" s="37"/>
      <c r="I79" s="37"/>
      <c r="J79" s="37"/>
      <c r="K79" s="37"/>
      <c r="L79" s="107"/>
      <c r="S79" s="35"/>
      <c r="T79" s="35"/>
      <c r="U79" s="35"/>
      <c r="V79" s="35"/>
      <c r="W79" s="35"/>
      <c r="X79" s="35"/>
      <c r="Y79" s="35"/>
      <c r="Z79" s="35"/>
      <c r="AA79" s="35"/>
      <c r="AB79" s="35"/>
      <c r="AC79" s="35"/>
      <c r="AD79" s="35"/>
      <c r="AE79" s="35"/>
    </row>
    <row r="80" spans="1:31" s="2" customFormat="1" ht="16.5" customHeight="1" x14ac:dyDescent="0.2">
      <c r="A80" s="35"/>
      <c r="B80" s="36"/>
      <c r="C80" s="37"/>
      <c r="D80" s="37"/>
      <c r="E80" s="363" t="str">
        <f>E9</f>
        <v>SO-IV - Přípojka vodovodu</v>
      </c>
      <c r="F80" s="374"/>
      <c r="G80" s="374"/>
      <c r="H80" s="374"/>
      <c r="I80" s="37"/>
      <c r="J80" s="37"/>
      <c r="K80" s="37"/>
      <c r="L80" s="107"/>
      <c r="S80" s="35"/>
      <c r="T80" s="35"/>
      <c r="U80" s="35"/>
      <c r="V80" s="35"/>
      <c r="W80" s="35"/>
      <c r="X80" s="35"/>
      <c r="Y80" s="35"/>
      <c r="Z80" s="35"/>
      <c r="AA80" s="35"/>
      <c r="AB80" s="35"/>
      <c r="AC80" s="35"/>
      <c r="AD80" s="35"/>
      <c r="AE80" s="35"/>
    </row>
    <row r="81" spans="1:65" s="2" customFormat="1" ht="6.95" customHeight="1" x14ac:dyDescent="0.2">
      <c r="A81" s="35"/>
      <c r="B81" s="36"/>
      <c r="C81" s="37"/>
      <c r="D81" s="37"/>
      <c r="E81" s="37"/>
      <c r="F81" s="37"/>
      <c r="G81" s="37"/>
      <c r="H81" s="37"/>
      <c r="I81" s="37"/>
      <c r="J81" s="37"/>
      <c r="K81" s="37"/>
      <c r="L81" s="107"/>
      <c r="S81" s="35"/>
      <c r="T81" s="35"/>
      <c r="U81" s="35"/>
      <c r="V81" s="35"/>
      <c r="W81" s="35"/>
      <c r="X81" s="35"/>
      <c r="Y81" s="35"/>
      <c r="Z81" s="35"/>
      <c r="AA81" s="35"/>
      <c r="AB81" s="35"/>
      <c r="AC81" s="35"/>
      <c r="AD81" s="35"/>
      <c r="AE81" s="35"/>
    </row>
    <row r="82" spans="1:65" s="2" customFormat="1" ht="12" customHeight="1" x14ac:dyDescent="0.2">
      <c r="A82" s="35"/>
      <c r="B82" s="36"/>
      <c r="C82" s="30" t="s">
        <v>21</v>
      </c>
      <c r="D82" s="37"/>
      <c r="E82" s="37"/>
      <c r="F82" s="28" t="str">
        <f>F12</f>
        <v>Třebenice</v>
      </c>
      <c r="G82" s="37"/>
      <c r="H82" s="37"/>
      <c r="I82" s="30" t="s">
        <v>23</v>
      </c>
      <c r="J82" s="60" t="str">
        <f>IF(J12="","",J12)</f>
        <v>15. 1. 2021</v>
      </c>
      <c r="K82" s="37"/>
      <c r="L82" s="107"/>
      <c r="S82" s="35"/>
      <c r="T82" s="35"/>
      <c r="U82" s="35"/>
      <c r="V82" s="35"/>
      <c r="W82" s="35"/>
      <c r="X82" s="35"/>
      <c r="Y82" s="35"/>
      <c r="Z82" s="35"/>
      <c r="AA82" s="35"/>
      <c r="AB82" s="35"/>
      <c r="AC82" s="35"/>
      <c r="AD82" s="35"/>
      <c r="AE82" s="35"/>
    </row>
    <row r="83" spans="1:65" s="2" customFormat="1" ht="6.95" customHeight="1" x14ac:dyDescent="0.2">
      <c r="A83" s="35"/>
      <c r="B83" s="36"/>
      <c r="C83" s="37"/>
      <c r="D83" s="37"/>
      <c r="E83" s="37"/>
      <c r="F83" s="37"/>
      <c r="G83" s="37"/>
      <c r="H83" s="37"/>
      <c r="I83" s="37"/>
      <c r="J83" s="37"/>
      <c r="K83" s="37"/>
      <c r="L83" s="107"/>
      <c r="S83" s="35"/>
      <c r="T83" s="35"/>
      <c r="U83" s="35"/>
      <c r="V83" s="35"/>
      <c r="W83" s="35"/>
      <c r="X83" s="35"/>
      <c r="Y83" s="35"/>
      <c r="Z83" s="35"/>
      <c r="AA83" s="35"/>
      <c r="AB83" s="35"/>
      <c r="AC83" s="35"/>
      <c r="AD83" s="35"/>
      <c r="AE83" s="35"/>
    </row>
    <row r="84" spans="1:65" s="2" customFormat="1" ht="15.2" customHeight="1" x14ac:dyDescent="0.2">
      <c r="A84" s="35"/>
      <c r="B84" s="36"/>
      <c r="C84" s="30" t="s">
        <v>25</v>
      </c>
      <c r="D84" s="37"/>
      <c r="E84" s="37"/>
      <c r="F84" s="28" t="str">
        <f>E15</f>
        <v>Město Třebenice</v>
      </c>
      <c r="G84" s="37"/>
      <c r="H84" s="37"/>
      <c r="I84" s="30" t="s">
        <v>32</v>
      </c>
      <c r="J84" s="33" t="str">
        <f>E21</f>
        <v>Ing. arch. V. Volman</v>
      </c>
      <c r="K84" s="37"/>
      <c r="L84" s="107"/>
      <c r="S84" s="35"/>
      <c r="T84" s="35"/>
      <c r="U84" s="35"/>
      <c r="V84" s="35"/>
      <c r="W84" s="35"/>
      <c r="X84" s="35"/>
      <c r="Y84" s="35"/>
      <c r="Z84" s="35"/>
      <c r="AA84" s="35"/>
      <c r="AB84" s="35"/>
      <c r="AC84" s="35"/>
      <c r="AD84" s="35"/>
      <c r="AE84" s="35"/>
    </row>
    <row r="85" spans="1:65" s="2" customFormat="1" ht="15.2" customHeight="1" x14ac:dyDescent="0.2">
      <c r="A85" s="35"/>
      <c r="B85" s="36"/>
      <c r="C85" s="30" t="s">
        <v>30</v>
      </c>
      <c r="D85" s="37"/>
      <c r="E85" s="37"/>
      <c r="F85" s="28" t="str">
        <f>IF(E18="","",E18)</f>
        <v>Vyplň údaj</v>
      </c>
      <c r="G85" s="37"/>
      <c r="H85" s="37"/>
      <c r="I85" s="30" t="s">
        <v>36</v>
      </c>
      <c r="J85" s="33" t="str">
        <f>E24</f>
        <v>Ing. L. Hovorka</v>
      </c>
      <c r="K85" s="37"/>
      <c r="L85" s="107"/>
      <c r="S85" s="35"/>
      <c r="T85" s="35"/>
      <c r="U85" s="35"/>
      <c r="V85" s="35"/>
      <c r="W85" s="35"/>
      <c r="X85" s="35"/>
      <c r="Y85" s="35"/>
      <c r="Z85" s="35"/>
      <c r="AA85" s="35"/>
      <c r="AB85" s="35"/>
      <c r="AC85" s="35"/>
      <c r="AD85" s="35"/>
      <c r="AE85" s="35"/>
    </row>
    <row r="86" spans="1:65" s="2" customFormat="1" ht="10.35" customHeight="1" x14ac:dyDescent="0.2">
      <c r="A86" s="35"/>
      <c r="B86" s="36"/>
      <c r="C86" s="37"/>
      <c r="D86" s="37"/>
      <c r="E86" s="37"/>
      <c r="F86" s="37"/>
      <c r="G86" s="37"/>
      <c r="H86" s="37"/>
      <c r="I86" s="37"/>
      <c r="J86" s="37"/>
      <c r="K86" s="37"/>
      <c r="L86" s="107"/>
      <c r="S86" s="35"/>
      <c r="T86" s="35"/>
      <c r="U86" s="35"/>
      <c r="V86" s="35"/>
      <c r="W86" s="35"/>
      <c r="X86" s="35"/>
      <c r="Y86" s="35"/>
      <c r="Z86" s="35"/>
      <c r="AA86" s="35"/>
      <c r="AB86" s="35"/>
      <c r="AC86" s="35"/>
      <c r="AD86" s="35"/>
      <c r="AE86" s="35"/>
    </row>
    <row r="87" spans="1:65" s="11" customFormat="1" ht="29.25" customHeight="1" x14ac:dyDescent="0.2">
      <c r="A87" s="147"/>
      <c r="B87" s="148"/>
      <c r="C87" s="149" t="s">
        <v>156</v>
      </c>
      <c r="D87" s="150" t="s">
        <v>59</v>
      </c>
      <c r="E87" s="150" t="s">
        <v>55</v>
      </c>
      <c r="F87" s="150" t="s">
        <v>56</v>
      </c>
      <c r="G87" s="150" t="s">
        <v>157</v>
      </c>
      <c r="H87" s="150" t="s">
        <v>158</v>
      </c>
      <c r="I87" s="150" t="s">
        <v>159</v>
      </c>
      <c r="J87" s="150" t="s">
        <v>113</v>
      </c>
      <c r="K87" s="151" t="s">
        <v>160</v>
      </c>
      <c r="L87" s="152"/>
      <c r="M87" s="69" t="s">
        <v>19</v>
      </c>
      <c r="N87" s="70" t="s">
        <v>44</v>
      </c>
      <c r="O87" s="70" t="s">
        <v>161</v>
      </c>
      <c r="P87" s="70" t="s">
        <v>162</v>
      </c>
      <c r="Q87" s="70" t="s">
        <v>163</v>
      </c>
      <c r="R87" s="70" t="s">
        <v>164</v>
      </c>
      <c r="S87" s="70" t="s">
        <v>165</v>
      </c>
      <c r="T87" s="71" t="s">
        <v>166</v>
      </c>
      <c r="U87" s="147"/>
      <c r="V87" s="147"/>
      <c r="W87" s="147"/>
      <c r="X87" s="147"/>
      <c r="Y87" s="147"/>
      <c r="Z87" s="147"/>
      <c r="AA87" s="147"/>
      <c r="AB87" s="147"/>
      <c r="AC87" s="147"/>
      <c r="AD87" s="147"/>
      <c r="AE87" s="147"/>
    </row>
    <row r="88" spans="1:65" s="2" customFormat="1" ht="22.9" customHeight="1" x14ac:dyDescent="0.25">
      <c r="A88" s="35"/>
      <c r="B88" s="36"/>
      <c r="C88" s="76" t="s">
        <v>167</v>
      </c>
      <c r="D88" s="37"/>
      <c r="E88" s="37"/>
      <c r="F88" s="37"/>
      <c r="G88" s="37"/>
      <c r="H88" s="37"/>
      <c r="I88" s="37"/>
      <c r="J88" s="153">
        <f>BK88</f>
        <v>0</v>
      </c>
      <c r="K88" s="37"/>
      <c r="L88" s="40"/>
      <c r="M88" s="72"/>
      <c r="N88" s="154"/>
      <c r="O88" s="73"/>
      <c r="P88" s="155">
        <f>P89</f>
        <v>0</v>
      </c>
      <c r="Q88" s="73"/>
      <c r="R88" s="155">
        <f>R89</f>
        <v>32.241067829999999</v>
      </c>
      <c r="S88" s="73"/>
      <c r="T88" s="156">
        <f>T89</f>
        <v>4.5068799999999998</v>
      </c>
      <c r="U88" s="35"/>
      <c r="V88" s="35"/>
      <c r="W88" s="35"/>
      <c r="X88" s="35"/>
      <c r="Y88" s="35"/>
      <c r="Z88" s="35"/>
      <c r="AA88" s="35"/>
      <c r="AB88" s="35"/>
      <c r="AC88" s="35"/>
      <c r="AD88" s="35"/>
      <c r="AE88" s="35"/>
      <c r="AT88" s="18" t="s">
        <v>73</v>
      </c>
      <c r="AU88" s="18" t="s">
        <v>114</v>
      </c>
      <c r="BK88" s="157">
        <f>BK89</f>
        <v>0</v>
      </c>
    </row>
    <row r="89" spans="1:65" s="12" customFormat="1" ht="25.9" customHeight="1" x14ac:dyDescent="0.2">
      <c r="B89" s="158"/>
      <c r="C89" s="159"/>
      <c r="D89" s="160" t="s">
        <v>73</v>
      </c>
      <c r="E89" s="161" t="s">
        <v>168</v>
      </c>
      <c r="F89" s="161" t="s">
        <v>169</v>
      </c>
      <c r="G89" s="159"/>
      <c r="H89" s="159"/>
      <c r="I89" s="162"/>
      <c r="J89" s="163">
        <f>BK89</f>
        <v>0</v>
      </c>
      <c r="K89" s="159"/>
      <c r="L89" s="164"/>
      <c r="M89" s="165"/>
      <c r="N89" s="166"/>
      <c r="O89" s="166"/>
      <c r="P89" s="167">
        <f>P90+P152+P161+P182+P188+P224+P228+P236</f>
        <v>0</v>
      </c>
      <c r="Q89" s="166"/>
      <c r="R89" s="167">
        <f>R90+R152+R161+R182+R188+R224+R228+R236</f>
        <v>32.241067829999999</v>
      </c>
      <c r="S89" s="166"/>
      <c r="T89" s="168">
        <f>T90+T152+T161+T182+T188+T224+T228+T236</f>
        <v>4.5068799999999998</v>
      </c>
      <c r="AR89" s="169" t="s">
        <v>82</v>
      </c>
      <c r="AT89" s="170" t="s">
        <v>73</v>
      </c>
      <c r="AU89" s="170" t="s">
        <v>74</v>
      </c>
      <c r="AY89" s="169" t="s">
        <v>170</v>
      </c>
      <c r="BK89" s="171">
        <f>BK90+BK152+BK161+BK182+BK188+BK224+BK228+BK236</f>
        <v>0</v>
      </c>
    </row>
    <row r="90" spans="1:65" s="12" customFormat="1" ht="22.9" customHeight="1" x14ac:dyDescent="0.2">
      <c r="B90" s="158"/>
      <c r="C90" s="159"/>
      <c r="D90" s="160" t="s">
        <v>73</v>
      </c>
      <c r="E90" s="172" t="s">
        <v>82</v>
      </c>
      <c r="F90" s="172" t="s">
        <v>171</v>
      </c>
      <c r="G90" s="159"/>
      <c r="H90" s="159"/>
      <c r="I90" s="162"/>
      <c r="J90" s="173">
        <f>BK90</f>
        <v>0</v>
      </c>
      <c r="K90" s="159"/>
      <c r="L90" s="164"/>
      <c r="M90" s="165"/>
      <c r="N90" s="166"/>
      <c r="O90" s="166"/>
      <c r="P90" s="167">
        <f>SUM(P91:P151)</f>
        <v>0</v>
      </c>
      <c r="Q90" s="166"/>
      <c r="R90" s="167">
        <f>SUM(R91:R151)</f>
        <v>24.51428756</v>
      </c>
      <c r="S90" s="166"/>
      <c r="T90" s="168">
        <f>SUM(T91:T151)</f>
        <v>4.5068799999999998</v>
      </c>
      <c r="AR90" s="169" t="s">
        <v>82</v>
      </c>
      <c r="AT90" s="170" t="s">
        <v>73</v>
      </c>
      <c r="AU90" s="170" t="s">
        <v>82</v>
      </c>
      <c r="AY90" s="169" t="s">
        <v>170</v>
      </c>
      <c r="BK90" s="171">
        <f>SUM(BK91:BK151)</f>
        <v>0</v>
      </c>
    </row>
    <row r="91" spans="1:65" s="2" customFormat="1" ht="36" x14ac:dyDescent="0.2">
      <c r="A91" s="35"/>
      <c r="B91" s="36"/>
      <c r="C91" s="174" t="s">
        <v>82</v>
      </c>
      <c r="D91" s="174" t="s">
        <v>172</v>
      </c>
      <c r="E91" s="175" t="s">
        <v>5258</v>
      </c>
      <c r="F91" s="176" t="s">
        <v>5259</v>
      </c>
      <c r="G91" s="177" t="s">
        <v>248</v>
      </c>
      <c r="H91" s="178">
        <v>5.03</v>
      </c>
      <c r="I91" s="179"/>
      <c r="J91" s="180">
        <f>ROUND(I91*H91,2)</f>
        <v>0</v>
      </c>
      <c r="K91" s="176" t="s">
        <v>176</v>
      </c>
      <c r="L91" s="40"/>
      <c r="M91" s="181" t="s">
        <v>19</v>
      </c>
      <c r="N91" s="182" t="s">
        <v>45</v>
      </c>
      <c r="O91" s="65"/>
      <c r="P91" s="183">
        <f>O91*H91</f>
        <v>0</v>
      </c>
      <c r="Q91" s="183">
        <v>0</v>
      </c>
      <c r="R91" s="183">
        <f>Q91*H91</f>
        <v>0</v>
      </c>
      <c r="S91" s="183">
        <v>0.57999999999999996</v>
      </c>
      <c r="T91" s="184">
        <f>S91*H91</f>
        <v>2.9173999999999998</v>
      </c>
      <c r="U91" s="35"/>
      <c r="V91" s="35"/>
      <c r="W91" s="35"/>
      <c r="X91" s="35"/>
      <c r="Y91" s="35"/>
      <c r="Z91" s="35"/>
      <c r="AA91" s="35"/>
      <c r="AB91" s="35"/>
      <c r="AC91" s="35"/>
      <c r="AD91" s="35"/>
      <c r="AE91" s="35"/>
      <c r="AR91" s="185" t="s">
        <v>177</v>
      </c>
      <c r="AT91" s="185" t="s">
        <v>172</v>
      </c>
      <c r="AU91" s="185" t="s">
        <v>84</v>
      </c>
      <c r="AY91" s="18" t="s">
        <v>170</v>
      </c>
      <c r="BE91" s="186">
        <f>IF(N91="základní",J91,0)</f>
        <v>0</v>
      </c>
      <c r="BF91" s="186">
        <f>IF(N91="snížená",J91,0)</f>
        <v>0</v>
      </c>
      <c r="BG91" s="186">
        <f>IF(N91="zákl. přenesená",J91,0)</f>
        <v>0</v>
      </c>
      <c r="BH91" s="186">
        <f>IF(N91="sníž. přenesená",J91,0)</f>
        <v>0</v>
      </c>
      <c r="BI91" s="186">
        <f>IF(N91="nulová",J91,0)</f>
        <v>0</v>
      </c>
      <c r="BJ91" s="18" t="s">
        <v>82</v>
      </c>
      <c r="BK91" s="186">
        <f>ROUND(I91*H91,2)</f>
        <v>0</v>
      </c>
      <c r="BL91" s="18" t="s">
        <v>177</v>
      </c>
      <c r="BM91" s="185" t="s">
        <v>5356</v>
      </c>
    </row>
    <row r="92" spans="1:65" s="2" customFormat="1" ht="175.5" x14ac:dyDescent="0.2">
      <c r="A92" s="35"/>
      <c r="B92" s="36"/>
      <c r="C92" s="37"/>
      <c r="D92" s="187" t="s">
        <v>179</v>
      </c>
      <c r="E92" s="37"/>
      <c r="F92" s="188" t="s">
        <v>5261</v>
      </c>
      <c r="G92" s="37"/>
      <c r="H92" s="37"/>
      <c r="I92" s="189"/>
      <c r="J92" s="37"/>
      <c r="K92" s="37"/>
      <c r="L92" s="40"/>
      <c r="M92" s="190"/>
      <c r="N92" s="191"/>
      <c r="O92" s="65"/>
      <c r="P92" s="65"/>
      <c r="Q92" s="65"/>
      <c r="R92" s="65"/>
      <c r="S92" s="65"/>
      <c r="T92" s="66"/>
      <c r="U92" s="35"/>
      <c r="V92" s="35"/>
      <c r="W92" s="35"/>
      <c r="X92" s="35"/>
      <c r="Y92" s="35"/>
      <c r="Z92" s="35"/>
      <c r="AA92" s="35"/>
      <c r="AB92" s="35"/>
      <c r="AC92" s="35"/>
      <c r="AD92" s="35"/>
      <c r="AE92" s="35"/>
      <c r="AT92" s="18" t="s">
        <v>179</v>
      </c>
      <c r="AU92" s="18" t="s">
        <v>84</v>
      </c>
    </row>
    <row r="93" spans="1:65" s="13" customFormat="1" x14ac:dyDescent="0.2">
      <c r="B93" s="192"/>
      <c r="C93" s="193"/>
      <c r="D93" s="187" t="s">
        <v>181</v>
      </c>
      <c r="E93" s="194" t="s">
        <v>19</v>
      </c>
      <c r="F93" s="195" t="s">
        <v>5357</v>
      </c>
      <c r="G93" s="193"/>
      <c r="H93" s="196">
        <v>5.03</v>
      </c>
      <c r="I93" s="197"/>
      <c r="J93" s="193"/>
      <c r="K93" s="193"/>
      <c r="L93" s="198"/>
      <c r="M93" s="199"/>
      <c r="N93" s="200"/>
      <c r="O93" s="200"/>
      <c r="P93" s="200"/>
      <c r="Q93" s="200"/>
      <c r="R93" s="200"/>
      <c r="S93" s="200"/>
      <c r="T93" s="201"/>
      <c r="AT93" s="202" t="s">
        <v>181</v>
      </c>
      <c r="AU93" s="202" t="s">
        <v>84</v>
      </c>
      <c r="AV93" s="13" t="s">
        <v>84</v>
      </c>
      <c r="AW93" s="13" t="s">
        <v>35</v>
      </c>
      <c r="AX93" s="13" t="s">
        <v>82</v>
      </c>
      <c r="AY93" s="202" t="s">
        <v>170</v>
      </c>
    </row>
    <row r="94" spans="1:65" s="2" customFormat="1" ht="36" x14ac:dyDescent="0.2">
      <c r="A94" s="35"/>
      <c r="B94" s="36"/>
      <c r="C94" s="174" t="s">
        <v>84</v>
      </c>
      <c r="D94" s="174" t="s">
        <v>172</v>
      </c>
      <c r="E94" s="175" t="s">
        <v>5264</v>
      </c>
      <c r="F94" s="176" t="s">
        <v>5265</v>
      </c>
      <c r="G94" s="177" t="s">
        <v>248</v>
      </c>
      <c r="H94" s="178">
        <v>5.03</v>
      </c>
      <c r="I94" s="179"/>
      <c r="J94" s="180">
        <f>ROUND(I94*H94,2)</f>
        <v>0</v>
      </c>
      <c r="K94" s="176" t="s">
        <v>176</v>
      </c>
      <c r="L94" s="40"/>
      <c r="M94" s="181" t="s">
        <v>19</v>
      </c>
      <c r="N94" s="182" t="s">
        <v>45</v>
      </c>
      <c r="O94" s="65"/>
      <c r="P94" s="183">
        <f>O94*H94</f>
        <v>0</v>
      </c>
      <c r="Q94" s="183">
        <v>0</v>
      </c>
      <c r="R94" s="183">
        <f>Q94*H94</f>
        <v>0</v>
      </c>
      <c r="S94" s="183">
        <v>0.316</v>
      </c>
      <c r="T94" s="184">
        <f>S94*H94</f>
        <v>1.58948</v>
      </c>
      <c r="U94" s="35"/>
      <c r="V94" s="35"/>
      <c r="W94" s="35"/>
      <c r="X94" s="35"/>
      <c r="Y94" s="35"/>
      <c r="Z94" s="35"/>
      <c r="AA94" s="35"/>
      <c r="AB94" s="35"/>
      <c r="AC94" s="35"/>
      <c r="AD94" s="35"/>
      <c r="AE94" s="35"/>
      <c r="AR94" s="185" t="s">
        <v>177</v>
      </c>
      <c r="AT94" s="185" t="s">
        <v>172</v>
      </c>
      <c r="AU94" s="185" t="s">
        <v>84</v>
      </c>
      <c r="AY94" s="18" t="s">
        <v>170</v>
      </c>
      <c r="BE94" s="186">
        <f>IF(N94="základní",J94,0)</f>
        <v>0</v>
      </c>
      <c r="BF94" s="186">
        <f>IF(N94="snížená",J94,0)</f>
        <v>0</v>
      </c>
      <c r="BG94" s="186">
        <f>IF(N94="zákl. přenesená",J94,0)</f>
        <v>0</v>
      </c>
      <c r="BH94" s="186">
        <f>IF(N94="sníž. přenesená",J94,0)</f>
        <v>0</v>
      </c>
      <c r="BI94" s="186">
        <f>IF(N94="nulová",J94,0)</f>
        <v>0</v>
      </c>
      <c r="BJ94" s="18" t="s">
        <v>82</v>
      </c>
      <c r="BK94" s="186">
        <f>ROUND(I94*H94,2)</f>
        <v>0</v>
      </c>
      <c r="BL94" s="18" t="s">
        <v>177</v>
      </c>
      <c r="BM94" s="185" t="s">
        <v>5358</v>
      </c>
    </row>
    <row r="95" spans="1:65" s="2" customFormat="1" ht="175.5" x14ac:dyDescent="0.2">
      <c r="A95" s="35"/>
      <c r="B95" s="36"/>
      <c r="C95" s="37"/>
      <c r="D95" s="187" t="s">
        <v>179</v>
      </c>
      <c r="E95" s="37"/>
      <c r="F95" s="188" t="s">
        <v>5261</v>
      </c>
      <c r="G95" s="37"/>
      <c r="H95" s="37"/>
      <c r="I95" s="189"/>
      <c r="J95" s="37"/>
      <c r="K95" s="37"/>
      <c r="L95" s="40"/>
      <c r="M95" s="190"/>
      <c r="N95" s="191"/>
      <c r="O95" s="65"/>
      <c r="P95" s="65"/>
      <c r="Q95" s="65"/>
      <c r="R95" s="65"/>
      <c r="S95" s="65"/>
      <c r="T95" s="66"/>
      <c r="U95" s="35"/>
      <c r="V95" s="35"/>
      <c r="W95" s="35"/>
      <c r="X95" s="35"/>
      <c r="Y95" s="35"/>
      <c r="Z95" s="35"/>
      <c r="AA95" s="35"/>
      <c r="AB95" s="35"/>
      <c r="AC95" s="35"/>
      <c r="AD95" s="35"/>
      <c r="AE95" s="35"/>
      <c r="AT95" s="18" t="s">
        <v>179</v>
      </c>
      <c r="AU95" s="18" t="s">
        <v>84</v>
      </c>
    </row>
    <row r="96" spans="1:65" s="13" customFormat="1" x14ac:dyDescent="0.2">
      <c r="B96" s="192"/>
      <c r="C96" s="193"/>
      <c r="D96" s="187" t="s">
        <v>181</v>
      </c>
      <c r="E96" s="194" t="s">
        <v>19</v>
      </c>
      <c r="F96" s="195" t="s">
        <v>5357</v>
      </c>
      <c r="G96" s="193"/>
      <c r="H96" s="196">
        <v>5.03</v>
      </c>
      <c r="I96" s="197"/>
      <c r="J96" s="193"/>
      <c r="K96" s="193"/>
      <c r="L96" s="198"/>
      <c r="M96" s="199"/>
      <c r="N96" s="200"/>
      <c r="O96" s="200"/>
      <c r="P96" s="200"/>
      <c r="Q96" s="200"/>
      <c r="R96" s="200"/>
      <c r="S96" s="200"/>
      <c r="T96" s="201"/>
      <c r="AT96" s="202" t="s">
        <v>181</v>
      </c>
      <c r="AU96" s="202" t="s">
        <v>84</v>
      </c>
      <c r="AV96" s="13" t="s">
        <v>84</v>
      </c>
      <c r="AW96" s="13" t="s">
        <v>35</v>
      </c>
      <c r="AX96" s="13" t="s">
        <v>82</v>
      </c>
      <c r="AY96" s="202" t="s">
        <v>170</v>
      </c>
    </row>
    <row r="97" spans="1:65" s="2" customFormat="1" ht="24" x14ac:dyDescent="0.2">
      <c r="A97" s="35"/>
      <c r="B97" s="36"/>
      <c r="C97" s="174" t="s">
        <v>195</v>
      </c>
      <c r="D97" s="174" t="s">
        <v>172</v>
      </c>
      <c r="E97" s="175" t="s">
        <v>5267</v>
      </c>
      <c r="F97" s="176" t="s">
        <v>5268</v>
      </c>
      <c r="G97" s="177" t="s">
        <v>175</v>
      </c>
      <c r="H97" s="178">
        <v>30.428999999999998</v>
      </c>
      <c r="I97" s="179"/>
      <c r="J97" s="180">
        <f>ROUND(I97*H97,2)</f>
        <v>0</v>
      </c>
      <c r="K97" s="176" t="s">
        <v>392</v>
      </c>
      <c r="L97" s="40"/>
      <c r="M97" s="181" t="s">
        <v>19</v>
      </c>
      <c r="N97" s="182" t="s">
        <v>45</v>
      </c>
      <c r="O97" s="65"/>
      <c r="P97" s="183">
        <f>O97*H97</f>
        <v>0</v>
      </c>
      <c r="Q97" s="183">
        <v>0</v>
      </c>
      <c r="R97" s="183">
        <f>Q97*H97</f>
        <v>0</v>
      </c>
      <c r="S97" s="183">
        <v>0</v>
      </c>
      <c r="T97" s="184">
        <f>S97*H97</f>
        <v>0</v>
      </c>
      <c r="U97" s="35"/>
      <c r="V97" s="35"/>
      <c r="W97" s="35"/>
      <c r="X97" s="35"/>
      <c r="Y97" s="35"/>
      <c r="Z97" s="35"/>
      <c r="AA97" s="35"/>
      <c r="AB97" s="35"/>
      <c r="AC97" s="35"/>
      <c r="AD97" s="35"/>
      <c r="AE97" s="35"/>
      <c r="AR97" s="185" t="s">
        <v>177</v>
      </c>
      <c r="AT97" s="185" t="s">
        <v>172</v>
      </c>
      <c r="AU97" s="185" t="s">
        <v>84</v>
      </c>
      <c r="AY97" s="18" t="s">
        <v>170</v>
      </c>
      <c r="BE97" s="186">
        <f>IF(N97="základní",J97,0)</f>
        <v>0</v>
      </c>
      <c r="BF97" s="186">
        <f>IF(N97="snížená",J97,0)</f>
        <v>0</v>
      </c>
      <c r="BG97" s="186">
        <f>IF(N97="zákl. přenesená",J97,0)</f>
        <v>0</v>
      </c>
      <c r="BH97" s="186">
        <f>IF(N97="sníž. přenesená",J97,0)</f>
        <v>0</v>
      </c>
      <c r="BI97" s="186">
        <f>IF(N97="nulová",J97,0)</f>
        <v>0</v>
      </c>
      <c r="BJ97" s="18" t="s">
        <v>82</v>
      </c>
      <c r="BK97" s="186">
        <f>ROUND(I97*H97,2)</f>
        <v>0</v>
      </c>
      <c r="BL97" s="18" t="s">
        <v>177</v>
      </c>
      <c r="BM97" s="185" t="s">
        <v>5359</v>
      </c>
    </row>
    <row r="98" spans="1:65" s="2" customFormat="1" ht="39" x14ac:dyDescent="0.2">
      <c r="A98" s="35"/>
      <c r="B98" s="36"/>
      <c r="C98" s="37"/>
      <c r="D98" s="187" t="s">
        <v>179</v>
      </c>
      <c r="E98" s="37"/>
      <c r="F98" s="188" t="s">
        <v>199</v>
      </c>
      <c r="G98" s="37"/>
      <c r="H98" s="37"/>
      <c r="I98" s="189"/>
      <c r="J98" s="37"/>
      <c r="K98" s="37"/>
      <c r="L98" s="40"/>
      <c r="M98" s="190"/>
      <c r="N98" s="191"/>
      <c r="O98" s="65"/>
      <c r="P98" s="65"/>
      <c r="Q98" s="65"/>
      <c r="R98" s="65"/>
      <c r="S98" s="65"/>
      <c r="T98" s="66"/>
      <c r="U98" s="35"/>
      <c r="V98" s="35"/>
      <c r="W98" s="35"/>
      <c r="X98" s="35"/>
      <c r="Y98" s="35"/>
      <c r="Z98" s="35"/>
      <c r="AA98" s="35"/>
      <c r="AB98" s="35"/>
      <c r="AC98" s="35"/>
      <c r="AD98" s="35"/>
      <c r="AE98" s="35"/>
      <c r="AT98" s="18" t="s">
        <v>179</v>
      </c>
      <c r="AU98" s="18" t="s">
        <v>84</v>
      </c>
    </row>
    <row r="99" spans="1:65" s="13" customFormat="1" x14ac:dyDescent="0.2">
      <c r="B99" s="192"/>
      <c r="C99" s="193"/>
      <c r="D99" s="187" t="s">
        <v>181</v>
      </c>
      <c r="E99" s="194" t="s">
        <v>19</v>
      </c>
      <c r="F99" s="195" t="s">
        <v>5360</v>
      </c>
      <c r="G99" s="193"/>
      <c r="H99" s="196">
        <v>10.298999999999999</v>
      </c>
      <c r="I99" s="197"/>
      <c r="J99" s="193"/>
      <c r="K99" s="193"/>
      <c r="L99" s="198"/>
      <c r="M99" s="199"/>
      <c r="N99" s="200"/>
      <c r="O99" s="200"/>
      <c r="P99" s="200"/>
      <c r="Q99" s="200"/>
      <c r="R99" s="200"/>
      <c r="S99" s="200"/>
      <c r="T99" s="201"/>
      <c r="AT99" s="202" t="s">
        <v>181</v>
      </c>
      <c r="AU99" s="202" t="s">
        <v>84</v>
      </c>
      <c r="AV99" s="13" t="s">
        <v>84</v>
      </c>
      <c r="AW99" s="13" t="s">
        <v>35</v>
      </c>
      <c r="AX99" s="13" t="s">
        <v>74</v>
      </c>
      <c r="AY99" s="202" t="s">
        <v>170</v>
      </c>
    </row>
    <row r="100" spans="1:65" s="13" customFormat="1" x14ac:dyDescent="0.2">
      <c r="B100" s="192"/>
      <c r="C100" s="193"/>
      <c r="D100" s="187" t="s">
        <v>181</v>
      </c>
      <c r="E100" s="194" t="s">
        <v>19</v>
      </c>
      <c r="F100" s="195" t="s">
        <v>5361</v>
      </c>
      <c r="G100" s="193"/>
      <c r="H100" s="196">
        <v>13.786</v>
      </c>
      <c r="I100" s="197"/>
      <c r="J100" s="193"/>
      <c r="K100" s="193"/>
      <c r="L100" s="198"/>
      <c r="M100" s="199"/>
      <c r="N100" s="200"/>
      <c r="O100" s="200"/>
      <c r="P100" s="200"/>
      <c r="Q100" s="200"/>
      <c r="R100" s="200"/>
      <c r="S100" s="200"/>
      <c r="T100" s="201"/>
      <c r="AT100" s="202" t="s">
        <v>181</v>
      </c>
      <c r="AU100" s="202" t="s">
        <v>84</v>
      </c>
      <c r="AV100" s="13" t="s">
        <v>84</v>
      </c>
      <c r="AW100" s="13" t="s">
        <v>35</v>
      </c>
      <c r="AX100" s="13" t="s">
        <v>74</v>
      </c>
      <c r="AY100" s="202" t="s">
        <v>170</v>
      </c>
    </row>
    <row r="101" spans="1:65" s="13" customFormat="1" x14ac:dyDescent="0.2">
      <c r="B101" s="192"/>
      <c r="C101" s="193"/>
      <c r="D101" s="187" t="s">
        <v>181</v>
      </c>
      <c r="E101" s="194" t="s">
        <v>19</v>
      </c>
      <c r="F101" s="195" t="s">
        <v>5362</v>
      </c>
      <c r="G101" s="193"/>
      <c r="H101" s="196">
        <v>18.317</v>
      </c>
      <c r="I101" s="197"/>
      <c r="J101" s="193"/>
      <c r="K101" s="193"/>
      <c r="L101" s="198"/>
      <c r="M101" s="199"/>
      <c r="N101" s="200"/>
      <c r="O101" s="200"/>
      <c r="P101" s="200"/>
      <c r="Q101" s="200"/>
      <c r="R101" s="200"/>
      <c r="S101" s="200"/>
      <c r="T101" s="201"/>
      <c r="AT101" s="202" t="s">
        <v>181</v>
      </c>
      <c r="AU101" s="202" t="s">
        <v>84</v>
      </c>
      <c r="AV101" s="13" t="s">
        <v>84</v>
      </c>
      <c r="AW101" s="13" t="s">
        <v>35</v>
      </c>
      <c r="AX101" s="13" t="s">
        <v>74</v>
      </c>
      <c r="AY101" s="202" t="s">
        <v>170</v>
      </c>
    </row>
    <row r="102" spans="1:65" s="13" customFormat="1" ht="22.5" x14ac:dyDescent="0.2">
      <c r="B102" s="192"/>
      <c r="C102" s="193"/>
      <c r="D102" s="187" t="s">
        <v>181</v>
      </c>
      <c r="E102" s="194" t="s">
        <v>19</v>
      </c>
      <c r="F102" s="195" t="s">
        <v>5363</v>
      </c>
      <c r="G102" s="193"/>
      <c r="H102" s="196">
        <v>18.454999999999998</v>
      </c>
      <c r="I102" s="197"/>
      <c r="J102" s="193"/>
      <c r="K102" s="193"/>
      <c r="L102" s="198"/>
      <c r="M102" s="199"/>
      <c r="N102" s="200"/>
      <c r="O102" s="200"/>
      <c r="P102" s="200"/>
      <c r="Q102" s="200"/>
      <c r="R102" s="200"/>
      <c r="S102" s="200"/>
      <c r="T102" s="201"/>
      <c r="AT102" s="202" t="s">
        <v>181</v>
      </c>
      <c r="AU102" s="202" t="s">
        <v>84</v>
      </c>
      <c r="AV102" s="13" t="s">
        <v>84</v>
      </c>
      <c r="AW102" s="13" t="s">
        <v>35</v>
      </c>
      <c r="AX102" s="13" t="s">
        <v>74</v>
      </c>
      <c r="AY102" s="202" t="s">
        <v>170</v>
      </c>
    </row>
    <row r="103" spans="1:65" s="14" customFormat="1" x14ac:dyDescent="0.2">
      <c r="B103" s="203"/>
      <c r="C103" s="204"/>
      <c r="D103" s="187" t="s">
        <v>181</v>
      </c>
      <c r="E103" s="205" t="s">
        <v>19</v>
      </c>
      <c r="F103" s="206" t="s">
        <v>185</v>
      </c>
      <c r="G103" s="204"/>
      <c r="H103" s="207">
        <v>60.856999999999999</v>
      </c>
      <c r="I103" s="208"/>
      <c r="J103" s="204"/>
      <c r="K103" s="204"/>
      <c r="L103" s="209"/>
      <c r="M103" s="210"/>
      <c r="N103" s="211"/>
      <c r="O103" s="211"/>
      <c r="P103" s="211"/>
      <c r="Q103" s="211"/>
      <c r="R103" s="211"/>
      <c r="S103" s="211"/>
      <c r="T103" s="212"/>
      <c r="AT103" s="213" t="s">
        <v>181</v>
      </c>
      <c r="AU103" s="213" t="s">
        <v>84</v>
      </c>
      <c r="AV103" s="14" t="s">
        <v>177</v>
      </c>
      <c r="AW103" s="14" t="s">
        <v>35</v>
      </c>
      <c r="AX103" s="14" t="s">
        <v>82</v>
      </c>
      <c r="AY103" s="213" t="s">
        <v>170</v>
      </c>
    </row>
    <row r="104" spans="1:65" s="13" customFormat="1" x14ac:dyDescent="0.2">
      <c r="B104" s="192"/>
      <c r="C104" s="193"/>
      <c r="D104" s="187" t="s">
        <v>181</v>
      </c>
      <c r="E104" s="193"/>
      <c r="F104" s="195" t="s">
        <v>5364</v>
      </c>
      <c r="G104" s="193"/>
      <c r="H104" s="196">
        <v>30.428999999999998</v>
      </c>
      <c r="I104" s="197"/>
      <c r="J104" s="193"/>
      <c r="K104" s="193"/>
      <c r="L104" s="198"/>
      <c r="M104" s="199"/>
      <c r="N104" s="200"/>
      <c r="O104" s="200"/>
      <c r="P104" s="200"/>
      <c r="Q104" s="200"/>
      <c r="R104" s="200"/>
      <c r="S104" s="200"/>
      <c r="T104" s="201"/>
      <c r="AT104" s="202" t="s">
        <v>181</v>
      </c>
      <c r="AU104" s="202" t="s">
        <v>84</v>
      </c>
      <c r="AV104" s="13" t="s">
        <v>84</v>
      </c>
      <c r="AW104" s="13" t="s">
        <v>4</v>
      </c>
      <c r="AX104" s="13" t="s">
        <v>82</v>
      </c>
      <c r="AY104" s="202" t="s">
        <v>170</v>
      </c>
    </row>
    <row r="105" spans="1:65" s="2" customFormat="1" ht="24" x14ac:dyDescent="0.2">
      <c r="A105" s="35"/>
      <c r="B105" s="36"/>
      <c r="C105" s="174" t="s">
        <v>177</v>
      </c>
      <c r="D105" s="174" t="s">
        <v>172</v>
      </c>
      <c r="E105" s="175" t="s">
        <v>5275</v>
      </c>
      <c r="F105" s="176" t="s">
        <v>5276</v>
      </c>
      <c r="G105" s="177" t="s">
        <v>175</v>
      </c>
      <c r="H105" s="178">
        <v>30.428999999999998</v>
      </c>
      <c r="I105" s="179"/>
      <c r="J105" s="180">
        <f>ROUND(I105*H105,2)</f>
        <v>0</v>
      </c>
      <c r="K105" s="176" t="s">
        <v>392</v>
      </c>
      <c r="L105" s="40"/>
      <c r="M105" s="181" t="s">
        <v>19</v>
      </c>
      <c r="N105" s="182" t="s">
        <v>45</v>
      </c>
      <c r="O105" s="65"/>
      <c r="P105" s="183">
        <f>O105*H105</f>
        <v>0</v>
      </c>
      <c r="Q105" s="183">
        <v>0</v>
      </c>
      <c r="R105" s="183">
        <f>Q105*H105</f>
        <v>0</v>
      </c>
      <c r="S105" s="183">
        <v>0</v>
      </c>
      <c r="T105" s="184">
        <f>S105*H105</f>
        <v>0</v>
      </c>
      <c r="U105" s="35"/>
      <c r="V105" s="35"/>
      <c r="W105" s="35"/>
      <c r="X105" s="35"/>
      <c r="Y105" s="35"/>
      <c r="Z105" s="35"/>
      <c r="AA105" s="35"/>
      <c r="AB105" s="35"/>
      <c r="AC105" s="35"/>
      <c r="AD105" s="35"/>
      <c r="AE105" s="35"/>
      <c r="AR105" s="185" t="s">
        <v>177</v>
      </c>
      <c r="AT105" s="185" t="s">
        <v>172</v>
      </c>
      <c r="AU105" s="185" t="s">
        <v>84</v>
      </c>
      <c r="AY105" s="18" t="s">
        <v>170</v>
      </c>
      <c r="BE105" s="186">
        <f>IF(N105="základní",J105,0)</f>
        <v>0</v>
      </c>
      <c r="BF105" s="186">
        <f>IF(N105="snížená",J105,0)</f>
        <v>0</v>
      </c>
      <c r="BG105" s="186">
        <f>IF(N105="zákl. přenesená",J105,0)</f>
        <v>0</v>
      </c>
      <c r="BH105" s="186">
        <f>IF(N105="sníž. přenesená",J105,0)</f>
        <v>0</v>
      </c>
      <c r="BI105" s="186">
        <f>IF(N105="nulová",J105,0)</f>
        <v>0</v>
      </c>
      <c r="BJ105" s="18" t="s">
        <v>82</v>
      </c>
      <c r="BK105" s="186">
        <f>ROUND(I105*H105,2)</f>
        <v>0</v>
      </c>
      <c r="BL105" s="18" t="s">
        <v>177</v>
      </c>
      <c r="BM105" s="185" t="s">
        <v>5365</v>
      </c>
    </row>
    <row r="106" spans="1:65" s="2" customFormat="1" ht="39" x14ac:dyDescent="0.2">
      <c r="A106" s="35"/>
      <c r="B106" s="36"/>
      <c r="C106" s="37"/>
      <c r="D106" s="187" t="s">
        <v>179</v>
      </c>
      <c r="E106" s="37"/>
      <c r="F106" s="188" t="s">
        <v>199</v>
      </c>
      <c r="G106" s="37"/>
      <c r="H106" s="37"/>
      <c r="I106" s="189"/>
      <c r="J106" s="37"/>
      <c r="K106" s="37"/>
      <c r="L106" s="40"/>
      <c r="M106" s="190"/>
      <c r="N106" s="191"/>
      <c r="O106" s="65"/>
      <c r="P106" s="65"/>
      <c r="Q106" s="65"/>
      <c r="R106" s="65"/>
      <c r="S106" s="65"/>
      <c r="T106" s="66"/>
      <c r="U106" s="35"/>
      <c r="V106" s="35"/>
      <c r="W106" s="35"/>
      <c r="X106" s="35"/>
      <c r="Y106" s="35"/>
      <c r="Z106" s="35"/>
      <c r="AA106" s="35"/>
      <c r="AB106" s="35"/>
      <c r="AC106" s="35"/>
      <c r="AD106" s="35"/>
      <c r="AE106" s="35"/>
      <c r="AT106" s="18" t="s">
        <v>179</v>
      </c>
      <c r="AU106" s="18" t="s">
        <v>84</v>
      </c>
    </row>
    <row r="107" spans="1:65" s="13" customFormat="1" x14ac:dyDescent="0.2">
      <c r="B107" s="192"/>
      <c r="C107" s="193"/>
      <c r="D107" s="187" t="s">
        <v>181</v>
      </c>
      <c r="E107" s="193"/>
      <c r="F107" s="195" t="s">
        <v>5364</v>
      </c>
      <c r="G107" s="193"/>
      <c r="H107" s="196">
        <v>30.428999999999998</v>
      </c>
      <c r="I107" s="197"/>
      <c r="J107" s="193"/>
      <c r="K107" s="193"/>
      <c r="L107" s="198"/>
      <c r="M107" s="199"/>
      <c r="N107" s="200"/>
      <c r="O107" s="200"/>
      <c r="P107" s="200"/>
      <c r="Q107" s="200"/>
      <c r="R107" s="200"/>
      <c r="S107" s="200"/>
      <c r="T107" s="201"/>
      <c r="AT107" s="202" t="s">
        <v>181</v>
      </c>
      <c r="AU107" s="202" t="s">
        <v>84</v>
      </c>
      <c r="AV107" s="13" t="s">
        <v>84</v>
      </c>
      <c r="AW107" s="13" t="s">
        <v>4</v>
      </c>
      <c r="AX107" s="13" t="s">
        <v>82</v>
      </c>
      <c r="AY107" s="202" t="s">
        <v>170</v>
      </c>
    </row>
    <row r="108" spans="1:65" s="2" customFormat="1" ht="21.75" customHeight="1" x14ac:dyDescent="0.2">
      <c r="A108" s="35"/>
      <c r="B108" s="36"/>
      <c r="C108" s="174" t="s">
        <v>209</v>
      </c>
      <c r="D108" s="174" t="s">
        <v>172</v>
      </c>
      <c r="E108" s="175" t="s">
        <v>4589</v>
      </c>
      <c r="F108" s="176" t="s">
        <v>4590</v>
      </c>
      <c r="G108" s="177" t="s">
        <v>248</v>
      </c>
      <c r="H108" s="178">
        <v>117.009</v>
      </c>
      <c r="I108" s="179"/>
      <c r="J108" s="180">
        <f>ROUND(I108*H108,2)</f>
        <v>0</v>
      </c>
      <c r="K108" s="176" t="s">
        <v>176</v>
      </c>
      <c r="L108" s="40"/>
      <c r="M108" s="181" t="s">
        <v>19</v>
      </c>
      <c r="N108" s="182" t="s">
        <v>45</v>
      </c>
      <c r="O108" s="65"/>
      <c r="P108" s="183">
        <f>O108*H108</f>
        <v>0</v>
      </c>
      <c r="Q108" s="183">
        <v>8.4000000000000003E-4</v>
      </c>
      <c r="R108" s="183">
        <f>Q108*H108</f>
        <v>9.828756000000001E-2</v>
      </c>
      <c r="S108" s="183">
        <v>0</v>
      </c>
      <c r="T108" s="184">
        <f>S108*H108</f>
        <v>0</v>
      </c>
      <c r="U108" s="35"/>
      <c r="V108" s="35"/>
      <c r="W108" s="35"/>
      <c r="X108" s="35"/>
      <c r="Y108" s="35"/>
      <c r="Z108" s="35"/>
      <c r="AA108" s="35"/>
      <c r="AB108" s="35"/>
      <c r="AC108" s="35"/>
      <c r="AD108" s="35"/>
      <c r="AE108" s="35"/>
      <c r="AR108" s="185" t="s">
        <v>177</v>
      </c>
      <c r="AT108" s="185" t="s">
        <v>172</v>
      </c>
      <c r="AU108" s="185" t="s">
        <v>84</v>
      </c>
      <c r="AY108" s="18" t="s">
        <v>170</v>
      </c>
      <c r="BE108" s="186">
        <f>IF(N108="základní",J108,0)</f>
        <v>0</v>
      </c>
      <c r="BF108" s="186">
        <f>IF(N108="snížená",J108,0)</f>
        <v>0</v>
      </c>
      <c r="BG108" s="186">
        <f>IF(N108="zákl. přenesená",J108,0)</f>
        <v>0</v>
      </c>
      <c r="BH108" s="186">
        <f>IF(N108="sníž. přenesená",J108,0)</f>
        <v>0</v>
      </c>
      <c r="BI108" s="186">
        <f>IF(N108="nulová",J108,0)</f>
        <v>0</v>
      </c>
      <c r="BJ108" s="18" t="s">
        <v>82</v>
      </c>
      <c r="BK108" s="186">
        <f>ROUND(I108*H108,2)</f>
        <v>0</v>
      </c>
      <c r="BL108" s="18" t="s">
        <v>177</v>
      </c>
      <c r="BM108" s="185" t="s">
        <v>5366</v>
      </c>
    </row>
    <row r="109" spans="1:65" s="2" customFormat="1" ht="117" x14ac:dyDescent="0.2">
      <c r="A109" s="35"/>
      <c r="B109" s="36"/>
      <c r="C109" s="37"/>
      <c r="D109" s="187" t="s">
        <v>179</v>
      </c>
      <c r="E109" s="37"/>
      <c r="F109" s="188" t="s">
        <v>4592</v>
      </c>
      <c r="G109" s="37"/>
      <c r="H109" s="37"/>
      <c r="I109" s="189"/>
      <c r="J109" s="37"/>
      <c r="K109" s="37"/>
      <c r="L109" s="40"/>
      <c r="M109" s="190"/>
      <c r="N109" s="191"/>
      <c r="O109" s="65"/>
      <c r="P109" s="65"/>
      <c r="Q109" s="65"/>
      <c r="R109" s="65"/>
      <c r="S109" s="65"/>
      <c r="T109" s="66"/>
      <c r="U109" s="35"/>
      <c r="V109" s="35"/>
      <c r="W109" s="35"/>
      <c r="X109" s="35"/>
      <c r="Y109" s="35"/>
      <c r="Z109" s="35"/>
      <c r="AA109" s="35"/>
      <c r="AB109" s="35"/>
      <c r="AC109" s="35"/>
      <c r="AD109" s="35"/>
      <c r="AE109" s="35"/>
      <c r="AT109" s="18" t="s">
        <v>179</v>
      </c>
      <c r="AU109" s="18" t="s">
        <v>84</v>
      </c>
    </row>
    <row r="110" spans="1:65" s="13" customFormat="1" x14ac:dyDescent="0.2">
      <c r="B110" s="192"/>
      <c r="C110" s="193"/>
      <c r="D110" s="187" t="s">
        <v>181</v>
      </c>
      <c r="E110" s="194" t="s">
        <v>19</v>
      </c>
      <c r="F110" s="195" t="s">
        <v>5367</v>
      </c>
      <c r="G110" s="193"/>
      <c r="H110" s="196">
        <v>29.693999999999999</v>
      </c>
      <c r="I110" s="197"/>
      <c r="J110" s="193"/>
      <c r="K110" s="193"/>
      <c r="L110" s="198"/>
      <c r="M110" s="199"/>
      <c r="N110" s="200"/>
      <c r="O110" s="200"/>
      <c r="P110" s="200"/>
      <c r="Q110" s="200"/>
      <c r="R110" s="200"/>
      <c r="S110" s="200"/>
      <c r="T110" s="201"/>
      <c r="AT110" s="202" t="s">
        <v>181</v>
      </c>
      <c r="AU110" s="202" t="s">
        <v>84</v>
      </c>
      <c r="AV110" s="13" t="s">
        <v>84</v>
      </c>
      <c r="AW110" s="13" t="s">
        <v>35</v>
      </c>
      <c r="AX110" s="13" t="s">
        <v>74</v>
      </c>
      <c r="AY110" s="202" t="s">
        <v>170</v>
      </c>
    </row>
    <row r="111" spans="1:65" s="13" customFormat="1" x14ac:dyDescent="0.2">
      <c r="B111" s="192"/>
      <c r="C111" s="193"/>
      <c r="D111" s="187" t="s">
        <v>181</v>
      </c>
      <c r="E111" s="194" t="s">
        <v>19</v>
      </c>
      <c r="F111" s="195" t="s">
        <v>5368</v>
      </c>
      <c r="G111" s="193"/>
      <c r="H111" s="196">
        <v>19.536000000000001</v>
      </c>
      <c r="I111" s="197"/>
      <c r="J111" s="193"/>
      <c r="K111" s="193"/>
      <c r="L111" s="198"/>
      <c r="M111" s="199"/>
      <c r="N111" s="200"/>
      <c r="O111" s="200"/>
      <c r="P111" s="200"/>
      <c r="Q111" s="200"/>
      <c r="R111" s="200"/>
      <c r="S111" s="200"/>
      <c r="T111" s="201"/>
      <c r="AT111" s="202" t="s">
        <v>181</v>
      </c>
      <c r="AU111" s="202" t="s">
        <v>84</v>
      </c>
      <c r="AV111" s="13" t="s">
        <v>84</v>
      </c>
      <c r="AW111" s="13" t="s">
        <v>35</v>
      </c>
      <c r="AX111" s="13" t="s">
        <v>74</v>
      </c>
      <c r="AY111" s="202" t="s">
        <v>170</v>
      </c>
    </row>
    <row r="112" spans="1:65" s="13" customFormat="1" x14ac:dyDescent="0.2">
      <c r="B112" s="192"/>
      <c r="C112" s="193"/>
      <c r="D112" s="187" t="s">
        <v>181</v>
      </c>
      <c r="E112" s="194" t="s">
        <v>19</v>
      </c>
      <c r="F112" s="195" t="s">
        <v>5369</v>
      </c>
      <c r="G112" s="193"/>
      <c r="H112" s="196">
        <v>42.828000000000003</v>
      </c>
      <c r="I112" s="197"/>
      <c r="J112" s="193"/>
      <c r="K112" s="193"/>
      <c r="L112" s="198"/>
      <c r="M112" s="199"/>
      <c r="N112" s="200"/>
      <c r="O112" s="200"/>
      <c r="P112" s="200"/>
      <c r="Q112" s="200"/>
      <c r="R112" s="200"/>
      <c r="S112" s="200"/>
      <c r="T112" s="201"/>
      <c r="AT112" s="202" t="s">
        <v>181</v>
      </c>
      <c r="AU112" s="202" t="s">
        <v>84</v>
      </c>
      <c r="AV112" s="13" t="s">
        <v>84</v>
      </c>
      <c r="AW112" s="13" t="s">
        <v>35</v>
      </c>
      <c r="AX112" s="13" t="s">
        <v>74</v>
      </c>
      <c r="AY112" s="202" t="s">
        <v>170</v>
      </c>
    </row>
    <row r="113" spans="1:65" s="13" customFormat="1" x14ac:dyDescent="0.2">
      <c r="B113" s="192"/>
      <c r="C113" s="193"/>
      <c r="D113" s="187" t="s">
        <v>181</v>
      </c>
      <c r="E113" s="194" t="s">
        <v>19</v>
      </c>
      <c r="F113" s="195" t="s">
        <v>5370</v>
      </c>
      <c r="G113" s="193"/>
      <c r="H113" s="196">
        <v>24.951000000000001</v>
      </c>
      <c r="I113" s="197"/>
      <c r="J113" s="193"/>
      <c r="K113" s="193"/>
      <c r="L113" s="198"/>
      <c r="M113" s="199"/>
      <c r="N113" s="200"/>
      <c r="O113" s="200"/>
      <c r="P113" s="200"/>
      <c r="Q113" s="200"/>
      <c r="R113" s="200"/>
      <c r="S113" s="200"/>
      <c r="T113" s="201"/>
      <c r="AT113" s="202" t="s">
        <v>181</v>
      </c>
      <c r="AU113" s="202" t="s">
        <v>84</v>
      </c>
      <c r="AV113" s="13" t="s">
        <v>84</v>
      </c>
      <c r="AW113" s="13" t="s">
        <v>35</v>
      </c>
      <c r="AX113" s="13" t="s">
        <v>74</v>
      </c>
      <c r="AY113" s="202" t="s">
        <v>170</v>
      </c>
    </row>
    <row r="114" spans="1:65" s="14" customFormat="1" x14ac:dyDescent="0.2">
      <c r="B114" s="203"/>
      <c r="C114" s="204"/>
      <c r="D114" s="187" t="s">
        <v>181</v>
      </c>
      <c r="E114" s="205" t="s">
        <v>19</v>
      </c>
      <c r="F114" s="206" t="s">
        <v>185</v>
      </c>
      <c r="G114" s="204"/>
      <c r="H114" s="207">
        <v>117.00900000000001</v>
      </c>
      <c r="I114" s="208"/>
      <c r="J114" s="204"/>
      <c r="K114" s="204"/>
      <c r="L114" s="209"/>
      <c r="M114" s="210"/>
      <c r="N114" s="211"/>
      <c r="O114" s="211"/>
      <c r="P114" s="211"/>
      <c r="Q114" s="211"/>
      <c r="R114" s="211"/>
      <c r="S114" s="211"/>
      <c r="T114" s="212"/>
      <c r="AT114" s="213" t="s">
        <v>181</v>
      </c>
      <c r="AU114" s="213" t="s">
        <v>84</v>
      </c>
      <c r="AV114" s="14" t="s">
        <v>177</v>
      </c>
      <c r="AW114" s="14" t="s">
        <v>35</v>
      </c>
      <c r="AX114" s="14" t="s">
        <v>82</v>
      </c>
      <c r="AY114" s="213" t="s">
        <v>170</v>
      </c>
    </row>
    <row r="115" spans="1:65" s="2" customFormat="1" ht="24" x14ac:dyDescent="0.2">
      <c r="A115" s="35"/>
      <c r="B115" s="36"/>
      <c r="C115" s="174" t="s">
        <v>214</v>
      </c>
      <c r="D115" s="174" t="s">
        <v>172</v>
      </c>
      <c r="E115" s="175" t="s">
        <v>4623</v>
      </c>
      <c r="F115" s="176" t="s">
        <v>4624</v>
      </c>
      <c r="G115" s="177" t="s">
        <v>248</v>
      </c>
      <c r="H115" s="178">
        <v>117.009</v>
      </c>
      <c r="I115" s="179"/>
      <c r="J115" s="180">
        <f>ROUND(I115*H115,2)</f>
        <v>0</v>
      </c>
      <c r="K115" s="176" t="s">
        <v>176</v>
      </c>
      <c r="L115" s="40"/>
      <c r="M115" s="181" t="s">
        <v>19</v>
      </c>
      <c r="N115" s="182" t="s">
        <v>45</v>
      </c>
      <c r="O115" s="65"/>
      <c r="P115" s="183">
        <f>O115*H115</f>
        <v>0</v>
      </c>
      <c r="Q115" s="183">
        <v>0</v>
      </c>
      <c r="R115" s="183">
        <f>Q115*H115</f>
        <v>0</v>
      </c>
      <c r="S115" s="183">
        <v>0</v>
      </c>
      <c r="T115" s="184">
        <f>S115*H115</f>
        <v>0</v>
      </c>
      <c r="U115" s="35"/>
      <c r="V115" s="35"/>
      <c r="W115" s="35"/>
      <c r="X115" s="35"/>
      <c r="Y115" s="35"/>
      <c r="Z115" s="35"/>
      <c r="AA115" s="35"/>
      <c r="AB115" s="35"/>
      <c r="AC115" s="35"/>
      <c r="AD115" s="35"/>
      <c r="AE115" s="35"/>
      <c r="AR115" s="185" t="s">
        <v>177</v>
      </c>
      <c r="AT115" s="185" t="s">
        <v>172</v>
      </c>
      <c r="AU115" s="185" t="s">
        <v>84</v>
      </c>
      <c r="AY115" s="18" t="s">
        <v>170</v>
      </c>
      <c r="BE115" s="186">
        <f>IF(N115="základní",J115,0)</f>
        <v>0</v>
      </c>
      <c r="BF115" s="186">
        <f>IF(N115="snížená",J115,0)</f>
        <v>0</v>
      </c>
      <c r="BG115" s="186">
        <f>IF(N115="zákl. přenesená",J115,0)</f>
        <v>0</v>
      </c>
      <c r="BH115" s="186">
        <f>IF(N115="sníž. přenesená",J115,0)</f>
        <v>0</v>
      </c>
      <c r="BI115" s="186">
        <f>IF(N115="nulová",J115,0)</f>
        <v>0</v>
      </c>
      <c r="BJ115" s="18" t="s">
        <v>82</v>
      </c>
      <c r="BK115" s="186">
        <f>ROUND(I115*H115,2)</f>
        <v>0</v>
      </c>
      <c r="BL115" s="18" t="s">
        <v>177</v>
      </c>
      <c r="BM115" s="185" t="s">
        <v>5371</v>
      </c>
    </row>
    <row r="116" spans="1:65" s="2" customFormat="1" ht="36" x14ac:dyDescent="0.2">
      <c r="A116" s="35"/>
      <c r="B116" s="36"/>
      <c r="C116" s="174" t="s">
        <v>222</v>
      </c>
      <c r="D116" s="174" t="s">
        <v>172</v>
      </c>
      <c r="E116" s="175" t="s">
        <v>203</v>
      </c>
      <c r="F116" s="176" t="s">
        <v>204</v>
      </c>
      <c r="G116" s="177" t="s">
        <v>175</v>
      </c>
      <c r="H116" s="178">
        <v>95.081999999999994</v>
      </c>
      <c r="I116" s="179"/>
      <c r="J116" s="180">
        <f>ROUND(I116*H116,2)</f>
        <v>0</v>
      </c>
      <c r="K116" s="176" t="s">
        <v>176</v>
      </c>
      <c r="L116" s="40"/>
      <c r="M116" s="181" t="s">
        <v>19</v>
      </c>
      <c r="N116" s="182" t="s">
        <v>45</v>
      </c>
      <c r="O116" s="65"/>
      <c r="P116" s="183">
        <f>O116*H116</f>
        <v>0</v>
      </c>
      <c r="Q116" s="183">
        <v>0</v>
      </c>
      <c r="R116" s="183">
        <f>Q116*H116</f>
        <v>0</v>
      </c>
      <c r="S116" s="183">
        <v>0</v>
      </c>
      <c r="T116" s="184">
        <f>S116*H116</f>
        <v>0</v>
      </c>
      <c r="U116" s="35"/>
      <c r="V116" s="35"/>
      <c r="W116" s="35"/>
      <c r="X116" s="35"/>
      <c r="Y116" s="35"/>
      <c r="Z116" s="35"/>
      <c r="AA116" s="35"/>
      <c r="AB116" s="35"/>
      <c r="AC116" s="35"/>
      <c r="AD116" s="35"/>
      <c r="AE116" s="35"/>
      <c r="AR116" s="185" t="s">
        <v>177</v>
      </c>
      <c r="AT116" s="185" t="s">
        <v>172</v>
      </c>
      <c r="AU116" s="185" t="s">
        <v>84</v>
      </c>
      <c r="AY116" s="18" t="s">
        <v>170</v>
      </c>
      <c r="BE116" s="186">
        <f>IF(N116="základní",J116,0)</f>
        <v>0</v>
      </c>
      <c r="BF116" s="186">
        <f>IF(N116="snížená",J116,0)</f>
        <v>0</v>
      </c>
      <c r="BG116" s="186">
        <f>IF(N116="zákl. přenesená",J116,0)</f>
        <v>0</v>
      </c>
      <c r="BH116" s="186">
        <f>IF(N116="sníž. přenesená",J116,0)</f>
        <v>0</v>
      </c>
      <c r="BI116" s="186">
        <f>IF(N116="nulová",J116,0)</f>
        <v>0</v>
      </c>
      <c r="BJ116" s="18" t="s">
        <v>82</v>
      </c>
      <c r="BK116" s="186">
        <f>ROUND(I116*H116,2)</f>
        <v>0</v>
      </c>
      <c r="BL116" s="18" t="s">
        <v>177</v>
      </c>
      <c r="BM116" s="185" t="s">
        <v>5372</v>
      </c>
    </row>
    <row r="117" spans="1:65" s="2" customFormat="1" ht="58.5" x14ac:dyDescent="0.2">
      <c r="A117" s="35"/>
      <c r="B117" s="36"/>
      <c r="C117" s="37"/>
      <c r="D117" s="187" t="s">
        <v>179</v>
      </c>
      <c r="E117" s="37"/>
      <c r="F117" s="188" t="s">
        <v>206</v>
      </c>
      <c r="G117" s="37"/>
      <c r="H117" s="37"/>
      <c r="I117" s="189"/>
      <c r="J117" s="37"/>
      <c r="K117" s="37"/>
      <c r="L117" s="40"/>
      <c r="M117" s="190"/>
      <c r="N117" s="191"/>
      <c r="O117" s="65"/>
      <c r="P117" s="65"/>
      <c r="Q117" s="65"/>
      <c r="R117" s="65"/>
      <c r="S117" s="65"/>
      <c r="T117" s="66"/>
      <c r="U117" s="35"/>
      <c r="V117" s="35"/>
      <c r="W117" s="35"/>
      <c r="X117" s="35"/>
      <c r="Y117" s="35"/>
      <c r="Z117" s="35"/>
      <c r="AA117" s="35"/>
      <c r="AB117" s="35"/>
      <c r="AC117" s="35"/>
      <c r="AD117" s="35"/>
      <c r="AE117" s="35"/>
      <c r="AT117" s="18" t="s">
        <v>179</v>
      </c>
      <c r="AU117" s="18" t="s">
        <v>84</v>
      </c>
    </row>
    <row r="118" spans="1:65" s="13" customFormat="1" x14ac:dyDescent="0.2">
      <c r="B118" s="192"/>
      <c r="C118" s="193"/>
      <c r="D118" s="187" t="s">
        <v>181</v>
      </c>
      <c r="E118" s="194" t="s">
        <v>19</v>
      </c>
      <c r="F118" s="195" t="s">
        <v>5373</v>
      </c>
      <c r="G118" s="193"/>
      <c r="H118" s="196">
        <v>60.856999999999999</v>
      </c>
      <c r="I118" s="197"/>
      <c r="J118" s="193"/>
      <c r="K118" s="193"/>
      <c r="L118" s="198"/>
      <c r="M118" s="199"/>
      <c r="N118" s="200"/>
      <c r="O118" s="200"/>
      <c r="P118" s="200"/>
      <c r="Q118" s="200"/>
      <c r="R118" s="200"/>
      <c r="S118" s="200"/>
      <c r="T118" s="201"/>
      <c r="AT118" s="202" t="s">
        <v>181</v>
      </c>
      <c r="AU118" s="202" t="s">
        <v>84</v>
      </c>
      <c r="AV118" s="13" t="s">
        <v>84</v>
      </c>
      <c r="AW118" s="13" t="s">
        <v>35</v>
      </c>
      <c r="AX118" s="13" t="s">
        <v>74</v>
      </c>
      <c r="AY118" s="202" t="s">
        <v>170</v>
      </c>
    </row>
    <row r="119" spans="1:65" s="13" customFormat="1" x14ac:dyDescent="0.2">
      <c r="B119" s="192"/>
      <c r="C119" s="193"/>
      <c r="D119" s="187" t="s">
        <v>181</v>
      </c>
      <c r="E119" s="194" t="s">
        <v>19</v>
      </c>
      <c r="F119" s="195" t="s">
        <v>5374</v>
      </c>
      <c r="G119" s="193"/>
      <c r="H119" s="196">
        <v>34.225000000000001</v>
      </c>
      <c r="I119" s="197"/>
      <c r="J119" s="193"/>
      <c r="K119" s="193"/>
      <c r="L119" s="198"/>
      <c r="M119" s="199"/>
      <c r="N119" s="200"/>
      <c r="O119" s="200"/>
      <c r="P119" s="200"/>
      <c r="Q119" s="200"/>
      <c r="R119" s="200"/>
      <c r="S119" s="200"/>
      <c r="T119" s="201"/>
      <c r="AT119" s="202" t="s">
        <v>181</v>
      </c>
      <c r="AU119" s="202" t="s">
        <v>84</v>
      </c>
      <c r="AV119" s="13" t="s">
        <v>84</v>
      </c>
      <c r="AW119" s="13" t="s">
        <v>35</v>
      </c>
      <c r="AX119" s="13" t="s">
        <v>74</v>
      </c>
      <c r="AY119" s="202" t="s">
        <v>170</v>
      </c>
    </row>
    <row r="120" spans="1:65" s="14" customFormat="1" x14ac:dyDescent="0.2">
      <c r="B120" s="203"/>
      <c r="C120" s="204"/>
      <c r="D120" s="187" t="s">
        <v>181</v>
      </c>
      <c r="E120" s="205" t="s">
        <v>19</v>
      </c>
      <c r="F120" s="206" t="s">
        <v>185</v>
      </c>
      <c r="G120" s="204"/>
      <c r="H120" s="207">
        <v>95.081999999999994</v>
      </c>
      <c r="I120" s="208"/>
      <c r="J120" s="204"/>
      <c r="K120" s="204"/>
      <c r="L120" s="209"/>
      <c r="M120" s="210"/>
      <c r="N120" s="211"/>
      <c r="O120" s="211"/>
      <c r="P120" s="211"/>
      <c r="Q120" s="211"/>
      <c r="R120" s="211"/>
      <c r="S120" s="211"/>
      <c r="T120" s="212"/>
      <c r="AT120" s="213" t="s">
        <v>181</v>
      </c>
      <c r="AU120" s="213" t="s">
        <v>84</v>
      </c>
      <c r="AV120" s="14" t="s">
        <v>177</v>
      </c>
      <c r="AW120" s="14" t="s">
        <v>35</v>
      </c>
      <c r="AX120" s="14" t="s">
        <v>82</v>
      </c>
      <c r="AY120" s="213" t="s">
        <v>170</v>
      </c>
    </row>
    <row r="121" spans="1:65" s="2" customFormat="1" ht="36" x14ac:dyDescent="0.2">
      <c r="A121" s="35"/>
      <c r="B121" s="36"/>
      <c r="C121" s="174" t="s">
        <v>227</v>
      </c>
      <c r="D121" s="174" t="s">
        <v>172</v>
      </c>
      <c r="E121" s="175" t="s">
        <v>210</v>
      </c>
      <c r="F121" s="176" t="s">
        <v>211</v>
      </c>
      <c r="G121" s="177" t="s">
        <v>175</v>
      </c>
      <c r="H121" s="178">
        <v>12.208</v>
      </c>
      <c r="I121" s="179"/>
      <c r="J121" s="180">
        <f>ROUND(I121*H121,2)</f>
        <v>0</v>
      </c>
      <c r="K121" s="176" t="s">
        <v>176</v>
      </c>
      <c r="L121" s="40"/>
      <c r="M121" s="181" t="s">
        <v>19</v>
      </c>
      <c r="N121" s="182" t="s">
        <v>45</v>
      </c>
      <c r="O121" s="65"/>
      <c r="P121" s="183">
        <f>O121*H121</f>
        <v>0</v>
      </c>
      <c r="Q121" s="183">
        <v>0</v>
      </c>
      <c r="R121" s="183">
        <f>Q121*H121</f>
        <v>0</v>
      </c>
      <c r="S121" s="183">
        <v>0</v>
      </c>
      <c r="T121" s="184">
        <f>S121*H121</f>
        <v>0</v>
      </c>
      <c r="U121" s="35"/>
      <c r="V121" s="35"/>
      <c r="W121" s="35"/>
      <c r="X121" s="35"/>
      <c r="Y121" s="35"/>
      <c r="Z121" s="35"/>
      <c r="AA121" s="35"/>
      <c r="AB121" s="35"/>
      <c r="AC121" s="35"/>
      <c r="AD121" s="35"/>
      <c r="AE121" s="35"/>
      <c r="AR121" s="185" t="s">
        <v>177</v>
      </c>
      <c r="AT121" s="185" t="s">
        <v>172</v>
      </c>
      <c r="AU121" s="185" t="s">
        <v>84</v>
      </c>
      <c r="AY121" s="18" t="s">
        <v>170</v>
      </c>
      <c r="BE121" s="186">
        <f>IF(N121="základní",J121,0)</f>
        <v>0</v>
      </c>
      <c r="BF121" s="186">
        <f>IF(N121="snížená",J121,0)</f>
        <v>0</v>
      </c>
      <c r="BG121" s="186">
        <f>IF(N121="zákl. přenesená",J121,0)</f>
        <v>0</v>
      </c>
      <c r="BH121" s="186">
        <f>IF(N121="sníž. přenesená",J121,0)</f>
        <v>0</v>
      </c>
      <c r="BI121" s="186">
        <f>IF(N121="nulová",J121,0)</f>
        <v>0</v>
      </c>
      <c r="BJ121" s="18" t="s">
        <v>82</v>
      </c>
      <c r="BK121" s="186">
        <f>ROUND(I121*H121,2)</f>
        <v>0</v>
      </c>
      <c r="BL121" s="18" t="s">
        <v>177</v>
      </c>
      <c r="BM121" s="185" t="s">
        <v>5375</v>
      </c>
    </row>
    <row r="122" spans="1:65" s="2" customFormat="1" ht="58.5" x14ac:dyDescent="0.2">
      <c r="A122" s="35"/>
      <c r="B122" s="36"/>
      <c r="C122" s="37"/>
      <c r="D122" s="187" t="s">
        <v>179</v>
      </c>
      <c r="E122" s="37"/>
      <c r="F122" s="188" t="s">
        <v>206</v>
      </c>
      <c r="G122" s="37"/>
      <c r="H122" s="37"/>
      <c r="I122" s="189"/>
      <c r="J122" s="37"/>
      <c r="K122" s="37"/>
      <c r="L122" s="40"/>
      <c r="M122" s="190"/>
      <c r="N122" s="191"/>
      <c r="O122" s="65"/>
      <c r="P122" s="65"/>
      <c r="Q122" s="65"/>
      <c r="R122" s="65"/>
      <c r="S122" s="65"/>
      <c r="T122" s="66"/>
      <c r="U122" s="35"/>
      <c r="V122" s="35"/>
      <c r="W122" s="35"/>
      <c r="X122" s="35"/>
      <c r="Y122" s="35"/>
      <c r="Z122" s="35"/>
      <c r="AA122" s="35"/>
      <c r="AB122" s="35"/>
      <c r="AC122" s="35"/>
      <c r="AD122" s="35"/>
      <c r="AE122" s="35"/>
      <c r="AT122" s="18" t="s">
        <v>179</v>
      </c>
      <c r="AU122" s="18" t="s">
        <v>84</v>
      </c>
    </row>
    <row r="123" spans="1:65" s="13" customFormat="1" x14ac:dyDescent="0.2">
      <c r="B123" s="192"/>
      <c r="C123" s="193"/>
      <c r="D123" s="187" t="s">
        <v>181</v>
      </c>
      <c r="E123" s="194" t="s">
        <v>19</v>
      </c>
      <c r="F123" s="195" t="s">
        <v>5376</v>
      </c>
      <c r="G123" s="193"/>
      <c r="H123" s="196">
        <v>12.208</v>
      </c>
      <c r="I123" s="197"/>
      <c r="J123" s="193"/>
      <c r="K123" s="193"/>
      <c r="L123" s="198"/>
      <c r="M123" s="199"/>
      <c r="N123" s="200"/>
      <c r="O123" s="200"/>
      <c r="P123" s="200"/>
      <c r="Q123" s="200"/>
      <c r="R123" s="200"/>
      <c r="S123" s="200"/>
      <c r="T123" s="201"/>
      <c r="AT123" s="202" t="s">
        <v>181</v>
      </c>
      <c r="AU123" s="202" t="s">
        <v>84</v>
      </c>
      <c r="AV123" s="13" t="s">
        <v>84</v>
      </c>
      <c r="AW123" s="13" t="s">
        <v>35</v>
      </c>
      <c r="AX123" s="13" t="s">
        <v>82</v>
      </c>
      <c r="AY123" s="202" t="s">
        <v>170</v>
      </c>
    </row>
    <row r="124" spans="1:65" s="2" customFormat="1" ht="24" x14ac:dyDescent="0.2">
      <c r="A124" s="35"/>
      <c r="B124" s="36"/>
      <c r="C124" s="174" t="s">
        <v>232</v>
      </c>
      <c r="D124" s="174" t="s">
        <v>172</v>
      </c>
      <c r="E124" s="175" t="s">
        <v>4650</v>
      </c>
      <c r="F124" s="176" t="s">
        <v>4651</v>
      </c>
      <c r="G124" s="177" t="s">
        <v>175</v>
      </c>
      <c r="H124" s="178">
        <v>46.433</v>
      </c>
      <c r="I124" s="179"/>
      <c r="J124" s="180">
        <f>ROUND(I124*H124,2)</f>
        <v>0</v>
      </c>
      <c r="K124" s="176" t="s">
        <v>176</v>
      </c>
      <c r="L124" s="40"/>
      <c r="M124" s="181" t="s">
        <v>19</v>
      </c>
      <c r="N124" s="182" t="s">
        <v>45</v>
      </c>
      <c r="O124" s="65"/>
      <c r="P124" s="183">
        <f>O124*H124</f>
        <v>0</v>
      </c>
      <c r="Q124" s="183">
        <v>0</v>
      </c>
      <c r="R124" s="183">
        <f>Q124*H124</f>
        <v>0</v>
      </c>
      <c r="S124" s="183">
        <v>0</v>
      </c>
      <c r="T124" s="184">
        <f>S124*H124</f>
        <v>0</v>
      </c>
      <c r="U124" s="35"/>
      <c r="V124" s="35"/>
      <c r="W124" s="35"/>
      <c r="X124" s="35"/>
      <c r="Y124" s="35"/>
      <c r="Z124" s="35"/>
      <c r="AA124" s="35"/>
      <c r="AB124" s="35"/>
      <c r="AC124" s="35"/>
      <c r="AD124" s="35"/>
      <c r="AE124" s="35"/>
      <c r="AR124" s="185" t="s">
        <v>177</v>
      </c>
      <c r="AT124" s="185" t="s">
        <v>172</v>
      </c>
      <c r="AU124" s="185" t="s">
        <v>84</v>
      </c>
      <c r="AY124" s="18" t="s">
        <v>170</v>
      </c>
      <c r="BE124" s="186">
        <f>IF(N124="základní",J124,0)</f>
        <v>0</v>
      </c>
      <c r="BF124" s="186">
        <f>IF(N124="snížená",J124,0)</f>
        <v>0</v>
      </c>
      <c r="BG124" s="186">
        <f>IF(N124="zákl. přenesená",J124,0)</f>
        <v>0</v>
      </c>
      <c r="BH124" s="186">
        <f>IF(N124="sníž. přenesená",J124,0)</f>
        <v>0</v>
      </c>
      <c r="BI124" s="186">
        <f>IF(N124="nulová",J124,0)</f>
        <v>0</v>
      </c>
      <c r="BJ124" s="18" t="s">
        <v>82</v>
      </c>
      <c r="BK124" s="186">
        <f>ROUND(I124*H124,2)</f>
        <v>0</v>
      </c>
      <c r="BL124" s="18" t="s">
        <v>177</v>
      </c>
      <c r="BM124" s="185" t="s">
        <v>5377</v>
      </c>
    </row>
    <row r="125" spans="1:65" s="2" customFormat="1" ht="87.75" x14ac:dyDescent="0.2">
      <c r="A125" s="35"/>
      <c r="B125" s="36"/>
      <c r="C125" s="37"/>
      <c r="D125" s="187" t="s">
        <v>179</v>
      </c>
      <c r="E125" s="37"/>
      <c r="F125" s="188" t="s">
        <v>3139</v>
      </c>
      <c r="G125" s="37"/>
      <c r="H125" s="37"/>
      <c r="I125" s="189"/>
      <c r="J125" s="37"/>
      <c r="K125" s="37"/>
      <c r="L125" s="40"/>
      <c r="M125" s="190"/>
      <c r="N125" s="191"/>
      <c r="O125" s="65"/>
      <c r="P125" s="65"/>
      <c r="Q125" s="65"/>
      <c r="R125" s="65"/>
      <c r="S125" s="65"/>
      <c r="T125" s="66"/>
      <c r="U125" s="35"/>
      <c r="V125" s="35"/>
      <c r="W125" s="35"/>
      <c r="X125" s="35"/>
      <c r="Y125" s="35"/>
      <c r="Z125" s="35"/>
      <c r="AA125" s="35"/>
      <c r="AB125" s="35"/>
      <c r="AC125" s="35"/>
      <c r="AD125" s="35"/>
      <c r="AE125" s="35"/>
      <c r="AT125" s="18" t="s">
        <v>179</v>
      </c>
      <c r="AU125" s="18" t="s">
        <v>84</v>
      </c>
    </row>
    <row r="126" spans="1:65" s="13" customFormat="1" x14ac:dyDescent="0.2">
      <c r="B126" s="192"/>
      <c r="C126" s="193"/>
      <c r="D126" s="187" t="s">
        <v>181</v>
      </c>
      <c r="E126" s="194" t="s">
        <v>19</v>
      </c>
      <c r="F126" s="195" t="s">
        <v>5378</v>
      </c>
      <c r="G126" s="193"/>
      <c r="H126" s="196">
        <v>12.208</v>
      </c>
      <c r="I126" s="197"/>
      <c r="J126" s="193"/>
      <c r="K126" s="193"/>
      <c r="L126" s="198"/>
      <c r="M126" s="199"/>
      <c r="N126" s="200"/>
      <c r="O126" s="200"/>
      <c r="P126" s="200"/>
      <c r="Q126" s="200"/>
      <c r="R126" s="200"/>
      <c r="S126" s="200"/>
      <c r="T126" s="201"/>
      <c r="AT126" s="202" t="s">
        <v>181</v>
      </c>
      <c r="AU126" s="202" t="s">
        <v>84</v>
      </c>
      <c r="AV126" s="13" t="s">
        <v>84</v>
      </c>
      <c r="AW126" s="13" t="s">
        <v>35</v>
      </c>
      <c r="AX126" s="13" t="s">
        <v>74</v>
      </c>
      <c r="AY126" s="202" t="s">
        <v>170</v>
      </c>
    </row>
    <row r="127" spans="1:65" s="13" customFormat="1" x14ac:dyDescent="0.2">
      <c r="B127" s="192"/>
      <c r="C127" s="193"/>
      <c r="D127" s="187" t="s">
        <v>181</v>
      </c>
      <c r="E127" s="194" t="s">
        <v>19</v>
      </c>
      <c r="F127" s="195" t="s">
        <v>5379</v>
      </c>
      <c r="G127" s="193"/>
      <c r="H127" s="196">
        <v>34.225000000000001</v>
      </c>
      <c r="I127" s="197"/>
      <c r="J127" s="193"/>
      <c r="K127" s="193"/>
      <c r="L127" s="198"/>
      <c r="M127" s="199"/>
      <c r="N127" s="200"/>
      <c r="O127" s="200"/>
      <c r="P127" s="200"/>
      <c r="Q127" s="200"/>
      <c r="R127" s="200"/>
      <c r="S127" s="200"/>
      <c r="T127" s="201"/>
      <c r="AT127" s="202" t="s">
        <v>181</v>
      </c>
      <c r="AU127" s="202" t="s">
        <v>84</v>
      </c>
      <c r="AV127" s="13" t="s">
        <v>84</v>
      </c>
      <c r="AW127" s="13" t="s">
        <v>35</v>
      </c>
      <c r="AX127" s="13" t="s">
        <v>74</v>
      </c>
      <c r="AY127" s="202" t="s">
        <v>170</v>
      </c>
    </row>
    <row r="128" spans="1:65" s="14" customFormat="1" x14ac:dyDescent="0.2">
      <c r="B128" s="203"/>
      <c r="C128" s="204"/>
      <c r="D128" s="187" t="s">
        <v>181</v>
      </c>
      <c r="E128" s="205" t="s">
        <v>19</v>
      </c>
      <c r="F128" s="206" t="s">
        <v>185</v>
      </c>
      <c r="G128" s="204"/>
      <c r="H128" s="207">
        <v>46.433</v>
      </c>
      <c r="I128" s="208"/>
      <c r="J128" s="204"/>
      <c r="K128" s="204"/>
      <c r="L128" s="209"/>
      <c r="M128" s="210"/>
      <c r="N128" s="211"/>
      <c r="O128" s="211"/>
      <c r="P128" s="211"/>
      <c r="Q128" s="211"/>
      <c r="R128" s="211"/>
      <c r="S128" s="211"/>
      <c r="T128" s="212"/>
      <c r="AT128" s="213" t="s">
        <v>181</v>
      </c>
      <c r="AU128" s="213" t="s">
        <v>84</v>
      </c>
      <c r="AV128" s="14" t="s">
        <v>177</v>
      </c>
      <c r="AW128" s="14" t="s">
        <v>35</v>
      </c>
      <c r="AX128" s="14" t="s">
        <v>82</v>
      </c>
      <c r="AY128" s="213" t="s">
        <v>170</v>
      </c>
    </row>
    <row r="129" spans="1:65" s="2" customFormat="1" ht="24" x14ac:dyDescent="0.2">
      <c r="A129" s="35"/>
      <c r="B129" s="36"/>
      <c r="C129" s="174" t="s">
        <v>238</v>
      </c>
      <c r="D129" s="174" t="s">
        <v>172</v>
      </c>
      <c r="E129" s="175" t="s">
        <v>223</v>
      </c>
      <c r="F129" s="176" t="s">
        <v>224</v>
      </c>
      <c r="G129" s="177" t="s">
        <v>175</v>
      </c>
      <c r="H129" s="178">
        <v>60.856999999999999</v>
      </c>
      <c r="I129" s="179"/>
      <c r="J129" s="180">
        <f>ROUND(I129*H129,2)</f>
        <v>0</v>
      </c>
      <c r="K129" s="176" t="s">
        <v>176</v>
      </c>
      <c r="L129" s="40"/>
      <c r="M129" s="181" t="s">
        <v>19</v>
      </c>
      <c r="N129" s="182" t="s">
        <v>45</v>
      </c>
      <c r="O129" s="65"/>
      <c r="P129" s="183">
        <f>O129*H129</f>
        <v>0</v>
      </c>
      <c r="Q129" s="183">
        <v>0</v>
      </c>
      <c r="R129" s="183">
        <f>Q129*H129</f>
        <v>0</v>
      </c>
      <c r="S129" s="183">
        <v>0</v>
      </c>
      <c r="T129" s="184">
        <f>S129*H129</f>
        <v>0</v>
      </c>
      <c r="U129" s="35"/>
      <c r="V129" s="35"/>
      <c r="W129" s="35"/>
      <c r="X129" s="35"/>
      <c r="Y129" s="35"/>
      <c r="Z129" s="35"/>
      <c r="AA129" s="35"/>
      <c r="AB129" s="35"/>
      <c r="AC129" s="35"/>
      <c r="AD129" s="35"/>
      <c r="AE129" s="35"/>
      <c r="AR129" s="185" t="s">
        <v>177</v>
      </c>
      <c r="AT129" s="185" t="s">
        <v>172</v>
      </c>
      <c r="AU129" s="185" t="s">
        <v>84</v>
      </c>
      <c r="AY129" s="18" t="s">
        <v>170</v>
      </c>
      <c r="BE129" s="186">
        <f>IF(N129="základní",J129,0)</f>
        <v>0</v>
      </c>
      <c r="BF129" s="186">
        <f>IF(N129="snížená",J129,0)</f>
        <v>0</v>
      </c>
      <c r="BG129" s="186">
        <f>IF(N129="zákl. přenesená",J129,0)</f>
        <v>0</v>
      </c>
      <c r="BH129" s="186">
        <f>IF(N129="sníž. přenesená",J129,0)</f>
        <v>0</v>
      </c>
      <c r="BI129" s="186">
        <f>IF(N129="nulová",J129,0)</f>
        <v>0</v>
      </c>
      <c r="BJ129" s="18" t="s">
        <v>82</v>
      </c>
      <c r="BK129" s="186">
        <f>ROUND(I129*H129,2)</f>
        <v>0</v>
      </c>
      <c r="BL129" s="18" t="s">
        <v>177</v>
      </c>
      <c r="BM129" s="185" t="s">
        <v>5380</v>
      </c>
    </row>
    <row r="130" spans="1:65" s="2" customFormat="1" ht="97.5" x14ac:dyDescent="0.2">
      <c r="A130" s="35"/>
      <c r="B130" s="36"/>
      <c r="C130" s="37"/>
      <c r="D130" s="187" t="s">
        <v>179</v>
      </c>
      <c r="E130" s="37"/>
      <c r="F130" s="188" t="s">
        <v>226</v>
      </c>
      <c r="G130" s="37"/>
      <c r="H130" s="37"/>
      <c r="I130" s="189"/>
      <c r="J130" s="37"/>
      <c r="K130" s="37"/>
      <c r="L130" s="40"/>
      <c r="M130" s="190"/>
      <c r="N130" s="191"/>
      <c r="O130" s="65"/>
      <c r="P130" s="65"/>
      <c r="Q130" s="65"/>
      <c r="R130" s="65"/>
      <c r="S130" s="65"/>
      <c r="T130" s="66"/>
      <c r="U130" s="35"/>
      <c r="V130" s="35"/>
      <c r="W130" s="35"/>
      <c r="X130" s="35"/>
      <c r="Y130" s="35"/>
      <c r="Z130" s="35"/>
      <c r="AA130" s="35"/>
      <c r="AB130" s="35"/>
      <c r="AC130" s="35"/>
      <c r="AD130" s="35"/>
      <c r="AE130" s="35"/>
      <c r="AT130" s="18" t="s">
        <v>179</v>
      </c>
      <c r="AU130" s="18" t="s">
        <v>84</v>
      </c>
    </row>
    <row r="131" spans="1:65" s="13" customFormat="1" x14ac:dyDescent="0.2">
      <c r="B131" s="192"/>
      <c r="C131" s="193"/>
      <c r="D131" s="187" t="s">
        <v>181</v>
      </c>
      <c r="E131" s="194" t="s">
        <v>19</v>
      </c>
      <c r="F131" s="195" t="s">
        <v>5381</v>
      </c>
      <c r="G131" s="193"/>
      <c r="H131" s="196">
        <v>60.856999999999999</v>
      </c>
      <c r="I131" s="197"/>
      <c r="J131" s="193"/>
      <c r="K131" s="193"/>
      <c r="L131" s="198"/>
      <c r="M131" s="199"/>
      <c r="N131" s="200"/>
      <c r="O131" s="200"/>
      <c r="P131" s="200"/>
      <c r="Q131" s="200"/>
      <c r="R131" s="200"/>
      <c r="S131" s="200"/>
      <c r="T131" s="201"/>
      <c r="AT131" s="202" t="s">
        <v>181</v>
      </c>
      <c r="AU131" s="202" t="s">
        <v>84</v>
      </c>
      <c r="AV131" s="13" t="s">
        <v>84</v>
      </c>
      <c r="AW131" s="13" t="s">
        <v>35</v>
      </c>
      <c r="AX131" s="13" t="s">
        <v>82</v>
      </c>
      <c r="AY131" s="202" t="s">
        <v>170</v>
      </c>
    </row>
    <row r="132" spans="1:65" s="2" customFormat="1" ht="24" x14ac:dyDescent="0.2">
      <c r="A132" s="35"/>
      <c r="B132" s="36"/>
      <c r="C132" s="174" t="s">
        <v>245</v>
      </c>
      <c r="D132" s="174" t="s">
        <v>172</v>
      </c>
      <c r="E132" s="175" t="s">
        <v>228</v>
      </c>
      <c r="F132" s="176" t="s">
        <v>229</v>
      </c>
      <c r="G132" s="177" t="s">
        <v>175</v>
      </c>
      <c r="H132" s="178">
        <v>34.225000000000001</v>
      </c>
      <c r="I132" s="179"/>
      <c r="J132" s="180">
        <f>ROUND(I132*H132,2)</f>
        <v>0</v>
      </c>
      <c r="K132" s="176" t="s">
        <v>176</v>
      </c>
      <c r="L132" s="40"/>
      <c r="M132" s="181" t="s">
        <v>19</v>
      </c>
      <c r="N132" s="182" t="s">
        <v>45</v>
      </c>
      <c r="O132" s="65"/>
      <c r="P132" s="183">
        <f>O132*H132</f>
        <v>0</v>
      </c>
      <c r="Q132" s="183">
        <v>0</v>
      </c>
      <c r="R132" s="183">
        <f>Q132*H132</f>
        <v>0</v>
      </c>
      <c r="S132" s="183">
        <v>0</v>
      </c>
      <c r="T132" s="184">
        <f>S132*H132</f>
        <v>0</v>
      </c>
      <c r="U132" s="35"/>
      <c r="V132" s="35"/>
      <c r="W132" s="35"/>
      <c r="X132" s="35"/>
      <c r="Y132" s="35"/>
      <c r="Z132" s="35"/>
      <c r="AA132" s="35"/>
      <c r="AB132" s="35"/>
      <c r="AC132" s="35"/>
      <c r="AD132" s="35"/>
      <c r="AE132" s="35"/>
      <c r="AR132" s="185" t="s">
        <v>177</v>
      </c>
      <c r="AT132" s="185" t="s">
        <v>172</v>
      </c>
      <c r="AU132" s="185" t="s">
        <v>84</v>
      </c>
      <c r="AY132" s="18" t="s">
        <v>170</v>
      </c>
      <c r="BE132" s="186">
        <f>IF(N132="základní",J132,0)</f>
        <v>0</v>
      </c>
      <c r="BF132" s="186">
        <f>IF(N132="snížená",J132,0)</f>
        <v>0</v>
      </c>
      <c r="BG132" s="186">
        <f>IF(N132="zákl. přenesená",J132,0)</f>
        <v>0</v>
      </c>
      <c r="BH132" s="186">
        <f>IF(N132="sníž. přenesená",J132,0)</f>
        <v>0</v>
      </c>
      <c r="BI132" s="186">
        <f>IF(N132="nulová",J132,0)</f>
        <v>0</v>
      </c>
      <c r="BJ132" s="18" t="s">
        <v>82</v>
      </c>
      <c r="BK132" s="186">
        <f>ROUND(I132*H132,2)</f>
        <v>0</v>
      </c>
      <c r="BL132" s="18" t="s">
        <v>177</v>
      </c>
      <c r="BM132" s="185" t="s">
        <v>5382</v>
      </c>
    </row>
    <row r="133" spans="1:65" s="2" customFormat="1" ht="126.75" x14ac:dyDescent="0.2">
      <c r="A133" s="35"/>
      <c r="B133" s="36"/>
      <c r="C133" s="37"/>
      <c r="D133" s="187" t="s">
        <v>179</v>
      </c>
      <c r="E133" s="37"/>
      <c r="F133" s="188" t="s">
        <v>231</v>
      </c>
      <c r="G133" s="37"/>
      <c r="H133" s="37"/>
      <c r="I133" s="189"/>
      <c r="J133" s="37"/>
      <c r="K133" s="37"/>
      <c r="L133" s="40"/>
      <c r="M133" s="190"/>
      <c r="N133" s="191"/>
      <c r="O133" s="65"/>
      <c r="P133" s="65"/>
      <c r="Q133" s="65"/>
      <c r="R133" s="65"/>
      <c r="S133" s="65"/>
      <c r="T133" s="66"/>
      <c r="U133" s="35"/>
      <c r="V133" s="35"/>
      <c r="W133" s="35"/>
      <c r="X133" s="35"/>
      <c r="Y133" s="35"/>
      <c r="Z133" s="35"/>
      <c r="AA133" s="35"/>
      <c r="AB133" s="35"/>
      <c r="AC133" s="35"/>
      <c r="AD133" s="35"/>
      <c r="AE133" s="35"/>
      <c r="AT133" s="18" t="s">
        <v>179</v>
      </c>
      <c r="AU133" s="18" t="s">
        <v>84</v>
      </c>
    </row>
    <row r="134" spans="1:65" s="13" customFormat="1" ht="22.5" x14ac:dyDescent="0.2">
      <c r="B134" s="192"/>
      <c r="C134" s="193"/>
      <c r="D134" s="187" t="s">
        <v>181</v>
      </c>
      <c r="E134" s="194" t="s">
        <v>19</v>
      </c>
      <c r="F134" s="195" t="s">
        <v>5383</v>
      </c>
      <c r="G134" s="193"/>
      <c r="H134" s="196">
        <v>5.0570000000000004</v>
      </c>
      <c r="I134" s="197"/>
      <c r="J134" s="193"/>
      <c r="K134" s="193"/>
      <c r="L134" s="198"/>
      <c r="M134" s="199"/>
      <c r="N134" s="200"/>
      <c r="O134" s="200"/>
      <c r="P134" s="200"/>
      <c r="Q134" s="200"/>
      <c r="R134" s="200"/>
      <c r="S134" s="200"/>
      <c r="T134" s="201"/>
      <c r="AT134" s="202" t="s">
        <v>181</v>
      </c>
      <c r="AU134" s="202" t="s">
        <v>84</v>
      </c>
      <c r="AV134" s="13" t="s">
        <v>84</v>
      </c>
      <c r="AW134" s="13" t="s">
        <v>35</v>
      </c>
      <c r="AX134" s="13" t="s">
        <v>74</v>
      </c>
      <c r="AY134" s="202" t="s">
        <v>170</v>
      </c>
    </row>
    <row r="135" spans="1:65" s="13" customFormat="1" x14ac:dyDescent="0.2">
      <c r="B135" s="192"/>
      <c r="C135" s="193"/>
      <c r="D135" s="187" t="s">
        <v>181</v>
      </c>
      <c r="E135" s="194" t="s">
        <v>19</v>
      </c>
      <c r="F135" s="195" t="s">
        <v>5384</v>
      </c>
      <c r="G135" s="193"/>
      <c r="H135" s="196">
        <v>1.4510000000000001</v>
      </c>
      <c r="I135" s="197"/>
      <c r="J135" s="193"/>
      <c r="K135" s="193"/>
      <c r="L135" s="198"/>
      <c r="M135" s="199"/>
      <c r="N135" s="200"/>
      <c r="O135" s="200"/>
      <c r="P135" s="200"/>
      <c r="Q135" s="200"/>
      <c r="R135" s="200"/>
      <c r="S135" s="200"/>
      <c r="T135" s="201"/>
      <c r="AT135" s="202" t="s">
        <v>181</v>
      </c>
      <c r="AU135" s="202" t="s">
        <v>84</v>
      </c>
      <c r="AV135" s="13" t="s">
        <v>84</v>
      </c>
      <c r="AW135" s="13" t="s">
        <v>35</v>
      </c>
      <c r="AX135" s="13" t="s">
        <v>74</v>
      </c>
      <c r="AY135" s="202" t="s">
        <v>170</v>
      </c>
    </row>
    <row r="136" spans="1:65" s="13" customFormat="1" x14ac:dyDescent="0.2">
      <c r="B136" s="192"/>
      <c r="C136" s="193"/>
      <c r="D136" s="187" t="s">
        <v>181</v>
      </c>
      <c r="E136" s="194" t="s">
        <v>19</v>
      </c>
      <c r="F136" s="195" t="s">
        <v>5385</v>
      </c>
      <c r="G136" s="193"/>
      <c r="H136" s="196">
        <v>7.9640000000000004</v>
      </c>
      <c r="I136" s="197"/>
      <c r="J136" s="193"/>
      <c r="K136" s="193"/>
      <c r="L136" s="198"/>
      <c r="M136" s="199"/>
      <c r="N136" s="200"/>
      <c r="O136" s="200"/>
      <c r="P136" s="200"/>
      <c r="Q136" s="200"/>
      <c r="R136" s="200"/>
      <c r="S136" s="200"/>
      <c r="T136" s="201"/>
      <c r="AT136" s="202" t="s">
        <v>181</v>
      </c>
      <c r="AU136" s="202" t="s">
        <v>84</v>
      </c>
      <c r="AV136" s="13" t="s">
        <v>84</v>
      </c>
      <c r="AW136" s="13" t="s">
        <v>35</v>
      </c>
      <c r="AX136" s="13" t="s">
        <v>74</v>
      </c>
      <c r="AY136" s="202" t="s">
        <v>170</v>
      </c>
    </row>
    <row r="137" spans="1:65" s="13" customFormat="1" ht="22.5" x14ac:dyDescent="0.2">
      <c r="B137" s="192"/>
      <c r="C137" s="193"/>
      <c r="D137" s="187" t="s">
        <v>181</v>
      </c>
      <c r="E137" s="194" t="s">
        <v>19</v>
      </c>
      <c r="F137" s="195" t="s">
        <v>5386</v>
      </c>
      <c r="G137" s="193"/>
      <c r="H137" s="196">
        <v>5.8369999999999997</v>
      </c>
      <c r="I137" s="197"/>
      <c r="J137" s="193"/>
      <c r="K137" s="193"/>
      <c r="L137" s="198"/>
      <c r="M137" s="199"/>
      <c r="N137" s="200"/>
      <c r="O137" s="200"/>
      <c r="P137" s="200"/>
      <c r="Q137" s="200"/>
      <c r="R137" s="200"/>
      <c r="S137" s="200"/>
      <c r="T137" s="201"/>
      <c r="AT137" s="202" t="s">
        <v>181</v>
      </c>
      <c r="AU137" s="202" t="s">
        <v>84</v>
      </c>
      <c r="AV137" s="13" t="s">
        <v>84</v>
      </c>
      <c r="AW137" s="13" t="s">
        <v>35</v>
      </c>
      <c r="AX137" s="13" t="s">
        <v>74</v>
      </c>
      <c r="AY137" s="202" t="s">
        <v>170</v>
      </c>
    </row>
    <row r="138" spans="1:65" s="13" customFormat="1" x14ac:dyDescent="0.2">
      <c r="B138" s="192"/>
      <c r="C138" s="193"/>
      <c r="D138" s="187" t="s">
        <v>181</v>
      </c>
      <c r="E138" s="194" t="s">
        <v>19</v>
      </c>
      <c r="F138" s="195" t="s">
        <v>5387</v>
      </c>
      <c r="G138" s="193"/>
      <c r="H138" s="196">
        <v>5.56</v>
      </c>
      <c r="I138" s="197"/>
      <c r="J138" s="193"/>
      <c r="K138" s="193"/>
      <c r="L138" s="198"/>
      <c r="M138" s="199"/>
      <c r="N138" s="200"/>
      <c r="O138" s="200"/>
      <c r="P138" s="200"/>
      <c r="Q138" s="200"/>
      <c r="R138" s="200"/>
      <c r="S138" s="200"/>
      <c r="T138" s="201"/>
      <c r="AT138" s="202" t="s">
        <v>181</v>
      </c>
      <c r="AU138" s="202" t="s">
        <v>84</v>
      </c>
      <c r="AV138" s="13" t="s">
        <v>84</v>
      </c>
      <c r="AW138" s="13" t="s">
        <v>35</v>
      </c>
      <c r="AX138" s="13" t="s">
        <v>74</v>
      </c>
      <c r="AY138" s="202" t="s">
        <v>170</v>
      </c>
    </row>
    <row r="139" spans="1:65" s="13" customFormat="1" ht="22.5" x14ac:dyDescent="0.2">
      <c r="B139" s="192"/>
      <c r="C139" s="193"/>
      <c r="D139" s="187" t="s">
        <v>181</v>
      </c>
      <c r="E139" s="194" t="s">
        <v>19</v>
      </c>
      <c r="F139" s="195" t="s">
        <v>5388</v>
      </c>
      <c r="G139" s="193"/>
      <c r="H139" s="196">
        <v>5.4939999999999998</v>
      </c>
      <c r="I139" s="197"/>
      <c r="J139" s="193"/>
      <c r="K139" s="193"/>
      <c r="L139" s="198"/>
      <c r="M139" s="199"/>
      <c r="N139" s="200"/>
      <c r="O139" s="200"/>
      <c r="P139" s="200"/>
      <c r="Q139" s="200"/>
      <c r="R139" s="200"/>
      <c r="S139" s="200"/>
      <c r="T139" s="201"/>
      <c r="AT139" s="202" t="s">
        <v>181</v>
      </c>
      <c r="AU139" s="202" t="s">
        <v>84</v>
      </c>
      <c r="AV139" s="13" t="s">
        <v>84</v>
      </c>
      <c r="AW139" s="13" t="s">
        <v>35</v>
      </c>
      <c r="AX139" s="13" t="s">
        <v>74</v>
      </c>
      <c r="AY139" s="202" t="s">
        <v>170</v>
      </c>
    </row>
    <row r="140" spans="1:65" s="13" customFormat="1" x14ac:dyDescent="0.2">
      <c r="B140" s="192"/>
      <c r="C140" s="193"/>
      <c r="D140" s="187" t="s">
        <v>181</v>
      </c>
      <c r="E140" s="194" t="s">
        <v>19</v>
      </c>
      <c r="F140" s="195" t="s">
        <v>5389</v>
      </c>
      <c r="G140" s="193"/>
      <c r="H140" s="196">
        <v>0.995</v>
      </c>
      <c r="I140" s="197"/>
      <c r="J140" s="193"/>
      <c r="K140" s="193"/>
      <c r="L140" s="198"/>
      <c r="M140" s="199"/>
      <c r="N140" s="200"/>
      <c r="O140" s="200"/>
      <c r="P140" s="200"/>
      <c r="Q140" s="200"/>
      <c r="R140" s="200"/>
      <c r="S140" s="200"/>
      <c r="T140" s="201"/>
      <c r="AT140" s="202" t="s">
        <v>181</v>
      </c>
      <c r="AU140" s="202" t="s">
        <v>84</v>
      </c>
      <c r="AV140" s="13" t="s">
        <v>84</v>
      </c>
      <c r="AW140" s="13" t="s">
        <v>35</v>
      </c>
      <c r="AX140" s="13" t="s">
        <v>74</v>
      </c>
      <c r="AY140" s="202" t="s">
        <v>170</v>
      </c>
    </row>
    <row r="141" spans="1:65" s="13" customFormat="1" x14ac:dyDescent="0.2">
      <c r="B141" s="192"/>
      <c r="C141" s="193"/>
      <c r="D141" s="187" t="s">
        <v>181</v>
      </c>
      <c r="E141" s="194" t="s">
        <v>19</v>
      </c>
      <c r="F141" s="195" t="s">
        <v>5390</v>
      </c>
      <c r="G141" s="193"/>
      <c r="H141" s="196">
        <v>1.867</v>
      </c>
      <c r="I141" s="197"/>
      <c r="J141" s="193"/>
      <c r="K141" s="193"/>
      <c r="L141" s="198"/>
      <c r="M141" s="199"/>
      <c r="N141" s="200"/>
      <c r="O141" s="200"/>
      <c r="P141" s="200"/>
      <c r="Q141" s="200"/>
      <c r="R141" s="200"/>
      <c r="S141" s="200"/>
      <c r="T141" s="201"/>
      <c r="AT141" s="202" t="s">
        <v>181</v>
      </c>
      <c r="AU141" s="202" t="s">
        <v>84</v>
      </c>
      <c r="AV141" s="13" t="s">
        <v>84</v>
      </c>
      <c r="AW141" s="13" t="s">
        <v>35</v>
      </c>
      <c r="AX141" s="13" t="s">
        <v>74</v>
      </c>
      <c r="AY141" s="202" t="s">
        <v>170</v>
      </c>
    </row>
    <row r="142" spans="1:65" s="14" customFormat="1" x14ac:dyDescent="0.2">
      <c r="B142" s="203"/>
      <c r="C142" s="204"/>
      <c r="D142" s="187" t="s">
        <v>181</v>
      </c>
      <c r="E142" s="205" t="s">
        <v>19</v>
      </c>
      <c r="F142" s="206" t="s">
        <v>185</v>
      </c>
      <c r="G142" s="204"/>
      <c r="H142" s="207">
        <v>34.224999999999994</v>
      </c>
      <c r="I142" s="208"/>
      <c r="J142" s="204"/>
      <c r="K142" s="204"/>
      <c r="L142" s="209"/>
      <c r="M142" s="210"/>
      <c r="N142" s="211"/>
      <c r="O142" s="211"/>
      <c r="P142" s="211"/>
      <c r="Q142" s="211"/>
      <c r="R142" s="211"/>
      <c r="S142" s="211"/>
      <c r="T142" s="212"/>
      <c r="AT142" s="213" t="s">
        <v>181</v>
      </c>
      <c r="AU142" s="213" t="s">
        <v>84</v>
      </c>
      <c r="AV142" s="14" t="s">
        <v>177</v>
      </c>
      <c r="AW142" s="14" t="s">
        <v>35</v>
      </c>
      <c r="AX142" s="14" t="s">
        <v>82</v>
      </c>
      <c r="AY142" s="213" t="s">
        <v>170</v>
      </c>
    </row>
    <row r="143" spans="1:65" s="2" customFormat="1" ht="36" x14ac:dyDescent="0.2">
      <c r="A143" s="35"/>
      <c r="B143" s="36"/>
      <c r="C143" s="174" t="s">
        <v>253</v>
      </c>
      <c r="D143" s="174" t="s">
        <v>172</v>
      </c>
      <c r="E143" s="175" t="s">
        <v>3144</v>
      </c>
      <c r="F143" s="176" t="s">
        <v>3145</v>
      </c>
      <c r="G143" s="177" t="s">
        <v>175</v>
      </c>
      <c r="H143" s="178">
        <v>12.208</v>
      </c>
      <c r="I143" s="179"/>
      <c r="J143" s="180">
        <f>ROUND(I143*H143,2)</f>
        <v>0</v>
      </c>
      <c r="K143" s="176" t="s">
        <v>176</v>
      </c>
      <c r="L143" s="40"/>
      <c r="M143" s="181" t="s">
        <v>19</v>
      </c>
      <c r="N143" s="182" t="s">
        <v>45</v>
      </c>
      <c r="O143" s="65"/>
      <c r="P143" s="183">
        <f>O143*H143</f>
        <v>0</v>
      </c>
      <c r="Q143" s="183">
        <v>0</v>
      </c>
      <c r="R143" s="183">
        <f>Q143*H143</f>
        <v>0</v>
      </c>
      <c r="S143" s="183">
        <v>0</v>
      </c>
      <c r="T143" s="184">
        <f>S143*H143</f>
        <v>0</v>
      </c>
      <c r="U143" s="35"/>
      <c r="V143" s="35"/>
      <c r="W143" s="35"/>
      <c r="X143" s="35"/>
      <c r="Y143" s="35"/>
      <c r="Z143" s="35"/>
      <c r="AA143" s="35"/>
      <c r="AB143" s="35"/>
      <c r="AC143" s="35"/>
      <c r="AD143" s="35"/>
      <c r="AE143" s="35"/>
      <c r="AR143" s="185" t="s">
        <v>177</v>
      </c>
      <c r="AT143" s="185" t="s">
        <v>172</v>
      </c>
      <c r="AU143" s="185" t="s">
        <v>84</v>
      </c>
      <c r="AY143" s="18" t="s">
        <v>170</v>
      </c>
      <c r="BE143" s="186">
        <f>IF(N143="základní",J143,0)</f>
        <v>0</v>
      </c>
      <c r="BF143" s="186">
        <f>IF(N143="snížená",J143,0)</f>
        <v>0</v>
      </c>
      <c r="BG143" s="186">
        <f>IF(N143="zákl. přenesená",J143,0)</f>
        <v>0</v>
      </c>
      <c r="BH143" s="186">
        <f>IF(N143="sníž. přenesená",J143,0)</f>
        <v>0</v>
      </c>
      <c r="BI143" s="186">
        <f>IF(N143="nulová",J143,0)</f>
        <v>0</v>
      </c>
      <c r="BJ143" s="18" t="s">
        <v>82</v>
      </c>
      <c r="BK143" s="186">
        <f>ROUND(I143*H143,2)</f>
        <v>0</v>
      </c>
      <c r="BL143" s="18" t="s">
        <v>177</v>
      </c>
      <c r="BM143" s="185" t="s">
        <v>5391</v>
      </c>
    </row>
    <row r="144" spans="1:65" s="2" customFormat="1" ht="87.75" x14ac:dyDescent="0.2">
      <c r="A144" s="35"/>
      <c r="B144" s="36"/>
      <c r="C144" s="37"/>
      <c r="D144" s="187" t="s">
        <v>179</v>
      </c>
      <c r="E144" s="37"/>
      <c r="F144" s="188" t="s">
        <v>3147</v>
      </c>
      <c r="G144" s="37"/>
      <c r="H144" s="37"/>
      <c r="I144" s="189"/>
      <c r="J144" s="37"/>
      <c r="K144" s="37"/>
      <c r="L144" s="40"/>
      <c r="M144" s="190"/>
      <c r="N144" s="191"/>
      <c r="O144" s="65"/>
      <c r="P144" s="65"/>
      <c r="Q144" s="65"/>
      <c r="R144" s="65"/>
      <c r="S144" s="65"/>
      <c r="T144" s="66"/>
      <c r="U144" s="35"/>
      <c r="V144" s="35"/>
      <c r="W144" s="35"/>
      <c r="X144" s="35"/>
      <c r="Y144" s="35"/>
      <c r="Z144" s="35"/>
      <c r="AA144" s="35"/>
      <c r="AB144" s="35"/>
      <c r="AC144" s="35"/>
      <c r="AD144" s="35"/>
      <c r="AE144" s="35"/>
      <c r="AT144" s="18" t="s">
        <v>179</v>
      </c>
      <c r="AU144" s="18" t="s">
        <v>84</v>
      </c>
    </row>
    <row r="145" spans="1:65" s="13" customFormat="1" x14ac:dyDescent="0.2">
      <c r="B145" s="192"/>
      <c r="C145" s="193"/>
      <c r="D145" s="187" t="s">
        <v>181</v>
      </c>
      <c r="E145" s="194" t="s">
        <v>19</v>
      </c>
      <c r="F145" s="195" t="s">
        <v>5392</v>
      </c>
      <c r="G145" s="193"/>
      <c r="H145" s="196">
        <v>1.944</v>
      </c>
      <c r="I145" s="197"/>
      <c r="J145" s="193"/>
      <c r="K145" s="193"/>
      <c r="L145" s="198"/>
      <c r="M145" s="199"/>
      <c r="N145" s="200"/>
      <c r="O145" s="200"/>
      <c r="P145" s="200"/>
      <c r="Q145" s="200"/>
      <c r="R145" s="200"/>
      <c r="S145" s="200"/>
      <c r="T145" s="201"/>
      <c r="AT145" s="202" t="s">
        <v>181</v>
      </c>
      <c r="AU145" s="202" t="s">
        <v>84</v>
      </c>
      <c r="AV145" s="13" t="s">
        <v>84</v>
      </c>
      <c r="AW145" s="13" t="s">
        <v>35</v>
      </c>
      <c r="AX145" s="13" t="s">
        <v>74</v>
      </c>
      <c r="AY145" s="202" t="s">
        <v>170</v>
      </c>
    </row>
    <row r="146" spans="1:65" s="13" customFormat="1" x14ac:dyDescent="0.2">
      <c r="B146" s="192"/>
      <c r="C146" s="193"/>
      <c r="D146" s="187" t="s">
        <v>181</v>
      </c>
      <c r="E146" s="194" t="s">
        <v>19</v>
      </c>
      <c r="F146" s="195" t="s">
        <v>5393</v>
      </c>
      <c r="G146" s="193"/>
      <c r="H146" s="196">
        <v>1.9910000000000001</v>
      </c>
      <c r="I146" s="197"/>
      <c r="J146" s="193"/>
      <c r="K146" s="193"/>
      <c r="L146" s="198"/>
      <c r="M146" s="199"/>
      <c r="N146" s="200"/>
      <c r="O146" s="200"/>
      <c r="P146" s="200"/>
      <c r="Q146" s="200"/>
      <c r="R146" s="200"/>
      <c r="S146" s="200"/>
      <c r="T146" s="201"/>
      <c r="AT146" s="202" t="s">
        <v>181</v>
      </c>
      <c r="AU146" s="202" t="s">
        <v>84</v>
      </c>
      <c r="AV146" s="13" t="s">
        <v>84</v>
      </c>
      <c r="AW146" s="13" t="s">
        <v>35</v>
      </c>
      <c r="AX146" s="13" t="s">
        <v>74</v>
      </c>
      <c r="AY146" s="202" t="s">
        <v>170</v>
      </c>
    </row>
    <row r="147" spans="1:65" s="13" customFormat="1" x14ac:dyDescent="0.2">
      <c r="B147" s="192"/>
      <c r="C147" s="193"/>
      <c r="D147" s="187" t="s">
        <v>181</v>
      </c>
      <c r="E147" s="194" t="s">
        <v>19</v>
      </c>
      <c r="F147" s="195" t="s">
        <v>5394</v>
      </c>
      <c r="G147" s="193"/>
      <c r="H147" s="196">
        <v>4.0919999999999996</v>
      </c>
      <c r="I147" s="197"/>
      <c r="J147" s="193"/>
      <c r="K147" s="193"/>
      <c r="L147" s="198"/>
      <c r="M147" s="199"/>
      <c r="N147" s="200"/>
      <c r="O147" s="200"/>
      <c r="P147" s="200"/>
      <c r="Q147" s="200"/>
      <c r="R147" s="200"/>
      <c r="S147" s="200"/>
      <c r="T147" s="201"/>
      <c r="AT147" s="202" t="s">
        <v>181</v>
      </c>
      <c r="AU147" s="202" t="s">
        <v>84</v>
      </c>
      <c r="AV147" s="13" t="s">
        <v>84</v>
      </c>
      <c r="AW147" s="13" t="s">
        <v>35</v>
      </c>
      <c r="AX147" s="13" t="s">
        <v>74</v>
      </c>
      <c r="AY147" s="202" t="s">
        <v>170</v>
      </c>
    </row>
    <row r="148" spans="1:65" s="13" customFormat="1" x14ac:dyDescent="0.2">
      <c r="B148" s="192"/>
      <c r="C148" s="193"/>
      <c r="D148" s="187" t="s">
        <v>181</v>
      </c>
      <c r="E148" s="194" t="s">
        <v>19</v>
      </c>
      <c r="F148" s="195" t="s">
        <v>5395</v>
      </c>
      <c r="G148" s="193"/>
      <c r="H148" s="196">
        <v>4.181</v>
      </c>
      <c r="I148" s="197"/>
      <c r="J148" s="193"/>
      <c r="K148" s="193"/>
      <c r="L148" s="198"/>
      <c r="M148" s="199"/>
      <c r="N148" s="200"/>
      <c r="O148" s="200"/>
      <c r="P148" s="200"/>
      <c r="Q148" s="200"/>
      <c r="R148" s="200"/>
      <c r="S148" s="200"/>
      <c r="T148" s="201"/>
      <c r="AT148" s="202" t="s">
        <v>181</v>
      </c>
      <c r="AU148" s="202" t="s">
        <v>84</v>
      </c>
      <c r="AV148" s="13" t="s">
        <v>84</v>
      </c>
      <c r="AW148" s="13" t="s">
        <v>35</v>
      </c>
      <c r="AX148" s="13" t="s">
        <v>74</v>
      </c>
      <c r="AY148" s="202" t="s">
        <v>170</v>
      </c>
    </row>
    <row r="149" spans="1:65" s="14" customFormat="1" x14ac:dyDescent="0.2">
      <c r="B149" s="203"/>
      <c r="C149" s="204"/>
      <c r="D149" s="187" t="s">
        <v>181</v>
      </c>
      <c r="E149" s="205" t="s">
        <v>19</v>
      </c>
      <c r="F149" s="206" t="s">
        <v>185</v>
      </c>
      <c r="G149" s="204"/>
      <c r="H149" s="207">
        <v>12.207999999999998</v>
      </c>
      <c r="I149" s="208"/>
      <c r="J149" s="204"/>
      <c r="K149" s="204"/>
      <c r="L149" s="209"/>
      <c r="M149" s="210"/>
      <c r="N149" s="211"/>
      <c r="O149" s="211"/>
      <c r="P149" s="211"/>
      <c r="Q149" s="211"/>
      <c r="R149" s="211"/>
      <c r="S149" s="211"/>
      <c r="T149" s="212"/>
      <c r="AT149" s="213" t="s">
        <v>181</v>
      </c>
      <c r="AU149" s="213" t="s">
        <v>84</v>
      </c>
      <c r="AV149" s="14" t="s">
        <v>177</v>
      </c>
      <c r="AW149" s="14" t="s">
        <v>35</v>
      </c>
      <c r="AX149" s="14" t="s">
        <v>82</v>
      </c>
      <c r="AY149" s="213" t="s">
        <v>170</v>
      </c>
    </row>
    <row r="150" spans="1:65" s="2" customFormat="1" ht="16.5" customHeight="1" x14ac:dyDescent="0.2">
      <c r="A150" s="35"/>
      <c r="B150" s="36"/>
      <c r="C150" s="214" t="s">
        <v>259</v>
      </c>
      <c r="D150" s="214" t="s">
        <v>239</v>
      </c>
      <c r="E150" s="215" t="s">
        <v>240</v>
      </c>
      <c r="F150" s="216" t="s">
        <v>241</v>
      </c>
      <c r="G150" s="217" t="s">
        <v>242</v>
      </c>
      <c r="H150" s="218">
        <v>24.416</v>
      </c>
      <c r="I150" s="219"/>
      <c r="J150" s="220">
        <f>ROUND(I150*H150,2)</f>
        <v>0</v>
      </c>
      <c r="K150" s="216" t="s">
        <v>176</v>
      </c>
      <c r="L150" s="221"/>
      <c r="M150" s="222" t="s">
        <v>19</v>
      </c>
      <c r="N150" s="223" t="s">
        <v>45</v>
      </c>
      <c r="O150" s="65"/>
      <c r="P150" s="183">
        <f>O150*H150</f>
        <v>0</v>
      </c>
      <c r="Q150" s="183">
        <v>1</v>
      </c>
      <c r="R150" s="183">
        <f>Q150*H150</f>
        <v>24.416</v>
      </c>
      <c r="S150" s="183">
        <v>0</v>
      </c>
      <c r="T150" s="184">
        <f>S150*H150</f>
        <v>0</v>
      </c>
      <c r="U150" s="35"/>
      <c r="V150" s="35"/>
      <c r="W150" s="35"/>
      <c r="X150" s="35"/>
      <c r="Y150" s="35"/>
      <c r="Z150" s="35"/>
      <c r="AA150" s="35"/>
      <c r="AB150" s="35"/>
      <c r="AC150" s="35"/>
      <c r="AD150" s="35"/>
      <c r="AE150" s="35"/>
      <c r="AR150" s="185" t="s">
        <v>227</v>
      </c>
      <c r="AT150" s="185" t="s">
        <v>239</v>
      </c>
      <c r="AU150" s="185" t="s">
        <v>84</v>
      </c>
      <c r="AY150" s="18" t="s">
        <v>170</v>
      </c>
      <c r="BE150" s="186">
        <f>IF(N150="základní",J150,0)</f>
        <v>0</v>
      </c>
      <c r="BF150" s="186">
        <f>IF(N150="snížená",J150,0)</f>
        <v>0</v>
      </c>
      <c r="BG150" s="186">
        <f>IF(N150="zákl. přenesená",J150,0)</f>
        <v>0</v>
      </c>
      <c r="BH150" s="186">
        <f>IF(N150="sníž. přenesená",J150,0)</f>
        <v>0</v>
      </c>
      <c r="BI150" s="186">
        <f>IF(N150="nulová",J150,0)</f>
        <v>0</v>
      </c>
      <c r="BJ150" s="18" t="s">
        <v>82</v>
      </c>
      <c r="BK150" s="186">
        <f>ROUND(I150*H150,2)</f>
        <v>0</v>
      </c>
      <c r="BL150" s="18" t="s">
        <v>177</v>
      </c>
      <c r="BM150" s="185" t="s">
        <v>5396</v>
      </c>
    </row>
    <row r="151" spans="1:65" s="13" customFormat="1" x14ac:dyDescent="0.2">
      <c r="B151" s="192"/>
      <c r="C151" s="193"/>
      <c r="D151" s="187" t="s">
        <v>181</v>
      </c>
      <c r="E151" s="193"/>
      <c r="F151" s="195" t="s">
        <v>5397</v>
      </c>
      <c r="G151" s="193"/>
      <c r="H151" s="196">
        <v>24.416</v>
      </c>
      <c r="I151" s="197"/>
      <c r="J151" s="193"/>
      <c r="K151" s="193"/>
      <c r="L151" s="198"/>
      <c r="M151" s="199"/>
      <c r="N151" s="200"/>
      <c r="O151" s="200"/>
      <c r="P151" s="200"/>
      <c r="Q151" s="200"/>
      <c r="R151" s="200"/>
      <c r="S151" s="200"/>
      <c r="T151" s="201"/>
      <c r="AT151" s="202" t="s">
        <v>181</v>
      </c>
      <c r="AU151" s="202" t="s">
        <v>84</v>
      </c>
      <c r="AV151" s="13" t="s">
        <v>84</v>
      </c>
      <c r="AW151" s="13" t="s">
        <v>4</v>
      </c>
      <c r="AX151" s="13" t="s">
        <v>82</v>
      </c>
      <c r="AY151" s="202" t="s">
        <v>170</v>
      </c>
    </row>
    <row r="152" spans="1:65" s="12" customFormat="1" ht="22.9" customHeight="1" x14ac:dyDescent="0.2">
      <c r="B152" s="158"/>
      <c r="C152" s="159"/>
      <c r="D152" s="160" t="s">
        <v>73</v>
      </c>
      <c r="E152" s="172" t="s">
        <v>84</v>
      </c>
      <c r="F152" s="172" t="s">
        <v>252</v>
      </c>
      <c r="G152" s="159"/>
      <c r="H152" s="159"/>
      <c r="I152" s="162"/>
      <c r="J152" s="173">
        <f>BK152</f>
        <v>0</v>
      </c>
      <c r="K152" s="159"/>
      <c r="L152" s="164"/>
      <c r="M152" s="165"/>
      <c r="N152" s="166"/>
      <c r="O152" s="166"/>
      <c r="P152" s="167">
        <f>SUM(P153:P160)</f>
        <v>0</v>
      </c>
      <c r="Q152" s="166"/>
      <c r="R152" s="167">
        <f>SUM(R153:R160)</f>
        <v>0.75132787999999995</v>
      </c>
      <c r="S152" s="166"/>
      <c r="T152" s="168">
        <f>SUM(T153:T160)</f>
        <v>0</v>
      </c>
      <c r="AR152" s="169" t="s">
        <v>82</v>
      </c>
      <c r="AT152" s="170" t="s">
        <v>73</v>
      </c>
      <c r="AU152" s="170" t="s">
        <v>82</v>
      </c>
      <c r="AY152" s="169" t="s">
        <v>170</v>
      </c>
      <c r="BK152" s="171">
        <f>SUM(BK153:BK160)</f>
        <v>0</v>
      </c>
    </row>
    <row r="153" spans="1:65" s="2" customFormat="1" ht="16.5" customHeight="1" x14ac:dyDescent="0.2">
      <c r="A153" s="35"/>
      <c r="B153" s="36"/>
      <c r="C153" s="174" t="s">
        <v>265</v>
      </c>
      <c r="D153" s="174" t="s">
        <v>172</v>
      </c>
      <c r="E153" s="175" t="s">
        <v>5042</v>
      </c>
      <c r="F153" s="176" t="s">
        <v>5043</v>
      </c>
      <c r="G153" s="177" t="s">
        <v>175</v>
      </c>
      <c r="H153" s="178">
        <v>0.33200000000000002</v>
      </c>
      <c r="I153" s="179"/>
      <c r="J153" s="180">
        <f>ROUND(I153*H153,2)</f>
        <v>0</v>
      </c>
      <c r="K153" s="176" t="s">
        <v>176</v>
      </c>
      <c r="L153" s="40"/>
      <c r="M153" s="181" t="s">
        <v>19</v>
      </c>
      <c r="N153" s="182" t="s">
        <v>45</v>
      </c>
      <c r="O153" s="65"/>
      <c r="P153" s="183">
        <f>O153*H153</f>
        <v>0</v>
      </c>
      <c r="Q153" s="183">
        <v>2.2563399999999998</v>
      </c>
      <c r="R153" s="183">
        <f>Q153*H153</f>
        <v>0.74910487999999997</v>
      </c>
      <c r="S153" s="183">
        <v>0</v>
      </c>
      <c r="T153" s="184">
        <f>S153*H153</f>
        <v>0</v>
      </c>
      <c r="U153" s="35"/>
      <c r="V153" s="35"/>
      <c r="W153" s="35"/>
      <c r="X153" s="35"/>
      <c r="Y153" s="35"/>
      <c r="Z153" s="35"/>
      <c r="AA153" s="35"/>
      <c r="AB153" s="35"/>
      <c r="AC153" s="35"/>
      <c r="AD153" s="35"/>
      <c r="AE153" s="35"/>
      <c r="AR153" s="185" t="s">
        <v>177</v>
      </c>
      <c r="AT153" s="185" t="s">
        <v>172</v>
      </c>
      <c r="AU153" s="185" t="s">
        <v>84</v>
      </c>
      <c r="AY153" s="18" t="s">
        <v>170</v>
      </c>
      <c r="BE153" s="186">
        <f>IF(N153="základní",J153,0)</f>
        <v>0</v>
      </c>
      <c r="BF153" s="186">
        <f>IF(N153="snížená",J153,0)</f>
        <v>0</v>
      </c>
      <c r="BG153" s="186">
        <f>IF(N153="zákl. přenesená",J153,0)</f>
        <v>0</v>
      </c>
      <c r="BH153" s="186">
        <f>IF(N153="sníž. přenesená",J153,0)</f>
        <v>0</v>
      </c>
      <c r="BI153" s="186">
        <f>IF(N153="nulová",J153,0)</f>
        <v>0</v>
      </c>
      <c r="BJ153" s="18" t="s">
        <v>82</v>
      </c>
      <c r="BK153" s="186">
        <f>ROUND(I153*H153,2)</f>
        <v>0</v>
      </c>
      <c r="BL153" s="18" t="s">
        <v>177</v>
      </c>
      <c r="BM153" s="185" t="s">
        <v>5398</v>
      </c>
    </row>
    <row r="154" spans="1:65" s="2" customFormat="1" ht="58.5" x14ac:dyDescent="0.2">
      <c r="A154" s="35"/>
      <c r="B154" s="36"/>
      <c r="C154" s="37"/>
      <c r="D154" s="187" t="s">
        <v>179</v>
      </c>
      <c r="E154" s="37"/>
      <c r="F154" s="188" t="s">
        <v>4746</v>
      </c>
      <c r="G154" s="37"/>
      <c r="H154" s="37"/>
      <c r="I154" s="189"/>
      <c r="J154" s="37"/>
      <c r="K154" s="37"/>
      <c r="L154" s="40"/>
      <c r="M154" s="190"/>
      <c r="N154" s="191"/>
      <c r="O154" s="65"/>
      <c r="P154" s="65"/>
      <c r="Q154" s="65"/>
      <c r="R154" s="65"/>
      <c r="S154" s="65"/>
      <c r="T154" s="66"/>
      <c r="U154" s="35"/>
      <c r="V154" s="35"/>
      <c r="W154" s="35"/>
      <c r="X154" s="35"/>
      <c r="Y154" s="35"/>
      <c r="Z154" s="35"/>
      <c r="AA154" s="35"/>
      <c r="AB154" s="35"/>
      <c r="AC154" s="35"/>
      <c r="AD154" s="35"/>
      <c r="AE154" s="35"/>
      <c r="AT154" s="18" t="s">
        <v>179</v>
      </c>
      <c r="AU154" s="18" t="s">
        <v>84</v>
      </c>
    </row>
    <row r="155" spans="1:65" s="13" customFormat="1" x14ac:dyDescent="0.2">
      <c r="B155" s="192"/>
      <c r="C155" s="193"/>
      <c r="D155" s="187" t="s">
        <v>181</v>
      </c>
      <c r="E155" s="194" t="s">
        <v>19</v>
      </c>
      <c r="F155" s="195" t="s">
        <v>5399</v>
      </c>
      <c r="G155" s="193"/>
      <c r="H155" s="196">
        <v>0.33200000000000002</v>
      </c>
      <c r="I155" s="197"/>
      <c r="J155" s="193"/>
      <c r="K155" s="193"/>
      <c r="L155" s="198"/>
      <c r="M155" s="199"/>
      <c r="N155" s="200"/>
      <c r="O155" s="200"/>
      <c r="P155" s="200"/>
      <c r="Q155" s="200"/>
      <c r="R155" s="200"/>
      <c r="S155" s="200"/>
      <c r="T155" s="201"/>
      <c r="AT155" s="202" t="s">
        <v>181</v>
      </c>
      <c r="AU155" s="202" t="s">
        <v>84</v>
      </c>
      <c r="AV155" s="13" t="s">
        <v>84</v>
      </c>
      <c r="AW155" s="13" t="s">
        <v>35</v>
      </c>
      <c r="AX155" s="13" t="s">
        <v>82</v>
      </c>
      <c r="AY155" s="202" t="s">
        <v>170</v>
      </c>
    </row>
    <row r="156" spans="1:65" s="2" customFormat="1" ht="16.5" customHeight="1" x14ac:dyDescent="0.2">
      <c r="A156" s="35"/>
      <c r="B156" s="36"/>
      <c r="C156" s="174" t="s">
        <v>8</v>
      </c>
      <c r="D156" s="174" t="s">
        <v>172</v>
      </c>
      <c r="E156" s="175" t="s">
        <v>303</v>
      </c>
      <c r="F156" s="176" t="s">
        <v>304</v>
      </c>
      <c r="G156" s="177" t="s">
        <v>248</v>
      </c>
      <c r="H156" s="178">
        <v>0.9</v>
      </c>
      <c r="I156" s="179"/>
      <c r="J156" s="180">
        <f>ROUND(I156*H156,2)</f>
        <v>0</v>
      </c>
      <c r="K156" s="176" t="s">
        <v>176</v>
      </c>
      <c r="L156" s="40"/>
      <c r="M156" s="181" t="s">
        <v>19</v>
      </c>
      <c r="N156" s="182" t="s">
        <v>45</v>
      </c>
      <c r="O156" s="65"/>
      <c r="P156" s="183">
        <f>O156*H156</f>
        <v>0</v>
      </c>
      <c r="Q156" s="183">
        <v>2.47E-3</v>
      </c>
      <c r="R156" s="183">
        <f>Q156*H156</f>
        <v>2.2230000000000001E-3</v>
      </c>
      <c r="S156" s="183">
        <v>0</v>
      </c>
      <c r="T156" s="184">
        <f>S156*H156</f>
        <v>0</v>
      </c>
      <c r="U156" s="35"/>
      <c r="V156" s="35"/>
      <c r="W156" s="35"/>
      <c r="X156" s="35"/>
      <c r="Y156" s="35"/>
      <c r="Z156" s="35"/>
      <c r="AA156" s="35"/>
      <c r="AB156" s="35"/>
      <c r="AC156" s="35"/>
      <c r="AD156" s="35"/>
      <c r="AE156" s="35"/>
      <c r="AR156" s="185" t="s">
        <v>177</v>
      </c>
      <c r="AT156" s="185" t="s">
        <v>172</v>
      </c>
      <c r="AU156" s="185" t="s">
        <v>84</v>
      </c>
      <c r="AY156" s="18" t="s">
        <v>170</v>
      </c>
      <c r="BE156" s="186">
        <f>IF(N156="základní",J156,0)</f>
        <v>0</v>
      </c>
      <c r="BF156" s="186">
        <f>IF(N156="snížená",J156,0)</f>
        <v>0</v>
      </c>
      <c r="BG156" s="186">
        <f>IF(N156="zákl. přenesená",J156,0)</f>
        <v>0</v>
      </c>
      <c r="BH156" s="186">
        <f>IF(N156="sníž. přenesená",J156,0)</f>
        <v>0</v>
      </c>
      <c r="BI156" s="186">
        <f>IF(N156="nulová",J156,0)</f>
        <v>0</v>
      </c>
      <c r="BJ156" s="18" t="s">
        <v>82</v>
      </c>
      <c r="BK156" s="186">
        <f>ROUND(I156*H156,2)</f>
        <v>0</v>
      </c>
      <c r="BL156" s="18" t="s">
        <v>177</v>
      </c>
      <c r="BM156" s="185" t="s">
        <v>5400</v>
      </c>
    </row>
    <row r="157" spans="1:65" s="2" customFormat="1" ht="39" x14ac:dyDescent="0.2">
      <c r="A157" s="35"/>
      <c r="B157" s="36"/>
      <c r="C157" s="37"/>
      <c r="D157" s="187" t="s">
        <v>179</v>
      </c>
      <c r="E157" s="37"/>
      <c r="F157" s="188" t="s">
        <v>306</v>
      </c>
      <c r="G157" s="37"/>
      <c r="H157" s="37"/>
      <c r="I157" s="189"/>
      <c r="J157" s="37"/>
      <c r="K157" s="37"/>
      <c r="L157" s="40"/>
      <c r="M157" s="190"/>
      <c r="N157" s="191"/>
      <c r="O157" s="65"/>
      <c r="P157" s="65"/>
      <c r="Q157" s="65"/>
      <c r="R157" s="65"/>
      <c r="S157" s="65"/>
      <c r="T157" s="66"/>
      <c r="U157" s="35"/>
      <c r="V157" s="35"/>
      <c r="W157" s="35"/>
      <c r="X157" s="35"/>
      <c r="Y157" s="35"/>
      <c r="Z157" s="35"/>
      <c r="AA157" s="35"/>
      <c r="AB157" s="35"/>
      <c r="AC157" s="35"/>
      <c r="AD157" s="35"/>
      <c r="AE157" s="35"/>
      <c r="AT157" s="18" t="s">
        <v>179</v>
      </c>
      <c r="AU157" s="18" t="s">
        <v>84</v>
      </c>
    </row>
    <row r="158" spans="1:65" s="13" customFormat="1" x14ac:dyDescent="0.2">
      <c r="B158" s="192"/>
      <c r="C158" s="193"/>
      <c r="D158" s="187" t="s">
        <v>181</v>
      </c>
      <c r="E158" s="194" t="s">
        <v>19</v>
      </c>
      <c r="F158" s="195" t="s">
        <v>5401</v>
      </c>
      <c r="G158" s="193"/>
      <c r="H158" s="196">
        <v>0.9</v>
      </c>
      <c r="I158" s="197"/>
      <c r="J158" s="193"/>
      <c r="K158" s="193"/>
      <c r="L158" s="198"/>
      <c r="M158" s="199"/>
      <c r="N158" s="200"/>
      <c r="O158" s="200"/>
      <c r="P158" s="200"/>
      <c r="Q158" s="200"/>
      <c r="R158" s="200"/>
      <c r="S158" s="200"/>
      <c r="T158" s="201"/>
      <c r="AT158" s="202" t="s">
        <v>181</v>
      </c>
      <c r="AU158" s="202" t="s">
        <v>84</v>
      </c>
      <c r="AV158" s="13" t="s">
        <v>84</v>
      </c>
      <c r="AW158" s="13" t="s">
        <v>35</v>
      </c>
      <c r="AX158" s="13" t="s">
        <v>82</v>
      </c>
      <c r="AY158" s="202" t="s">
        <v>170</v>
      </c>
    </row>
    <row r="159" spans="1:65" s="2" customFormat="1" ht="16.5" customHeight="1" x14ac:dyDescent="0.2">
      <c r="A159" s="35"/>
      <c r="B159" s="36"/>
      <c r="C159" s="174" t="s">
        <v>276</v>
      </c>
      <c r="D159" s="174" t="s">
        <v>172</v>
      </c>
      <c r="E159" s="175" t="s">
        <v>320</v>
      </c>
      <c r="F159" s="176" t="s">
        <v>321</v>
      </c>
      <c r="G159" s="177" t="s">
        <v>248</v>
      </c>
      <c r="H159" s="178">
        <v>0.9</v>
      </c>
      <c r="I159" s="179"/>
      <c r="J159" s="180">
        <f>ROUND(I159*H159,2)</f>
        <v>0</v>
      </c>
      <c r="K159" s="176" t="s">
        <v>176</v>
      </c>
      <c r="L159" s="40"/>
      <c r="M159" s="181" t="s">
        <v>19</v>
      </c>
      <c r="N159" s="182" t="s">
        <v>45</v>
      </c>
      <c r="O159" s="65"/>
      <c r="P159" s="183">
        <f>O159*H159</f>
        <v>0</v>
      </c>
      <c r="Q159" s="183">
        <v>0</v>
      </c>
      <c r="R159" s="183">
        <f>Q159*H159</f>
        <v>0</v>
      </c>
      <c r="S159" s="183">
        <v>0</v>
      </c>
      <c r="T159" s="184">
        <f>S159*H159</f>
        <v>0</v>
      </c>
      <c r="U159" s="35"/>
      <c r="V159" s="35"/>
      <c r="W159" s="35"/>
      <c r="X159" s="35"/>
      <c r="Y159" s="35"/>
      <c r="Z159" s="35"/>
      <c r="AA159" s="35"/>
      <c r="AB159" s="35"/>
      <c r="AC159" s="35"/>
      <c r="AD159" s="35"/>
      <c r="AE159" s="35"/>
      <c r="AR159" s="185" t="s">
        <v>177</v>
      </c>
      <c r="AT159" s="185" t="s">
        <v>172</v>
      </c>
      <c r="AU159" s="185" t="s">
        <v>84</v>
      </c>
      <c r="AY159" s="18" t="s">
        <v>170</v>
      </c>
      <c r="BE159" s="186">
        <f>IF(N159="základní",J159,0)</f>
        <v>0</v>
      </c>
      <c r="BF159" s="186">
        <f>IF(N159="snížená",J159,0)</f>
        <v>0</v>
      </c>
      <c r="BG159" s="186">
        <f>IF(N159="zákl. přenesená",J159,0)</f>
        <v>0</v>
      </c>
      <c r="BH159" s="186">
        <f>IF(N159="sníž. přenesená",J159,0)</f>
        <v>0</v>
      </c>
      <c r="BI159" s="186">
        <f>IF(N159="nulová",J159,0)</f>
        <v>0</v>
      </c>
      <c r="BJ159" s="18" t="s">
        <v>82</v>
      </c>
      <c r="BK159" s="186">
        <f>ROUND(I159*H159,2)</f>
        <v>0</v>
      </c>
      <c r="BL159" s="18" t="s">
        <v>177</v>
      </c>
      <c r="BM159" s="185" t="s">
        <v>5402</v>
      </c>
    </row>
    <row r="160" spans="1:65" s="2" customFormat="1" ht="39" x14ac:dyDescent="0.2">
      <c r="A160" s="35"/>
      <c r="B160" s="36"/>
      <c r="C160" s="37"/>
      <c r="D160" s="187" t="s">
        <v>179</v>
      </c>
      <c r="E160" s="37"/>
      <c r="F160" s="188" t="s">
        <v>306</v>
      </c>
      <c r="G160" s="37"/>
      <c r="H160" s="37"/>
      <c r="I160" s="189"/>
      <c r="J160" s="37"/>
      <c r="K160" s="37"/>
      <c r="L160" s="40"/>
      <c r="M160" s="190"/>
      <c r="N160" s="191"/>
      <c r="O160" s="65"/>
      <c r="P160" s="65"/>
      <c r="Q160" s="65"/>
      <c r="R160" s="65"/>
      <c r="S160" s="65"/>
      <c r="T160" s="66"/>
      <c r="U160" s="35"/>
      <c r="V160" s="35"/>
      <c r="W160" s="35"/>
      <c r="X160" s="35"/>
      <c r="Y160" s="35"/>
      <c r="Z160" s="35"/>
      <c r="AA160" s="35"/>
      <c r="AB160" s="35"/>
      <c r="AC160" s="35"/>
      <c r="AD160" s="35"/>
      <c r="AE160" s="35"/>
      <c r="AT160" s="18" t="s">
        <v>179</v>
      </c>
      <c r="AU160" s="18" t="s">
        <v>84</v>
      </c>
    </row>
    <row r="161" spans="1:65" s="12" customFormat="1" ht="22.9" customHeight="1" x14ac:dyDescent="0.2">
      <c r="B161" s="158"/>
      <c r="C161" s="159"/>
      <c r="D161" s="160" t="s">
        <v>73</v>
      </c>
      <c r="E161" s="172" t="s">
        <v>177</v>
      </c>
      <c r="F161" s="172" t="s">
        <v>502</v>
      </c>
      <c r="G161" s="159"/>
      <c r="H161" s="159"/>
      <c r="I161" s="162"/>
      <c r="J161" s="173">
        <f>BK161</f>
        <v>0</v>
      </c>
      <c r="K161" s="159"/>
      <c r="L161" s="164"/>
      <c r="M161" s="165"/>
      <c r="N161" s="166"/>
      <c r="O161" s="166"/>
      <c r="P161" s="167">
        <f>SUM(P162:P181)</f>
        <v>0</v>
      </c>
      <c r="Q161" s="166"/>
      <c r="R161" s="167">
        <f>SUM(R162:R181)</f>
        <v>0.10813439999999999</v>
      </c>
      <c r="S161" s="166"/>
      <c r="T161" s="168">
        <f>SUM(T162:T181)</f>
        <v>0</v>
      </c>
      <c r="AR161" s="169" t="s">
        <v>82</v>
      </c>
      <c r="AT161" s="170" t="s">
        <v>73</v>
      </c>
      <c r="AU161" s="170" t="s">
        <v>82</v>
      </c>
      <c r="AY161" s="169" t="s">
        <v>170</v>
      </c>
      <c r="BK161" s="171">
        <f>SUM(BK162:BK181)</f>
        <v>0</v>
      </c>
    </row>
    <row r="162" spans="1:65" s="2" customFormat="1" ht="16.5" customHeight="1" x14ac:dyDescent="0.2">
      <c r="A162" s="35"/>
      <c r="B162" s="36"/>
      <c r="C162" s="174" t="s">
        <v>285</v>
      </c>
      <c r="D162" s="174" t="s">
        <v>172</v>
      </c>
      <c r="E162" s="175" t="s">
        <v>667</v>
      </c>
      <c r="F162" s="176" t="s">
        <v>668</v>
      </c>
      <c r="G162" s="177" t="s">
        <v>175</v>
      </c>
      <c r="H162" s="178">
        <v>6.8710000000000004</v>
      </c>
      <c r="I162" s="179"/>
      <c r="J162" s="180">
        <f>ROUND(I162*H162,2)</f>
        <v>0</v>
      </c>
      <c r="K162" s="176" t="s">
        <v>176</v>
      </c>
      <c r="L162" s="40"/>
      <c r="M162" s="181" t="s">
        <v>19</v>
      </c>
      <c r="N162" s="182" t="s">
        <v>45</v>
      </c>
      <c r="O162" s="65"/>
      <c r="P162" s="183">
        <f>O162*H162</f>
        <v>0</v>
      </c>
      <c r="Q162" s="183">
        <v>0</v>
      </c>
      <c r="R162" s="183">
        <f>Q162*H162</f>
        <v>0</v>
      </c>
      <c r="S162" s="183">
        <v>0</v>
      </c>
      <c r="T162" s="184">
        <f>S162*H162</f>
        <v>0</v>
      </c>
      <c r="U162" s="35"/>
      <c r="V162" s="35"/>
      <c r="W162" s="35"/>
      <c r="X162" s="35"/>
      <c r="Y162" s="35"/>
      <c r="Z162" s="35"/>
      <c r="AA162" s="35"/>
      <c r="AB162" s="35"/>
      <c r="AC162" s="35"/>
      <c r="AD162" s="35"/>
      <c r="AE162" s="35"/>
      <c r="AR162" s="185" t="s">
        <v>177</v>
      </c>
      <c r="AT162" s="185" t="s">
        <v>172</v>
      </c>
      <c r="AU162" s="185" t="s">
        <v>84</v>
      </c>
      <c r="AY162" s="18" t="s">
        <v>170</v>
      </c>
      <c r="BE162" s="186">
        <f>IF(N162="základní",J162,0)</f>
        <v>0</v>
      </c>
      <c r="BF162" s="186">
        <f>IF(N162="snížená",J162,0)</f>
        <v>0</v>
      </c>
      <c r="BG162" s="186">
        <f>IF(N162="zákl. přenesená",J162,0)</f>
        <v>0</v>
      </c>
      <c r="BH162" s="186">
        <f>IF(N162="sníž. přenesená",J162,0)</f>
        <v>0</v>
      </c>
      <c r="BI162" s="186">
        <f>IF(N162="nulová",J162,0)</f>
        <v>0</v>
      </c>
      <c r="BJ162" s="18" t="s">
        <v>82</v>
      </c>
      <c r="BK162" s="186">
        <f>ROUND(I162*H162,2)</f>
        <v>0</v>
      </c>
      <c r="BL162" s="18" t="s">
        <v>177</v>
      </c>
      <c r="BM162" s="185" t="s">
        <v>5403</v>
      </c>
    </row>
    <row r="163" spans="1:65" s="2" customFormat="1" ht="39" x14ac:dyDescent="0.2">
      <c r="A163" s="35"/>
      <c r="B163" s="36"/>
      <c r="C163" s="37"/>
      <c r="D163" s="187" t="s">
        <v>179</v>
      </c>
      <c r="E163" s="37"/>
      <c r="F163" s="188" t="s">
        <v>670</v>
      </c>
      <c r="G163" s="37"/>
      <c r="H163" s="37"/>
      <c r="I163" s="189"/>
      <c r="J163" s="37"/>
      <c r="K163" s="37"/>
      <c r="L163" s="40"/>
      <c r="M163" s="190"/>
      <c r="N163" s="191"/>
      <c r="O163" s="65"/>
      <c r="P163" s="65"/>
      <c r="Q163" s="65"/>
      <c r="R163" s="65"/>
      <c r="S163" s="65"/>
      <c r="T163" s="66"/>
      <c r="U163" s="35"/>
      <c r="V163" s="35"/>
      <c r="W163" s="35"/>
      <c r="X163" s="35"/>
      <c r="Y163" s="35"/>
      <c r="Z163" s="35"/>
      <c r="AA163" s="35"/>
      <c r="AB163" s="35"/>
      <c r="AC163" s="35"/>
      <c r="AD163" s="35"/>
      <c r="AE163" s="35"/>
      <c r="AT163" s="18" t="s">
        <v>179</v>
      </c>
      <c r="AU163" s="18" t="s">
        <v>84</v>
      </c>
    </row>
    <row r="164" spans="1:65" s="13" customFormat="1" x14ac:dyDescent="0.2">
      <c r="B164" s="192"/>
      <c r="C164" s="193"/>
      <c r="D164" s="187" t="s">
        <v>181</v>
      </c>
      <c r="E164" s="194" t="s">
        <v>19</v>
      </c>
      <c r="F164" s="195" t="s">
        <v>5404</v>
      </c>
      <c r="G164" s="193"/>
      <c r="H164" s="196">
        <v>1.226</v>
      </c>
      <c r="I164" s="197"/>
      <c r="J164" s="193"/>
      <c r="K164" s="193"/>
      <c r="L164" s="198"/>
      <c r="M164" s="199"/>
      <c r="N164" s="200"/>
      <c r="O164" s="200"/>
      <c r="P164" s="200"/>
      <c r="Q164" s="200"/>
      <c r="R164" s="200"/>
      <c r="S164" s="200"/>
      <c r="T164" s="201"/>
      <c r="AT164" s="202" t="s">
        <v>181</v>
      </c>
      <c r="AU164" s="202" t="s">
        <v>84</v>
      </c>
      <c r="AV164" s="13" t="s">
        <v>84</v>
      </c>
      <c r="AW164" s="13" t="s">
        <v>35</v>
      </c>
      <c r="AX164" s="13" t="s">
        <v>74</v>
      </c>
      <c r="AY164" s="202" t="s">
        <v>170</v>
      </c>
    </row>
    <row r="165" spans="1:65" s="13" customFormat="1" x14ac:dyDescent="0.2">
      <c r="B165" s="192"/>
      <c r="C165" s="193"/>
      <c r="D165" s="187" t="s">
        <v>181</v>
      </c>
      <c r="E165" s="194" t="s">
        <v>19</v>
      </c>
      <c r="F165" s="195" t="s">
        <v>5405</v>
      </c>
      <c r="G165" s="193"/>
      <c r="H165" s="196">
        <v>0.26500000000000001</v>
      </c>
      <c r="I165" s="197"/>
      <c r="J165" s="193"/>
      <c r="K165" s="193"/>
      <c r="L165" s="198"/>
      <c r="M165" s="199"/>
      <c r="N165" s="200"/>
      <c r="O165" s="200"/>
      <c r="P165" s="200"/>
      <c r="Q165" s="200"/>
      <c r="R165" s="200"/>
      <c r="S165" s="200"/>
      <c r="T165" s="201"/>
      <c r="AT165" s="202" t="s">
        <v>181</v>
      </c>
      <c r="AU165" s="202" t="s">
        <v>84</v>
      </c>
      <c r="AV165" s="13" t="s">
        <v>84</v>
      </c>
      <c r="AW165" s="13" t="s">
        <v>35</v>
      </c>
      <c r="AX165" s="13" t="s">
        <v>74</v>
      </c>
      <c r="AY165" s="202" t="s">
        <v>170</v>
      </c>
    </row>
    <row r="166" spans="1:65" s="13" customFormat="1" x14ac:dyDescent="0.2">
      <c r="B166" s="192"/>
      <c r="C166" s="193"/>
      <c r="D166" s="187" t="s">
        <v>181</v>
      </c>
      <c r="E166" s="194" t="s">
        <v>19</v>
      </c>
      <c r="F166" s="195" t="s">
        <v>5406</v>
      </c>
      <c r="G166" s="193"/>
      <c r="H166" s="196">
        <v>2.661</v>
      </c>
      <c r="I166" s="197"/>
      <c r="J166" s="193"/>
      <c r="K166" s="193"/>
      <c r="L166" s="198"/>
      <c r="M166" s="199"/>
      <c r="N166" s="200"/>
      <c r="O166" s="200"/>
      <c r="P166" s="200"/>
      <c r="Q166" s="200"/>
      <c r="R166" s="200"/>
      <c r="S166" s="200"/>
      <c r="T166" s="201"/>
      <c r="AT166" s="202" t="s">
        <v>181</v>
      </c>
      <c r="AU166" s="202" t="s">
        <v>84</v>
      </c>
      <c r="AV166" s="13" t="s">
        <v>84</v>
      </c>
      <c r="AW166" s="13" t="s">
        <v>35</v>
      </c>
      <c r="AX166" s="13" t="s">
        <v>74</v>
      </c>
      <c r="AY166" s="202" t="s">
        <v>170</v>
      </c>
    </row>
    <row r="167" spans="1:65" s="13" customFormat="1" x14ac:dyDescent="0.2">
      <c r="B167" s="192"/>
      <c r="C167" s="193"/>
      <c r="D167" s="187" t="s">
        <v>181</v>
      </c>
      <c r="E167" s="194" t="s">
        <v>19</v>
      </c>
      <c r="F167" s="195" t="s">
        <v>5407</v>
      </c>
      <c r="G167" s="193"/>
      <c r="H167" s="196">
        <v>2.7189999999999999</v>
      </c>
      <c r="I167" s="197"/>
      <c r="J167" s="193"/>
      <c r="K167" s="193"/>
      <c r="L167" s="198"/>
      <c r="M167" s="199"/>
      <c r="N167" s="200"/>
      <c r="O167" s="200"/>
      <c r="P167" s="200"/>
      <c r="Q167" s="200"/>
      <c r="R167" s="200"/>
      <c r="S167" s="200"/>
      <c r="T167" s="201"/>
      <c r="AT167" s="202" t="s">
        <v>181</v>
      </c>
      <c r="AU167" s="202" t="s">
        <v>84</v>
      </c>
      <c r="AV167" s="13" t="s">
        <v>84</v>
      </c>
      <c r="AW167" s="13" t="s">
        <v>35</v>
      </c>
      <c r="AX167" s="13" t="s">
        <v>74</v>
      </c>
      <c r="AY167" s="202" t="s">
        <v>170</v>
      </c>
    </row>
    <row r="168" spans="1:65" s="14" customFormat="1" x14ac:dyDescent="0.2">
      <c r="B168" s="203"/>
      <c r="C168" s="204"/>
      <c r="D168" s="187" t="s">
        <v>181</v>
      </c>
      <c r="E168" s="205" t="s">
        <v>19</v>
      </c>
      <c r="F168" s="206" t="s">
        <v>185</v>
      </c>
      <c r="G168" s="204"/>
      <c r="H168" s="207">
        <v>6.8710000000000004</v>
      </c>
      <c r="I168" s="208"/>
      <c r="J168" s="204"/>
      <c r="K168" s="204"/>
      <c r="L168" s="209"/>
      <c r="M168" s="210"/>
      <c r="N168" s="211"/>
      <c r="O168" s="211"/>
      <c r="P168" s="211"/>
      <c r="Q168" s="211"/>
      <c r="R168" s="211"/>
      <c r="S168" s="211"/>
      <c r="T168" s="212"/>
      <c r="AT168" s="213" t="s">
        <v>181</v>
      </c>
      <c r="AU168" s="213" t="s">
        <v>84</v>
      </c>
      <c r="AV168" s="14" t="s">
        <v>177</v>
      </c>
      <c r="AW168" s="14" t="s">
        <v>35</v>
      </c>
      <c r="AX168" s="14" t="s">
        <v>82</v>
      </c>
      <c r="AY168" s="213" t="s">
        <v>170</v>
      </c>
    </row>
    <row r="169" spans="1:65" s="2" customFormat="1" ht="24" x14ac:dyDescent="0.2">
      <c r="A169" s="35"/>
      <c r="B169" s="36"/>
      <c r="C169" s="174" t="s">
        <v>302</v>
      </c>
      <c r="D169" s="174" t="s">
        <v>172</v>
      </c>
      <c r="E169" s="175" t="s">
        <v>5408</v>
      </c>
      <c r="F169" s="176" t="s">
        <v>5409</v>
      </c>
      <c r="G169" s="177" t="s">
        <v>175</v>
      </c>
      <c r="H169" s="178">
        <v>1.0780000000000001</v>
      </c>
      <c r="I169" s="179"/>
      <c r="J169" s="180">
        <f>ROUND(I169*H169,2)</f>
        <v>0</v>
      </c>
      <c r="K169" s="176" t="s">
        <v>176</v>
      </c>
      <c r="L169" s="40"/>
      <c r="M169" s="181" t="s">
        <v>19</v>
      </c>
      <c r="N169" s="182" t="s">
        <v>45</v>
      </c>
      <c r="O169" s="65"/>
      <c r="P169" s="183">
        <f>O169*H169</f>
        <v>0</v>
      </c>
      <c r="Q169" s="183">
        <v>0</v>
      </c>
      <c r="R169" s="183">
        <f>Q169*H169</f>
        <v>0</v>
      </c>
      <c r="S169" s="183">
        <v>0</v>
      </c>
      <c r="T169" s="184">
        <f>S169*H169</f>
        <v>0</v>
      </c>
      <c r="U169" s="35"/>
      <c r="V169" s="35"/>
      <c r="W169" s="35"/>
      <c r="X169" s="35"/>
      <c r="Y169" s="35"/>
      <c r="Z169" s="35"/>
      <c r="AA169" s="35"/>
      <c r="AB169" s="35"/>
      <c r="AC169" s="35"/>
      <c r="AD169" s="35"/>
      <c r="AE169" s="35"/>
      <c r="AR169" s="185" t="s">
        <v>177</v>
      </c>
      <c r="AT169" s="185" t="s">
        <v>172</v>
      </c>
      <c r="AU169" s="185" t="s">
        <v>84</v>
      </c>
      <c r="AY169" s="18" t="s">
        <v>170</v>
      </c>
      <c r="BE169" s="186">
        <f>IF(N169="základní",J169,0)</f>
        <v>0</v>
      </c>
      <c r="BF169" s="186">
        <f>IF(N169="snížená",J169,0)</f>
        <v>0</v>
      </c>
      <c r="BG169" s="186">
        <f>IF(N169="zákl. přenesená",J169,0)</f>
        <v>0</v>
      </c>
      <c r="BH169" s="186">
        <f>IF(N169="sníž. přenesená",J169,0)</f>
        <v>0</v>
      </c>
      <c r="BI169" s="186">
        <f>IF(N169="nulová",J169,0)</f>
        <v>0</v>
      </c>
      <c r="BJ169" s="18" t="s">
        <v>82</v>
      </c>
      <c r="BK169" s="186">
        <f>ROUND(I169*H169,2)</f>
        <v>0</v>
      </c>
      <c r="BL169" s="18" t="s">
        <v>177</v>
      </c>
      <c r="BM169" s="185" t="s">
        <v>5410</v>
      </c>
    </row>
    <row r="170" spans="1:65" s="2" customFormat="1" ht="39" x14ac:dyDescent="0.2">
      <c r="A170" s="35"/>
      <c r="B170" s="36"/>
      <c r="C170" s="37"/>
      <c r="D170" s="187" t="s">
        <v>179</v>
      </c>
      <c r="E170" s="37"/>
      <c r="F170" s="188" t="s">
        <v>5411</v>
      </c>
      <c r="G170" s="37"/>
      <c r="H170" s="37"/>
      <c r="I170" s="189"/>
      <c r="J170" s="37"/>
      <c r="K170" s="37"/>
      <c r="L170" s="40"/>
      <c r="M170" s="190"/>
      <c r="N170" s="191"/>
      <c r="O170" s="65"/>
      <c r="P170" s="65"/>
      <c r="Q170" s="65"/>
      <c r="R170" s="65"/>
      <c r="S170" s="65"/>
      <c r="T170" s="66"/>
      <c r="U170" s="35"/>
      <c r="V170" s="35"/>
      <c r="W170" s="35"/>
      <c r="X170" s="35"/>
      <c r="Y170" s="35"/>
      <c r="Z170" s="35"/>
      <c r="AA170" s="35"/>
      <c r="AB170" s="35"/>
      <c r="AC170" s="35"/>
      <c r="AD170" s="35"/>
      <c r="AE170" s="35"/>
      <c r="AT170" s="18" t="s">
        <v>179</v>
      </c>
      <c r="AU170" s="18" t="s">
        <v>84</v>
      </c>
    </row>
    <row r="171" spans="1:65" s="13" customFormat="1" x14ac:dyDescent="0.2">
      <c r="B171" s="192"/>
      <c r="C171" s="193"/>
      <c r="D171" s="187" t="s">
        <v>181</v>
      </c>
      <c r="E171" s="194" t="s">
        <v>19</v>
      </c>
      <c r="F171" s="195" t="s">
        <v>5412</v>
      </c>
      <c r="G171" s="193"/>
      <c r="H171" s="196">
        <v>0.33200000000000002</v>
      </c>
      <c r="I171" s="197"/>
      <c r="J171" s="193"/>
      <c r="K171" s="193"/>
      <c r="L171" s="198"/>
      <c r="M171" s="199"/>
      <c r="N171" s="200"/>
      <c r="O171" s="200"/>
      <c r="P171" s="200"/>
      <c r="Q171" s="200"/>
      <c r="R171" s="200"/>
      <c r="S171" s="200"/>
      <c r="T171" s="201"/>
      <c r="AT171" s="202" t="s">
        <v>181</v>
      </c>
      <c r="AU171" s="202" t="s">
        <v>84</v>
      </c>
      <c r="AV171" s="13" t="s">
        <v>84</v>
      </c>
      <c r="AW171" s="13" t="s">
        <v>35</v>
      </c>
      <c r="AX171" s="13" t="s">
        <v>74</v>
      </c>
      <c r="AY171" s="202" t="s">
        <v>170</v>
      </c>
    </row>
    <row r="172" spans="1:65" s="13" customFormat="1" x14ac:dyDescent="0.2">
      <c r="B172" s="192"/>
      <c r="C172" s="193"/>
      <c r="D172" s="187" t="s">
        <v>181</v>
      </c>
      <c r="E172" s="194" t="s">
        <v>19</v>
      </c>
      <c r="F172" s="195" t="s">
        <v>5413</v>
      </c>
      <c r="G172" s="193"/>
      <c r="H172" s="196">
        <v>0.192</v>
      </c>
      <c r="I172" s="197"/>
      <c r="J172" s="193"/>
      <c r="K172" s="193"/>
      <c r="L172" s="198"/>
      <c r="M172" s="199"/>
      <c r="N172" s="200"/>
      <c r="O172" s="200"/>
      <c r="P172" s="200"/>
      <c r="Q172" s="200"/>
      <c r="R172" s="200"/>
      <c r="S172" s="200"/>
      <c r="T172" s="201"/>
      <c r="AT172" s="202" t="s">
        <v>181</v>
      </c>
      <c r="AU172" s="202" t="s">
        <v>84</v>
      </c>
      <c r="AV172" s="13" t="s">
        <v>84</v>
      </c>
      <c r="AW172" s="13" t="s">
        <v>35</v>
      </c>
      <c r="AX172" s="13" t="s">
        <v>74</v>
      </c>
      <c r="AY172" s="202" t="s">
        <v>170</v>
      </c>
    </row>
    <row r="173" spans="1:65" s="13" customFormat="1" x14ac:dyDescent="0.2">
      <c r="B173" s="192"/>
      <c r="C173" s="193"/>
      <c r="D173" s="187" t="s">
        <v>181</v>
      </c>
      <c r="E173" s="194" t="s">
        <v>19</v>
      </c>
      <c r="F173" s="195" t="s">
        <v>5414</v>
      </c>
      <c r="G173" s="193"/>
      <c r="H173" s="196">
        <v>0.46500000000000002</v>
      </c>
      <c r="I173" s="197"/>
      <c r="J173" s="193"/>
      <c r="K173" s="193"/>
      <c r="L173" s="198"/>
      <c r="M173" s="199"/>
      <c r="N173" s="200"/>
      <c r="O173" s="200"/>
      <c r="P173" s="200"/>
      <c r="Q173" s="200"/>
      <c r="R173" s="200"/>
      <c r="S173" s="200"/>
      <c r="T173" s="201"/>
      <c r="AT173" s="202" t="s">
        <v>181</v>
      </c>
      <c r="AU173" s="202" t="s">
        <v>84</v>
      </c>
      <c r="AV173" s="13" t="s">
        <v>84</v>
      </c>
      <c r="AW173" s="13" t="s">
        <v>35</v>
      </c>
      <c r="AX173" s="13" t="s">
        <v>74</v>
      </c>
      <c r="AY173" s="202" t="s">
        <v>170</v>
      </c>
    </row>
    <row r="174" spans="1:65" s="13" customFormat="1" x14ac:dyDescent="0.2">
      <c r="B174" s="192"/>
      <c r="C174" s="193"/>
      <c r="D174" s="187" t="s">
        <v>181</v>
      </c>
      <c r="E174" s="194" t="s">
        <v>19</v>
      </c>
      <c r="F174" s="195" t="s">
        <v>5415</v>
      </c>
      <c r="G174" s="193"/>
      <c r="H174" s="196">
        <v>8.8999999999999996E-2</v>
      </c>
      <c r="I174" s="197"/>
      <c r="J174" s="193"/>
      <c r="K174" s="193"/>
      <c r="L174" s="198"/>
      <c r="M174" s="199"/>
      <c r="N174" s="200"/>
      <c r="O174" s="200"/>
      <c r="P174" s="200"/>
      <c r="Q174" s="200"/>
      <c r="R174" s="200"/>
      <c r="S174" s="200"/>
      <c r="T174" s="201"/>
      <c r="AT174" s="202" t="s">
        <v>181</v>
      </c>
      <c r="AU174" s="202" t="s">
        <v>84</v>
      </c>
      <c r="AV174" s="13" t="s">
        <v>84</v>
      </c>
      <c r="AW174" s="13" t="s">
        <v>35</v>
      </c>
      <c r="AX174" s="13" t="s">
        <v>74</v>
      </c>
      <c r="AY174" s="202" t="s">
        <v>170</v>
      </c>
    </row>
    <row r="175" spans="1:65" s="14" customFormat="1" x14ac:dyDescent="0.2">
      <c r="B175" s="203"/>
      <c r="C175" s="204"/>
      <c r="D175" s="187" t="s">
        <v>181</v>
      </c>
      <c r="E175" s="205" t="s">
        <v>19</v>
      </c>
      <c r="F175" s="206" t="s">
        <v>185</v>
      </c>
      <c r="G175" s="204"/>
      <c r="H175" s="207">
        <v>1.0780000000000001</v>
      </c>
      <c r="I175" s="208"/>
      <c r="J175" s="204"/>
      <c r="K175" s="204"/>
      <c r="L175" s="209"/>
      <c r="M175" s="210"/>
      <c r="N175" s="211"/>
      <c r="O175" s="211"/>
      <c r="P175" s="211"/>
      <c r="Q175" s="211"/>
      <c r="R175" s="211"/>
      <c r="S175" s="211"/>
      <c r="T175" s="212"/>
      <c r="AT175" s="213" t="s">
        <v>181</v>
      </c>
      <c r="AU175" s="213" t="s">
        <v>84</v>
      </c>
      <c r="AV175" s="14" t="s">
        <v>177</v>
      </c>
      <c r="AW175" s="14" t="s">
        <v>35</v>
      </c>
      <c r="AX175" s="14" t="s">
        <v>82</v>
      </c>
      <c r="AY175" s="213" t="s">
        <v>170</v>
      </c>
    </row>
    <row r="176" spans="1:65" s="2" customFormat="1" ht="24" x14ac:dyDescent="0.2">
      <c r="A176" s="35"/>
      <c r="B176" s="36"/>
      <c r="C176" s="174" t="s">
        <v>319</v>
      </c>
      <c r="D176" s="174" t="s">
        <v>172</v>
      </c>
      <c r="E176" s="175" t="s">
        <v>5416</v>
      </c>
      <c r="F176" s="176" t="s">
        <v>5417</v>
      </c>
      <c r="G176" s="177" t="s">
        <v>248</v>
      </c>
      <c r="H176" s="178">
        <v>1.5</v>
      </c>
      <c r="I176" s="179"/>
      <c r="J176" s="180">
        <f>ROUND(I176*H176,2)</f>
        <v>0</v>
      </c>
      <c r="K176" s="176" t="s">
        <v>176</v>
      </c>
      <c r="L176" s="40"/>
      <c r="M176" s="181" t="s">
        <v>19</v>
      </c>
      <c r="N176" s="182" t="s">
        <v>45</v>
      </c>
      <c r="O176" s="65"/>
      <c r="P176" s="183">
        <f>O176*H176</f>
        <v>0</v>
      </c>
      <c r="Q176" s="183">
        <v>6.3200000000000001E-3</v>
      </c>
      <c r="R176" s="183">
        <f>Q176*H176</f>
        <v>9.4800000000000006E-3</v>
      </c>
      <c r="S176" s="183">
        <v>0</v>
      </c>
      <c r="T176" s="184">
        <f>S176*H176</f>
        <v>0</v>
      </c>
      <c r="U176" s="35"/>
      <c r="V176" s="35"/>
      <c r="W176" s="35"/>
      <c r="X176" s="35"/>
      <c r="Y176" s="35"/>
      <c r="Z176" s="35"/>
      <c r="AA176" s="35"/>
      <c r="AB176" s="35"/>
      <c r="AC176" s="35"/>
      <c r="AD176" s="35"/>
      <c r="AE176" s="35"/>
      <c r="AR176" s="185" t="s">
        <v>177</v>
      </c>
      <c r="AT176" s="185" t="s">
        <v>172</v>
      </c>
      <c r="AU176" s="185" t="s">
        <v>84</v>
      </c>
      <c r="AY176" s="18" t="s">
        <v>170</v>
      </c>
      <c r="BE176" s="186">
        <f>IF(N176="základní",J176,0)</f>
        <v>0</v>
      </c>
      <c r="BF176" s="186">
        <f>IF(N176="snížená",J176,0)</f>
        <v>0</v>
      </c>
      <c r="BG176" s="186">
        <f>IF(N176="zákl. přenesená",J176,0)</f>
        <v>0</v>
      </c>
      <c r="BH176" s="186">
        <f>IF(N176="sníž. přenesená",J176,0)</f>
        <v>0</v>
      </c>
      <c r="BI176" s="186">
        <f>IF(N176="nulová",J176,0)</f>
        <v>0</v>
      </c>
      <c r="BJ176" s="18" t="s">
        <v>82</v>
      </c>
      <c r="BK176" s="186">
        <f>ROUND(I176*H176,2)</f>
        <v>0</v>
      </c>
      <c r="BL176" s="18" t="s">
        <v>177</v>
      </c>
      <c r="BM176" s="185" t="s">
        <v>5418</v>
      </c>
    </row>
    <row r="177" spans="1:65" s="13" customFormat="1" x14ac:dyDescent="0.2">
      <c r="B177" s="192"/>
      <c r="C177" s="193"/>
      <c r="D177" s="187" t="s">
        <v>181</v>
      </c>
      <c r="E177" s="194" t="s">
        <v>19</v>
      </c>
      <c r="F177" s="195" t="s">
        <v>5419</v>
      </c>
      <c r="G177" s="193"/>
      <c r="H177" s="196">
        <v>0.9</v>
      </c>
      <c r="I177" s="197"/>
      <c r="J177" s="193"/>
      <c r="K177" s="193"/>
      <c r="L177" s="198"/>
      <c r="M177" s="199"/>
      <c r="N177" s="200"/>
      <c r="O177" s="200"/>
      <c r="P177" s="200"/>
      <c r="Q177" s="200"/>
      <c r="R177" s="200"/>
      <c r="S177" s="200"/>
      <c r="T177" s="201"/>
      <c r="AT177" s="202" t="s">
        <v>181</v>
      </c>
      <c r="AU177" s="202" t="s">
        <v>84</v>
      </c>
      <c r="AV177" s="13" t="s">
        <v>84</v>
      </c>
      <c r="AW177" s="13" t="s">
        <v>35</v>
      </c>
      <c r="AX177" s="13" t="s">
        <v>74</v>
      </c>
      <c r="AY177" s="202" t="s">
        <v>170</v>
      </c>
    </row>
    <row r="178" spans="1:65" s="13" customFormat="1" x14ac:dyDescent="0.2">
      <c r="B178" s="192"/>
      <c r="C178" s="193"/>
      <c r="D178" s="187" t="s">
        <v>181</v>
      </c>
      <c r="E178" s="194" t="s">
        <v>19</v>
      </c>
      <c r="F178" s="195" t="s">
        <v>5420</v>
      </c>
      <c r="G178" s="193"/>
      <c r="H178" s="196">
        <v>0.6</v>
      </c>
      <c r="I178" s="197"/>
      <c r="J178" s="193"/>
      <c r="K178" s="193"/>
      <c r="L178" s="198"/>
      <c r="M178" s="199"/>
      <c r="N178" s="200"/>
      <c r="O178" s="200"/>
      <c r="P178" s="200"/>
      <c r="Q178" s="200"/>
      <c r="R178" s="200"/>
      <c r="S178" s="200"/>
      <c r="T178" s="201"/>
      <c r="AT178" s="202" t="s">
        <v>181</v>
      </c>
      <c r="AU178" s="202" t="s">
        <v>84</v>
      </c>
      <c r="AV178" s="13" t="s">
        <v>84</v>
      </c>
      <c r="AW178" s="13" t="s">
        <v>35</v>
      </c>
      <c r="AX178" s="13" t="s">
        <v>74</v>
      </c>
      <c r="AY178" s="202" t="s">
        <v>170</v>
      </c>
    </row>
    <row r="179" spans="1:65" s="14" customFormat="1" x14ac:dyDescent="0.2">
      <c r="B179" s="203"/>
      <c r="C179" s="204"/>
      <c r="D179" s="187" t="s">
        <v>181</v>
      </c>
      <c r="E179" s="205" t="s">
        <v>19</v>
      </c>
      <c r="F179" s="206" t="s">
        <v>185</v>
      </c>
      <c r="G179" s="204"/>
      <c r="H179" s="207">
        <v>1.5</v>
      </c>
      <c r="I179" s="208"/>
      <c r="J179" s="204"/>
      <c r="K179" s="204"/>
      <c r="L179" s="209"/>
      <c r="M179" s="210"/>
      <c r="N179" s="211"/>
      <c r="O179" s="211"/>
      <c r="P179" s="211"/>
      <c r="Q179" s="211"/>
      <c r="R179" s="211"/>
      <c r="S179" s="211"/>
      <c r="T179" s="212"/>
      <c r="AT179" s="213" t="s">
        <v>181</v>
      </c>
      <c r="AU179" s="213" t="s">
        <v>84</v>
      </c>
      <c r="AV179" s="14" t="s">
        <v>177</v>
      </c>
      <c r="AW179" s="14" t="s">
        <v>35</v>
      </c>
      <c r="AX179" s="14" t="s">
        <v>82</v>
      </c>
      <c r="AY179" s="213" t="s">
        <v>170</v>
      </c>
    </row>
    <row r="180" spans="1:65" s="2" customFormat="1" ht="21.75" customHeight="1" x14ac:dyDescent="0.2">
      <c r="A180" s="35"/>
      <c r="B180" s="36"/>
      <c r="C180" s="174" t="s">
        <v>323</v>
      </c>
      <c r="D180" s="174" t="s">
        <v>172</v>
      </c>
      <c r="E180" s="175" t="s">
        <v>5421</v>
      </c>
      <c r="F180" s="176" t="s">
        <v>5422</v>
      </c>
      <c r="G180" s="177" t="s">
        <v>242</v>
      </c>
      <c r="H180" s="178">
        <v>9.2999999999999999E-2</v>
      </c>
      <c r="I180" s="179"/>
      <c r="J180" s="180">
        <f>ROUND(I180*H180,2)</f>
        <v>0</v>
      </c>
      <c r="K180" s="176" t="s">
        <v>176</v>
      </c>
      <c r="L180" s="40"/>
      <c r="M180" s="181" t="s">
        <v>19</v>
      </c>
      <c r="N180" s="182" t="s">
        <v>45</v>
      </c>
      <c r="O180" s="65"/>
      <c r="P180" s="183">
        <f>O180*H180</f>
        <v>0</v>
      </c>
      <c r="Q180" s="183">
        <v>1.0608</v>
      </c>
      <c r="R180" s="183">
        <f>Q180*H180</f>
        <v>9.8654399999999989E-2</v>
      </c>
      <c r="S180" s="183">
        <v>0</v>
      </c>
      <c r="T180" s="184">
        <f>S180*H180</f>
        <v>0</v>
      </c>
      <c r="U180" s="35"/>
      <c r="V180" s="35"/>
      <c r="W180" s="35"/>
      <c r="X180" s="35"/>
      <c r="Y180" s="35"/>
      <c r="Z180" s="35"/>
      <c r="AA180" s="35"/>
      <c r="AB180" s="35"/>
      <c r="AC180" s="35"/>
      <c r="AD180" s="35"/>
      <c r="AE180" s="35"/>
      <c r="AR180" s="185" t="s">
        <v>177</v>
      </c>
      <c r="AT180" s="185" t="s">
        <v>172</v>
      </c>
      <c r="AU180" s="185" t="s">
        <v>84</v>
      </c>
      <c r="AY180" s="18" t="s">
        <v>170</v>
      </c>
      <c r="BE180" s="186">
        <f>IF(N180="základní",J180,0)</f>
        <v>0</v>
      </c>
      <c r="BF180" s="186">
        <f>IF(N180="snížená",J180,0)</f>
        <v>0</v>
      </c>
      <c r="BG180" s="186">
        <f>IF(N180="zákl. přenesená",J180,0)</f>
        <v>0</v>
      </c>
      <c r="BH180" s="186">
        <f>IF(N180="sníž. přenesená",J180,0)</f>
        <v>0</v>
      </c>
      <c r="BI180" s="186">
        <f>IF(N180="nulová",J180,0)</f>
        <v>0</v>
      </c>
      <c r="BJ180" s="18" t="s">
        <v>82</v>
      </c>
      <c r="BK180" s="186">
        <f>ROUND(I180*H180,2)</f>
        <v>0</v>
      </c>
      <c r="BL180" s="18" t="s">
        <v>177</v>
      </c>
      <c r="BM180" s="185" t="s">
        <v>5423</v>
      </c>
    </row>
    <row r="181" spans="1:65" s="13" customFormat="1" x14ac:dyDescent="0.2">
      <c r="B181" s="192"/>
      <c r="C181" s="193"/>
      <c r="D181" s="187" t="s">
        <v>181</v>
      </c>
      <c r="E181" s="194" t="s">
        <v>19</v>
      </c>
      <c r="F181" s="195" t="s">
        <v>5424</v>
      </c>
      <c r="G181" s="193"/>
      <c r="H181" s="196">
        <v>9.2999999999999999E-2</v>
      </c>
      <c r="I181" s="197"/>
      <c r="J181" s="193"/>
      <c r="K181" s="193"/>
      <c r="L181" s="198"/>
      <c r="M181" s="199"/>
      <c r="N181" s="200"/>
      <c r="O181" s="200"/>
      <c r="P181" s="200"/>
      <c r="Q181" s="200"/>
      <c r="R181" s="200"/>
      <c r="S181" s="200"/>
      <c r="T181" s="201"/>
      <c r="AT181" s="202" t="s">
        <v>181</v>
      </c>
      <c r="AU181" s="202" t="s">
        <v>84</v>
      </c>
      <c r="AV181" s="13" t="s">
        <v>84</v>
      </c>
      <c r="AW181" s="13" t="s">
        <v>35</v>
      </c>
      <c r="AX181" s="13" t="s">
        <v>82</v>
      </c>
      <c r="AY181" s="202" t="s">
        <v>170</v>
      </c>
    </row>
    <row r="182" spans="1:65" s="12" customFormat="1" ht="22.9" customHeight="1" x14ac:dyDescent="0.2">
      <c r="B182" s="158"/>
      <c r="C182" s="159"/>
      <c r="D182" s="160" t="s">
        <v>73</v>
      </c>
      <c r="E182" s="172" t="s">
        <v>209</v>
      </c>
      <c r="F182" s="172" t="s">
        <v>5315</v>
      </c>
      <c r="G182" s="159"/>
      <c r="H182" s="159"/>
      <c r="I182" s="162"/>
      <c r="J182" s="173">
        <f>BK182</f>
        <v>0</v>
      </c>
      <c r="K182" s="159"/>
      <c r="L182" s="164"/>
      <c r="M182" s="165"/>
      <c r="N182" s="166"/>
      <c r="O182" s="166"/>
      <c r="P182" s="167">
        <f>SUM(P183:P187)</f>
        <v>0</v>
      </c>
      <c r="Q182" s="166"/>
      <c r="R182" s="167">
        <f>SUM(R183:R187)</f>
        <v>4.4083926000000009</v>
      </c>
      <c r="S182" s="166"/>
      <c r="T182" s="168">
        <f>SUM(T183:T187)</f>
        <v>0</v>
      </c>
      <c r="AR182" s="169" t="s">
        <v>82</v>
      </c>
      <c r="AT182" s="170" t="s">
        <v>73</v>
      </c>
      <c r="AU182" s="170" t="s">
        <v>82</v>
      </c>
      <c r="AY182" s="169" t="s">
        <v>170</v>
      </c>
      <c r="BK182" s="171">
        <f>SUM(BK183:BK187)</f>
        <v>0</v>
      </c>
    </row>
    <row r="183" spans="1:65" s="2" customFormat="1" ht="24" x14ac:dyDescent="0.2">
      <c r="A183" s="35"/>
      <c r="B183" s="36"/>
      <c r="C183" s="174" t="s">
        <v>7</v>
      </c>
      <c r="D183" s="174" t="s">
        <v>172</v>
      </c>
      <c r="E183" s="175" t="s">
        <v>5316</v>
      </c>
      <c r="F183" s="176" t="s">
        <v>5317</v>
      </c>
      <c r="G183" s="177" t="s">
        <v>248</v>
      </c>
      <c r="H183" s="178">
        <v>5.03</v>
      </c>
      <c r="I183" s="179"/>
      <c r="J183" s="180">
        <f>ROUND(I183*H183,2)</f>
        <v>0</v>
      </c>
      <c r="K183" s="176" t="s">
        <v>176</v>
      </c>
      <c r="L183" s="40"/>
      <c r="M183" s="181" t="s">
        <v>19</v>
      </c>
      <c r="N183" s="182" t="s">
        <v>45</v>
      </c>
      <c r="O183" s="65"/>
      <c r="P183" s="183">
        <f>O183*H183</f>
        <v>0</v>
      </c>
      <c r="Q183" s="183">
        <v>0.48081000000000002</v>
      </c>
      <c r="R183" s="183">
        <f>Q183*H183</f>
        <v>2.4184743000000002</v>
      </c>
      <c r="S183" s="183">
        <v>0</v>
      </c>
      <c r="T183" s="184">
        <f>S183*H183</f>
        <v>0</v>
      </c>
      <c r="U183" s="35"/>
      <c r="V183" s="35"/>
      <c r="W183" s="35"/>
      <c r="X183" s="35"/>
      <c r="Y183" s="35"/>
      <c r="Z183" s="35"/>
      <c r="AA183" s="35"/>
      <c r="AB183" s="35"/>
      <c r="AC183" s="35"/>
      <c r="AD183" s="35"/>
      <c r="AE183" s="35"/>
      <c r="AR183" s="185" t="s">
        <v>177</v>
      </c>
      <c r="AT183" s="185" t="s">
        <v>172</v>
      </c>
      <c r="AU183" s="185" t="s">
        <v>84</v>
      </c>
      <c r="AY183" s="18" t="s">
        <v>170</v>
      </c>
      <c r="BE183" s="186">
        <f>IF(N183="základní",J183,0)</f>
        <v>0</v>
      </c>
      <c r="BF183" s="186">
        <f>IF(N183="snížená",J183,0)</f>
        <v>0</v>
      </c>
      <c r="BG183" s="186">
        <f>IF(N183="zákl. přenesená",J183,0)</f>
        <v>0</v>
      </c>
      <c r="BH183" s="186">
        <f>IF(N183="sníž. přenesená",J183,0)</f>
        <v>0</v>
      </c>
      <c r="BI183" s="186">
        <f>IF(N183="nulová",J183,0)</f>
        <v>0</v>
      </c>
      <c r="BJ183" s="18" t="s">
        <v>82</v>
      </c>
      <c r="BK183" s="186">
        <f>ROUND(I183*H183,2)</f>
        <v>0</v>
      </c>
      <c r="BL183" s="18" t="s">
        <v>177</v>
      </c>
      <c r="BM183" s="185" t="s">
        <v>5425</v>
      </c>
    </row>
    <row r="184" spans="1:65" s="2" customFormat="1" ht="68.25" x14ac:dyDescent="0.2">
      <c r="A184" s="35"/>
      <c r="B184" s="36"/>
      <c r="C184" s="37"/>
      <c r="D184" s="187" t="s">
        <v>179</v>
      </c>
      <c r="E184" s="37"/>
      <c r="F184" s="188" t="s">
        <v>5319</v>
      </c>
      <c r="G184" s="37"/>
      <c r="H184" s="37"/>
      <c r="I184" s="189"/>
      <c r="J184" s="37"/>
      <c r="K184" s="37"/>
      <c r="L184" s="40"/>
      <c r="M184" s="190"/>
      <c r="N184" s="191"/>
      <c r="O184" s="65"/>
      <c r="P184" s="65"/>
      <c r="Q184" s="65"/>
      <c r="R184" s="65"/>
      <c r="S184" s="65"/>
      <c r="T184" s="66"/>
      <c r="U184" s="35"/>
      <c r="V184" s="35"/>
      <c r="W184" s="35"/>
      <c r="X184" s="35"/>
      <c r="Y184" s="35"/>
      <c r="Z184" s="35"/>
      <c r="AA184" s="35"/>
      <c r="AB184" s="35"/>
      <c r="AC184" s="35"/>
      <c r="AD184" s="35"/>
      <c r="AE184" s="35"/>
      <c r="AT184" s="18" t="s">
        <v>179</v>
      </c>
      <c r="AU184" s="18" t="s">
        <v>84</v>
      </c>
    </row>
    <row r="185" spans="1:65" s="13" customFormat="1" x14ac:dyDescent="0.2">
      <c r="B185" s="192"/>
      <c r="C185" s="193"/>
      <c r="D185" s="187" t="s">
        <v>181</v>
      </c>
      <c r="E185" s="194" t="s">
        <v>19</v>
      </c>
      <c r="F185" s="195" t="s">
        <v>5357</v>
      </c>
      <c r="G185" s="193"/>
      <c r="H185" s="196">
        <v>5.03</v>
      </c>
      <c r="I185" s="197"/>
      <c r="J185" s="193"/>
      <c r="K185" s="193"/>
      <c r="L185" s="198"/>
      <c r="M185" s="199"/>
      <c r="N185" s="200"/>
      <c r="O185" s="200"/>
      <c r="P185" s="200"/>
      <c r="Q185" s="200"/>
      <c r="R185" s="200"/>
      <c r="S185" s="200"/>
      <c r="T185" s="201"/>
      <c r="AT185" s="202" t="s">
        <v>181</v>
      </c>
      <c r="AU185" s="202" t="s">
        <v>84</v>
      </c>
      <c r="AV185" s="13" t="s">
        <v>84</v>
      </c>
      <c r="AW185" s="13" t="s">
        <v>35</v>
      </c>
      <c r="AX185" s="13" t="s">
        <v>82</v>
      </c>
      <c r="AY185" s="202" t="s">
        <v>170</v>
      </c>
    </row>
    <row r="186" spans="1:65" s="2" customFormat="1" ht="24" x14ac:dyDescent="0.2">
      <c r="A186" s="35"/>
      <c r="B186" s="36"/>
      <c r="C186" s="174" t="s">
        <v>334</v>
      </c>
      <c r="D186" s="174" t="s">
        <v>172</v>
      </c>
      <c r="E186" s="175" t="s">
        <v>5320</v>
      </c>
      <c r="F186" s="176" t="s">
        <v>5321</v>
      </c>
      <c r="G186" s="177" t="s">
        <v>248</v>
      </c>
      <c r="H186" s="178">
        <v>5.03</v>
      </c>
      <c r="I186" s="179"/>
      <c r="J186" s="180">
        <f>ROUND(I186*H186,2)</f>
        <v>0</v>
      </c>
      <c r="K186" s="176" t="s">
        <v>176</v>
      </c>
      <c r="L186" s="40"/>
      <c r="M186" s="181" t="s">
        <v>19</v>
      </c>
      <c r="N186" s="182" t="s">
        <v>45</v>
      </c>
      <c r="O186" s="65"/>
      <c r="P186" s="183">
        <f>O186*H186</f>
        <v>0</v>
      </c>
      <c r="Q186" s="183">
        <v>0.39561000000000002</v>
      </c>
      <c r="R186" s="183">
        <f>Q186*H186</f>
        <v>1.9899183000000003</v>
      </c>
      <c r="S186" s="183">
        <v>0</v>
      </c>
      <c r="T186" s="184">
        <f>S186*H186</f>
        <v>0</v>
      </c>
      <c r="U186" s="35"/>
      <c r="V186" s="35"/>
      <c r="W186" s="35"/>
      <c r="X186" s="35"/>
      <c r="Y186" s="35"/>
      <c r="Z186" s="35"/>
      <c r="AA186" s="35"/>
      <c r="AB186" s="35"/>
      <c r="AC186" s="35"/>
      <c r="AD186" s="35"/>
      <c r="AE186" s="35"/>
      <c r="AR186" s="185" t="s">
        <v>177</v>
      </c>
      <c r="AT186" s="185" t="s">
        <v>172</v>
      </c>
      <c r="AU186" s="185" t="s">
        <v>84</v>
      </c>
      <c r="AY186" s="18" t="s">
        <v>170</v>
      </c>
      <c r="BE186" s="186">
        <f>IF(N186="základní",J186,0)</f>
        <v>0</v>
      </c>
      <c r="BF186" s="186">
        <f>IF(N186="snížená",J186,0)</f>
        <v>0</v>
      </c>
      <c r="BG186" s="186">
        <f>IF(N186="zákl. přenesená",J186,0)</f>
        <v>0</v>
      </c>
      <c r="BH186" s="186">
        <f>IF(N186="sníž. přenesená",J186,0)</f>
        <v>0</v>
      </c>
      <c r="BI186" s="186">
        <f>IF(N186="nulová",J186,0)</f>
        <v>0</v>
      </c>
      <c r="BJ186" s="18" t="s">
        <v>82</v>
      </c>
      <c r="BK186" s="186">
        <f>ROUND(I186*H186,2)</f>
        <v>0</v>
      </c>
      <c r="BL186" s="18" t="s">
        <v>177</v>
      </c>
      <c r="BM186" s="185" t="s">
        <v>5426</v>
      </c>
    </row>
    <row r="187" spans="1:65" s="2" customFormat="1" ht="68.25" x14ac:dyDescent="0.2">
      <c r="A187" s="35"/>
      <c r="B187" s="36"/>
      <c r="C187" s="37"/>
      <c r="D187" s="187" t="s">
        <v>179</v>
      </c>
      <c r="E187" s="37"/>
      <c r="F187" s="188" t="s">
        <v>5319</v>
      </c>
      <c r="G187" s="37"/>
      <c r="H187" s="37"/>
      <c r="I187" s="189"/>
      <c r="J187" s="37"/>
      <c r="K187" s="37"/>
      <c r="L187" s="40"/>
      <c r="M187" s="190"/>
      <c r="N187" s="191"/>
      <c r="O187" s="65"/>
      <c r="P187" s="65"/>
      <c r="Q187" s="65"/>
      <c r="R187" s="65"/>
      <c r="S187" s="65"/>
      <c r="T187" s="66"/>
      <c r="U187" s="35"/>
      <c r="V187" s="35"/>
      <c r="W187" s="35"/>
      <c r="X187" s="35"/>
      <c r="Y187" s="35"/>
      <c r="Z187" s="35"/>
      <c r="AA187" s="35"/>
      <c r="AB187" s="35"/>
      <c r="AC187" s="35"/>
      <c r="AD187" s="35"/>
      <c r="AE187" s="35"/>
      <c r="AT187" s="18" t="s">
        <v>179</v>
      </c>
      <c r="AU187" s="18" t="s">
        <v>84</v>
      </c>
    </row>
    <row r="188" spans="1:65" s="12" customFormat="1" ht="22.9" customHeight="1" x14ac:dyDescent="0.2">
      <c r="B188" s="158"/>
      <c r="C188" s="159"/>
      <c r="D188" s="160" t="s">
        <v>73</v>
      </c>
      <c r="E188" s="172" t="s">
        <v>227</v>
      </c>
      <c r="F188" s="172" t="s">
        <v>908</v>
      </c>
      <c r="G188" s="159"/>
      <c r="H188" s="159"/>
      <c r="I188" s="162"/>
      <c r="J188" s="173">
        <f>BK188</f>
        <v>0</v>
      </c>
      <c r="K188" s="159"/>
      <c r="L188" s="164"/>
      <c r="M188" s="165"/>
      <c r="N188" s="166"/>
      <c r="O188" s="166"/>
      <c r="P188" s="167">
        <f>SUM(P189:P223)</f>
        <v>0</v>
      </c>
      <c r="Q188" s="166"/>
      <c r="R188" s="167">
        <f>SUM(R189:R223)</f>
        <v>2.4589253900000001</v>
      </c>
      <c r="S188" s="166"/>
      <c r="T188" s="168">
        <f>SUM(T189:T223)</f>
        <v>0</v>
      </c>
      <c r="AR188" s="169" t="s">
        <v>82</v>
      </c>
      <c r="AT188" s="170" t="s">
        <v>73</v>
      </c>
      <c r="AU188" s="170" t="s">
        <v>82</v>
      </c>
      <c r="AY188" s="169" t="s">
        <v>170</v>
      </c>
      <c r="BK188" s="171">
        <f>SUM(BK189:BK223)</f>
        <v>0</v>
      </c>
    </row>
    <row r="189" spans="1:65" s="2" customFormat="1" ht="24" x14ac:dyDescent="0.2">
      <c r="A189" s="35"/>
      <c r="B189" s="36"/>
      <c r="C189" s="174" t="s">
        <v>339</v>
      </c>
      <c r="D189" s="174" t="s">
        <v>172</v>
      </c>
      <c r="E189" s="175" t="s">
        <v>5427</v>
      </c>
      <c r="F189" s="176" t="s">
        <v>5428</v>
      </c>
      <c r="G189" s="177" t="s">
        <v>272</v>
      </c>
      <c r="H189" s="178">
        <v>60.76</v>
      </c>
      <c r="I189" s="179"/>
      <c r="J189" s="180">
        <f>ROUND(I189*H189,2)</f>
        <v>0</v>
      </c>
      <c r="K189" s="176" t="s">
        <v>176</v>
      </c>
      <c r="L189" s="40"/>
      <c r="M189" s="181" t="s">
        <v>19</v>
      </c>
      <c r="N189" s="182" t="s">
        <v>45</v>
      </c>
      <c r="O189" s="65"/>
      <c r="P189" s="183">
        <f>O189*H189</f>
        <v>0</v>
      </c>
      <c r="Q189" s="183">
        <v>0</v>
      </c>
      <c r="R189" s="183">
        <f>Q189*H189</f>
        <v>0</v>
      </c>
      <c r="S189" s="183">
        <v>0</v>
      </c>
      <c r="T189" s="184">
        <f>S189*H189</f>
        <v>0</v>
      </c>
      <c r="U189" s="35"/>
      <c r="V189" s="35"/>
      <c r="W189" s="35"/>
      <c r="X189" s="35"/>
      <c r="Y189" s="35"/>
      <c r="Z189" s="35"/>
      <c r="AA189" s="35"/>
      <c r="AB189" s="35"/>
      <c r="AC189" s="35"/>
      <c r="AD189" s="35"/>
      <c r="AE189" s="35"/>
      <c r="AR189" s="185" t="s">
        <v>177</v>
      </c>
      <c r="AT189" s="185" t="s">
        <v>172</v>
      </c>
      <c r="AU189" s="185" t="s">
        <v>84</v>
      </c>
      <c r="AY189" s="18" t="s">
        <v>170</v>
      </c>
      <c r="BE189" s="186">
        <f>IF(N189="základní",J189,0)</f>
        <v>0</v>
      </c>
      <c r="BF189" s="186">
        <f>IF(N189="snížená",J189,0)</f>
        <v>0</v>
      </c>
      <c r="BG189" s="186">
        <f>IF(N189="zákl. přenesená",J189,0)</f>
        <v>0</v>
      </c>
      <c r="BH189" s="186">
        <f>IF(N189="sníž. přenesená",J189,0)</f>
        <v>0</v>
      </c>
      <c r="BI189" s="186">
        <f>IF(N189="nulová",J189,0)</f>
        <v>0</v>
      </c>
      <c r="BJ189" s="18" t="s">
        <v>82</v>
      </c>
      <c r="BK189" s="186">
        <f>ROUND(I189*H189,2)</f>
        <v>0</v>
      </c>
      <c r="BL189" s="18" t="s">
        <v>177</v>
      </c>
      <c r="BM189" s="185" t="s">
        <v>5429</v>
      </c>
    </row>
    <row r="190" spans="1:65" s="2" customFormat="1" ht="58.5" x14ac:dyDescent="0.2">
      <c r="A190" s="35"/>
      <c r="B190" s="36"/>
      <c r="C190" s="37"/>
      <c r="D190" s="187" t="s">
        <v>179</v>
      </c>
      <c r="E190" s="37"/>
      <c r="F190" s="188" t="s">
        <v>5430</v>
      </c>
      <c r="G190" s="37"/>
      <c r="H190" s="37"/>
      <c r="I190" s="189"/>
      <c r="J190" s="37"/>
      <c r="K190" s="37"/>
      <c r="L190" s="40"/>
      <c r="M190" s="190"/>
      <c r="N190" s="191"/>
      <c r="O190" s="65"/>
      <c r="P190" s="65"/>
      <c r="Q190" s="65"/>
      <c r="R190" s="65"/>
      <c r="S190" s="65"/>
      <c r="T190" s="66"/>
      <c r="U190" s="35"/>
      <c r="V190" s="35"/>
      <c r="W190" s="35"/>
      <c r="X190" s="35"/>
      <c r="Y190" s="35"/>
      <c r="Z190" s="35"/>
      <c r="AA190" s="35"/>
      <c r="AB190" s="35"/>
      <c r="AC190" s="35"/>
      <c r="AD190" s="35"/>
      <c r="AE190" s="35"/>
      <c r="AT190" s="18" t="s">
        <v>179</v>
      </c>
      <c r="AU190" s="18" t="s">
        <v>84</v>
      </c>
    </row>
    <row r="191" spans="1:65" s="13" customFormat="1" x14ac:dyDescent="0.2">
      <c r="B191" s="192"/>
      <c r="C191" s="193"/>
      <c r="D191" s="187" t="s">
        <v>181</v>
      </c>
      <c r="E191" s="194" t="s">
        <v>19</v>
      </c>
      <c r="F191" s="195" t="s">
        <v>5431</v>
      </c>
      <c r="G191" s="193"/>
      <c r="H191" s="196">
        <v>30.05</v>
      </c>
      <c r="I191" s="197"/>
      <c r="J191" s="193"/>
      <c r="K191" s="193"/>
      <c r="L191" s="198"/>
      <c r="M191" s="199"/>
      <c r="N191" s="200"/>
      <c r="O191" s="200"/>
      <c r="P191" s="200"/>
      <c r="Q191" s="200"/>
      <c r="R191" s="200"/>
      <c r="S191" s="200"/>
      <c r="T191" s="201"/>
      <c r="AT191" s="202" t="s">
        <v>181</v>
      </c>
      <c r="AU191" s="202" t="s">
        <v>84</v>
      </c>
      <c r="AV191" s="13" t="s">
        <v>84</v>
      </c>
      <c r="AW191" s="13" t="s">
        <v>35</v>
      </c>
      <c r="AX191" s="13" t="s">
        <v>74</v>
      </c>
      <c r="AY191" s="202" t="s">
        <v>170</v>
      </c>
    </row>
    <row r="192" spans="1:65" s="13" customFormat="1" x14ac:dyDescent="0.2">
      <c r="B192" s="192"/>
      <c r="C192" s="193"/>
      <c r="D192" s="187" t="s">
        <v>181</v>
      </c>
      <c r="E192" s="194" t="s">
        <v>19</v>
      </c>
      <c r="F192" s="195" t="s">
        <v>5432</v>
      </c>
      <c r="G192" s="193"/>
      <c r="H192" s="196">
        <v>30.71</v>
      </c>
      <c r="I192" s="197"/>
      <c r="J192" s="193"/>
      <c r="K192" s="193"/>
      <c r="L192" s="198"/>
      <c r="M192" s="199"/>
      <c r="N192" s="200"/>
      <c r="O192" s="200"/>
      <c r="P192" s="200"/>
      <c r="Q192" s="200"/>
      <c r="R192" s="200"/>
      <c r="S192" s="200"/>
      <c r="T192" s="201"/>
      <c r="AT192" s="202" t="s">
        <v>181</v>
      </c>
      <c r="AU192" s="202" t="s">
        <v>84</v>
      </c>
      <c r="AV192" s="13" t="s">
        <v>84</v>
      </c>
      <c r="AW192" s="13" t="s">
        <v>35</v>
      </c>
      <c r="AX192" s="13" t="s">
        <v>74</v>
      </c>
      <c r="AY192" s="202" t="s">
        <v>170</v>
      </c>
    </row>
    <row r="193" spans="1:65" s="14" customFormat="1" x14ac:dyDescent="0.2">
      <c r="B193" s="203"/>
      <c r="C193" s="204"/>
      <c r="D193" s="187" t="s">
        <v>181</v>
      </c>
      <c r="E193" s="205" t="s">
        <v>19</v>
      </c>
      <c r="F193" s="206" t="s">
        <v>185</v>
      </c>
      <c r="G193" s="204"/>
      <c r="H193" s="207">
        <v>60.760000000000005</v>
      </c>
      <c r="I193" s="208"/>
      <c r="J193" s="204"/>
      <c r="K193" s="204"/>
      <c r="L193" s="209"/>
      <c r="M193" s="210"/>
      <c r="N193" s="211"/>
      <c r="O193" s="211"/>
      <c r="P193" s="211"/>
      <c r="Q193" s="211"/>
      <c r="R193" s="211"/>
      <c r="S193" s="211"/>
      <c r="T193" s="212"/>
      <c r="AT193" s="213" t="s">
        <v>181</v>
      </c>
      <c r="AU193" s="213" t="s">
        <v>84</v>
      </c>
      <c r="AV193" s="14" t="s">
        <v>177</v>
      </c>
      <c r="AW193" s="14" t="s">
        <v>35</v>
      </c>
      <c r="AX193" s="14" t="s">
        <v>82</v>
      </c>
      <c r="AY193" s="213" t="s">
        <v>170</v>
      </c>
    </row>
    <row r="194" spans="1:65" s="2" customFormat="1" ht="16.5" customHeight="1" x14ac:dyDescent="0.2">
      <c r="A194" s="35"/>
      <c r="B194" s="36"/>
      <c r="C194" s="214" t="s">
        <v>359</v>
      </c>
      <c r="D194" s="214" t="s">
        <v>239</v>
      </c>
      <c r="E194" s="215" t="s">
        <v>5433</v>
      </c>
      <c r="F194" s="216" t="s">
        <v>5434</v>
      </c>
      <c r="G194" s="217" t="s">
        <v>272</v>
      </c>
      <c r="H194" s="218">
        <v>61.670999999999999</v>
      </c>
      <c r="I194" s="219"/>
      <c r="J194" s="220">
        <f>ROUND(I194*H194,2)</f>
        <v>0</v>
      </c>
      <c r="K194" s="216" t="s">
        <v>176</v>
      </c>
      <c r="L194" s="221"/>
      <c r="M194" s="222" t="s">
        <v>19</v>
      </c>
      <c r="N194" s="223" t="s">
        <v>45</v>
      </c>
      <c r="O194" s="65"/>
      <c r="P194" s="183">
        <f>O194*H194</f>
        <v>0</v>
      </c>
      <c r="Q194" s="183">
        <v>2.7999999999999998E-4</v>
      </c>
      <c r="R194" s="183">
        <f>Q194*H194</f>
        <v>1.7267879999999999E-2</v>
      </c>
      <c r="S194" s="183">
        <v>0</v>
      </c>
      <c r="T194" s="184">
        <f>S194*H194</f>
        <v>0</v>
      </c>
      <c r="U194" s="35"/>
      <c r="V194" s="35"/>
      <c r="W194" s="35"/>
      <c r="X194" s="35"/>
      <c r="Y194" s="35"/>
      <c r="Z194" s="35"/>
      <c r="AA194" s="35"/>
      <c r="AB194" s="35"/>
      <c r="AC194" s="35"/>
      <c r="AD194" s="35"/>
      <c r="AE194" s="35"/>
      <c r="AR194" s="185" t="s">
        <v>227</v>
      </c>
      <c r="AT194" s="185" t="s">
        <v>239</v>
      </c>
      <c r="AU194" s="185" t="s">
        <v>84</v>
      </c>
      <c r="AY194" s="18" t="s">
        <v>170</v>
      </c>
      <c r="BE194" s="186">
        <f>IF(N194="základní",J194,0)</f>
        <v>0</v>
      </c>
      <c r="BF194" s="186">
        <f>IF(N194="snížená",J194,0)</f>
        <v>0</v>
      </c>
      <c r="BG194" s="186">
        <f>IF(N194="zákl. přenesená",J194,0)</f>
        <v>0</v>
      </c>
      <c r="BH194" s="186">
        <f>IF(N194="sníž. přenesená",J194,0)</f>
        <v>0</v>
      </c>
      <c r="BI194" s="186">
        <f>IF(N194="nulová",J194,0)</f>
        <v>0</v>
      </c>
      <c r="BJ194" s="18" t="s">
        <v>82</v>
      </c>
      <c r="BK194" s="186">
        <f>ROUND(I194*H194,2)</f>
        <v>0</v>
      </c>
      <c r="BL194" s="18" t="s">
        <v>177</v>
      </c>
      <c r="BM194" s="185" t="s">
        <v>5435</v>
      </c>
    </row>
    <row r="195" spans="1:65" s="13" customFormat="1" x14ac:dyDescent="0.2">
      <c r="B195" s="192"/>
      <c r="C195" s="193"/>
      <c r="D195" s="187" t="s">
        <v>181</v>
      </c>
      <c r="E195" s="193"/>
      <c r="F195" s="195" t="s">
        <v>5436</v>
      </c>
      <c r="G195" s="193"/>
      <c r="H195" s="196">
        <v>61.670999999999999</v>
      </c>
      <c r="I195" s="197"/>
      <c r="J195" s="193"/>
      <c r="K195" s="193"/>
      <c r="L195" s="198"/>
      <c r="M195" s="199"/>
      <c r="N195" s="200"/>
      <c r="O195" s="200"/>
      <c r="P195" s="200"/>
      <c r="Q195" s="200"/>
      <c r="R195" s="200"/>
      <c r="S195" s="200"/>
      <c r="T195" s="201"/>
      <c r="AT195" s="202" t="s">
        <v>181</v>
      </c>
      <c r="AU195" s="202" t="s">
        <v>84</v>
      </c>
      <c r="AV195" s="13" t="s">
        <v>84</v>
      </c>
      <c r="AW195" s="13" t="s">
        <v>4</v>
      </c>
      <c r="AX195" s="13" t="s">
        <v>82</v>
      </c>
      <c r="AY195" s="202" t="s">
        <v>170</v>
      </c>
    </row>
    <row r="196" spans="1:65" s="2" customFormat="1" ht="16.5" customHeight="1" x14ac:dyDescent="0.2">
      <c r="A196" s="35"/>
      <c r="B196" s="36"/>
      <c r="C196" s="214" t="s">
        <v>379</v>
      </c>
      <c r="D196" s="214" t="s">
        <v>239</v>
      </c>
      <c r="E196" s="215" t="s">
        <v>5437</v>
      </c>
      <c r="F196" s="216" t="s">
        <v>5438</v>
      </c>
      <c r="G196" s="217" t="s">
        <v>439</v>
      </c>
      <c r="H196" s="218">
        <v>9.1349999999999998</v>
      </c>
      <c r="I196" s="219"/>
      <c r="J196" s="220">
        <f>ROUND(I196*H196,2)</f>
        <v>0</v>
      </c>
      <c r="K196" s="216" t="s">
        <v>176</v>
      </c>
      <c r="L196" s="221"/>
      <c r="M196" s="222" t="s">
        <v>19</v>
      </c>
      <c r="N196" s="223" t="s">
        <v>45</v>
      </c>
      <c r="O196" s="65"/>
      <c r="P196" s="183">
        <f>O196*H196</f>
        <v>0</v>
      </c>
      <c r="Q196" s="183">
        <v>5.0000000000000002E-5</v>
      </c>
      <c r="R196" s="183">
        <f>Q196*H196</f>
        <v>4.5675000000000002E-4</v>
      </c>
      <c r="S196" s="183">
        <v>0</v>
      </c>
      <c r="T196" s="184">
        <f>S196*H196</f>
        <v>0</v>
      </c>
      <c r="U196" s="35"/>
      <c r="V196" s="35"/>
      <c r="W196" s="35"/>
      <c r="X196" s="35"/>
      <c r="Y196" s="35"/>
      <c r="Z196" s="35"/>
      <c r="AA196" s="35"/>
      <c r="AB196" s="35"/>
      <c r="AC196" s="35"/>
      <c r="AD196" s="35"/>
      <c r="AE196" s="35"/>
      <c r="AR196" s="185" t="s">
        <v>227</v>
      </c>
      <c r="AT196" s="185" t="s">
        <v>239</v>
      </c>
      <c r="AU196" s="185" t="s">
        <v>84</v>
      </c>
      <c r="AY196" s="18" t="s">
        <v>170</v>
      </c>
      <c r="BE196" s="186">
        <f>IF(N196="základní",J196,0)</f>
        <v>0</v>
      </c>
      <c r="BF196" s="186">
        <f>IF(N196="snížená",J196,0)</f>
        <v>0</v>
      </c>
      <c r="BG196" s="186">
        <f>IF(N196="zákl. přenesená",J196,0)</f>
        <v>0</v>
      </c>
      <c r="BH196" s="186">
        <f>IF(N196="sníž. přenesená",J196,0)</f>
        <v>0</v>
      </c>
      <c r="BI196" s="186">
        <f>IF(N196="nulová",J196,0)</f>
        <v>0</v>
      </c>
      <c r="BJ196" s="18" t="s">
        <v>82</v>
      </c>
      <c r="BK196" s="186">
        <f>ROUND(I196*H196,2)</f>
        <v>0</v>
      </c>
      <c r="BL196" s="18" t="s">
        <v>177</v>
      </c>
      <c r="BM196" s="185" t="s">
        <v>5439</v>
      </c>
    </row>
    <row r="197" spans="1:65" s="13" customFormat="1" x14ac:dyDescent="0.2">
      <c r="B197" s="192"/>
      <c r="C197" s="193"/>
      <c r="D197" s="187" t="s">
        <v>181</v>
      </c>
      <c r="E197" s="193"/>
      <c r="F197" s="195" t="s">
        <v>5440</v>
      </c>
      <c r="G197" s="193"/>
      <c r="H197" s="196">
        <v>9.1349999999999998</v>
      </c>
      <c r="I197" s="197"/>
      <c r="J197" s="193"/>
      <c r="K197" s="193"/>
      <c r="L197" s="198"/>
      <c r="M197" s="199"/>
      <c r="N197" s="200"/>
      <c r="O197" s="200"/>
      <c r="P197" s="200"/>
      <c r="Q197" s="200"/>
      <c r="R197" s="200"/>
      <c r="S197" s="200"/>
      <c r="T197" s="201"/>
      <c r="AT197" s="202" t="s">
        <v>181</v>
      </c>
      <c r="AU197" s="202" t="s">
        <v>84</v>
      </c>
      <c r="AV197" s="13" t="s">
        <v>84</v>
      </c>
      <c r="AW197" s="13" t="s">
        <v>4</v>
      </c>
      <c r="AX197" s="13" t="s">
        <v>82</v>
      </c>
      <c r="AY197" s="202" t="s">
        <v>170</v>
      </c>
    </row>
    <row r="198" spans="1:65" s="2" customFormat="1" ht="16.5" customHeight="1" x14ac:dyDescent="0.2">
      <c r="A198" s="35"/>
      <c r="B198" s="36"/>
      <c r="C198" s="214" t="s">
        <v>383</v>
      </c>
      <c r="D198" s="214" t="s">
        <v>239</v>
      </c>
      <c r="E198" s="215" t="s">
        <v>5441</v>
      </c>
      <c r="F198" s="216" t="s">
        <v>5442</v>
      </c>
      <c r="G198" s="217" t="s">
        <v>439</v>
      </c>
      <c r="H198" s="218">
        <v>8.1199999999999992</v>
      </c>
      <c r="I198" s="219"/>
      <c r="J198" s="220">
        <f>ROUND(I198*H198,2)</f>
        <v>0</v>
      </c>
      <c r="K198" s="216" t="s">
        <v>176</v>
      </c>
      <c r="L198" s="221"/>
      <c r="M198" s="222" t="s">
        <v>19</v>
      </c>
      <c r="N198" s="223" t="s">
        <v>45</v>
      </c>
      <c r="O198" s="65"/>
      <c r="P198" s="183">
        <f>O198*H198</f>
        <v>0</v>
      </c>
      <c r="Q198" s="183">
        <v>8.0000000000000007E-5</v>
      </c>
      <c r="R198" s="183">
        <f>Q198*H198</f>
        <v>6.4959999999999996E-4</v>
      </c>
      <c r="S198" s="183">
        <v>0</v>
      </c>
      <c r="T198" s="184">
        <f>S198*H198</f>
        <v>0</v>
      </c>
      <c r="U198" s="35"/>
      <c r="V198" s="35"/>
      <c r="W198" s="35"/>
      <c r="X198" s="35"/>
      <c r="Y198" s="35"/>
      <c r="Z198" s="35"/>
      <c r="AA198" s="35"/>
      <c r="AB198" s="35"/>
      <c r="AC198" s="35"/>
      <c r="AD198" s="35"/>
      <c r="AE198" s="35"/>
      <c r="AR198" s="185" t="s">
        <v>227</v>
      </c>
      <c r="AT198" s="185" t="s">
        <v>239</v>
      </c>
      <c r="AU198" s="185" t="s">
        <v>84</v>
      </c>
      <c r="AY198" s="18" t="s">
        <v>170</v>
      </c>
      <c r="BE198" s="186">
        <f>IF(N198="základní",J198,0)</f>
        <v>0</v>
      </c>
      <c r="BF198" s="186">
        <f>IF(N198="snížená",J198,0)</f>
        <v>0</v>
      </c>
      <c r="BG198" s="186">
        <f>IF(N198="zákl. přenesená",J198,0)</f>
        <v>0</v>
      </c>
      <c r="BH198" s="186">
        <f>IF(N198="sníž. přenesená",J198,0)</f>
        <v>0</v>
      </c>
      <c r="BI198" s="186">
        <f>IF(N198="nulová",J198,0)</f>
        <v>0</v>
      </c>
      <c r="BJ198" s="18" t="s">
        <v>82</v>
      </c>
      <c r="BK198" s="186">
        <f>ROUND(I198*H198,2)</f>
        <v>0</v>
      </c>
      <c r="BL198" s="18" t="s">
        <v>177</v>
      </c>
      <c r="BM198" s="185" t="s">
        <v>5443</v>
      </c>
    </row>
    <row r="199" spans="1:65" s="13" customFormat="1" x14ac:dyDescent="0.2">
      <c r="B199" s="192"/>
      <c r="C199" s="193"/>
      <c r="D199" s="187" t="s">
        <v>181</v>
      </c>
      <c r="E199" s="193"/>
      <c r="F199" s="195" t="s">
        <v>5444</v>
      </c>
      <c r="G199" s="193"/>
      <c r="H199" s="196">
        <v>8.1199999999999992</v>
      </c>
      <c r="I199" s="197"/>
      <c r="J199" s="193"/>
      <c r="K199" s="193"/>
      <c r="L199" s="198"/>
      <c r="M199" s="199"/>
      <c r="N199" s="200"/>
      <c r="O199" s="200"/>
      <c r="P199" s="200"/>
      <c r="Q199" s="200"/>
      <c r="R199" s="200"/>
      <c r="S199" s="200"/>
      <c r="T199" s="201"/>
      <c r="AT199" s="202" t="s">
        <v>181</v>
      </c>
      <c r="AU199" s="202" t="s">
        <v>84</v>
      </c>
      <c r="AV199" s="13" t="s">
        <v>84</v>
      </c>
      <c r="AW199" s="13" t="s">
        <v>4</v>
      </c>
      <c r="AX199" s="13" t="s">
        <v>82</v>
      </c>
      <c r="AY199" s="202" t="s">
        <v>170</v>
      </c>
    </row>
    <row r="200" spans="1:65" s="2" customFormat="1" ht="16.5" customHeight="1" x14ac:dyDescent="0.2">
      <c r="A200" s="35"/>
      <c r="B200" s="36"/>
      <c r="C200" s="214" t="s">
        <v>389</v>
      </c>
      <c r="D200" s="214" t="s">
        <v>239</v>
      </c>
      <c r="E200" s="215" t="s">
        <v>5445</v>
      </c>
      <c r="F200" s="216" t="s">
        <v>5446</v>
      </c>
      <c r="G200" s="217" t="s">
        <v>439</v>
      </c>
      <c r="H200" s="218">
        <v>2.0299999999999998</v>
      </c>
      <c r="I200" s="219"/>
      <c r="J200" s="220">
        <f>ROUND(I200*H200,2)</f>
        <v>0</v>
      </c>
      <c r="K200" s="216" t="s">
        <v>176</v>
      </c>
      <c r="L200" s="221"/>
      <c r="M200" s="222" t="s">
        <v>19</v>
      </c>
      <c r="N200" s="223" t="s">
        <v>45</v>
      </c>
      <c r="O200" s="65"/>
      <c r="P200" s="183">
        <f>O200*H200</f>
        <v>0</v>
      </c>
      <c r="Q200" s="183">
        <v>8.0000000000000007E-5</v>
      </c>
      <c r="R200" s="183">
        <f>Q200*H200</f>
        <v>1.6239999999999999E-4</v>
      </c>
      <c r="S200" s="183">
        <v>0</v>
      </c>
      <c r="T200" s="184">
        <f>S200*H200</f>
        <v>0</v>
      </c>
      <c r="U200" s="35"/>
      <c r="V200" s="35"/>
      <c r="W200" s="35"/>
      <c r="X200" s="35"/>
      <c r="Y200" s="35"/>
      <c r="Z200" s="35"/>
      <c r="AA200" s="35"/>
      <c r="AB200" s="35"/>
      <c r="AC200" s="35"/>
      <c r="AD200" s="35"/>
      <c r="AE200" s="35"/>
      <c r="AR200" s="185" t="s">
        <v>227</v>
      </c>
      <c r="AT200" s="185" t="s">
        <v>239</v>
      </c>
      <c r="AU200" s="185" t="s">
        <v>84</v>
      </c>
      <c r="AY200" s="18" t="s">
        <v>170</v>
      </c>
      <c r="BE200" s="186">
        <f>IF(N200="základní",J200,0)</f>
        <v>0</v>
      </c>
      <c r="BF200" s="186">
        <f>IF(N200="snížená",J200,0)</f>
        <v>0</v>
      </c>
      <c r="BG200" s="186">
        <f>IF(N200="zákl. přenesená",J200,0)</f>
        <v>0</v>
      </c>
      <c r="BH200" s="186">
        <f>IF(N200="sníž. přenesená",J200,0)</f>
        <v>0</v>
      </c>
      <c r="BI200" s="186">
        <f>IF(N200="nulová",J200,0)</f>
        <v>0</v>
      </c>
      <c r="BJ200" s="18" t="s">
        <v>82</v>
      </c>
      <c r="BK200" s="186">
        <f>ROUND(I200*H200,2)</f>
        <v>0</v>
      </c>
      <c r="BL200" s="18" t="s">
        <v>177</v>
      </c>
      <c r="BM200" s="185" t="s">
        <v>5447</v>
      </c>
    </row>
    <row r="201" spans="1:65" s="13" customFormat="1" x14ac:dyDescent="0.2">
      <c r="B201" s="192"/>
      <c r="C201" s="193"/>
      <c r="D201" s="187" t="s">
        <v>181</v>
      </c>
      <c r="E201" s="193"/>
      <c r="F201" s="195" t="s">
        <v>5448</v>
      </c>
      <c r="G201" s="193"/>
      <c r="H201" s="196">
        <v>2.0299999999999998</v>
      </c>
      <c r="I201" s="197"/>
      <c r="J201" s="193"/>
      <c r="K201" s="193"/>
      <c r="L201" s="198"/>
      <c r="M201" s="199"/>
      <c r="N201" s="200"/>
      <c r="O201" s="200"/>
      <c r="P201" s="200"/>
      <c r="Q201" s="200"/>
      <c r="R201" s="200"/>
      <c r="S201" s="200"/>
      <c r="T201" s="201"/>
      <c r="AT201" s="202" t="s">
        <v>181</v>
      </c>
      <c r="AU201" s="202" t="s">
        <v>84</v>
      </c>
      <c r="AV201" s="13" t="s">
        <v>84</v>
      </c>
      <c r="AW201" s="13" t="s">
        <v>4</v>
      </c>
      <c r="AX201" s="13" t="s">
        <v>82</v>
      </c>
      <c r="AY201" s="202" t="s">
        <v>170</v>
      </c>
    </row>
    <row r="202" spans="1:65" s="2" customFormat="1" ht="24" x14ac:dyDescent="0.2">
      <c r="A202" s="35"/>
      <c r="B202" s="36"/>
      <c r="C202" s="174" t="s">
        <v>399</v>
      </c>
      <c r="D202" s="174" t="s">
        <v>172</v>
      </c>
      <c r="E202" s="175" t="s">
        <v>5449</v>
      </c>
      <c r="F202" s="176" t="s">
        <v>5450</v>
      </c>
      <c r="G202" s="177" t="s">
        <v>272</v>
      </c>
      <c r="H202" s="178">
        <v>14.12</v>
      </c>
      <c r="I202" s="179"/>
      <c r="J202" s="180">
        <f>ROUND(I202*H202,2)</f>
        <v>0</v>
      </c>
      <c r="K202" s="176" t="s">
        <v>176</v>
      </c>
      <c r="L202" s="40"/>
      <c r="M202" s="181" t="s">
        <v>19</v>
      </c>
      <c r="N202" s="182" t="s">
        <v>45</v>
      </c>
      <c r="O202" s="65"/>
      <c r="P202" s="183">
        <f>O202*H202</f>
        <v>0</v>
      </c>
      <c r="Q202" s="183">
        <v>0</v>
      </c>
      <c r="R202" s="183">
        <f>Q202*H202</f>
        <v>0</v>
      </c>
      <c r="S202" s="183">
        <v>0</v>
      </c>
      <c r="T202" s="184">
        <f>S202*H202</f>
        <v>0</v>
      </c>
      <c r="U202" s="35"/>
      <c r="V202" s="35"/>
      <c r="W202" s="35"/>
      <c r="X202" s="35"/>
      <c r="Y202" s="35"/>
      <c r="Z202" s="35"/>
      <c r="AA202" s="35"/>
      <c r="AB202" s="35"/>
      <c r="AC202" s="35"/>
      <c r="AD202" s="35"/>
      <c r="AE202" s="35"/>
      <c r="AR202" s="185" t="s">
        <v>177</v>
      </c>
      <c r="AT202" s="185" t="s">
        <v>172</v>
      </c>
      <c r="AU202" s="185" t="s">
        <v>84</v>
      </c>
      <c r="AY202" s="18" t="s">
        <v>170</v>
      </c>
      <c r="BE202" s="186">
        <f>IF(N202="základní",J202,0)</f>
        <v>0</v>
      </c>
      <c r="BF202" s="186">
        <f>IF(N202="snížená",J202,0)</f>
        <v>0</v>
      </c>
      <c r="BG202" s="186">
        <f>IF(N202="zákl. přenesená",J202,0)</f>
        <v>0</v>
      </c>
      <c r="BH202" s="186">
        <f>IF(N202="sníž. přenesená",J202,0)</f>
        <v>0</v>
      </c>
      <c r="BI202" s="186">
        <f>IF(N202="nulová",J202,0)</f>
        <v>0</v>
      </c>
      <c r="BJ202" s="18" t="s">
        <v>82</v>
      </c>
      <c r="BK202" s="186">
        <f>ROUND(I202*H202,2)</f>
        <v>0</v>
      </c>
      <c r="BL202" s="18" t="s">
        <v>177</v>
      </c>
      <c r="BM202" s="185" t="s">
        <v>5451</v>
      </c>
    </row>
    <row r="203" spans="1:65" s="2" customFormat="1" ht="58.5" x14ac:dyDescent="0.2">
      <c r="A203" s="35"/>
      <c r="B203" s="36"/>
      <c r="C203" s="37"/>
      <c r="D203" s="187" t="s">
        <v>179</v>
      </c>
      <c r="E203" s="37"/>
      <c r="F203" s="188" t="s">
        <v>5430</v>
      </c>
      <c r="G203" s="37"/>
      <c r="H203" s="37"/>
      <c r="I203" s="189"/>
      <c r="J203" s="37"/>
      <c r="K203" s="37"/>
      <c r="L203" s="40"/>
      <c r="M203" s="190"/>
      <c r="N203" s="191"/>
      <c r="O203" s="65"/>
      <c r="P203" s="65"/>
      <c r="Q203" s="65"/>
      <c r="R203" s="65"/>
      <c r="S203" s="65"/>
      <c r="T203" s="66"/>
      <c r="U203" s="35"/>
      <c r="V203" s="35"/>
      <c r="W203" s="35"/>
      <c r="X203" s="35"/>
      <c r="Y203" s="35"/>
      <c r="Z203" s="35"/>
      <c r="AA203" s="35"/>
      <c r="AB203" s="35"/>
      <c r="AC203" s="35"/>
      <c r="AD203" s="35"/>
      <c r="AE203" s="35"/>
      <c r="AT203" s="18" t="s">
        <v>179</v>
      </c>
      <c r="AU203" s="18" t="s">
        <v>84</v>
      </c>
    </row>
    <row r="204" spans="1:65" s="13" customFormat="1" x14ac:dyDescent="0.2">
      <c r="B204" s="192"/>
      <c r="C204" s="193"/>
      <c r="D204" s="187" t="s">
        <v>181</v>
      </c>
      <c r="E204" s="194" t="s">
        <v>19</v>
      </c>
      <c r="F204" s="195" t="s">
        <v>5452</v>
      </c>
      <c r="G204" s="193"/>
      <c r="H204" s="196">
        <v>14.12</v>
      </c>
      <c r="I204" s="197"/>
      <c r="J204" s="193"/>
      <c r="K204" s="193"/>
      <c r="L204" s="198"/>
      <c r="M204" s="199"/>
      <c r="N204" s="200"/>
      <c r="O204" s="200"/>
      <c r="P204" s="200"/>
      <c r="Q204" s="200"/>
      <c r="R204" s="200"/>
      <c r="S204" s="200"/>
      <c r="T204" s="201"/>
      <c r="AT204" s="202" t="s">
        <v>181</v>
      </c>
      <c r="AU204" s="202" t="s">
        <v>84</v>
      </c>
      <c r="AV204" s="13" t="s">
        <v>84</v>
      </c>
      <c r="AW204" s="13" t="s">
        <v>35</v>
      </c>
      <c r="AX204" s="13" t="s">
        <v>82</v>
      </c>
      <c r="AY204" s="202" t="s">
        <v>170</v>
      </c>
    </row>
    <row r="205" spans="1:65" s="2" customFormat="1" ht="16.5" customHeight="1" x14ac:dyDescent="0.2">
      <c r="A205" s="35"/>
      <c r="B205" s="36"/>
      <c r="C205" s="214" t="s">
        <v>408</v>
      </c>
      <c r="D205" s="214" t="s">
        <v>239</v>
      </c>
      <c r="E205" s="215" t="s">
        <v>5453</v>
      </c>
      <c r="F205" s="216" t="s">
        <v>5454</v>
      </c>
      <c r="G205" s="217" t="s">
        <v>272</v>
      </c>
      <c r="H205" s="218">
        <v>14.332000000000001</v>
      </c>
      <c r="I205" s="219"/>
      <c r="J205" s="220">
        <f>ROUND(I205*H205,2)</f>
        <v>0</v>
      </c>
      <c r="K205" s="216" t="s">
        <v>176</v>
      </c>
      <c r="L205" s="221"/>
      <c r="M205" s="222" t="s">
        <v>19</v>
      </c>
      <c r="N205" s="223" t="s">
        <v>45</v>
      </c>
      <c r="O205" s="65"/>
      <c r="P205" s="183">
        <f>O205*H205</f>
        <v>0</v>
      </c>
      <c r="Q205" s="183">
        <v>4.2999999999999999E-4</v>
      </c>
      <c r="R205" s="183">
        <f>Q205*H205</f>
        <v>6.1627599999999998E-3</v>
      </c>
      <c r="S205" s="183">
        <v>0</v>
      </c>
      <c r="T205" s="184">
        <f>S205*H205</f>
        <v>0</v>
      </c>
      <c r="U205" s="35"/>
      <c r="V205" s="35"/>
      <c r="W205" s="35"/>
      <c r="X205" s="35"/>
      <c r="Y205" s="35"/>
      <c r="Z205" s="35"/>
      <c r="AA205" s="35"/>
      <c r="AB205" s="35"/>
      <c r="AC205" s="35"/>
      <c r="AD205" s="35"/>
      <c r="AE205" s="35"/>
      <c r="AR205" s="185" t="s">
        <v>227</v>
      </c>
      <c r="AT205" s="185" t="s">
        <v>239</v>
      </c>
      <c r="AU205" s="185" t="s">
        <v>84</v>
      </c>
      <c r="AY205" s="18" t="s">
        <v>170</v>
      </c>
      <c r="BE205" s="186">
        <f>IF(N205="základní",J205,0)</f>
        <v>0</v>
      </c>
      <c r="BF205" s="186">
        <f>IF(N205="snížená",J205,0)</f>
        <v>0</v>
      </c>
      <c r="BG205" s="186">
        <f>IF(N205="zákl. přenesená",J205,0)</f>
        <v>0</v>
      </c>
      <c r="BH205" s="186">
        <f>IF(N205="sníž. přenesená",J205,0)</f>
        <v>0</v>
      </c>
      <c r="BI205" s="186">
        <f>IF(N205="nulová",J205,0)</f>
        <v>0</v>
      </c>
      <c r="BJ205" s="18" t="s">
        <v>82</v>
      </c>
      <c r="BK205" s="186">
        <f>ROUND(I205*H205,2)</f>
        <v>0</v>
      </c>
      <c r="BL205" s="18" t="s">
        <v>177</v>
      </c>
      <c r="BM205" s="185" t="s">
        <v>5455</v>
      </c>
    </row>
    <row r="206" spans="1:65" s="13" customFormat="1" x14ac:dyDescent="0.2">
      <c r="B206" s="192"/>
      <c r="C206" s="193"/>
      <c r="D206" s="187" t="s">
        <v>181</v>
      </c>
      <c r="E206" s="193"/>
      <c r="F206" s="195" t="s">
        <v>5456</v>
      </c>
      <c r="G206" s="193"/>
      <c r="H206" s="196">
        <v>14.332000000000001</v>
      </c>
      <c r="I206" s="197"/>
      <c r="J206" s="193"/>
      <c r="K206" s="193"/>
      <c r="L206" s="198"/>
      <c r="M206" s="199"/>
      <c r="N206" s="200"/>
      <c r="O206" s="200"/>
      <c r="P206" s="200"/>
      <c r="Q206" s="200"/>
      <c r="R206" s="200"/>
      <c r="S206" s="200"/>
      <c r="T206" s="201"/>
      <c r="AT206" s="202" t="s">
        <v>181</v>
      </c>
      <c r="AU206" s="202" t="s">
        <v>84</v>
      </c>
      <c r="AV206" s="13" t="s">
        <v>84</v>
      </c>
      <c r="AW206" s="13" t="s">
        <v>4</v>
      </c>
      <c r="AX206" s="13" t="s">
        <v>82</v>
      </c>
      <c r="AY206" s="202" t="s">
        <v>170</v>
      </c>
    </row>
    <row r="207" spans="1:65" s="2" customFormat="1" ht="16.5" customHeight="1" x14ac:dyDescent="0.2">
      <c r="A207" s="35"/>
      <c r="B207" s="36"/>
      <c r="C207" s="214" t="s">
        <v>416</v>
      </c>
      <c r="D207" s="214" t="s">
        <v>239</v>
      </c>
      <c r="E207" s="215" t="s">
        <v>5457</v>
      </c>
      <c r="F207" s="216" t="s">
        <v>5458</v>
      </c>
      <c r="G207" s="217" t="s">
        <v>439</v>
      </c>
      <c r="H207" s="218">
        <v>4.0599999999999996</v>
      </c>
      <c r="I207" s="219"/>
      <c r="J207" s="220">
        <f>ROUND(I207*H207,2)</f>
        <v>0</v>
      </c>
      <c r="K207" s="216" t="s">
        <v>176</v>
      </c>
      <c r="L207" s="221"/>
      <c r="M207" s="222" t="s">
        <v>19</v>
      </c>
      <c r="N207" s="223" t="s">
        <v>45</v>
      </c>
      <c r="O207" s="65"/>
      <c r="P207" s="183">
        <f>O207*H207</f>
        <v>0</v>
      </c>
      <c r="Q207" s="183">
        <v>1E-4</v>
      </c>
      <c r="R207" s="183">
        <f>Q207*H207</f>
        <v>4.06E-4</v>
      </c>
      <c r="S207" s="183">
        <v>0</v>
      </c>
      <c r="T207" s="184">
        <f>S207*H207</f>
        <v>0</v>
      </c>
      <c r="U207" s="35"/>
      <c r="V207" s="35"/>
      <c r="W207" s="35"/>
      <c r="X207" s="35"/>
      <c r="Y207" s="35"/>
      <c r="Z207" s="35"/>
      <c r="AA207" s="35"/>
      <c r="AB207" s="35"/>
      <c r="AC207" s="35"/>
      <c r="AD207" s="35"/>
      <c r="AE207" s="35"/>
      <c r="AR207" s="185" t="s">
        <v>227</v>
      </c>
      <c r="AT207" s="185" t="s">
        <v>239</v>
      </c>
      <c r="AU207" s="185" t="s">
        <v>84</v>
      </c>
      <c r="AY207" s="18" t="s">
        <v>170</v>
      </c>
      <c r="BE207" s="186">
        <f>IF(N207="základní",J207,0)</f>
        <v>0</v>
      </c>
      <c r="BF207" s="186">
        <f>IF(N207="snížená",J207,0)</f>
        <v>0</v>
      </c>
      <c r="BG207" s="186">
        <f>IF(N207="zákl. přenesená",J207,0)</f>
        <v>0</v>
      </c>
      <c r="BH207" s="186">
        <f>IF(N207="sníž. přenesená",J207,0)</f>
        <v>0</v>
      </c>
      <c r="BI207" s="186">
        <f>IF(N207="nulová",J207,0)</f>
        <v>0</v>
      </c>
      <c r="BJ207" s="18" t="s">
        <v>82</v>
      </c>
      <c r="BK207" s="186">
        <f>ROUND(I207*H207,2)</f>
        <v>0</v>
      </c>
      <c r="BL207" s="18" t="s">
        <v>177</v>
      </c>
      <c r="BM207" s="185" t="s">
        <v>5459</v>
      </c>
    </row>
    <row r="208" spans="1:65" s="13" customFormat="1" x14ac:dyDescent="0.2">
      <c r="B208" s="192"/>
      <c r="C208" s="193"/>
      <c r="D208" s="187" t="s">
        <v>181</v>
      </c>
      <c r="E208" s="193"/>
      <c r="F208" s="195" t="s">
        <v>5460</v>
      </c>
      <c r="G208" s="193"/>
      <c r="H208" s="196">
        <v>4.0599999999999996</v>
      </c>
      <c r="I208" s="197"/>
      <c r="J208" s="193"/>
      <c r="K208" s="193"/>
      <c r="L208" s="198"/>
      <c r="M208" s="199"/>
      <c r="N208" s="200"/>
      <c r="O208" s="200"/>
      <c r="P208" s="200"/>
      <c r="Q208" s="200"/>
      <c r="R208" s="200"/>
      <c r="S208" s="200"/>
      <c r="T208" s="201"/>
      <c r="AT208" s="202" t="s">
        <v>181</v>
      </c>
      <c r="AU208" s="202" t="s">
        <v>84</v>
      </c>
      <c r="AV208" s="13" t="s">
        <v>84</v>
      </c>
      <c r="AW208" s="13" t="s">
        <v>4</v>
      </c>
      <c r="AX208" s="13" t="s">
        <v>82</v>
      </c>
      <c r="AY208" s="202" t="s">
        <v>170</v>
      </c>
    </row>
    <row r="209" spans="1:65" s="2" customFormat="1" ht="16.5" customHeight="1" x14ac:dyDescent="0.2">
      <c r="A209" s="35"/>
      <c r="B209" s="36"/>
      <c r="C209" s="174" t="s">
        <v>422</v>
      </c>
      <c r="D209" s="174" t="s">
        <v>172</v>
      </c>
      <c r="E209" s="175" t="s">
        <v>5461</v>
      </c>
      <c r="F209" s="176" t="s">
        <v>5462</v>
      </c>
      <c r="G209" s="177" t="s">
        <v>439</v>
      </c>
      <c r="H209" s="178">
        <v>1</v>
      </c>
      <c r="I209" s="179"/>
      <c r="J209" s="180">
        <f>ROUND(I209*H209,2)</f>
        <v>0</v>
      </c>
      <c r="K209" s="176" t="s">
        <v>176</v>
      </c>
      <c r="L209" s="40"/>
      <c r="M209" s="181" t="s">
        <v>19</v>
      </c>
      <c r="N209" s="182" t="s">
        <v>45</v>
      </c>
      <c r="O209" s="65"/>
      <c r="P209" s="183">
        <f>O209*H209</f>
        <v>0</v>
      </c>
      <c r="Q209" s="183">
        <v>6.7000000000000002E-4</v>
      </c>
      <c r="R209" s="183">
        <f>Q209*H209</f>
        <v>6.7000000000000002E-4</v>
      </c>
      <c r="S209" s="183">
        <v>0</v>
      </c>
      <c r="T209" s="184">
        <f>S209*H209</f>
        <v>0</v>
      </c>
      <c r="U209" s="35"/>
      <c r="V209" s="35"/>
      <c r="W209" s="35"/>
      <c r="X209" s="35"/>
      <c r="Y209" s="35"/>
      <c r="Z209" s="35"/>
      <c r="AA209" s="35"/>
      <c r="AB209" s="35"/>
      <c r="AC209" s="35"/>
      <c r="AD209" s="35"/>
      <c r="AE209" s="35"/>
      <c r="AR209" s="185" t="s">
        <v>177</v>
      </c>
      <c r="AT209" s="185" t="s">
        <v>172</v>
      </c>
      <c r="AU209" s="185" t="s">
        <v>84</v>
      </c>
      <c r="AY209" s="18" t="s">
        <v>170</v>
      </c>
      <c r="BE209" s="186">
        <f>IF(N209="základní",J209,0)</f>
        <v>0</v>
      </c>
      <c r="BF209" s="186">
        <f>IF(N209="snížená",J209,0)</f>
        <v>0</v>
      </c>
      <c r="BG209" s="186">
        <f>IF(N209="zákl. přenesená",J209,0)</f>
        <v>0</v>
      </c>
      <c r="BH209" s="186">
        <f>IF(N209="sníž. přenesená",J209,0)</f>
        <v>0</v>
      </c>
      <c r="BI209" s="186">
        <f>IF(N209="nulová",J209,0)</f>
        <v>0</v>
      </c>
      <c r="BJ209" s="18" t="s">
        <v>82</v>
      </c>
      <c r="BK209" s="186">
        <f>ROUND(I209*H209,2)</f>
        <v>0</v>
      </c>
      <c r="BL209" s="18" t="s">
        <v>177</v>
      </c>
      <c r="BM209" s="185" t="s">
        <v>5463</v>
      </c>
    </row>
    <row r="210" spans="1:65" s="2" customFormat="1" ht="39" x14ac:dyDescent="0.2">
      <c r="A210" s="35"/>
      <c r="B210" s="36"/>
      <c r="C210" s="37"/>
      <c r="D210" s="187" t="s">
        <v>179</v>
      </c>
      <c r="E210" s="37"/>
      <c r="F210" s="188" t="s">
        <v>5464</v>
      </c>
      <c r="G210" s="37"/>
      <c r="H210" s="37"/>
      <c r="I210" s="189"/>
      <c r="J210" s="37"/>
      <c r="K210" s="37"/>
      <c r="L210" s="40"/>
      <c r="M210" s="190"/>
      <c r="N210" s="191"/>
      <c r="O210" s="65"/>
      <c r="P210" s="65"/>
      <c r="Q210" s="65"/>
      <c r="R210" s="65"/>
      <c r="S210" s="65"/>
      <c r="T210" s="66"/>
      <c r="U210" s="35"/>
      <c r="V210" s="35"/>
      <c r="W210" s="35"/>
      <c r="X210" s="35"/>
      <c r="Y210" s="35"/>
      <c r="Z210" s="35"/>
      <c r="AA210" s="35"/>
      <c r="AB210" s="35"/>
      <c r="AC210" s="35"/>
      <c r="AD210" s="35"/>
      <c r="AE210" s="35"/>
      <c r="AT210" s="18" t="s">
        <v>179</v>
      </c>
      <c r="AU210" s="18" t="s">
        <v>84</v>
      </c>
    </row>
    <row r="211" spans="1:65" s="2" customFormat="1" ht="24" x14ac:dyDescent="0.2">
      <c r="A211" s="35"/>
      <c r="B211" s="36"/>
      <c r="C211" s="174" t="s">
        <v>426</v>
      </c>
      <c r="D211" s="174" t="s">
        <v>172</v>
      </c>
      <c r="E211" s="175" t="s">
        <v>5465</v>
      </c>
      <c r="F211" s="176" t="s">
        <v>5466</v>
      </c>
      <c r="G211" s="177" t="s">
        <v>439</v>
      </c>
      <c r="H211" s="178">
        <v>1</v>
      </c>
      <c r="I211" s="179"/>
      <c r="J211" s="180">
        <f>ROUND(I211*H211,2)</f>
        <v>0</v>
      </c>
      <c r="K211" s="176" t="s">
        <v>176</v>
      </c>
      <c r="L211" s="40"/>
      <c r="M211" s="181" t="s">
        <v>19</v>
      </c>
      <c r="N211" s="182" t="s">
        <v>45</v>
      </c>
      <c r="O211" s="65"/>
      <c r="P211" s="183">
        <f>O211*H211</f>
        <v>0</v>
      </c>
      <c r="Q211" s="183">
        <v>7.2000000000000005E-4</v>
      </c>
      <c r="R211" s="183">
        <f>Q211*H211</f>
        <v>7.2000000000000005E-4</v>
      </c>
      <c r="S211" s="183">
        <v>0</v>
      </c>
      <c r="T211" s="184">
        <f>S211*H211</f>
        <v>0</v>
      </c>
      <c r="U211" s="35"/>
      <c r="V211" s="35"/>
      <c r="W211" s="35"/>
      <c r="X211" s="35"/>
      <c r="Y211" s="35"/>
      <c r="Z211" s="35"/>
      <c r="AA211" s="35"/>
      <c r="AB211" s="35"/>
      <c r="AC211" s="35"/>
      <c r="AD211" s="35"/>
      <c r="AE211" s="35"/>
      <c r="AR211" s="185" t="s">
        <v>177</v>
      </c>
      <c r="AT211" s="185" t="s">
        <v>172</v>
      </c>
      <c r="AU211" s="185" t="s">
        <v>84</v>
      </c>
      <c r="AY211" s="18" t="s">
        <v>170</v>
      </c>
      <c r="BE211" s="186">
        <f>IF(N211="základní",J211,0)</f>
        <v>0</v>
      </c>
      <c r="BF211" s="186">
        <f>IF(N211="snížená",J211,0)</f>
        <v>0</v>
      </c>
      <c r="BG211" s="186">
        <f>IF(N211="zákl. přenesená",J211,0)</f>
        <v>0</v>
      </c>
      <c r="BH211" s="186">
        <f>IF(N211="sníž. přenesená",J211,0)</f>
        <v>0</v>
      </c>
      <c r="BI211" s="186">
        <f>IF(N211="nulová",J211,0)</f>
        <v>0</v>
      </c>
      <c r="BJ211" s="18" t="s">
        <v>82</v>
      </c>
      <c r="BK211" s="186">
        <f>ROUND(I211*H211,2)</f>
        <v>0</v>
      </c>
      <c r="BL211" s="18" t="s">
        <v>177</v>
      </c>
      <c r="BM211" s="185" t="s">
        <v>5467</v>
      </c>
    </row>
    <row r="212" spans="1:65" s="2" customFormat="1" ht="156" x14ac:dyDescent="0.2">
      <c r="A212" s="35"/>
      <c r="B212" s="36"/>
      <c r="C212" s="37"/>
      <c r="D212" s="187" t="s">
        <v>179</v>
      </c>
      <c r="E212" s="37"/>
      <c r="F212" s="188" t="s">
        <v>5468</v>
      </c>
      <c r="G212" s="37"/>
      <c r="H212" s="37"/>
      <c r="I212" s="189"/>
      <c r="J212" s="37"/>
      <c r="K212" s="37"/>
      <c r="L212" s="40"/>
      <c r="M212" s="190"/>
      <c r="N212" s="191"/>
      <c r="O212" s="65"/>
      <c r="P212" s="65"/>
      <c r="Q212" s="65"/>
      <c r="R212" s="65"/>
      <c r="S212" s="65"/>
      <c r="T212" s="66"/>
      <c r="U212" s="35"/>
      <c r="V212" s="35"/>
      <c r="W212" s="35"/>
      <c r="X212" s="35"/>
      <c r="Y212" s="35"/>
      <c r="Z212" s="35"/>
      <c r="AA212" s="35"/>
      <c r="AB212" s="35"/>
      <c r="AC212" s="35"/>
      <c r="AD212" s="35"/>
      <c r="AE212" s="35"/>
      <c r="AT212" s="18" t="s">
        <v>179</v>
      </c>
      <c r="AU212" s="18" t="s">
        <v>84</v>
      </c>
    </row>
    <row r="213" spans="1:65" s="2" customFormat="1" ht="24" x14ac:dyDescent="0.2">
      <c r="A213" s="35"/>
      <c r="B213" s="36"/>
      <c r="C213" s="174" t="s">
        <v>431</v>
      </c>
      <c r="D213" s="174" t="s">
        <v>172</v>
      </c>
      <c r="E213" s="175" t="s">
        <v>5465</v>
      </c>
      <c r="F213" s="176" t="s">
        <v>5466</v>
      </c>
      <c r="G213" s="177" t="s">
        <v>439</v>
      </c>
      <c r="H213" s="178">
        <v>3</v>
      </c>
      <c r="I213" s="179"/>
      <c r="J213" s="180">
        <f>ROUND(I213*H213,2)</f>
        <v>0</v>
      </c>
      <c r="K213" s="176" t="s">
        <v>176</v>
      </c>
      <c r="L213" s="40"/>
      <c r="M213" s="181" t="s">
        <v>19</v>
      </c>
      <c r="N213" s="182" t="s">
        <v>45</v>
      </c>
      <c r="O213" s="65"/>
      <c r="P213" s="183">
        <f>O213*H213</f>
        <v>0</v>
      </c>
      <c r="Q213" s="183">
        <v>7.2000000000000005E-4</v>
      </c>
      <c r="R213" s="183">
        <f>Q213*H213</f>
        <v>2.16E-3</v>
      </c>
      <c r="S213" s="183">
        <v>0</v>
      </c>
      <c r="T213" s="184">
        <f>S213*H213</f>
        <v>0</v>
      </c>
      <c r="U213" s="35"/>
      <c r="V213" s="35"/>
      <c r="W213" s="35"/>
      <c r="X213" s="35"/>
      <c r="Y213" s="35"/>
      <c r="Z213" s="35"/>
      <c r="AA213" s="35"/>
      <c r="AB213" s="35"/>
      <c r="AC213" s="35"/>
      <c r="AD213" s="35"/>
      <c r="AE213" s="35"/>
      <c r="AR213" s="185" t="s">
        <v>177</v>
      </c>
      <c r="AT213" s="185" t="s">
        <v>172</v>
      </c>
      <c r="AU213" s="185" t="s">
        <v>84</v>
      </c>
      <c r="AY213" s="18" t="s">
        <v>170</v>
      </c>
      <c r="BE213" s="186">
        <f>IF(N213="základní",J213,0)</f>
        <v>0</v>
      </c>
      <c r="BF213" s="186">
        <f>IF(N213="snížená",J213,0)</f>
        <v>0</v>
      </c>
      <c r="BG213" s="186">
        <f>IF(N213="zákl. přenesená",J213,0)</f>
        <v>0</v>
      </c>
      <c r="BH213" s="186">
        <f>IF(N213="sníž. přenesená",J213,0)</f>
        <v>0</v>
      </c>
      <c r="BI213" s="186">
        <f>IF(N213="nulová",J213,0)</f>
        <v>0</v>
      </c>
      <c r="BJ213" s="18" t="s">
        <v>82</v>
      </c>
      <c r="BK213" s="186">
        <f>ROUND(I213*H213,2)</f>
        <v>0</v>
      </c>
      <c r="BL213" s="18" t="s">
        <v>177</v>
      </c>
      <c r="BM213" s="185" t="s">
        <v>5469</v>
      </c>
    </row>
    <row r="214" spans="1:65" s="2" customFormat="1" ht="156" x14ac:dyDescent="0.2">
      <c r="A214" s="35"/>
      <c r="B214" s="36"/>
      <c r="C214" s="37"/>
      <c r="D214" s="187" t="s">
        <v>179</v>
      </c>
      <c r="E214" s="37"/>
      <c r="F214" s="188" t="s">
        <v>5468</v>
      </c>
      <c r="G214" s="37"/>
      <c r="H214" s="37"/>
      <c r="I214" s="189"/>
      <c r="J214" s="37"/>
      <c r="K214" s="37"/>
      <c r="L214" s="40"/>
      <c r="M214" s="190"/>
      <c r="N214" s="191"/>
      <c r="O214" s="65"/>
      <c r="P214" s="65"/>
      <c r="Q214" s="65"/>
      <c r="R214" s="65"/>
      <c r="S214" s="65"/>
      <c r="T214" s="66"/>
      <c r="U214" s="35"/>
      <c r="V214" s="35"/>
      <c r="W214" s="35"/>
      <c r="X214" s="35"/>
      <c r="Y214" s="35"/>
      <c r="Z214" s="35"/>
      <c r="AA214" s="35"/>
      <c r="AB214" s="35"/>
      <c r="AC214" s="35"/>
      <c r="AD214" s="35"/>
      <c r="AE214" s="35"/>
      <c r="AT214" s="18" t="s">
        <v>179</v>
      </c>
      <c r="AU214" s="18" t="s">
        <v>84</v>
      </c>
    </row>
    <row r="215" spans="1:65" s="2" customFormat="1" ht="16.5" customHeight="1" x14ac:dyDescent="0.2">
      <c r="A215" s="35"/>
      <c r="B215" s="36"/>
      <c r="C215" s="214" t="s">
        <v>436</v>
      </c>
      <c r="D215" s="214" t="s">
        <v>239</v>
      </c>
      <c r="E215" s="215" t="s">
        <v>5470</v>
      </c>
      <c r="F215" s="216" t="s">
        <v>5471</v>
      </c>
      <c r="G215" s="217" t="s">
        <v>439</v>
      </c>
      <c r="H215" s="218">
        <v>3</v>
      </c>
      <c r="I215" s="219"/>
      <c r="J215" s="220">
        <f>ROUND(I215*H215,2)</f>
        <v>0</v>
      </c>
      <c r="K215" s="216" t="s">
        <v>176</v>
      </c>
      <c r="L215" s="221"/>
      <c r="M215" s="222" t="s">
        <v>19</v>
      </c>
      <c r="N215" s="223" t="s">
        <v>45</v>
      </c>
      <c r="O215" s="65"/>
      <c r="P215" s="183">
        <f>O215*H215</f>
        <v>0</v>
      </c>
      <c r="Q215" s="183">
        <v>3.5000000000000001E-3</v>
      </c>
      <c r="R215" s="183">
        <f>Q215*H215</f>
        <v>1.0500000000000001E-2</v>
      </c>
      <c r="S215" s="183">
        <v>0</v>
      </c>
      <c r="T215" s="184">
        <f>S215*H215</f>
        <v>0</v>
      </c>
      <c r="U215" s="35"/>
      <c r="V215" s="35"/>
      <c r="W215" s="35"/>
      <c r="X215" s="35"/>
      <c r="Y215" s="35"/>
      <c r="Z215" s="35"/>
      <c r="AA215" s="35"/>
      <c r="AB215" s="35"/>
      <c r="AC215" s="35"/>
      <c r="AD215" s="35"/>
      <c r="AE215" s="35"/>
      <c r="AR215" s="185" t="s">
        <v>227</v>
      </c>
      <c r="AT215" s="185" t="s">
        <v>239</v>
      </c>
      <c r="AU215" s="185" t="s">
        <v>84</v>
      </c>
      <c r="AY215" s="18" t="s">
        <v>170</v>
      </c>
      <c r="BE215" s="186">
        <f>IF(N215="základní",J215,0)</f>
        <v>0</v>
      </c>
      <c r="BF215" s="186">
        <f>IF(N215="snížená",J215,0)</f>
        <v>0</v>
      </c>
      <c r="BG215" s="186">
        <f>IF(N215="zákl. přenesená",J215,0)</f>
        <v>0</v>
      </c>
      <c r="BH215" s="186">
        <f>IF(N215="sníž. přenesená",J215,0)</f>
        <v>0</v>
      </c>
      <c r="BI215" s="186">
        <f>IF(N215="nulová",J215,0)</f>
        <v>0</v>
      </c>
      <c r="BJ215" s="18" t="s">
        <v>82</v>
      </c>
      <c r="BK215" s="186">
        <f>ROUND(I215*H215,2)</f>
        <v>0</v>
      </c>
      <c r="BL215" s="18" t="s">
        <v>177</v>
      </c>
      <c r="BM215" s="185" t="s">
        <v>5472</v>
      </c>
    </row>
    <row r="216" spans="1:65" s="2" customFormat="1" ht="16.5" customHeight="1" x14ac:dyDescent="0.2">
      <c r="A216" s="35"/>
      <c r="B216" s="36"/>
      <c r="C216" s="214" t="s">
        <v>444</v>
      </c>
      <c r="D216" s="214" t="s">
        <v>239</v>
      </c>
      <c r="E216" s="215" t="s">
        <v>5473</v>
      </c>
      <c r="F216" s="216" t="s">
        <v>5474</v>
      </c>
      <c r="G216" s="217" t="s">
        <v>439</v>
      </c>
      <c r="H216" s="218">
        <v>3</v>
      </c>
      <c r="I216" s="219"/>
      <c r="J216" s="220">
        <f>ROUND(I216*H216,2)</f>
        <v>0</v>
      </c>
      <c r="K216" s="216" t="s">
        <v>176</v>
      </c>
      <c r="L216" s="221"/>
      <c r="M216" s="222" t="s">
        <v>19</v>
      </c>
      <c r="N216" s="223" t="s">
        <v>45</v>
      </c>
      <c r="O216" s="65"/>
      <c r="P216" s="183">
        <f>O216*H216</f>
        <v>0</v>
      </c>
      <c r="Q216" s="183">
        <v>1.0999999999999999E-2</v>
      </c>
      <c r="R216" s="183">
        <f>Q216*H216</f>
        <v>3.3000000000000002E-2</v>
      </c>
      <c r="S216" s="183">
        <v>0</v>
      </c>
      <c r="T216" s="184">
        <f>S216*H216</f>
        <v>0</v>
      </c>
      <c r="U216" s="35"/>
      <c r="V216" s="35"/>
      <c r="W216" s="35"/>
      <c r="X216" s="35"/>
      <c r="Y216" s="35"/>
      <c r="Z216" s="35"/>
      <c r="AA216" s="35"/>
      <c r="AB216" s="35"/>
      <c r="AC216" s="35"/>
      <c r="AD216" s="35"/>
      <c r="AE216" s="35"/>
      <c r="AR216" s="185" t="s">
        <v>227</v>
      </c>
      <c r="AT216" s="185" t="s">
        <v>239</v>
      </c>
      <c r="AU216" s="185" t="s">
        <v>84</v>
      </c>
      <c r="AY216" s="18" t="s">
        <v>170</v>
      </c>
      <c r="BE216" s="186">
        <f>IF(N216="základní",J216,0)</f>
        <v>0</v>
      </c>
      <c r="BF216" s="186">
        <f>IF(N216="snížená",J216,0)</f>
        <v>0</v>
      </c>
      <c r="BG216" s="186">
        <f>IF(N216="zákl. přenesená",J216,0)</f>
        <v>0</v>
      </c>
      <c r="BH216" s="186">
        <f>IF(N216="sníž. přenesená",J216,0)</f>
        <v>0</v>
      </c>
      <c r="BI216" s="186">
        <f>IF(N216="nulová",J216,0)</f>
        <v>0</v>
      </c>
      <c r="BJ216" s="18" t="s">
        <v>82</v>
      </c>
      <c r="BK216" s="186">
        <f>ROUND(I216*H216,2)</f>
        <v>0</v>
      </c>
      <c r="BL216" s="18" t="s">
        <v>177</v>
      </c>
      <c r="BM216" s="185" t="s">
        <v>5475</v>
      </c>
    </row>
    <row r="217" spans="1:65" s="2" customFormat="1" ht="24" x14ac:dyDescent="0.2">
      <c r="A217" s="35"/>
      <c r="B217" s="36"/>
      <c r="C217" s="174" t="s">
        <v>450</v>
      </c>
      <c r="D217" s="174" t="s">
        <v>172</v>
      </c>
      <c r="E217" s="175" t="s">
        <v>5476</v>
      </c>
      <c r="F217" s="176" t="s">
        <v>5477</v>
      </c>
      <c r="G217" s="177" t="s">
        <v>439</v>
      </c>
      <c r="H217" s="178">
        <v>12</v>
      </c>
      <c r="I217" s="179"/>
      <c r="J217" s="180">
        <f>ROUND(I217*H217,2)</f>
        <v>0</v>
      </c>
      <c r="K217" s="176" t="s">
        <v>176</v>
      </c>
      <c r="L217" s="40"/>
      <c r="M217" s="181" t="s">
        <v>19</v>
      </c>
      <c r="N217" s="182" t="s">
        <v>45</v>
      </c>
      <c r="O217" s="65"/>
      <c r="P217" s="183">
        <f>O217*H217</f>
        <v>0</v>
      </c>
      <c r="Q217" s="183">
        <v>7.2000000000000005E-4</v>
      </c>
      <c r="R217" s="183">
        <f>Q217*H217</f>
        <v>8.6400000000000001E-3</v>
      </c>
      <c r="S217" s="183">
        <v>0</v>
      </c>
      <c r="T217" s="184">
        <f>S217*H217</f>
        <v>0</v>
      </c>
      <c r="U217" s="35"/>
      <c r="V217" s="35"/>
      <c r="W217" s="35"/>
      <c r="X217" s="35"/>
      <c r="Y217" s="35"/>
      <c r="Z217" s="35"/>
      <c r="AA217" s="35"/>
      <c r="AB217" s="35"/>
      <c r="AC217" s="35"/>
      <c r="AD217" s="35"/>
      <c r="AE217" s="35"/>
      <c r="AR217" s="185" t="s">
        <v>177</v>
      </c>
      <c r="AT217" s="185" t="s">
        <v>172</v>
      </c>
      <c r="AU217" s="185" t="s">
        <v>84</v>
      </c>
      <c r="AY217" s="18" t="s">
        <v>170</v>
      </c>
      <c r="BE217" s="186">
        <f>IF(N217="základní",J217,0)</f>
        <v>0</v>
      </c>
      <c r="BF217" s="186">
        <f>IF(N217="snížená",J217,0)</f>
        <v>0</v>
      </c>
      <c r="BG217" s="186">
        <f>IF(N217="zákl. přenesená",J217,0)</f>
        <v>0</v>
      </c>
      <c r="BH217" s="186">
        <f>IF(N217="sníž. přenesená",J217,0)</f>
        <v>0</v>
      </c>
      <c r="BI217" s="186">
        <f>IF(N217="nulová",J217,0)</f>
        <v>0</v>
      </c>
      <c r="BJ217" s="18" t="s">
        <v>82</v>
      </c>
      <c r="BK217" s="186">
        <f>ROUND(I217*H217,2)</f>
        <v>0</v>
      </c>
      <c r="BL217" s="18" t="s">
        <v>177</v>
      </c>
      <c r="BM217" s="185" t="s">
        <v>5478</v>
      </c>
    </row>
    <row r="218" spans="1:65" s="2" customFormat="1" ht="156" x14ac:dyDescent="0.2">
      <c r="A218" s="35"/>
      <c r="B218" s="36"/>
      <c r="C218" s="37"/>
      <c r="D218" s="187" t="s">
        <v>179</v>
      </c>
      <c r="E218" s="37"/>
      <c r="F218" s="188" t="s">
        <v>5468</v>
      </c>
      <c r="G218" s="37"/>
      <c r="H218" s="37"/>
      <c r="I218" s="189"/>
      <c r="J218" s="37"/>
      <c r="K218" s="37"/>
      <c r="L218" s="40"/>
      <c r="M218" s="190"/>
      <c r="N218" s="191"/>
      <c r="O218" s="65"/>
      <c r="P218" s="65"/>
      <c r="Q218" s="65"/>
      <c r="R218" s="65"/>
      <c r="S218" s="65"/>
      <c r="T218" s="66"/>
      <c r="U218" s="35"/>
      <c r="V218" s="35"/>
      <c r="W218" s="35"/>
      <c r="X218" s="35"/>
      <c r="Y218" s="35"/>
      <c r="Z218" s="35"/>
      <c r="AA218" s="35"/>
      <c r="AB218" s="35"/>
      <c r="AC218" s="35"/>
      <c r="AD218" s="35"/>
      <c r="AE218" s="35"/>
      <c r="AT218" s="18" t="s">
        <v>179</v>
      </c>
      <c r="AU218" s="18" t="s">
        <v>84</v>
      </c>
    </row>
    <row r="219" spans="1:65" s="2" customFormat="1" ht="16.5" customHeight="1" x14ac:dyDescent="0.2">
      <c r="A219" s="35"/>
      <c r="B219" s="36"/>
      <c r="C219" s="214" t="s">
        <v>456</v>
      </c>
      <c r="D219" s="214" t="s">
        <v>239</v>
      </c>
      <c r="E219" s="215" t="s">
        <v>5479</v>
      </c>
      <c r="F219" s="216" t="s">
        <v>5480</v>
      </c>
      <c r="G219" s="217" t="s">
        <v>1484</v>
      </c>
      <c r="H219" s="218">
        <v>1</v>
      </c>
      <c r="I219" s="219"/>
      <c r="J219" s="220">
        <f>ROUND(I219*H219,2)</f>
        <v>0</v>
      </c>
      <c r="K219" s="216" t="s">
        <v>19</v>
      </c>
      <c r="L219" s="221"/>
      <c r="M219" s="222" t="s">
        <v>19</v>
      </c>
      <c r="N219" s="223" t="s">
        <v>45</v>
      </c>
      <c r="O219" s="65"/>
      <c r="P219" s="183">
        <f>O219*H219</f>
        <v>0</v>
      </c>
      <c r="Q219" s="183">
        <v>0</v>
      </c>
      <c r="R219" s="183">
        <f>Q219*H219</f>
        <v>0</v>
      </c>
      <c r="S219" s="183">
        <v>0</v>
      </c>
      <c r="T219" s="184">
        <f>S219*H219</f>
        <v>0</v>
      </c>
      <c r="U219" s="35"/>
      <c r="V219" s="35"/>
      <c r="W219" s="35"/>
      <c r="X219" s="35"/>
      <c r="Y219" s="35"/>
      <c r="Z219" s="35"/>
      <c r="AA219" s="35"/>
      <c r="AB219" s="35"/>
      <c r="AC219" s="35"/>
      <c r="AD219" s="35"/>
      <c r="AE219" s="35"/>
      <c r="AR219" s="185" t="s">
        <v>227</v>
      </c>
      <c r="AT219" s="185" t="s">
        <v>239</v>
      </c>
      <c r="AU219" s="185" t="s">
        <v>84</v>
      </c>
      <c r="AY219" s="18" t="s">
        <v>170</v>
      </c>
      <c r="BE219" s="186">
        <f>IF(N219="základní",J219,0)</f>
        <v>0</v>
      </c>
      <c r="BF219" s="186">
        <f>IF(N219="snížená",J219,0)</f>
        <v>0</v>
      </c>
      <c r="BG219" s="186">
        <f>IF(N219="zákl. přenesená",J219,0)</f>
        <v>0</v>
      </c>
      <c r="BH219" s="186">
        <f>IF(N219="sníž. přenesená",J219,0)</f>
        <v>0</v>
      </c>
      <c r="BI219" s="186">
        <f>IF(N219="nulová",J219,0)</f>
        <v>0</v>
      </c>
      <c r="BJ219" s="18" t="s">
        <v>82</v>
      </c>
      <c r="BK219" s="186">
        <f>ROUND(I219*H219,2)</f>
        <v>0</v>
      </c>
      <c r="BL219" s="18" t="s">
        <v>177</v>
      </c>
      <c r="BM219" s="185" t="s">
        <v>5481</v>
      </c>
    </row>
    <row r="220" spans="1:65" s="13" customFormat="1" x14ac:dyDescent="0.2">
      <c r="B220" s="192"/>
      <c r="C220" s="193"/>
      <c r="D220" s="187" t="s">
        <v>181</v>
      </c>
      <c r="E220" s="194" t="s">
        <v>19</v>
      </c>
      <c r="F220" s="195" t="s">
        <v>5482</v>
      </c>
      <c r="G220" s="193"/>
      <c r="H220" s="196">
        <v>1</v>
      </c>
      <c r="I220" s="197"/>
      <c r="J220" s="193"/>
      <c r="K220" s="193"/>
      <c r="L220" s="198"/>
      <c r="M220" s="199"/>
      <c r="N220" s="200"/>
      <c r="O220" s="200"/>
      <c r="P220" s="200"/>
      <c r="Q220" s="200"/>
      <c r="R220" s="200"/>
      <c r="S220" s="200"/>
      <c r="T220" s="201"/>
      <c r="AT220" s="202" t="s">
        <v>181</v>
      </c>
      <c r="AU220" s="202" t="s">
        <v>84</v>
      </c>
      <c r="AV220" s="13" t="s">
        <v>84</v>
      </c>
      <c r="AW220" s="13" t="s">
        <v>35</v>
      </c>
      <c r="AX220" s="13" t="s">
        <v>82</v>
      </c>
      <c r="AY220" s="202" t="s">
        <v>170</v>
      </c>
    </row>
    <row r="221" spans="1:65" s="2" customFormat="1" ht="24" x14ac:dyDescent="0.2">
      <c r="A221" s="35"/>
      <c r="B221" s="36"/>
      <c r="C221" s="174" t="s">
        <v>461</v>
      </c>
      <c r="D221" s="174" t="s">
        <v>172</v>
      </c>
      <c r="E221" s="175" t="s">
        <v>5483</v>
      </c>
      <c r="F221" s="176" t="s">
        <v>5484</v>
      </c>
      <c r="G221" s="177" t="s">
        <v>439</v>
      </c>
      <c r="H221" s="178">
        <v>1</v>
      </c>
      <c r="I221" s="179"/>
      <c r="J221" s="180">
        <f>ROUND(I221*H221,2)</f>
        <v>0</v>
      </c>
      <c r="K221" s="176" t="s">
        <v>19</v>
      </c>
      <c r="L221" s="40"/>
      <c r="M221" s="181" t="s">
        <v>19</v>
      </c>
      <c r="N221" s="182" t="s">
        <v>45</v>
      </c>
      <c r="O221" s="65"/>
      <c r="P221" s="183">
        <f>O221*H221</f>
        <v>0</v>
      </c>
      <c r="Q221" s="183">
        <v>2.2831299999999999</v>
      </c>
      <c r="R221" s="183">
        <f>Q221*H221</f>
        <v>2.2831299999999999</v>
      </c>
      <c r="S221" s="183">
        <v>0</v>
      </c>
      <c r="T221" s="184">
        <f>S221*H221</f>
        <v>0</v>
      </c>
      <c r="U221" s="35"/>
      <c r="V221" s="35"/>
      <c r="W221" s="35"/>
      <c r="X221" s="35"/>
      <c r="Y221" s="35"/>
      <c r="Z221" s="35"/>
      <c r="AA221" s="35"/>
      <c r="AB221" s="35"/>
      <c r="AC221" s="35"/>
      <c r="AD221" s="35"/>
      <c r="AE221" s="35"/>
      <c r="AR221" s="185" t="s">
        <v>177</v>
      </c>
      <c r="AT221" s="185" t="s">
        <v>172</v>
      </c>
      <c r="AU221" s="185" t="s">
        <v>84</v>
      </c>
      <c r="AY221" s="18" t="s">
        <v>170</v>
      </c>
      <c r="BE221" s="186">
        <f>IF(N221="základní",J221,0)</f>
        <v>0</v>
      </c>
      <c r="BF221" s="186">
        <f>IF(N221="snížená",J221,0)</f>
        <v>0</v>
      </c>
      <c r="BG221" s="186">
        <f>IF(N221="zákl. přenesená",J221,0)</f>
        <v>0</v>
      </c>
      <c r="BH221" s="186">
        <f>IF(N221="sníž. přenesená",J221,0)</f>
        <v>0</v>
      </c>
      <c r="BI221" s="186">
        <f>IF(N221="nulová",J221,0)</f>
        <v>0</v>
      </c>
      <c r="BJ221" s="18" t="s">
        <v>82</v>
      </c>
      <c r="BK221" s="186">
        <f>ROUND(I221*H221,2)</f>
        <v>0</v>
      </c>
      <c r="BL221" s="18" t="s">
        <v>177</v>
      </c>
      <c r="BM221" s="185" t="s">
        <v>5485</v>
      </c>
    </row>
    <row r="222" spans="1:65" s="2" customFormat="1" ht="97.5" x14ac:dyDescent="0.2">
      <c r="A222" s="35"/>
      <c r="B222" s="36"/>
      <c r="C222" s="37"/>
      <c r="D222" s="187" t="s">
        <v>179</v>
      </c>
      <c r="E222" s="37"/>
      <c r="F222" s="188" t="s">
        <v>5486</v>
      </c>
      <c r="G222" s="37"/>
      <c r="H222" s="37"/>
      <c r="I222" s="189"/>
      <c r="J222" s="37"/>
      <c r="K222" s="37"/>
      <c r="L222" s="40"/>
      <c r="M222" s="190"/>
      <c r="N222" s="191"/>
      <c r="O222" s="65"/>
      <c r="P222" s="65"/>
      <c r="Q222" s="65"/>
      <c r="R222" s="65"/>
      <c r="S222" s="65"/>
      <c r="T222" s="66"/>
      <c r="U222" s="35"/>
      <c r="V222" s="35"/>
      <c r="W222" s="35"/>
      <c r="X222" s="35"/>
      <c r="Y222" s="35"/>
      <c r="Z222" s="35"/>
      <c r="AA222" s="35"/>
      <c r="AB222" s="35"/>
      <c r="AC222" s="35"/>
      <c r="AD222" s="35"/>
      <c r="AE222" s="35"/>
      <c r="AT222" s="18" t="s">
        <v>179</v>
      </c>
      <c r="AU222" s="18" t="s">
        <v>84</v>
      </c>
    </row>
    <row r="223" spans="1:65" s="2" customFormat="1" ht="16.5" customHeight="1" x14ac:dyDescent="0.2">
      <c r="A223" s="35"/>
      <c r="B223" s="36"/>
      <c r="C223" s="214" t="s">
        <v>466</v>
      </c>
      <c r="D223" s="214" t="s">
        <v>239</v>
      </c>
      <c r="E223" s="215" t="s">
        <v>5487</v>
      </c>
      <c r="F223" s="216" t="s">
        <v>5488</v>
      </c>
      <c r="G223" s="217" t="s">
        <v>439</v>
      </c>
      <c r="H223" s="218">
        <v>1</v>
      </c>
      <c r="I223" s="219"/>
      <c r="J223" s="220">
        <f>ROUND(I223*H223,2)</f>
        <v>0</v>
      </c>
      <c r="K223" s="216" t="s">
        <v>19</v>
      </c>
      <c r="L223" s="221"/>
      <c r="M223" s="222" t="s">
        <v>19</v>
      </c>
      <c r="N223" s="223" t="s">
        <v>45</v>
      </c>
      <c r="O223" s="65"/>
      <c r="P223" s="183">
        <f>O223*H223</f>
        <v>0</v>
      </c>
      <c r="Q223" s="183">
        <v>9.5000000000000001E-2</v>
      </c>
      <c r="R223" s="183">
        <f>Q223*H223</f>
        <v>9.5000000000000001E-2</v>
      </c>
      <c r="S223" s="183">
        <v>0</v>
      </c>
      <c r="T223" s="184">
        <f>S223*H223</f>
        <v>0</v>
      </c>
      <c r="U223" s="35"/>
      <c r="V223" s="35"/>
      <c r="W223" s="35"/>
      <c r="X223" s="35"/>
      <c r="Y223" s="35"/>
      <c r="Z223" s="35"/>
      <c r="AA223" s="35"/>
      <c r="AB223" s="35"/>
      <c r="AC223" s="35"/>
      <c r="AD223" s="35"/>
      <c r="AE223" s="35"/>
      <c r="AR223" s="185" t="s">
        <v>227</v>
      </c>
      <c r="AT223" s="185" t="s">
        <v>239</v>
      </c>
      <c r="AU223" s="185" t="s">
        <v>84</v>
      </c>
      <c r="AY223" s="18" t="s">
        <v>170</v>
      </c>
      <c r="BE223" s="186">
        <f>IF(N223="základní",J223,0)</f>
        <v>0</v>
      </c>
      <c r="BF223" s="186">
        <f>IF(N223="snížená",J223,0)</f>
        <v>0</v>
      </c>
      <c r="BG223" s="186">
        <f>IF(N223="zákl. přenesená",J223,0)</f>
        <v>0</v>
      </c>
      <c r="BH223" s="186">
        <f>IF(N223="sníž. přenesená",J223,0)</f>
        <v>0</v>
      </c>
      <c r="BI223" s="186">
        <f>IF(N223="nulová",J223,0)</f>
        <v>0</v>
      </c>
      <c r="BJ223" s="18" t="s">
        <v>82</v>
      </c>
      <c r="BK223" s="186">
        <f>ROUND(I223*H223,2)</f>
        <v>0</v>
      </c>
      <c r="BL223" s="18" t="s">
        <v>177</v>
      </c>
      <c r="BM223" s="185" t="s">
        <v>5489</v>
      </c>
    </row>
    <row r="224" spans="1:65" s="12" customFormat="1" ht="22.9" customHeight="1" x14ac:dyDescent="0.2">
      <c r="B224" s="158"/>
      <c r="C224" s="159"/>
      <c r="D224" s="160" t="s">
        <v>73</v>
      </c>
      <c r="E224" s="172" t="s">
        <v>232</v>
      </c>
      <c r="F224" s="172" t="s">
        <v>915</v>
      </c>
      <c r="G224" s="159"/>
      <c r="H224" s="159"/>
      <c r="I224" s="162"/>
      <c r="J224" s="173">
        <f>BK224</f>
        <v>0</v>
      </c>
      <c r="K224" s="159"/>
      <c r="L224" s="164"/>
      <c r="M224" s="165"/>
      <c r="N224" s="166"/>
      <c r="O224" s="166"/>
      <c r="P224" s="167">
        <f>SUM(P225:P227)</f>
        <v>0</v>
      </c>
      <c r="Q224" s="166"/>
      <c r="R224" s="167">
        <f>SUM(R225:R227)</f>
        <v>0</v>
      </c>
      <c r="S224" s="166"/>
      <c r="T224" s="168">
        <f>SUM(T225:T227)</f>
        <v>0</v>
      </c>
      <c r="AR224" s="169" t="s">
        <v>82</v>
      </c>
      <c r="AT224" s="170" t="s">
        <v>73</v>
      </c>
      <c r="AU224" s="170" t="s">
        <v>82</v>
      </c>
      <c r="AY224" s="169" t="s">
        <v>170</v>
      </c>
      <c r="BK224" s="171">
        <f>SUM(BK225:BK227)</f>
        <v>0</v>
      </c>
    </row>
    <row r="225" spans="1:65" s="2" customFormat="1" ht="16.5" customHeight="1" x14ac:dyDescent="0.2">
      <c r="A225" s="35"/>
      <c r="B225" s="36"/>
      <c r="C225" s="174" t="s">
        <v>473</v>
      </c>
      <c r="D225" s="174" t="s">
        <v>172</v>
      </c>
      <c r="E225" s="175" t="s">
        <v>5333</v>
      </c>
      <c r="F225" s="176" t="s">
        <v>5334</v>
      </c>
      <c r="G225" s="177" t="s">
        <v>272</v>
      </c>
      <c r="H225" s="178">
        <v>11.06</v>
      </c>
      <c r="I225" s="179"/>
      <c r="J225" s="180">
        <f>ROUND(I225*H225,2)</f>
        <v>0</v>
      </c>
      <c r="K225" s="176" t="s">
        <v>176</v>
      </c>
      <c r="L225" s="40"/>
      <c r="M225" s="181" t="s">
        <v>19</v>
      </c>
      <c r="N225" s="182" t="s">
        <v>45</v>
      </c>
      <c r="O225" s="65"/>
      <c r="P225" s="183">
        <f>O225*H225</f>
        <v>0</v>
      </c>
      <c r="Q225" s="183">
        <v>0</v>
      </c>
      <c r="R225" s="183">
        <f>Q225*H225</f>
        <v>0</v>
      </c>
      <c r="S225" s="183">
        <v>0</v>
      </c>
      <c r="T225" s="184">
        <f>S225*H225</f>
        <v>0</v>
      </c>
      <c r="U225" s="35"/>
      <c r="V225" s="35"/>
      <c r="W225" s="35"/>
      <c r="X225" s="35"/>
      <c r="Y225" s="35"/>
      <c r="Z225" s="35"/>
      <c r="AA225" s="35"/>
      <c r="AB225" s="35"/>
      <c r="AC225" s="35"/>
      <c r="AD225" s="35"/>
      <c r="AE225" s="35"/>
      <c r="AR225" s="185" t="s">
        <v>177</v>
      </c>
      <c r="AT225" s="185" t="s">
        <v>172</v>
      </c>
      <c r="AU225" s="185" t="s">
        <v>84</v>
      </c>
      <c r="AY225" s="18" t="s">
        <v>170</v>
      </c>
      <c r="BE225" s="186">
        <f>IF(N225="základní",J225,0)</f>
        <v>0</v>
      </c>
      <c r="BF225" s="186">
        <f>IF(N225="snížená",J225,0)</f>
        <v>0</v>
      </c>
      <c r="BG225" s="186">
        <f>IF(N225="zákl. přenesená",J225,0)</f>
        <v>0</v>
      </c>
      <c r="BH225" s="186">
        <f>IF(N225="sníž. přenesená",J225,0)</f>
        <v>0</v>
      </c>
      <c r="BI225" s="186">
        <f>IF(N225="nulová",J225,0)</f>
        <v>0</v>
      </c>
      <c r="BJ225" s="18" t="s">
        <v>82</v>
      </c>
      <c r="BK225" s="186">
        <f>ROUND(I225*H225,2)</f>
        <v>0</v>
      </c>
      <c r="BL225" s="18" t="s">
        <v>177</v>
      </c>
      <c r="BM225" s="185" t="s">
        <v>5490</v>
      </c>
    </row>
    <row r="226" spans="1:65" s="2" customFormat="1" ht="29.25" x14ac:dyDescent="0.2">
      <c r="A226" s="35"/>
      <c r="B226" s="36"/>
      <c r="C226" s="37"/>
      <c r="D226" s="187" t="s">
        <v>179</v>
      </c>
      <c r="E226" s="37"/>
      <c r="F226" s="188" t="s">
        <v>5336</v>
      </c>
      <c r="G226" s="37"/>
      <c r="H226" s="37"/>
      <c r="I226" s="189"/>
      <c r="J226" s="37"/>
      <c r="K226" s="37"/>
      <c r="L226" s="40"/>
      <c r="M226" s="190"/>
      <c r="N226" s="191"/>
      <c r="O226" s="65"/>
      <c r="P226" s="65"/>
      <c r="Q226" s="65"/>
      <c r="R226" s="65"/>
      <c r="S226" s="65"/>
      <c r="T226" s="66"/>
      <c r="U226" s="35"/>
      <c r="V226" s="35"/>
      <c r="W226" s="35"/>
      <c r="X226" s="35"/>
      <c r="Y226" s="35"/>
      <c r="Z226" s="35"/>
      <c r="AA226" s="35"/>
      <c r="AB226" s="35"/>
      <c r="AC226" s="35"/>
      <c r="AD226" s="35"/>
      <c r="AE226" s="35"/>
      <c r="AT226" s="18" t="s">
        <v>179</v>
      </c>
      <c r="AU226" s="18" t="s">
        <v>84</v>
      </c>
    </row>
    <row r="227" spans="1:65" s="13" customFormat="1" x14ac:dyDescent="0.2">
      <c r="B227" s="192"/>
      <c r="C227" s="193"/>
      <c r="D227" s="187" t="s">
        <v>181</v>
      </c>
      <c r="E227" s="194" t="s">
        <v>19</v>
      </c>
      <c r="F227" s="195" t="s">
        <v>5491</v>
      </c>
      <c r="G227" s="193"/>
      <c r="H227" s="196">
        <v>11.06</v>
      </c>
      <c r="I227" s="197"/>
      <c r="J227" s="193"/>
      <c r="K227" s="193"/>
      <c r="L227" s="198"/>
      <c r="M227" s="199"/>
      <c r="N227" s="200"/>
      <c r="O227" s="200"/>
      <c r="P227" s="200"/>
      <c r="Q227" s="200"/>
      <c r="R227" s="200"/>
      <c r="S227" s="200"/>
      <c r="T227" s="201"/>
      <c r="AT227" s="202" t="s">
        <v>181</v>
      </c>
      <c r="AU227" s="202" t="s">
        <v>84</v>
      </c>
      <c r="AV227" s="13" t="s">
        <v>84</v>
      </c>
      <c r="AW227" s="13" t="s">
        <v>35</v>
      </c>
      <c r="AX227" s="13" t="s">
        <v>82</v>
      </c>
      <c r="AY227" s="202" t="s">
        <v>170</v>
      </c>
    </row>
    <row r="228" spans="1:65" s="12" customFormat="1" ht="22.9" customHeight="1" x14ac:dyDescent="0.2">
      <c r="B228" s="158"/>
      <c r="C228" s="159"/>
      <c r="D228" s="160" t="s">
        <v>73</v>
      </c>
      <c r="E228" s="172" t="s">
        <v>1057</v>
      </c>
      <c r="F228" s="172" t="s">
        <v>1058</v>
      </c>
      <c r="G228" s="159"/>
      <c r="H228" s="159"/>
      <c r="I228" s="162"/>
      <c r="J228" s="173">
        <f>BK228</f>
        <v>0</v>
      </c>
      <c r="K228" s="159"/>
      <c r="L228" s="164"/>
      <c r="M228" s="165"/>
      <c r="N228" s="166"/>
      <c r="O228" s="166"/>
      <c r="P228" s="167">
        <f>SUM(P229:P235)</f>
        <v>0</v>
      </c>
      <c r="Q228" s="166"/>
      <c r="R228" s="167">
        <f>SUM(R229:R235)</f>
        <v>0</v>
      </c>
      <c r="S228" s="166"/>
      <c r="T228" s="168">
        <f>SUM(T229:T235)</f>
        <v>0</v>
      </c>
      <c r="AR228" s="169" t="s">
        <v>82</v>
      </c>
      <c r="AT228" s="170" t="s">
        <v>73</v>
      </c>
      <c r="AU228" s="170" t="s">
        <v>82</v>
      </c>
      <c r="AY228" s="169" t="s">
        <v>170</v>
      </c>
      <c r="BK228" s="171">
        <f>SUM(BK229:BK235)</f>
        <v>0</v>
      </c>
    </row>
    <row r="229" spans="1:65" s="2" customFormat="1" ht="24" x14ac:dyDescent="0.2">
      <c r="A229" s="35"/>
      <c r="B229" s="36"/>
      <c r="C229" s="174" t="s">
        <v>480</v>
      </c>
      <c r="D229" s="174" t="s">
        <v>172</v>
      </c>
      <c r="E229" s="175" t="s">
        <v>5339</v>
      </c>
      <c r="F229" s="176" t="s">
        <v>5340</v>
      </c>
      <c r="G229" s="177" t="s">
        <v>242</v>
      </c>
      <c r="H229" s="178">
        <v>4.5069999999999997</v>
      </c>
      <c r="I229" s="179"/>
      <c r="J229" s="180">
        <f>ROUND(I229*H229,2)</f>
        <v>0</v>
      </c>
      <c r="K229" s="176" t="s">
        <v>176</v>
      </c>
      <c r="L229" s="40"/>
      <c r="M229" s="181" t="s">
        <v>19</v>
      </c>
      <c r="N229" s="182" t="s">
        <v>45</v>
      </c>
      <c r="O229" s="65"/>
      <c r="P229" s="183">
        <f>O229*H229</f>
        <v>0</v>
      </c>
      <c r="Q229" s="183">
        <v>0</v>
      </c>
      <c r="R229" s="183">
        <f>Q229*H229</f>
        <v>0</v>
      </c>
      <c r="S229" s="183">
        <v>0</v>
      </c>
      <c r="T229" s="184">
        <f>S229*H229</f>
        <v>0</v>
      </c>
      <c r="U229" s="35"/>
      <c r="V229" s="35"/>
      <c r="W229" s="35"/>
      <c r="X229" s="35"/>
      <c r="Y229" s="35"/>
      <c r="Z229" s="35"/>
      <c r="AA229" s="35"/>
      <c r="AB229" s="35"/>
      <c r="AC229" s="35"/>
      <c r="AD229" s="35"/>
      <c r="AE229" s="35"/>
      <c r="AR229" s="185" t="s">
        <v>177</v>
      </c>
      <c r="AT229" s="185" t="s">
        <v>172</v>
      </c>
      <c r="AU229" s="185" t="s">
        <v>84</v>
      </c>
      <c r="AY229" s="18" t="s">
        <v>170</v>
      </c>
      <c r="BE229" s="186">
        <f>IF(N229="základní",J229,0)</f>
        <v>0</v>
      </c>
      <c r="BF229" s="186">
        <f>IF(N229="snížená",J229,0)</f>
        <v>0</v>
      </c>
      <c r="BG229" s="186">
        <f>IF(N229="zákl. přenesená",J229,0)</f>
        <v>0</v>
      </c>
      <c r="BH229" s="186">
        <f>IF(N229="sníž. přenesená",J229,0)</f>
        <v>0</v>
      </c>
      <c r="BI229" s="186">
        <f>IF(N229="nulová",J229,0)</f>
        <v>0</v>
      </c>
      <c r="BJ229" s="18" t="s">
        <v>82</v>
      </c>
      <c r="BK229" s="186">
        <f>ROUND(I229*H229,2)</f>
        <v>0</v>
      </c>
      <c r="BL229" s="18" t="s">
        <v>177</v>
      </c>
      <c r="BM229" s="185" t="s">
        <v>5492</v>
      </c>
    </row>
    <row r="230" spans="1:65" s="2" customFormat="1" ht="78" x14ac:dyDescent="0.2">
      <c r="A230" s="35"/>
      <c r="B230" s="36"/>
      <c r="C230" s="37"/>
      <c r="D230" s="187" t="s">
        <v>179</v>
      </c>
      <c r="E230" s="37"/>
      <c r="F230" s="188" t="s">
        <v>5342</v>
      </c>
      <c r="G230" s="37"/>
      <c r="H230" s="37"/>
      <c r="I230" s="189"/>
      <c r="J230" s="37"/>
      <c r="K230" s="37"/>
      <c r="L230" s="40"/>
      <c r="M230" s="190"/>
      <c r="N230" s="191"/>
      <c r="O230" s="65"/>
      <c r="P230" s="65"/>
      <c r="Q230" s="65"/>
      <c r="R230" s="65"/>
      <c r="S230" s="65"/>
      <c r="T230" s="66"/>
      <c r="U230" s="35"/>
      <c r="V230" s="35"/>
      <c r="W230" s="35"/>
      <c r="X230" s="35"/>
      <c r="Y230" s="35"/>
      <c r="Z230" s="35"/>
      <c r="AA230" s="35"/>
      <c r="AB230" s="35"/>
      <c r="AC230" s="35"/>
      <c r="AD230" s="35"/>
      <c r="AE230" s="35"/>
      <c r="AT230" s="18" t="s">
        <v>179</v>
      </c>
      <c r="AU230" s="18" t="s">
        <v>84</v>
      </c>
    </row>
    <row r="231" spans="1:65" s="2" customFormat="1" ht="24" x14ac:dyDescent="0.2">
      <c r="A231" s="35"/>
      <c r="B231" s="36"/>
      <c r="C231" s="174" t="s">
        <v>484</v>
      </c>
      <c r="D231" s="174" t="s">
        <v>172</v>
      </c>
      <c r="E231" s="175" t="s">
        <v>5343</v>
      </c>
      <c r="F231" s="176" t="s">
        <v>5344</v>
      </c>
      <c r="G231" s="177" t="s">
        <v>242</v>
      </c>
      <c r="H231" s="178">
        <v>40.563000000000002</v>
      </c>
      <c r="I231" s="179"/>
      <c r="J231" s="180">
        <f>ROUND(I231*H231,2)</f>
        <v>0</v>
      </c>
      <c r="K231" s="176" t="s">
        <v>176</v>
      </c>
      <c r="L231" s="40"/>
      <c r="M231" s="181" t="s">
        <v>19</v>
      </c>
      <c r="N231" s="182" t="s">
        <v>45</v>
      </c>
      <c r="O231" s="65"/>
      <c r="P231" s="183">
        <f>O231*H231</f>
        <v>0</v>
      </c>
      <c r="Q231" s="183">
        <v>0</v>
      </c>
      <c r="R231" s="183">
        <f>Q231*H231</f>
        <v>0</v>
      </c>
      <c r="S231" s="183">
        <v>0</v>
      </c>
      <c r="T231" s="184">
        <f>S231*H231</f>
        <v>0</v>
      </c>
      <c r="U231" s="35"/>
      <c r="V231" s="35"/>
      <c r="W231" s="35"/>
      <c r="X231" s="35"/>
      <c r="Y231" s="35"/>
      <c r="Z231" s="35"/>
      <c r="AA231" s="35"/>
      <c r="AB231" s="35"/>
      <c r="AC231" s="35"/>
      <c r="AD231" s="35"/>
      <c r="AE231" s="35"/>
      <c r="AR231" s="185" t="s">
        <v>177</v>
      </c>
      <c r="AT231" s="185" t="s">
        <v>172</v>
      </c>
      <c r="AU231" s="185" t="s">
        <v>84</v>
      </c>
      <c r="AY231" s="18" t="s">
        <v>170</v>
      </c>
      <c r="BE231" s="186">
        <f>IF(N231="základní",J231,0)</f>
        <v>0</v>
      </c>
      <c r="BF231" s="186">
        <f>IF(N231="snížená",J231,0)</f>
        <v>0</v>
      </c>
      <c r="BG231" s="186">
        <f>IF(N231="zákl. přenesená",J231,0)</f>
        <v>0</v>
      </c>
      <c r="BH231" s="186">
        <f>IF(N231="sníž. přenesená",J231,0)</f>
        <v>0</v>
      </c>
      <c r="BI231" s="186">
        <f>IF(N231="nulová",J231,0)</f>
        <v>0</v>
      </c>
      <c r="BJ231" s="18" t="s">
        <v>82</v>
      </c>
      <c r="BK231" s="186">
        <f>ROUND(I231*H231,2)</f>
        <v>0</v>
      </c>
      <c r="BL231" s="18" t="s">
        <v>177</v>
      </c>
      <c r="BM231" s="185" t="s">
        <v>5493</v>
      </c>
    </row>
    <row r="232" spans="1:65" s="2" customFormat="1" ht="78" x14ac:dyDescent="0.2">
      <c r="A232" s="35"/>
      <c r="B232" s="36"/>
      <c r="C232" s="37"/>
      <c r="D232" s="187" t="s">
        <v>179</v>
      </c>
      <c r="E232" s="37"/>
      <c r="F232" s="188" t="s">
        <v>5342</v>
      </c>
      <c r="G232" s="37"/>
      <c r="H232" s="37"/>
      <c r="I232" s="189"/>
      <c r="J232" s="37"/>
      <c r="K232" s="37"/>
      <c r="L232" s="40"/>
      <c r="M232" s="190"/>
      <c r="N232" s="191"/>
      <c r="O232" s="65"/>
      <c r="P232" s="65"/>
      <c r="Q232" s="65"/>
      <c r="R232" s="65"/>
      <c r="S232" s="65"/>
      <c r="T232" s="66"/>
      <c r="U232" s="35"/>
      <c r="V232" s="35"/>
      <c r="W232" s="35"/>
      <c r="X232" s="35"/>
      <c r="Y232" s="35"/>
      <c r="Z232" s="35"/>
      <c r="AA232" s="35"/>
      <c r="AB232" s="35"/>
      <c r="AC232" s="35"/>
      <c r="AD232" s="35"/>
      <c r="AE232" s="35"/>
      <c r="AT232" s="18" t="s">
        <v>179</v>
      </c>
      <c r="AU232" s="18" t="s">
        <v>84</v>
      </c>
    </row>
    <row r="233" spans="1:65" s="13" customFormat="1" x14ac:dyDescent="0.2">
      <c r="B233" s="192"/>
      <c r="C233" s="193"/>
      <c r="D233" s="187" t="s">
        <v>181</v>
      </c>
      <c r="E233" s="193"/>
      <c r="F233" s="195" t="s">
        <v>5494</v>
      </c>
      <c r="G233" s="193"/>
      <c r="H233" s="196">
        <v>40.563000000000002</v>
      </c>
      <c r="I233" s="197"/>
      <c r="J233" s="193"/>
      <c r="K233" s="193"/>
      <c r="L233" s="198"/>
      <c r="M233" s="199"/>
      <c r="N233" s="200"/>
      <c r="O233" s="200"/>
      <c r="P233" s="200"/>
      <c r="Q233" s="200"/>
      <c r="R233" s="200"/>
      <c r="S233" s="200"/>
      <c r="T233" s="201"/>
      <c r="AT233" s="202" t="s">
        <v>181</v>
      </c>
      <c r="AU233" s="202" t="s">
        <v>84</v>
      </c>
      <c r="AV233" s="13" t="s">
        <v>84</v>
      </c>
      <c r="AW233" s="13" t="s">
        <v>4</v>
      </c>
      <c r="AX233" s="13" t="s">
        <v>82</v>
      </c>
      <c r="AY233" s="202" t="s">
        <v>170</v>
      </c>
    </row>
    <row r="234" spans="1:65" s="2" customFormat="1" ht="24" x14ac:dyDescent="0.2">
      <c r="A234" s="35"/>
      <c r="B234" s="36"/>
      <c r="C234" s="174" t="s">
        <v>489</v>
      </c>
      <c r="D234" s="174" t="s">
        <v>172</v>
      </c>
      <c r="E234" s="175" t="s">
        <v>5347</v>
      </c>
      <c r="F234" s="176" t="s">
        <v>5348</v>
      </c>
      <c r="G234" s="177" t="s">
        <v>242</v>
      </c>
      <c r="H234" s="178">
        <v>4.5069999999999997</v>
      </c>
      <c r="I234" s="179"/>
      <c r="J234" s="180">
        <f>ROUND(I234*H234,2)</f>
        <v>0</v>
      </c>
      <c r="K234" s="176" t="s">
        <v>176</v>
      </c>
      <c r="L234" s="40"/>
      <c r="M234" s="181" t="s">
        <v>19</v>
      </c>
      <c r="N234" s="182" t="s">
        <v>45</v>
      </c>
      <c r="O234" s="65"/>
      <c r="P234" s="183">
        <f>O234*H234</f>
        <v>0</v>
      </c>
      <c r="Q234" s="183">
        <v>0</v>
      </c>
      <c r="R234" s="183">
        <f>Q234*H234</f>
        <v>0</v>
      </c>
      <c r="S234" s="183">
        <v>0</v>
      </c>
      <c r="T234" s="184">
        <f>S234*H234</f>
        <v>0</v>
      </c>
      <c r="U234" s="35"/>
      <c r="V234" s="35"/>
      <c r="W234" s="35"/>
      <c r="X234" s="35"/>
      <c r="Y234" s="35"/>
      <c r="Z234" s="35"/>
      <c r="AA234" s="35"/>
      <c r="AB234" s="35"/>
      <c r="AC234" s="35"/>
      <c r="AD234" s="35"/>
      <c r="AE234" s="35"/>
      <c r="AR234" s="185" t="s">
        <v>177</v>
      </c>
      <c r="AT234" s="185" t="s">
        <v>172</v>
      </c>
      <c r="AU234" s="185" t="s">
        <v>84</v>
      </c>
      <c r="AY234" s="18" t="s">
        <v>170</v>
      </c>
      <c r="BE234" s="186">
        <f>IF(N234="základní",J234,0)</f>
        <v>0</v>
      </c>
      <c r="BF234" s="186">
        <f>IF(N234="snížená",J234,0)</f>
        <v>0</v>
      </c>
      <c r="BG234" s="186">
        <f>IF(N234="zákl. přenesená",J234,0)</f>
        <v>0</v>
      </c>
      <c r="BH234" s="186">
        <f>IF(N234="sníž. přenesená",J234,0)</f>
        <v>0</v>
      </c>
      <c r="BI234" s="186">
        <f>IF(N234="nulová",J234,0)</f>
        <v>0</v>
      </c>
      <c r="BJ234" s="18" t="s">
        <v>82</v>
      </c>
      <c r="BK234" s="186">
        <f>ROUND(I234*H234,2)</f>
        <v>0</v>
      </c>
      <c r="BL234" s="18" t="s">
        <v>177</v>
      </c>
      <c r="BM234" s="185" t="s">
        <v>5495</v>
      </c>
    </row>
    <row r="235" spans="1:65" s="2" customFormat="1" ht="68.25" x14ac:dyDescent="0.2">
      <c r="A235" s="35"/>
      <c r="B235" s="36"/>
      <c r="C235" s="37"/>
      <c r="D235" s="187" t="s">
        <v>179</v>
      </c>
      <c r="E235" s="37"/>
      <c r="F235" s="188" t="s">
        <v>5350</v>
      </c>
      <c r="G235" s="37"/>
      <c r="H235" s="37"/>
      <c r="I235" s="189"/>
      <c r="J235" s="37"/>
      <c r="K235" s="37"/>
      <c r="L235" s="40"/>
      <c r="M235" s="190"/>
      <c r="N235" s="191"/>
      <c r="O235" s="65"/>
      <c r="P235" s="65"/>
      <c r="Q235" s="65"/>
      <c r="R235" s="65"/>
      <c r="S235" s="65"/>
      <c r="T235" s="66"/>
      <c r="U235" s="35"/>
      <c r="V235" s="35"/>
      <c r="W235" s="35"/>
      <c r="X235" s="35"/>
      <c r="Y235" s="35"/>
      <c r="Z235" s="35"/>
      <c r="AA235" s="35"/>
      <c r="AB235" s="35"/>
      <c r="AC235" s="35"/>
      <c r="AD235" s="35"/>
      <c r="AE235" s="35"/>
      <c r="AT235" s="18" t="s">
        <v>179</v>
      </c>
      <c r="AU235" s="18" t="s">
        <v>84</v>
      </c>
    </row>
    <row r="236" spans="1:65" s="12" customFormat="1" ht="22.9" customHeight="1" x14ac:dyDescent="0.2">
      <c r="B236" s="158"/>
      <c r="C236" s="159"/>
      <c r="D236" s="160" t="s">
        <v>73</v>
      </c>
      <c r="E236" s="172" t="s">
        <v>1079</v>
      </c>
      <c r="F236" s="172" t="s">
        <v>1080</v>
      </c>
      <c r="G236" s="159"/>
      <c r="H236" s="159"/>
      <c r="I236" s="162"/>
      <c r="J236" s="173">
        <f>BK236</f>
        <v>0</v>
      </c>
      <c r="K236" s="159"/>
      <c r="L236" s="164"/>
      <c r="M236" s="165"/>
      <c r="N236" s="166"/>
      <c r="O236" s="166"/>
      <c r="P236" s="167">
        <f>SUM(P237:P238)</f>
        <v>0</v>
      </c>
      <c r="Q236" s="166"/>
      <c r="R236" s="167">
        <f>SUM(R237:R238)</f>
        <v>0</v>
      </c>
      <c r="S236" s="166"/>
      <c r="T236" s="168">
        <f>SUM(T237:T238)</f>
        <v>0</v>
      </c>
      <c r="AR236" s="169" t="s">
        <v>82</v>
      </c>
      <c r="AT236" s="170" t="s">
        <v>73</v>
      </c>
      <c r="AU236" s="170" t="s">
        <v>82</v>
      </c>
      <c r="AY236" s="169" t="s">
        <v>170</v>
      </c>
      <c r="BK236" s="171">
        <f>SUM(BK237:BK238)</f>
        <v>0</v>
      </c>
    </row>
    <row r="237" spans="1:65" s="2" customFormat="1" ht="24" x14ac:dyDescent="0.2">
      <c r="A237" s="35"/>
      <c r="B237" s="36"/>
      <c r="C237" s="174" t="s">
        <v>496</v>
      </c>
      <c r="D237" s="174" t="s">
        <v>172</v>
      </c>
      <c r="E237" s="175" t="s">
        <v>5351</v>
      </c>
      <c r="F237" s="176" t="s">
        <v>5352</v>
      </c>
      <c r="G237" s="177" t="s">
        <v>242</v>
      </c>
      <c r="H237" s="178">
        <v>32.241</v>
      </c>
      <c r="I237" s="179"/>
      <c r="J237" s="180">
        <f>ROUND(I237*H237,2)</f>
        <v>0</v>
      </c>
      <c r="K237" s="176" t="s">
        <v>176</v>
      </c>
      <c r="L237" s="40"/>
      <c r="M237" s="181" t="s">
        <v>19</v>
      </c>
      <c r="N237" s="182" t="s">
        <v>45</v>
      </c>
      <c r="O237" s="65"/>
      <c r="P237" s="183">
        <f>O237*H237</f>
        <v>0</v>
      </c>
      <c r="Q237" s="183">
        <v>0</v>
      </c>
      <c r="R237" s="183">
        <f>Q237*H237</f>
        <v>0</v>
      </c>
      <c r="S237" s="183">
        <v>0</v>
      </c>
      <c r="T237" s="184">
        <f>S237*H237</f>
        <v>0</v>
      </c>
      <c r="U237" s="35"/>
      <c r="V237" s="35"/>
      <c r="W237" s="35"/>
      <c r="X237" s="35"/>
      <c r="Y237" s="35"/>
      <c r="Z237" s="35"/>
      <c r="AA237" s="35"/>
      <c r="AB237" s="35"/>
      <c r="AC237" s="35"/>
      <c r="AD237" s="35"/>
      <c r="AE237" s="35"/>
      <c r="AR237" s="185" t="s">
        <v>177</v>
      </c>
      <c r="AT237" s="185" t="s">
        <v>172</v>
      </c>
      <c r="AU237" s="185" t="s">
        <v>84</v>
      </c>
      <c r="AY237" s="18" t="s">
        <v>170</v>
      </c>
      <c r="BE237" s="186">
        <f>IF(N237="základní",J237,0)</f>
        <v>0</v>
      </c>
      <c r="BF237" s="186">
        <f>IF(N237="snížená",J237,0)</f>
        <v>0</v>
      </c>
      <c r="BG237" s="186">
        <f>IF(N237="zákl. přenesená",J237,0)</f>
        <v>0</v>
      </c>
      <c r="BH237" s="186">
        <f>IF(N237="sníž. přenesená",J237,0)</f>
        <v>0</v>
      </c>
      <c r="BI237" s="186">
        <f>IF(N237="nulová",J237,0)</f>
        <v>0</v>
      </c>
      <c r="BJ237" s="18" t="s">
        <v>82</v>
      </c>
      <c r="BK237" s="186">
        <f>ROUND(I237*H237,2)</f>
        <v>0</v>
      </c>
      <c r="BL237" s="18" t="s">
        <v>177</v>
      </c>
      <c r="BM237" s="185" t="s">
        <v>5496</v>
      </c>
    </row>
    <row r="238" spans="1:65" s="2" customFormat="1" ht="39" x14ac:dyDescent="0.2">
      <c r="A238" s="35"/>
      <c r="B238" s="36"/>
      <c r="C238" s="37"/>
      <c r="D238" s="187" t="s">
        <v>179</v>
      </c>
      <c r="E238" s="37"/>
      <c r="F238" s="188" t="s">
        <v>5497</v>
      </c>
      <c r="G238" s="37"/>
      <c r="H238" s="37"/>
      <c r="I238" s="189"/>
      <c r="J238" s="37"/>
      <c r="K238" s="37"/>
      <c r="L238" s="40"/>
      <c r="M238" s="238"/>
      <c r="N238" s="239"/>
      <c r="O238" s="240"/>
      <c r="P238" s="240"/>
      <c r="Q238" s="240"/>
      <c r="R238" s="240"/>
      <c r="S238" s="240"/>
      <c r="T238" s="241"/>
      <c r="U238" s="35"/>
      <c r="V238" s="35"/>
      <c r="W238" s="35"/>
      <c r="X238" s="35"/>
      <c r="Y238" s="35"/>
      <c r="Z238" s="35"/>
      <c r="AA238" s="35"/>
      <c r="AB238" s="35"/>
      <c r="AC238" s="35"/>
      <c r="AD238" s="35"/>
      <c r="AE238" s="35"/>
      <c r="AT238" s="18" t="s">
        <v>179</v>
      </c>
      <c r="AU238" s="18" t="s">
        <v>84</v>
      </c>
    </row>
    <row r="239" spans="1:65" s="2" customFormat="1" ht="6.95" customHeight="1" x14ac:dyDescent="0.2">
      <c r="A239" s="35"/>
      <c r="B239" s="48"/>
      <c r="C239" s="49"/>
      <c r="D239" s="49"/>
      <c r="E239" s="49"/>
      <c r="F239" s="49"/>
      <c r="G239" s="49"/>
      <c r="H239" s="49"/>
      <c r="I239" s="49"/>
      <c r="J239" s="49"/>
      <c r="K239" s="49"/>
      <c r="L239" s="40"/>
      <c r="M239" s="35"/>
      <c r="O239" s="35"/>
      <c r="P239" s="35"/>
      <c r="Q239" s="35"/>
      <c r="R239" s="35"/>
      <c r="S239" s="35"/>
      <c r="T239" s="35"/>
      <c r="U239" s="35"/>
      <c r="V239" s="35"/>
      <c r="W239" s="35"/>
      <c r="X239" s="35"/>
      <c r="Y239" s="35"/>
      <c r="Z239" s="35"/>
      <c r="AA239" s="35"/>
      <c r="AB239" s="35"/>
      <c r="AC239" s="35"/>
      <c r="AD239" s="35"/>
      <c r="AE239" s="35"/>
    </row>
  </sheetData>
  <sheetProtection password="FED1" sheet="1" objects="1" scenarios="1" formatColumns="0" formatRows="0" autoFilter="0"/>
  <autoFilter ref="C87:K238"/>
  <mergeCells count="9">
    <mergeCell ref="E50:H50"/>
    <mergeCell ref="E78:H78"/>
    <mergeCell ref="E80:H80"/>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240"/>
  <sheetViews>
    <sheetView showGridLines="0" workbookViewId="0">
      <selection activeCell="E227" sqref="E227"/>
    </sheetView>
  </sheetViews>
  <sheetFormatPr defaultRowHeight="11.25" x14ac:dyDescent="0.2"/>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x14ac:dyDescent="0.2">
      <c r="L2" s="334"/>
      <c r="M2" s="334"/>
      <c r="N2" s="334"/>
      <c r="O2" s="334"/>
      <c r="P2" s="334"/>
      <c r="Q2" s="334"/>
      <c r="R2" s="334"/>
      <c r="S2" s="334"/>
      <c r="T2" s="334"/>
      <c r="U2" s="334"/>
      <c r="V2" s="334"/>
      <c r="AT2" s="18" t="s">
        <v>105</v>
      </c>
    </row>
    <row r="3" spans="1:46" s="1" customFormat="1" ht="6.95" customHeight="1" x14ac:dyDescent="0.2">
      <c r="B3" s="102"/>
      <c r="C3" s="103"/>
      <c r="D3" s="103"/>
      <c r="E3" s="103"/>
      <c r="F3" s="103"/>
      <c r="G3" s="103"/>
      <c r="H3" s="103"/>
      <c r="I3" s="103"/>
      <c r="J3" s="103"/>
      <c r="K3" s="103"/>
      <c r="L3" s="21"/>
      <c r="AT3" s="18" t="s">
        <v>84</v>
      </c>
    </row>
    <row r="4" spans="1:46" s="1" customFormat="1" ht="24.95" customHeight="1" x14ac:dyDescent="0.2">
      <c r="B4" s="21"/>
      <c r="D4" s="104" t="s">
        <v>106</v>
      </c>
      <c r="L4" s="21"/>
      <c r="M4" s="105" t="s">
        <v>10</v>
      </c>
      <c r="AT4" s="18" t="s">
        <v>4</v>
      </c>
    </row>
    <row r="5" spans="1:46" s="1" customFormat="1" ht="6.95" customHeight="1" x14ac:dyDescent="0.2">
      <c r="B5" s="21"/>
      <c r="L5" s="21"/>
    </row>
    <row r="6" spans="1:46" s="1" customFormat="1" ht="12" customHeight="1" x14ac:dyDescent="0.2">
      <c r="B6" s="21"/>
      <c r="D6" s="106" t="s">
        <v>16</v>
      </c>
      <c r="L6" s="21"/>
    </row>
    <row r="7" spans="1:46" s="1" customFormat="1" ht="16.5" customHeight="1" x14ac:dyDescent="0.2">
      <c r="B7" s="21"/>
      <c r="E7" s="377" t="str">
        <f>'Rekapitulace stavby'!K6</f>
        <v>Multifunkční objekt města Třebenice REVIZE ROZPOČTU Č. 2</v>
      </c>
      <c r="F7" s="378"/>
      <c r="G7" s="378"/>
      <c r="H7" s="378"/>
      <c r="L7" s="21"/>
    </row>
    <row r="8" spans="1:46" s="2" customFormat="1" ht="12" customHeight="1" x14ac:dyDescent="0.2">
      <c r="A8" s="35"/>
      <c r="B8" s="40"/>
      <c r="C8" s="35"/>
      <c r="D8" s="106" t="s">
        <v>107</v>
      </c>
      <c r="E8" s="35"/>
      <c r="F8" s="35"/>
      <c r="G8" s="35"/>
      <c r="H8" s="35"/>
      <c r="I8" s="35"/>
      <c r="J8" s="35"/>
      <c r="K8" s="35"/>
      <c r="L8" s="107"/>
      <c r="S8" s="35"/>
      <c r="T8" s="35"/>
      <c r="U8" s="35"/>
      <c r="V8" s="35"/>
      <c r="W8" s="35"/>
      <c r="X8" s="35"/>
      <c r="Y8" s="35"/>
      <c r="Z8" s="35"/>
      <c r="AA8" s="35"/>
      <c r="AB8" s="35"/>
      <c r="AC8" s="35"/>
      <c r="AD8" s="35"/>
      <c r="AE8" s="35"/>
    </row>
    <row r="9" spans="1:46" s="2" customFormat="1" ht="16.5" customHeight="1" x14ac:dyDescent="0.2">
      <c r="A9" s="35"/>
      <c r="B9" s="40"/>
      <c r="C9" s="35"/>
      <c r="D9" s="35"/>
      <c r="E9" s="379" t="s">
        <v>5498</v>
      </c>
      <c r="F9" s="380"/>
      <c r="G9" s="380"/>
      <c r="H9" s="380"/>
      <c r="I9" s="35"/>
      <c r="J9" s="35"/>
      <c r="K9" s="35"/>
      <c r="L9" s="107"/>
      <c r="S9" s="35"/>
      <c r="T9" s="35"/>
      <c r="U9" s="35"/>
      <c r="V9" s="35"/>
      <c r="W9" s="35"/>
      <c r="X9" s="35"/>
      <c r="Y9" s="35"/>
      <c r="Z9" s="35"/>
      <c r="AA9" s="35"/>
      <c r="AB9" s="35"/>
      <c r="AC9" s="35"/>
      <c r="AD9" s="35"/>
      <c r="AE9" s="35"/>
    </row>
    <row r="10" spans="1:46" s="2" customFormat="1" x14ac:dyDescent="0.2">
      <c r="A10" s="35"/>
      <c r="B10" s="40"/>
      <c r="C10" s="35"/>
      <c r="D10" s="35"/>
      <c r="E10" s="35"/>
      <c r="F10" s="35"/>
      <c r="G10" s="35"/>
      <c r="H10" s="35"/>
      <c r="I10" s="35"/>
      <c r="J10" s="35"/>
      <c r="K10" s="35"/>
      <c r="L10" s="107"/>
      <c r="S10" s="35"/>
      <c r="T10" s="35"/>
      <c r="U10" s="35"/>
      <c r="V10" s="35"/>
      <c r="W10" s="35"/>
      <c r="X10" s="35"/>
      <c r="Y10" s="35"/>
      <c r="Z10" s="35"/>
      <c r="AA10" s="35"/>
      <c r="AB10" s="35"/>
      <c r="AC10" s="35"/>
      <c r="AD10" s="35"/>
      <c r="AE10" s="35"/>
    </row>
    <row r="11" spans="1:46" s="2" customFormat="1" ht="12" customHeight="1" x14ac:dyDescent="0.2">
      <c r="A11" s="35"/>
      <c r="B11" s="40"/>
      <c r="C11" s="35"/>
      <c r="D11" s="106" t="s">
        <v>18</v>
      </c>
      <c r="E11" s="35"/>
      <c r="F11" s="108" t="s">
        <v>19</v>
      </c>
      <c r="G11" s="35"/>
      <c r="H11" s="35"/>
      <c r="I11" s="106" t="s">
        <v>20</v>
      </c>
      <c r="J11" s="108" t="s">
        <v>19</v>
      </c>
      <c r="K11" s="35"/>
      <c r="L11" s="107"/>
      <c r="S11" s="35"/>
      <c r="T11" s="35"/>
      <c r="U11" s="35"/>
      <c r="V11" s="35"/>
      <c r="W11" s="35"/>
      <c r="X11" s="35"/>
      <c r="Y11" s="35"/>
      <c r="Z11" s="35"/>
      <c r="AA11" s="35"/>
      <c r="AB11" s="35"/>
      <c r="AC11" s="35"/>
      <c r="AD11" s="35"/>
      <c r="AE11" s="35"/>
    </row>
    <row r="12" spans="1:46" s="2" customFormat="1" ht="12" customHeight="1" x14ac:dyDescent="0.2">
      <c r="A12" s="35"/>
      <c r="B12" s="40"/>
      <c r="C12" s="35"/>
      <c r="D12" s="106" t="s">
        <v>21</v>
      </c>
      <c r="E12" s="35"/>
      <c r="F12" s="108" t="s">
        <v>22</v>
      </c>
      <c r="G12" s="35"/>
      <c r="H12" s="35"/>
      <c r="I12" s="106" t="s">
        <v>23</v>
      </c>
      <c r="J12" s="109" t="str">
        <f>'Rekapitulace stavby'!AN8</f>
        <v>15. 1. 2021</v>
      </c>
      <c r="K12" s="35"/>
      <c r="L12" s="107"/>
      <c r="S12" s="35"/>
      <c r="T12" s="35"/>
      <c r="U12" s="35"/>
      <c r="V12" s="35"/>
      <c r="W12" s="35"/>
      <c r="X12" s="35"/>
      <c r="Y12" s="35"/>
      <c r="Z12" s="35"/>
      <c r="AA12" s="35"/>
      <c r="AB12" s="35"/>
      <c r="AC12" s="35"/>
      <c r="AD12" s="35"/>
      <c r="AE12" s="35"/>
    </row>
    <row r="13" spans="1:46" s="2" customFormat="1" ht="10.9" customHeight="1" x14ac:dyDescent="0.2">
      <c r="A13" s="35"/>
      <c r="B13" s="40"/>
      <c r="C13" s="35"/>
      <c r="D13" s="35"/>
      <c r="E13" s="35"/>
      <c r="F13" s="35"/>
      <c r="G13" s="35"/>
      <c r="H13" s="35"/>
      <c r="I13" s="35"/>
      <c r="J13" s="35"/>
      <c r="K13" s="35"/>
      <c r="L13" s="107"/>
      <c r="S13" s="35"/>
      <c r="T13" s="35"/>
      <c r="U13" s="35"/>
      <c r="V13" s="35"/>
      <c r="W13" s="35"/>
      <c r="X13" s="35"/>
      <c r="Y13" s="35"/>
      <c r="Z13" s="35"/>
      <c r="AA13" s="35"/>
      <c r="AB13" s="35"/>
      <c r="AC13" s="35"/>
      <c r="AD13" s="35"/>
      <c r="AE13" s="35"/>
    </row>
    <row r="14" spans="1:46" s="2" customFormat="1" ht="12" customHeight="1" x14ac:dyDescent="0.2">
      <c r="A14" s="35"/>
      <c r="B14" s="40"/>
      <c r="C14" s="35"/>
      <c r="D14" s="106" t="s">
        <v>25</v>
      </c>
      <c r="E14" s="35"/>
      <c r="F14" s="35"/>
      <c r="G14" s="35"/>
      <c r="H14" s="35"/>
      <c r="I14" s="106" t="s">
        <v>26</v>
      </c>
      <c r="J14" s="108" t="s">
        <v>19</v>
      </c>
      <c r="K14" s="35"/>
      <c r="L14" s="107"/>
      <c r="S14" s="35"/>
      <c r="T14" s="35"/>
      <c r="U14" s="35"/>
      <c r="V14" s="35"/>
      <c r="W14" s="35"/>
      <c r="X14" s="35"/>
      <c r="Y14" s="35"/>
      <c r="Z14" s="35"/>
      <c r="AA14" s="35"/>
      <c r="AB14" s="35"/>
      <c r="AC14" s="35"/>
      <c r="AD14" s="35"/>
      <c r="AE14" s="35"/>
    </row>
    <row r="15" spans="1:46" s="2" customFormat="1" ht="18" customHeight="1" x14ac:dyDescent="0.2">
      <c r="A15" s="35"/>
      <c r="B15" s="40"/>
      <c r="C15" s="35"/>
      <c r="D15" s="35"/>
      <c r="E15" s="108" t="s">
        <v>109</v>
      </c>
      <c r="F15" s="35"/>
      <c r="G15" s="35"/>
      <c r="H15" s="35"/>
      <c r="I15" s="106" t="s">
        <v>29</v>
      </c>
      <c r="J15" s="108" t="s">
        <v>19</v>
      </c>
      <c r="K15" s="35"/>
      <c r="L15" s="107"/>
      <c r="S15" s="35"/>
      <c r="T15" s="35"/>
      <c r="U15" s="35"/>
      <c r="V15" s="35"/>
      <c r="W15" s="35"/>
      <c r="X15" s="35"/>
      <c r="Y15" s="35"/>
      <c r="Z15" s="35"/>
      <c r="AA15" s="35"/>
      <c r="AB15" s="35"/>
      <c r="AC15" s="35"/>
      <c r="AD15" s="35"/>
      <c r="AE15" s="35"/>
    </row>
    <row r="16" spans="1:46" s="2" customFormat="1" ht="6.95" customHeight="1" x14ac:dyDescent="0.2">
      <c r="A16" s="35"/>
      <c r="B16" s="40"/>
      <c r="C16" s="35"/>
      <c r="D16" s="35"/>
      <c r="E16" s="35"/>
      <c r="F16" s="35"/>
      <c r="G16" s="35"/>
      <c r="H16" s="35"/>
      <c r="I16" s="35"/>
      <c r="J16" s="35"/>
      <c r="K16" s="35"/>
      <c r="L16" s="107"/>
      <c r="S16" s="35"/>
      <c r="T16" s="35"/>
      <c r="U16" s="35"/>
      <c r="V16" s="35"/>
      <c r="W16" s="35"/>
      <c r="X16" s="35"/>
      <c r="Y16" s="35"/>
      <c r="Z16" s="35"/>
      <c r="AA16" s="35"/>
      <c r="AB16" s="35"/>
      <c r="AC16" s="35"/>
      <c r="AD16" s="35"/>
      <c r="AE16" s="35"/>
    </row>
    <row r="17" spans="1:31" s="2" customFormat="1" ht="12" customHeight="1" x14ac:dyDescent="0.2">
      <c r="A17" s="35"/>
      <c r="B17" s="40"/>
      <c r="C17" s="35"/>
      <c r="D17" s="106" t="s">
        <v>30</v>
      </c>
      <c r="E17" s="35"/>
      <c r="F17" s="35"/>
      <c r="G17" s="35"/>
      <c r="H17" s="35"/>
      <c r="I17" s="106" t="s">
        <v>26</v>
      </c>
      <c r="J17" s="31" t="str">
        <f>'Rekapitulace stavby'!AN13</f>
        <v>Vyplň údaj</v>
      </c>
      <c r="K17" s="35"/>
      <c r="L17" s="107"/>
      <c r="S17" s="35"/>
      <c r="T17" s="35"/>
      <c r="U17" s="35"/>
      <c r="V17" s="35"/>
      <c r="W17" s="35"/>
      <c r="X17" s="35"/>
      <c r="Y17" s="35"/>
      <c r="Z17" s="35"/>
      <c r="AA17" s="35"/>
      <c r="AB17" s="35"/>
      <c r="AC17" s="35"/>
      <c r="AD17" s="35"/>
      <c r="AE17" s="35"/>
    </row>
    <row r="18" spans="1:31" s="2" customFormat="1" ht="18" customHeight="1" x14ac:dyDescent="0.2">
      <c r="A18" s="35"/>
      <c r="B18" s="40"/>
      <c r="C18" s="35"/>
      <c r="D18" s="35"/>
      <c r="E18" s="381" t="str">
        <f>'Rekapitulace stavby'!E14</f>
        <v>Vyplň údaj</v>
      </c>
      <c r="F18" s="382"/>
      <c r="G18" s="382"/>
      <c r="H18" s="382"/>
      <c r="I18" s="106" t="s">
        <v>29</v>
      </c>
      <c r="J18" s="31" t="str">
        <f>'Rekapitulace stavby'!AN14</f>
        <v>Vyplň údaj</v>
      </c>
      <c r="K18" s="35"/>
      <c r="L18" s="107"/>
      <c r="S18" s="35"/>
      <c r="T18" s="35"/>
      <c r="U18" s="35"/>
      <c r="V18" s="35"/>
      <c r="W18" s="35"/>
      <c r="X18" s="35"/>
      <c r="Y18" s="35"/>
      <c r="Z18" s="35"/>
      <c r="AA18" s="35"/>
      <c r="AB18" s="35"/>
      <c r="AC18" s="35"/>
      <c r="AD18" s="35"/>
      <c r="AE18" s="35"/>
    </row>
    <row r="19" spans="1:31" s="2" customFormat="1" ht="6.95" customHeight="1" x14ac:dyDescent="0.2">
      <c r="A19" s="35"/>
      <c r="B19" s="40"/>
      <c r="C19" s="35"/>
      <c r="D19" s="35"/>
      <c r="E19" s="35"/>
      <c r="F19" s="35"/>
      <c r="G19" s="35"/>
      <c r="H19" s="35"/>
      <c r="I19" s="35"/>
      <c r="J19" s="35"/>
      <c r="K19" s="35"/>
      <c r="L19" s="107"/>
      <c r="S19" s="35"/>
      <c r="T19" s="35"/>
      <c r="U19" s="35"/>
      <c r="V19" s="35"/>
      <c r="W19" s="35"/>
      <c r="X19" s="35"/>
      <c r="Y19" s="35"/>
      <c r="Z19" s="35"/>
      <c r="AA19" s="35"/>
      <c r="AB19" s="35"/>
      <c r="AC19" s="35"/>
      <c r="AD19" s="35"/>
      <c r="AE19" s="35"/>
    </row>
    <row r="20" spans="1:31" s="2" customFormat="1" ht="12" customHeight="1" x14ac:dyDescent="0.2">
      <c r="A20" s="35"/>
      <c r="B20" s="40"/>
      <c r="C20" s="35"/>
      <c r="D20" s="106" t="s">
        <v>32</v>
      </c>
      <c r="E20" s="35"/>
      <c r="F20" s="35"/>
      <c r="G20" s="35"/>
      <c r="H20" s="35"/>
      <c r="I20" s="106" t="s">
        <v>26</v>
      </c>
      <c r="J20" s="108" t="s">
        <v>19</v>
      </c>
      <c r="K20" s="35"/>
      <c r="L20" s="107"/>
      <c r="S20" s="35"/>
      <c r="T20" s="35"/>
      <c r="U20" s="35"/>
      <c r="V20" s="35"/>
      <c r="W20" s="35"/>
      <c r="X20" s="35"/>
      <c r="Y20" s="35"/>
      <c r="Z20" s="35"/>
      <c r="AA20" s="35"/>
      <c r="AB20" s="35"/>
      <c r="AC20" s="35"/>
      <c r="AD20" s="35"/>
      <c r="AE20" s="35"/>
    </row>
    <row r="21" spans="1:31" s="2" customFormat="1" ht="18" customHeight="1" x14ac:dyDescent="0.2">
      <c r="A21" s="35"/>
      <c r="B21" s="40"/>
      <c r="C21" s="35"/>
      <c r="D21" s="35"/>
      <c r="E21" s="108" t="s">
        <v>110</v>
      </c>
      <c r="F21" s="35"/>
      <c r="G21" s="35"/>
      <c r="H21" s="35"/>
      <c r="I21" s="106" t="s">
        <v>29</v>
      </c>
      <c r="J21" s="108" t="s">
        <v>19</v>
      </c>
      <c r="K21" s="35"/>
      <c r="L21" s="107"/>
      <c r="S21" s="35"/>
      <c r="T21" s="35"/>
      <c r="U21" s="35"/>
      <c r="V21" s="35"/>
      <c r="W21" s="35"/>
      <c r="X21" s="35"/>
      <c r="Y21" s="35"/>
      <c r="Z21" s="35"/>
      <c r="AA21" s="35"/>
      <c r="AB21" s="35"/>
      <c r="AC21" s="35"/>
      <c r="AD21" s="35"/>
      <c r="AE21" s="35"/>
    </row>
    <row r="22" spans="1:31" s="2" customFormat="1" ht="6.95" customHeight="1" x14ac:dyDescent="0.2">
      <c r="A22" s="35"/>
      <c r="B22" s="40"/>
      <c r="C22" s="35"/>
      <c r="D22" s="35"/>
      <c r="E22" s="35"/>
      <c r="F22" s="35"/>
      <c r="G22" s="35"/>
      <c r="H22" s="35"/>
      <c r="I22" s="35"/>
      <c r="J22" s="35"/>
      <c r="K22" s="35"/>
      <c r="L22" s="107"/>
      <c r="S22" s="35"/>
      <c r="T22" s="35"/>
      <c r="U22" s="35"/>
      <c r="V22" s="35"/>
      <c r="W22" s="35"/>
      <c r="X22" s="35"/>
      <c r="Y22" s="35"/>
      <c r="Z22" s="35"/>
      <c r="AA22" s="35"/>
      <c r="AB22" s="35"/>
      <c r="AC22" s="35"/>
      <c r="AD22" s="35"/>
      <c r="AE22" s="35"/>
    </row>
    <row r="23" spans="1:31" s="2" customFormat="1" ht="12" customHeight="1" x14ac:dyDescent="0.2">
      <c r="A23" s="35"/>
      <c r="B23" s="40"/>
      <c r="C23" s="35"/>
      <c r="D23" s="106" t="s">
        <v>36</v>
      </c>
      <c r="E23" s="35"/>
      <c r="F23" s="35"/>
      <c r="G23" s="35"/>
      <c r="H23" s="35"/>
      <c r="I23" s="106" t="s">
        <v>26</v>
      </c>
      <c r="J23" s="108" t="s">
        <v>19</v>
      </c>
      <c r="K23" s="35"/>
      <c r="L23" s="107"/>
      <c r="S23" s="35"/>
      <c r="T23" s="35"/>
      <c r="U23" s="35"/>
      <c r="V23" s="35"/>
      <c r="W23" s="35"/>
      <c r="X23" s="35"/>
      <c r="Y23" s="35"/>
      <c r="Z23" s="35"/>
      <c r="AA23" s="35"/>
      <c r="AB23" s="35"/>
      <c r="AC23" s="35"/>
      <c r="AD23" s="35"/>
      <c r="AE23" s="35"/>
    </row>
    <row r="24" spans="1:31" s="2" customFormat="1" ht="18" customHeight="1" x14ac:dyDescent="0.2">
      <c r="A24" s="35"/>
      <c r="B24" s="40"/>
      <c r="C24" s="35"/>
      <c r="D24" s="35"/>
      <c r="E24" s="108" t="s">
        <v>37</v>
      </c>
      <c r="F24" s="35"/>
      <c r="G24" s="35"/>
      <c r="H24" s="35"/>
      <c r="I24" s="106" t="s">
        <v>29</v>
      </c>
      <c r="J24" s="108" t="s">
        <v>19</v>
      </c>
      <c r="K24" s="35"/>
      <c r="L24" s="107"/>
      <c r="S24" s="35"/>
      <c r="T24" s="35"/>
      <c r="U24" s="35"/>
      <c r="V24" s="35"/>
      <c r="W24" s="35"/>
      <c r="X24" s="35"/>
      <c r="Y24" s="35"/>
      <c r="Z24" s="35"/>
      <c r="AA24" s="35"/>
      <c r="AB24" s="35"/>
      <c r="AC24" s="35"/>
      <c r="AD24" s="35"/>
      <c r="AE24" s="35"/>
    </row>
    <row r="25" spans="1:31" s="2" customFormat="1" ht="6.95" customHeight="1" x14ac:dyDescent="0.2">
      <c r="A25" s="35"/>
      <c r="B25" s="40"/>
      <c r="C25" s="35"/>
      <c r="D25" s="35"/>
      <c r="E25" s="35"/>
      <c r="F25" s="35"/>
      <c r="G25" s="35"/>
      <c r="H25" s="35"/>
      <c r="I25" s="35"/>
      <c r="J25" s="35"/>
      <c r="K25" s="35"/>
      <c r="L25" s="107"/>
      <c r="S25" s="35"/>
      <c r="T25" s="35"/>
      <c r="U25" s="35"/>
      <c r="V25" s="35"/>
      <c r="W25" s="35"/>
      <c r="X25" s="35"/>
      <c r="Y25" s="35"/>
      <c r="Z25" s="35"/>
      <c r="AA25" s="35"/>
      <c r="AB25" s="35"/>
      <c r="AC25" s="35"/>
      <c r="AD25" s="35"/>
      <c r="AE25" s="35"/>
    </row>
    <row r="26" spans="1:31" s="2" customFormat="1" ht="12" customHeight="1" x14ac:dyDescent="0.2">
      <c r="A26" s="35"/>
      <c r="B26" s="40"/>
      <c r="C26" s="35"/>
      <c r="D26" s="106" t="s">
        <v>38</v>
      </c>
      <c r="E26" s="35"/>
      <c r="F26" s="35"/>
      <c r="G26" s="35"/>
      <c r="H26" s="35"/>
      <c r="I26" s="35"/>
      <c r="J26" s="35"/>
      <c r="K26" s="35"/>
      <c r="L26" s="107"/>
      <c r="S26" s="35"/>
      <c r="T26" s="35"/>
      <c r="U26" s="35"/>
      <c r="V26" s="35"/>
      <c r="W26" s="35"/>
      <c r="X26" s="35"/>
      <c r="Y26" s="35"/>
      <c r="Z26" s="35"/>
      <c r="AA26" s="35"/>
      <c r="AB26" s="35"/>
      <c r="AC26" s="35"/>
      <c r="AD26" s="35"/>
      <c r="AE26" s="35"/>
    </row>
    <row r="27" spans="1:31" s="8" customFormat="1" ht="16.5" customHeight="1" x14ac:dyDescent="0.2">
      <c r="A27" s="110"/>
      <c r="B27" s="111"/>
      <c r="C27" s="110"/>
      <c r="D27" s="110"/>
      <c r="E27" s="383" t="s">
        <v>19</v>
      </c>
      <c r="F27" s="383"/>
      <c r="G27" s="383"/>
      <c r="H27" s="383"/>
      <c r="I27" s="110"/>
      <c r="J27" s="110"/>
      <c r="K27" s="110"/>
      <c r="L27" s="112"/>
      <c r="S27" s="110"/>
      <c r="T27" s="110"/>
      <c r="U27" s="110"/>
      <c r="V27" s="110"/>
      <c r="W27" s="110"/>
      <c r="X27" s="110"/>
      <c r="Y27" s="110"/>
      <c r="Z27" s="110"/>
      <c r="AA27" s="110"/>
      <c r="AB27" s="110"/>
      <c r="AC27" s="110"/>
      <c r="AD27" s="110"/>
      <c r="AE27" s="110"/>
    </row>
    <row r="28" spans="1:31" s="2" customFormat="1" ht="6.95" customHeight="1" x14ac:dyDescent="0.2">
      <c r="A28" s="35"/>
      <c r="B28" s="40"/>
      <c r="C28" s="35"/>
      <c r="D28" s="35"/>
      <c r="E28" s="35"/>
      <c r="F28" s="35"/>
      <c r="G28" s="35"/>
      <c r="H28" s="35"/>
      <c r="I28" s="35"/>
      <c r="J28" s="35"/>
      <c r="K28" s="35"/>
      <c r="L28" s="107"/>
      <c r="S28" s="35"/>
      <c r="T28" s="35"/>
      <c r="U28" s="35"/>
      <c r="V28" s="35"/>
      <c r="W28" s="35"/>
      <c r="X28" s="35"/>
      <c r="Y28" s="35"/>
      <c r="Z28" s="35"/>
      <c r="AA28" s="35"/>
      <c r="AB28" s="35"/>
      <c r="AC28" s="35"/>
      <c r="AD28" s="35"/>
      <c r="AE28" s="35"/>
    </row>
    <row r="29" spans="1:31" s="2" customFormat="1" ht="6.95" customHeight="1" x14ac:dyDescent="0.2">
      <c r="A29" s="35"/>
      <c r="B29" s="40"/>
      <c r="C29" s="35"/>
      <c r="D29" s="113"/>
      <c r="E29" s="113"/>
      <c r="F29" s="113"/>
      <c r="G29" s="113"/>
      <c r="H29" s="113"/>
      <c r="I29" s="113"/>
      <c r="J29" s="113"/>
      <c r="K29" s="113"/>
      <c r="L29" s="107"/>
      <c r="S29" s="35"/>
      <c r="T29" s="35"/>
      <c r="U29" s="35"/>
      <c r="V29" s="35"/>
      <c r="W29" s="35"/>
      <c r="X29" s="35"/>
      <c r="Y29" s="35"/>
      <c r="Z29" s="35"/>
      <c r="AA29" s="35"/>
      <c r="AB29" s="35"/>
      <c r="AC29" s="35"/>
      <c r="AD29" s="35"/>
      <c r="AE29" s="35"/>
    </row>
    <row r="30" spans="1:31" s="2" customFormat="1" ht="25.35" customHeight="1" x14ac:dyDescent="0.2">
      <c r="A30" s="35"/>
      <c r="B30" s="40"/>
      <c r="C30" s="35"/>
      <c r="D30" s="114" t="s">
        <v>40</v>
      </c>
      <c r="E30" s="35"/>
      <c r="F30" s="35"/>
      <c r="G30" s="35"/>
      <c r="H30" s="35"/>
      <c r="I30" s="35"/>
      <c r="J30" s="115">
        <f>ROUND(J88, 2)</f>
        <v>0</v>
      </c>
      <c r="K30" s="35"/>
      <c r="L30" s="107"/>
      <c r="S30" s="35"/>
      <c r="T30" s="35"/>
      <c r="U30" s="35"/>
      <c r="V30" s="35"/>
      <c r="W30" s="35"/>
      <c r="X30" s="35"/>
      <c r="Y30" s="35"/>
      <c r="Z30" s="35"/>
      <c r="AA30" s="35"/>
      <c r="AB30" s="35"/>
      <c r="AC30" s="35"/>
      <c r="AD30" s="35"/>
      <c r="AE30" s="35"/>
    </row>
    <row r="31" spans="1:31" s="2" customFormat="1" ht="6.95" customHeight="1" x14ac:dyDescent="0.2">
      <c r="A31" s="35"/>
      <c r="B31" s="40"/>
      <c r="C31" s="35"/>
      <c r="D31" s="113"/>
      <c r="E31" s="113"/>
      <c r="F31" s="113"/>
      <c r="G31" s="113"/>
      <c r="H31" s="113"/>
      <c r="I31" s="113"/>
      <c r="J31" s="113"/>
      <c r="K31" s="113"/>
      <c r="L31" s="107"/>
      <c r="S31" s="35"/>
      <c r="T31" s="35"/>
      <c r="U31" s="35"/>
      <c r="V31" s="35"/>
      <c r="W31" s="35"/>
      <c r="X31" s="35"/>
      <c r="Y31" s="35"/>
      <c r="Z31" s="35"/>
      <c r="AA31" s="35"/>
      <c r="AB31" s="35"/>
      <c r="AC31" s="35"/>
      <c r="AD31" s="35"/>
      <c r="AE31" s="35"/>
    </row>
    <row r="32" spans="1:31" s="2" customFormat="1" ht="14.45" customHeight="1" x14ac:dyDescent="0.2">
      <c r="A32" s="35"/>
      <c r="B32" s="40"/>
      <c r="C32" s="35"/>
      <c r="D32" s="35"/>
      <c r="E32" s="35"/>
      <c r="F32" s="116" t="s">
        <v>42</v>
      </c>
      <c r="G32" s="35"/>
      <c r="H32" s="35"/>
      <c r="I32" s="116" t="s">
        <v>41</v>
      </c>
      <c r="J32" s="116" t="s">
        <v>43</v>
      </c>
      <c r="K32" s="35"/>
      <c r="L32" s="107"/>
      <c r="S32" s="35"/>
      <c r="T32" s="35"/>
      <c r="U32" s="35"/>
      <c r="V32" s="35"/>
      <c r="W32" s="35"/>
      <c r="X32" s="35"/>
      <c r="Y32" s="35"/>
      <c r="Z32" s="35"/>
      <c r="AA32" s="35"/>
      <c r="AB32" s="35"/>
      <c r="AC32" s="35"/>
      <c r="AD32" s="35"/>
      <c r="AE32" s="35"/>
    </row>
    <row r="33" spans="1:31" s="2" customFormat="1" ht="14.45" customHeight="1" x14ac:dyDescent="0.2">
      <c r="A33" s="35"/>
      <c r="B33" s="40"/>
      <c r="C33" s="35"/>
      <c r="D33" s="117" t="s">
        <v>44</v>
      </c>
      <c r="E33" s="106" t="s">
        <v>45</v>
      </c>
      <c r="F33" s="118">
        <f>ROUND((SUM(BE88:BE239)),  2)</f>
        <v>0</v>
      </c>
      <c r="G33" s="35"/>
      <c r="H33" s="35"/>
      <c r="I33" s="119">
        <v>0.21</v>
      </c>
      <c r="J33" s="118">
        <f>ROUND(((SUM(BE88:BE239))*I33),  2)</f>
        <v>0</v>
      </c>
      <c r="K33" s="35"/>
      <c r="L33" s="107"/>
      <c r="S33" s="35"/>
      <c r="T33" s="35"/>
      <c r="U33" s="35"/>
      <c r="V33" s="35"/>
      <c r="W33" s="35"/>
      <c r="X33" s="35"/>
      <c r="Y33" s="35"/>
      <c r="Z33" s="35"/>
      <c r="AA33" s="35"/>
      <c r="AB33" s="35"/>
      <c r="AC33" s="35"/>
      <c r="AD33" s="35"/>
      <c r="AE33" s="35"/>
    </row>
    <row r="34" spans="1:31" s="2" customFormat="1" ht="14.45" customHeight="1" x14ac:dyDescent="0.2">
      <c r="A34" s="35"/>
      <c r="B34" s="40"/>
      <c r="C34" s="35"/>
      <c r="D34" s="35"/>
      <c r="E34" s="106" t="s">
        <v>46</v>
      </c>
      <c r="F34" s="118">
        <f>ROUND((SUM(BF88:BF239)),  2)</f>
        <v>0</v>
      </c>
      <c r="G34" s="35"/>
      <c r="H34" s="35"/>
      <c r="I34" s="119">
        <v>0.15</v>
      </c>
      <c r="J34" s="118">
        <f>ROUND(((SUM(BF88:BF239))*I34),  2)</f>
        <v>0</v>
      </c>
      <c r="K34" s="35"/>
      <c r="L34" s="107"/>
      <c r="S34" s="35"/>
      <c r="T34" s="35"/>
      <c r="U34" s="35"/>
      <c r="V34" s="35"/>
      <c r="W34" s="35"/>
      <c r="X34" s="35"/>
      <c r="Y34" s="35"/>
      <c r="Z34" s="35"/>
      <c r="AA34" s="35"/>
      <c r="AB34" s="35"/>
      <c r="AC34" s="35"/>
      <c r="AD34" s="35"/>
      <c r="AE34" s="35"/>
    </row>
    <row r="35" spans="1:31" s="2" customFormat="1" ht="14.45" hidden="1" customHeight="1" x14ac:dyDescent="0.2">
      <c r="A35" s="35"/>
      <c r="B35" s="40"/>
      <c r="C35" s="35"/>
      <c r="D35" s="35"/>
      <c r="E35" s="106" t="s">
        <v>47</v>
      </c>
      <c r="F35" s="118">
        <f>ROUND((SUM(BG88:BG239)),  2)</f>
        <v>0</v>
      </c>
      <c r="G35" s="35"/>
      <c r="H35" s="35"/>
      <c r="I35" s="119">
        <v>0.21</v>
      </c>
      <c r="J35" s="118">
        <f>0</f>
        <v>0</v>
      </c>
      <c r="K35" s="35"/>
      <c r="L35" s="107"/>
      <c r="S35" s="35"/>
      <c r="T35" s="35"/>
      <c r="U35" s="35"/>
      <c r="V35" s="35"/>
      <c r="W35" s="35"/>
      <c r="X35" s="35"/>
      <c r="Y35" s="35"/>
      <c r="Z35" s="35"/>
      <c r="AA35" s="35"/>
      <c r="AB35" s="35"/>
      <c r="AC35" s="35"/>
      <c r="AD35" s="35"/>
      <c r="AE35" s="35"/>
    </row>
    <row r="36" spans="1:31" s="2" customFormat="1" ht="14.45" hidden="1" customHeight="1" x14ac:dyDescent="0.2">
      <c r="A36" s="35"/>
      <c r="B36" s="40"/>
      <c r="C36" s="35"/>
      <c r="D36" s="35"/>
      <c r="E36" s="106" t="s">
        <v>48</v>
      </c>
      <c r="F36" s="118">
        <f>ROUND((SUM(BH88:BH239)),  2)</f>
        <v>0</v>
      </c>
      <c r="G36" s="35"/>
      <c r="H36" s="35"/>
      <c r="I36" s="119">
        <v>0.15</v>
      </c>
      <c r="J36" s="118">
        <f>0</f>
        <v>0</v>
      </c>
      <c r="K36" s="35"/>
      <c r="L36" s="107"/>
      <c r="S36" s="35"/>
      <c r="T36" s="35"/>
      <c r="U36" s="35"/>
      <c r="V36" s="35"/>
      <c r="W36" s="35"/>
      <c r="X36" s="35"/>
      <c r="Y36" s="35"/>
      <c r="Z36" s="35"/>
      <c r="AA36" s="35"/>
      <c r="AB36" s="35"/>
      <c r="AC36" s="35"/>
      <c r="AD36" s="35"/>
      <c r="AE36" s="35"/>
    </row>
    <row r="37" spans="1:31" s="2" customFormat="1" ht="14.45" hidden="1" customHeight="1" x14ac:dyDescent="0.2">
      <c r="A37" s="35"/>
      <c r="B37" s="40"/>
      <c r="C37" s="35"/>
      <c r="D37" s="35"/>
      <c r="E37" s="106" t="s">
        <v>49</v>
      </c>
      <c r="F37" s="118">
        <f>ROUND((SUM(BI88:BI239)),  2)</f>
        <v>0</v>
      </c>
      <c r="G37" s="35"/>
      <c r="H37" s="35"/>
      <c r="I37" s="119">
        <v>0</v>
      </c>
      <c r="J37" s="118">
        <f>0</f>
        <v>0</v>
      </c>
      <c r="K37" s="35"/>
      <c r="L37" s="107"/>
      <c r="S37" s="35"/>
      <c r="T37" s="35"/>
      <c r="U37" s="35"/>
      <c r="V37" s="35"/>
      <c r="W37" s="35"/>
      <c r="X37" s="35"/>
      <c r="Y37" s="35"/>
      <c r="Z37" s="35"/>
      <c r="AA37" s="35"/>
      <c r="AB37" s="35"/>
      <c r="AC37" s="35"/>
      <c r="AD37" s="35"/>
      <c r="AE37" s="35"/>
    </row>
    <row r="38" spans="1:31" s="2" customFormat="1" ht="6.95" customHeight="1" x14ac:dyDescent="0.2">
      <c r="A38" s="35"/>
      <c r="B38" s="40"/>
      <c r="C38" s="35"/>
      <c r="D38" s="35"/>
      <c r="E38" s="35"/>
      <c r="F38" s="35"/>
      <c r="G38" s="35"/>
      <c r="H38" s="35"/>
      <c r="I38" s="35"/>
      <c r="J38" s="35"/>
      <c r="K38" s="35"/>
      <c r="L38" s="107"/>
      <c r="S38" s="35"/>
      <c r="T38" s="35"/>
      <c r="U38" s="35"/>
      <c r="V38" s="35"/>
      <c r="W38" s="35"/>
      <c r="X38" s="35"/>
      <c r="Y38" s="35"/>
      <c r="Z38" s="35"/>
      <c r="AA38" s="35"/>
      <c r="AB38" s="35"/>
      <c r="AC38" s="35"/>
      <c r="AD38" s="35"/>
      <c r="AE38" s="35"/>
    </row>
    <row r="39" spans="1:31" s="2" customFormat="1" ht="25.35" customHeight="1" x14ac:dyDescent="0.2">
      <c r="A39" s="35"/>
      <c r="B39" s="40"/>
      <c r="C39" s="120"/>
      <c r="D39" s="121" t="s">
        <v>50</v>
      </c>
      <c r="E39" s="122"/>
      <c r="F39" s="122"/>
      <c r="G39" s="123" t="s">
        <v>51</v>
      </c>
      <c r="H39" s="124" t="s">
        <v>52</v>
      </c>
      <c r="I39" s="122"/>
      <c r="J39" s="125">
        <f>SUM(J30:J37)</f>
        <v>0</v>
      </c>
      <c r="K39" s="126"/>
      <c r="L39" s="107"/>
      <c r="S39" s="35"/>
      <c r="T39" s="35"/>
      <c r="U39" s="35"/>
      <c r="V39" s="35"/>
      <c r="W39" s="35"/>
      <c r="X39" s="35"/>
      <c r="Y39" s="35"/>
      <c r="Z39" s="35"/>
      <c r="AA39" s="35"/>
      <c r="AB39" s="35"/>
      <c r="AC39" s="35"/>
      <c r="AD39" s="35"/>
      <c r="AE39" s="35"/>
    </row>
    <row r="40" spans="1:31" s="2" customFormat="1" ht="14.45" customHeight="1" x14ac:dyDescent="0.2">
      <c r="A40" s="35"/>
      <c r="B40" s="127"/>
      <c r="C40" s="128"/>
      <c r="D40" s="128"/>
      <c r="E40" s="128"/>
      <c r="F40" s="128"/>
      <c r="G40" s="128"/>
      <c r="H40" s="128"/>
      <c r="I40" s="128"/>
      <c r="J40" s="128"/>
      <c r="K40" s="128"/>
      <c r="L40" s="107"/>
      <c r="S40" s="35"/>
      <c r="T40" s="35"/>
      <c r="U40" s="35"/>
      <c r="V40" s="35"/>
      <c r="W40" s="35"/>
      <c r="X40" s="35"/>
      <c r="Y40" s="35"/>
      <c r="Z40" s="35"/>
      <c r="AA40" s="35"/>
      <c r="AB40" s="35"/>
      <c r="AC40" s="35"/>
      <c r="AD40" s="35"/>
      <c r="AE40" s="35"/>
    </row>
    <row r="44" spans="1:31" s="2" customFormat="1" ht="6.95" customHeight="1" x14ac:dyDescent="0.2">
      <c r="A44" s="35"/>
      <c r="B44" s="129"/>
      <c r="C44" s="130"/>
      <c r="D44" s="130"/>
      <c r="E44" s="130"/>
      <c r="F44" s="130"/>
      <c r="G44" s="130"/>
      <c r="H44" s="130"/>
      <c r="I44" s="130"/>
      <c r="J44" s="130"/>
      <c r="K44" s="130"/>
      <c r="L44" s="107"/>
      <c r="S44" s="35"/>
      <c r="T44" s="35"/>
      <c r="U44" s="35"/>
      <c r="V44" s="35"/>
      <c r="W44" s="35"/>
      <c r="X44" s="35"/>
      <c r="Y44" s="35"/>
      <c r="Z44" s="35"/>
      <c r="AA44" s="35"/>
      <c r="AB44" s="35"/>
      <c r="AC44" s="35"/>
      <c r="AD44" s="35"/>
      <c r="AE44" s="35"/>
    </row>
    <row r="45" spans="1:31" s="2" customFormat="1" ht="24.95" customHeight="1" x14ac:dyDescent="0.2">
      <c r="A45" s="35"/>
      <c r="B45" s="36"/>
      <c r="C45" s="24" t="s">
        <v>111</v>
      </c>
      <c r="D45" s="37"/>
      <c r="E45" s="37"/>
      <c r="F45" s="37"/>
      <c r="G45" s="37"/>
      <c r="H45" s="37"/>
      <c r="I45" s="37"/>
      <c r="J45" s="37"/>
      <c r="K45" s="37"/>
      <c r="L45" s="107"/>
      <c r="S45" s="35"/>
      <c r="T45" s="35"/>
      <c r="U45" s="35"/>
      <c r="V45" s="35"/>
      <c r="W45" s="35"/>
      <c r="X45" s="35"/>
      <c r="Y45" s="35"/>
      <c r="Z45" s="35"/>
      <c r="AA45" s="35"/>
      <c r="AB45" s="35"/>
      <c r="AC45" s="35"/>
      <c r="AD45" s="35"/>
      <c r="AE45" s="35"/>
    </row>
    <row r="46" spans="1:31" s="2" customFormat="1" ht="6.95" customHeight="1" x14ac:dyDescent="0.2">
      <c r="A46" s="35"/>
      <c r="B46" s="36"/>
      <c r="C46" s="37"/>
      <c r="D46" s="37"/>
      <c r="E46" s="37"/>
      <c r="F46" s="37"/>
      <c r="G46" s="37"/>
      <c r="H46" s="37"/>
      <c r="I46" s="37"/>
      <c r="J46" s="37"/>
      <c r="K46" s="37"/>
      <c r="L46" s="107"/>
      <c r="S46" s="35"/>
      <c r="T46" s="35"/>
      <c r="U46" s="35"/>
      <c r="V46" s="35"/>
      <c r="W46" s="35"/>
      <c r="X46" s="35"/>
      <c r="Y46" s="35"/>
      <c r="Z46" s="35"/>
      <c r="AA46" s="35"/>
      <c r="AB46" s="35"/>
      <c r="AC46" s="35"/>
      <c r="AD46" s="35"/>
      <c r="AE46" s="35"/>
    </row>
    <row r="47" spans="1:31" s="2" customFormat="1" ht="12" customHeight="1" x14ac:dyDescent="0.2">
      <c r="A47" s="35"/>
      <c r="B47" s="36"/>
      <c r="C47" s="30" t="s">
        <v>16</v>
      </c>
      <c r="D47" s="37"/>
      <c r="E47" s="37"/>
      <c r="F47" s="37"/>
      <c r="G47" s="37"/>
      <c r="H47" s="37"/>
      <c r="I47" s="37"/>
      <c r="J47" s="37"/>
      <c r="K47" s="37"/>
      <c r="L47" s="107"/>
      <c r="S47" s="35"/>
      <c r="T47" s="35"/>
      <c r="U47" s="35"/>
      <c r="V47" s="35"/>
      <c r="W47" s="35"/>
      <c r="X47" s="35"/>
      <c r="Y47" s="35"/>
      <c r="Z47" s="35"/>
      <c r="AA47" s="35"/>
      <c r="AB47" s="35"/>
      <c r="AC47" s="35"/>
      <c r="AD47" s="35"/>
      <c r="AE47" s="35"/>
    </row>
    <row r="48" spans="1:31" s="2" customFormat="1" ht="16.5" customHeight="1" x14ac:dyDescent="0.2">
      <c r="A48" s="35"/>
      <c r="B48" s="36"/>
      <c r="C48" s="37"/>
      <c r="D48" s="37"/>
      <c r="E48" s="375" t="str">
        <f>E7</f>
        <v>Multifunkční objekt města Třebenice REVIZE ROZPOČTU Č. 2</v>
      </c>
      <c r="F48" s="376"/>
      <c r="G48" s="376"/>
      <c r="H48" s="376"/>
      <c r="I48" s="37"/>
      <c r="J48" s="37"/>
      <c r="K48" s="37"/>
      <c r="L48" s="107"/>
      <c r="S48" s="35"/>
      <c r="T48" s="35"/>
      <c r="U48" s="35"/>
      <c r="V48" s="35"/>
      <c r="W48" s="35"/>
      <c r="X48" s="35"/>
      <c r="Y48" s="35"/>
      <c r="Z48" s="35"/>
      <c r="AA48" s="35"/>
      <c r="AB48" s="35"/>
      <c r="AC48" s="35"/>
      <c r="AD48" s="35"/>
      <c r="AE48" s="35"/>
    </row>
    <row r="49" spans="1:47" s="2" customFormat="1" ht="12" customHeight="1" x14ac:dyDescent="0.2">
      <c r="A49" s="35"/>
      <c r="B49" s="36"/>
      <c r="C49" s="30" t="s">
        <v>107</v>
      </c>
      <c r="D49" s="37"/>
      <c r="E49" s="37"/>
      <c r="F49" s="37"/>
      <c r="G49" s="37"/>
      <c r="H49" s="37"/>
      <c r="I49" s="37"/>
      <c r="J49" s="37"/>
      <c r="K49" s="37"/>
      <c r="L49" s="107"/>
      <c r="S49" s="35"/>
      <c r="T49" s="35"/>
      <c r="U49" s="35"/>
      <c r="V49" s="35"/>
      <c r="W49" s="35"/>
      <c r="X49" s="35"/>
      <c r="Y49" s="35"/>
      <c r="Z49" s="35"/>
      <c r="AA49" s="35"/>
      <c r="AB49" s="35"/>
      <c r="AC49" s="35"/>
      <c r="AD49" s="35"/>
      <c r="AE49" s="35"/>
    </row>
    <row r="50" spans="1:47" s="2" customFormat="1" ht="16.5" customHeight="1" x14ac:dyDescent="0.2">
      <c r="A50" s="35"/>
      <c r="B50" s="36"/>
      <c r="C50" s="37"/>
      <c r="D50" s="37"/>
      <c r="E50" s="363" t="str">
        <f>E9</f>
        <v>SO-I - Venkovní úpravy</v>
      </c>
      <c r="F50" s="374"/>
      <c r="G50" s="374"/>
      <c r="H50" s="374"/>
      <c r="I50" s="37"/>
      <c r="J50" s="37"/>
      <c r="K50" s="37"/>
      <c r="L50" s="107"/>
      <c r="S50" s="35"/>
      <c r="T50" s="35"/>
      <c r="U50" s="35"/>
      <c r="V50" s="35"/>
      <c r="W50" s="35"/>
      <c r="X50" s="35"/>
      <c r="Y50" s="35"/>
      <c r="Z50" s="35"/>
      <c r="AA50" s="35"/>
      <c r="AB50" s="35"/>
      <c r="AC50" s="35"/>
      <c r="AD50" s="35"/>
      <c r="AE50" s="35"/>
    </row>
    <row r="51" spans="1:47" s="2" customFormat="1" ht="6.95" customHeight="1" x14ac:dyDescent="0.2">
      <c r="A51" s="35"/>
      <c r="B51" s="36"/>
      <c r="C51" s="37"/>
      <c r="D51" s="37"/>
      <c r="E51" s="37"/>
      <c r="F51" s="37"/>
      <c r="G51" s="37"/>
      <c r="H51" s="37"/>
      <c r="I51" s="37"/>
      <c r="J51" s="37"/>
      <c r="K51" s="37"/>
      <c r="L51" s="107"/>
      <c r="S51" s="35"/>
      <c r="T51" s="35"/>
      <c r="U51" s="35"/>
      <c r="V51" s="35"/>
      <c r="W51" s="35"/>
      <c r="X51" s="35"/>
      <c r="Y51" s="35"/>
      <c r="Z51" s="35"/>
      <c r="AA51" s="35"/>
      <c r="AB51" s="35"/>
      <c r="AC51" s="35"/>
      <c r="AD51" s="35"/>
      <c r="AE51" s="35"/>
    </row>
    <row r="52" spans="1:47" s="2" customFormat="1" ht="12" customHeight="1" x14ac:dyDescent="0.2">
      <c r="A52" s="35"/>
      <c r="B52" s="36"/>
      <c r="C52" s="30" t="s">
        <v>21</v>
      </c>
      <c r="D52" s="37"/>
      <c r="E52" s="37"/>
      <c r="F52" s="28" t="str">
        <f>F12</f>
        <v>Třebenice</v>
      </c>
      <c r="G52" s="37"/>
      <c r="H52" s="37"/>
      <c r="I52" s="30" t="s">
        <v>23</v>
      </c>
      <c r="J52" s="60" t="str">
        <f>IF(J12="","",J12)</f>
        <v>15. 1. 2021</v>
      </c>
      <c r="K52" s="37"/>
      <c r="L52" s="107"/>
      <c r="S52" s="35"/>
      <c r="T52" s="35"/>
      <c r="U52" s="35"/>
      <c r="V52" s="35"/>
      <c r="W52" s="35"/>
      <c r="X52" s="35"/>
      <c r="Y52" s="35"/>
      <c r="Z52" s="35"/>
      <c r="AA52" s="35"/>
      <c r="AB52" s="35"/>
      <c r="AC52" s="35"/>
      <c r="AD52" s="35"/>
      <c r="AE52" s="35"/>
    </row>
    <row r="53" spans="1:47" s="2" customFormat="1" ht="6.95" customHeight="1" x14ac:dyDescent="0.2">
      <c r="A53" s="35"/>
      <c r="B53" s="36"/>
      <c r="C53" s="37"/>
      <c r="D53" s="37"/>
      <c r="E53" s="37"/>
      <c r="F53" s="37"/>
      <c r="G53" s="37"/>
      <c r="H53" s="37"/>
      <c r="I53" s="37"/>
      <c r="J53" s="37"/>
      <c r="K53" s="37"/>
      <c r="L53" s="107"/>
      <c r="S53" s="35"/>
      <c r="T53" s="35"/>
      <c r="U53" s="35"/>
      <c r="V53" s="35"/>
      <c r="W53" s="35"/>
      <c r="X53" s="35"/>
      <c r="Y53" s="35"/>
      <c r="Z53" s="35"/>
      <c r="AA53" s="35"/>
      <c r="AB53" s="35"/>
      <c r="AC53" s="35"/>
      <c r="AD53" s="35"/>
      <c r="AE53" s="35"/>
    </row>
    <row r="54" spans="1:47" s="2" customFormat="1" ht="15.2" customHeight="1" x14ac:dyDescent="0.2">
      <c r="A54" s="35"/>
      <c r="B54" s="36"/>
      <c r="C54" s="30" t="s">
        <v>25</v>
      </c>
      <c r="D54" s="37"/>
      <c r="E54" s="37"/>
      <c r="F54" s="28" t="str">
        <f>E15</f>
        <v>Město Třebenice</v>
      </c>
      <c r="G54" s="37"/>
      <c r="H54" s="37"/>
      <c r="I54" s="30" t="s">
        <v>32</v>
      </c>
      <c r="J54" s="33" t="str">
        <f>E21</f>
        <v>Ing. arch. V. Volman</v>
      </c>
      <c r="K54" s="37"/>
      <c r="L54" s="107"/>
      <c r="S54" s="35"/>
      <c r="T54" s="35"/>
      <c r="U54" s="35"/>
      <c r="V54" s="35"/>
      <c r="W54" s="35"/>
      <c r="X54" s="35"/>
      <c r="Y54" s="35"/>
      <c r="Z54" s="35"/>
      <c r="AA54" s="35"/>
      <c r="AB54" s="35"/>
      <c r="AC54" s="35"/>
      <c r="AD54" s="35"/>
      <c r="AE54" s="35"/>
    </row>
    <row r="55" spans="1:47" s="2" customFormat="1" ht="15.2" customHeight="1" x14ac:dyDescent="0.2">
      <c r="A55" s="35"/>
      <c r="B55" s="36"/>
      <c r="C55" s="30" t="s">
        <v>30</v>
      </c>
      <c r="D55" s="37"/>
      <c r="E55" s="37"/>
      <c r="F55" s="28" t="str">
        <f>IF(E18="","",E18)</f>
        <v>Vyplň údaj</v>
      </c>
      <c r="G55" s="37"/>
      <c r="H55" s="37"/>
      <c r="I55" s="30" t="s">
        <v>36</v>
      </c>
      <c r="J55" s="33" t="str">
        <f>E24</f>
        <v>Ing. L. Hovorka</v>
      </c>
      <c r="K55" s="37"/>
      <c r="L55" s="107"/>
      <c r="S55" s="35"/>
      <c r="T55" s="35"/>
      <c r="U55" s="35"/>
      <c r="V55" s="35"/>
      <c r="W55" s="35"/>
      <c r="X55" s="35"/>
      <c r="Y55" s="35"/>
      <c r="Z55" s="35"/>
      <c r="AA55" s="35"/>
      <c r="AB55" s="35"/>
      <c r="AC55" s="35"/>
      <c r="AD55" s="35"/>
      <c r="AE55" s="35"/>
    </row>
    <row r="56" spans="1:47" s="2" customFormat="1" ht="10.35" customHeight="1" x14ac:dyDescent="0.2">
      <c r="A56" s="35"/>
      <c r="B56" s="36"/>
      <c r="C56" s="37"/>
      <c r="D56" s="37"/>
      <c r="E56" s="37"/>
      <c r="F56" s="37"/>
      <c r="G56" s="37"/>
      <c r="H56" s="37"/>
      <c r="I56" s="37"/>
      <c r="J56" s="37"/>
      <c r="K56" s="37"/>
      <c r="L56" s="107"/>
      <c r="S56" s="35"/>
      <c r="T56" s="35"/>
      <c r="U56" s="35"/>
      <c r="V56" s="35"/>
      <c r="W56" s="35"/>
      <c r="X56" s="35"/>
      <c r="Y56" s="35"/>
      <c r="Z56" s="35"/>
      <c r="AA56" s="35"/>
      <c r="AB56" s="35"/>
      <c r="AC56" s="35"/>
      <c r="AD56" s="35"/>
      <c r="AE56" s="35"/>
    </row>
    <row r="57" spans="1:47" s="2" customFormat="1" ht="29.25" customHeight="1" x14ac:dyDescent="0.2">
      <c r="A57" s="35"/>
      <c r="B57" s="36"/>
      <c r="C57" s="131" t="s">
        <v>112</v>
      </c>
      <c r="D57" s="132"/>
      <c r="E57" s="132"/>
      <c r="F57" s="132"/>
      <c r="G57" s="132"/>
      <c r="H57" s="132"/>
      <c r="I57" s="132"/>
      <c r="J57" s="133" t="s">
        <v>113</v>
      </c>
      <c r="K57" s="132"/>
      <c r="L57" s="107"/>
      <c r="S57" s="35"/>
      <c r="T57" s="35"/>
      <c r="U57" s="35"/>
      <c r="V57" s="35"/>
      <c r="W57" s="35"/>
      <c r="X57" s="35"/>
      <c r="Y57" s="35"/>
      <c r="Z57" s="35"/>
      <c r="AA57" s="35"/>
      <c r="AB57" s="35"/>
      <c r="AC57" s="35"/>
      <c r="AD57" s="35"/>
      <c r="AE57" s="35"/>
    </row>
    <row r="58" spans="1:47" s="2" customFormat="1" ht="10.35" customHeight="1" x14ac:dyDescent="0.2">
      <c r="A58" s="35"/>
      <c r="B58" s="36"/>
      <c r="C58" s="37"/>
      <c r="D58" s="37"/>
      <c r="E58" s="37"/>
      <c r="F58" s="37"/>
      <c r="G58" s="37"/>
      <c r="H58" s="37"/>
      <c r="I58" s="37"/>
      <c r="J58" s="37"/>
      <c r="K58" s="37"/>
      <c r="L58" s="107"/>
      <c r="S58" s="35"/>
      <c r="T58" s="35"/>
      <c r="U58" s="35"/>
      <c r="V58" s="35"/>
      <c r="W58" s="35"/>
      <c r="X58" s="35"/>
      <c r="Y58" s="35"/>
      <c r="Z58" s="35"/>
      <c r="AA58" s="35"/>
      <c r="AB58" s="35"/>
      <c r="AC58" s="35"/>
      <c r="AD58" s="35"/>
      <c r="AE58" s="35"/>
    </row>
    <row r="59" spans="1:47" s="2" customFormat="1" ht="22.9" customHeight="1" x14ac:dyDescent="0.2">
      <c r="A59" s="35"/>
      <c r="B59" s="36"/>
      <c r="C59" s="134" t="s">
        <v>72</v>
      </c>
      <c r="D59" s="37"/>
      <c r="E59" s="37"/>
      <c r="F59" s="37"/>
      <c r="G59" s="37"/>
      <c r="H59" s="37"/>
      <c r="I59" s="37"/>
      <c r="J59" s="78">
        <f>J88</f>
        <v>0</v>
      </c>
      <c r="K59" s="37"/>
      <c r="L59" s="107"/>
      <c r="S59" s="35"/>
      <c r="T59" s="35"/>
      <c r="U59" s="35"/>
      <c r="V59" s="35"/>
      <c r="W59" s="35"/>
      <c r="X59" s="35"/>
      <c r="Y59" s="35"/>
      <c r="Z59" s="35"/>
      <c r="AA59" s="35"/>
      <c r="AB59" s="35"/>
      <c r="AC59" s="35"/>
      <c r="AD59" s="35"/>
      <c r="AE59" s="35"/>
      <c r="AU59" s="18" t="s">
        <v>114</v>
      </c>
    </row>
    <row r="60" spans="1:47" s="9" customFormat="1" ht="24.95" customHeight="1" x14ac:dyDescent="0.2">
      <c r="B60" s="135"/>
      <c r="C60" s="136"/>
      <c r="D60" s="137" t="s">
        <v>115</v>
      </c>
      <c r="E60" s="138"/>
      <c r="F60" s="138"/>
      <c r="G60" s="138"/>
      <c r="H60" s="138"/>
      <c r="I60" s="138"/>
      <c r="J60" s="139">
        <f>J89</f>
        <v>0</v>
      </c>
      <c r="K60" s="136"/>
      <c r="L60" s="140"/>
    </row>
    <row r="61" spans="1:47" s="10" customFormat="1" ht="19.899999999999999" customHeight="1" x14ac:dyDescent="0.2">
      <c r="B61" s="141"/>
      <c r="C61" s="142"/>
      <c r="D61" s="143" t="s">
        <v>116</v>
      </c>
      <c r="E61" s="144"/>
      <c r="F61" s="144"/>
      <c r="G61" s="144"/>
      <c r="H61" s="144"/>
      <c r="I61" s="144"/>
      <c r="J61" s="145">
        <f>J90</f>
        <v>0</v>
      </c>
      <c r="K61" s="142"/>
      <c r="L61" s="146"/>
    </row>
    <row r="62" spans="1:47" s="10" customFormat="1" ht="19.899999999999999" customHeight="1" x14ac:dyDescent="0.2">
      <c r="B62" s="141"/>
      <c r="C62" s="142"/>
      <c r="D62" s="143" t="s">
        <v>118</v>
      </c>
      <c r="E62" s="144"/>
      <c r="F62" s="144"/>
      <c r="G62" s="144"/>
      <c r="H62" s="144"/>
      <c r="I62" s="144"/>
      <c r="J62" s="145">
        <f>J173</f>
        <v>0</v>
      </c>
      <c r="K62" s="142"/>
      <c r="L62" s="146"/>
    </row>
    <row r="63" spans="1:47" s="10" customFormat="1" ht="19.899999999999999" customHeight="1" x14ac:dyDescent="0.2">
      <c r="B63" s="141"/>
      <c r="C63" s="142"/>
      <c r="D63" s="143" t="s">
        <v>5257</v>
      </c>
      <c r="E63" s="144"/>
      <c r="F63" s="144"/>
      <c r="G63" s="144"/>
      <c r="H63" s="144"/>
      <c r="I63" s="144"/>
      <c r="J63" s="145">
        <f>J201</f>
        <v>0</v>
      </c>
      <c r="K63" s="142"/>
      <c r="L63" s="146"/>
    </row>
    <row r="64" spans="1:47" s="10" customFormat="1" ht="19.899999999999999" customHeight="1" x14ac:dyDescent="0.2">
      <c r="B64" s="141"/>
      <c r="C64" s="142"/>
      <c r="D64" s="143" t="s">
        <v>122</v>
      </c>
      <c r="E64" s="144"/>
      <c r="F64" s="144"/>
      <c r="G64" s="144"/>
      <c r="H64" s="144"/>
      <c r="I64" s="144"/>
      <c r="J64" s="145">
        <f>J208</f>
        <v>0</v>
      </c>
      <c r="K64" s="142"/>
      <c r="L64" s="146"/>
    </row>
    <row r="65" spans="1:31" s="10" customFormat="1" ht="19.899999999999999" customHeight="1" x14ac:dyDescent="0.2">
      <c r="B65" s="141"/>
      <c r="C65" s="142"/>
      <c r="D65" s="143" t="s">
        <v>123</v>
      </c>
      <c r="E65" s="144"/>
      <c r="F65" s="144"/>
      <c r="G65" s="144"/>
      <c r="H65" s="144"/>
      <c r="I65" s="144"/>
      <c r="J65" s="145">
        <f>J218</f>
        <v>0</v>
      </c>
      <c r="K65" s="142"/>
      <c r="L65" s="146"/>
    </row>
    <row r="66" spans="1:31" s="10" customFormat="1" ht="19.899999999999999" customHeight="1" x14ac:dyDescent="0.2">
      <c r="B66" s="141"/>
      <c r="C66" s="142"/>
      <c r="D66" s="143" t="s">
        <v>124</v>
      </c>
      <c r="E66" s="144"/>
      <c r="F66" s="144"/>
      <c r="G66" s="144"/>
      <c r="H66" s="144"/>
      <c r="I66" s="144"/>
      <c r="J66" s="145">
        <f>J228</f>
        <v>0</v>
      </c>
      <c r="K66" s="142"/>
      <c r="L66" s="146"/>
    </row>
    <row r="67" spans="1:31" s="9" customFormat="1" ht="24.95" customHeight="1" x14ac:dyDescent="0.2">
      <c r="B67" s="135"/>
      <c r="C67" s="136"/>
      <c r="D67" s="137" t="s">
        <v>125</v>
      </c>
      <c r="E67" s="138"/>
      <c r="F67" s="138"/>
      <c r="G67" s="138"/>
      <c r="H67" s="138"/>
      <c r="I67" s="138"/>
      <c r="J67" s="139">
        <f>J231</f>
        <v>0</v>
      </c>
      <c r="K67" s="136"/>
      <c r="L67" s="140"/>
    </row>
    <row r="68" spans="1:31" s="10" customFormat="1" ht="19.899999999999999" customHeight="1" x14ac:dyDescent="0.2">
      <c r="B68" s="141"/>
      <c r="C68" s="142"/>
      <c r="D68" s="143" t="s">
        <v>126</v>
      </c>
      <c r="E68" s="144"/>
      <c r="F68" s="144"/>
      <c r="G68" s="144"/>
      <c r="H68" s="144"/>
      <c r="I68" s="144"/>
      <c r="J68" s="145">
        <f>J232</f>
        <v>0</v>
      </c>
      <c r="K68" s="142"/>
      <c r="L68" s="146"/>
    </row>
    <row r="69" spans="1:31" s="2" customFormat="1" ht="21.75" customHeight="1" x14ac:dyDescent="0.2">
      <c r="A69" s="35"/>
      <c r="B69" s="36"/>
      <c r="C69" s="37"/>
      <c r="D69" s="37"/>
      <c r="E69" s="37"/>
      <c r="F69" s="37"/>
      <c r="G69" s="37"/>
      <c r="H69" s="37"/>
      <c r="I69" s="37"/>
      <c r="J69" s="37"/>
      <c r="K69" s="37"/>
      <c r="L69" s="107"/>
      <c r="S69" s="35"/>
      <c r="T69" s="35"/>
      <c r="U69" s="35"/>
      <c r="V69" s="35"/>
      <c r="W69" s="35"/>
      <c r="X69" s="35"/>
      <c r="Y69" s="35"/>
      <c r="Z69" s="35"/>
      <c r="AA69" s="35"/>
      <c r="AB69" s="35"/>
      <c r="AC69" s="35"/>
      <c r="AD69" s="35"/>
      <c r="AE69" s="35"/>
    </row>
    <row r="70" spans="1:31" s="2" customFormat="1" ht="6.95" customHeight="1" x14ac:dyDescent="0.2">
      <c r="A70" s="35"/>
      <c r="B70" s="48"/>
      <c r="C70" s="49"/>
      <c r="D70" s="49"/>
      <c r="E70" s="49"/>
      <c r="F70" s="49"/>
      <c r="G70" s="49"/>
      <c r="H70" s="49"/>
      <c r="I70" s="49"/>
      <c r="J70" s="49"/>
      <c r="K70" s="49"/>
      <c r="L70" s="107"/>
      <c r="S70" s="35"/>
      <c r="T70" s="35"/>
      <c r="U70" s="35"/>
      <c r="V70" s="35"/>
      <c r="W70" s="35"/>
      <c r="X70" s="35"/>
      <c r="Y70" s="35"/>
      <c r="Z70" s="35"/>
      <c r="AA70" s="35"/>
      <c r="AB70" s="35"/>
      <c r="AC70" s="35"/>
      <c r="AD70" s="35"/>
      <c r="AE70" s="35"/>
    </row>
    <row r="74" spans="1:31" s="2" customFormat="1" ht="6.95" customHeight="1" x14ac:dyDescent="0.2">
      <c r="A74" s="35"/>
      <c r="B74" s="50"/>
      <c r="C74" s="51"/>
      <c r="D74" s="51"/>
      <c r="E74" s="51"/>
      <c r="F74" s="51"/>
      <c r="G74" s="51"/>
      <c r="H74" s="51"/>
      <c r="I74" s="51"/>
      <c r="J74" s="51"/>
      <c r="K74" s="51"/>
      <c r="L74" s="107"/>
      <c r="S74" s="35"/>
      <c r="T74" s="35"/>
      <c r="U74" s="35"/>
      <c r="V74" s="35"/>
      <c r="W74" s="35"/>
      <c r="X74" s="35"/>
      <c r="Y74" s="35"/>
      <c r="Z74" s="35"/>
      <c r="AA74" s="35"/>
      <c r="AB74" s="35"/>
      <c r="AC74" s="35"/>
      <c r="AD74" s="35"/>
      <c r="AE74" s="35"/>
    </row>
    <row r="75" spans="1:31" s="2" customFormat="1" ht="24.95" customHeight="1" x14ac:dyDescent="0.2">
      <c r="A75" s="35"/>
      <c r="B75" s="36"/>
      <c r="C75" s="24" t="s">
        <v>155</v>
      </c>
      <c r="D75" s="37"/>
      <c r="E75" s="37"/>
      <c r="F75" s="37"/>
      <c r="G75" s="37"/>
      <c r="H75" s="37"/>
      <c r="I75" s="37"/>
      <c r="J75" s="37"/>
      <c r="K75" s="37"/>
      <c r="L75" s="107"/>
      <c r="S75" s="35"/>
      <c r="T75" s="35"/>
      <c r="U75" s="35"/>
      <c r="V75" s="35"/>
      <c r="W75" s="35"/>
      <c r="X75" s="35"/>
      <c r="Y75" s="35"/>
      <c r="Z75" s="35"/>
      <c r="AA75" s="35"/>
      <c r="AB75" s="35"/>
      <c r="AC75" s="35"/>
      <c r="AD75" s="35"/>
      <c r="AE75" s="35"/>
    </row>
    <row r="76" spans="1:31" s="2" customFormat="1" ht="6.95" customHeight="1" x14ac:dyDescent="0.2">
      <c r="A76" s="35"/>
      <c r="B76" s="36"/>
      <c r="C76" s="37"/>
      <c r="D76" s="37"/>
      <c r="E76" s="37"/>
      <c r="F76" s="37"/>
      <c r="G76" s="37"/>
      <c r="H76" s="37"/>
      <c r="I76" s="37"/>
      <c r="J76" s="37"/>
      <c r="K76" s="37"/>
      <c r="L76" s="107"/>
      <c r="S76" s="35"/>
      <c r="T76" s="35"/>
      <c r="U76" s="35"/>
      <c r="V76" s="35"/>
      <c r="W76" s="35"/>
      <c r="X76" s="35"/>
      <c r="Y76" s="35"/>
      <c r="Z76" s="35"/>
      <c r="AA76" s="35"/>
      <c r="AB76" s="35"/>
      <c r="AC76" s="35"/>
      <c r="AD76" s="35"/>
      <c r="AE76" s="35"/>
    </row>
    <row r="77" spans="1:31" s="2" customFormat="1" ht="12" customHeight="1" x14ac:dyDescent="0.2">
      <c r="A77" s="35"/>
      <c r="B77" s="36"/>
      <c r="C77" s="30" t="s">
        <v>16</v>
      </c>
      <c r="D77" s="37"/>
      <c r="E77" s="37"/>
      <c r="F77" s="37"/>
      <c r="G77" s="37"/>
      <c r="H77" s="37"/>
      <c r="I77" s="37"/>
      <c r="J77" s="37"/>
      <c r="K77" s="37"/>
      <c r="L77" s="107"/>
      <c r="S77" s="35"/>
      <c r="T77" s="35"/>
      <c r="U77" s="35"/>
      <c r="V77" s="35"/>
      <c r="W77" s="35"/>
      <c r="X77" s="35"/>
      <c r="Y77" s="35"/>
      <c r="Z77" s="35"/>
      <c r="AA77" s="35"/>
      <c r="AB77" s="35"/>
      <c r="AC77" s="35"/>
      <c r="AD77" s="35"/>
      <c r="AE77" s="35"/>
    </row>
    <row r="78" spans="1:31" s="2" customFormat="1" ht="16.5" customHeight="1" x14ac:dyDescent="0.2">
      <c r="A78" s="35"/>
      <c r="B78" s="36"/>
      <c r="C78" s="37"/>
      <c r="D78" s="37"/>
      <c r="E78" s="375" t="str">
        <f>E7</f>
        <v>Multifunkční objekt města Třebenice REVIZE ROZPOČTU Č. 2</v>
      </c>
      <c r="F78" s="376"/>
      <c r="G78" s="376"/>
      <c r="H78" s="376"/>
      <c r="I78" s="37"/>
      <c r="J78" s="37"/>
      <c r="K78" s="37"/>
      <c r="L78" s="107"/>
      <c r="S78" s="35"/>
      <c r="T78" s="35"/>
      <c r="U78" s="35"/>
      <c r="V78" s="35"/>
      <c r="W78" s="35"/>
      <c r="X78" s="35"/>
      <c r="Y78" s="35"/>
      <c r="Z78" s="35"/>
      <c r="AA78" s="35"/>
      <c r="AB78" s="35"/>
      <c r="AC78" s="35"/>
      <c r="AD78" s="35"/>
      <c r="AE78" s="35"/>
    </row>
    <row r="79" spans="1:31" s="2" customFormat="1" ht="12" customHeight="1" x14ac:dyDescent="0.2">
      <c r="A79" s="35"/>
      <c r="B79" s="36"/>
      <c r="C79" s="30" t="s">
        <v>107</v>
      </c>
      <c r="D79" s="37"/>
      <c r="E79" s="37"/>
      <c r="F79" s="37"/>
      <c r="G79" s="37"/>
      <c r="H79" s="37"/>
      <c r="I79" s="37"/>
      <c r="J79" s="37"/>
      <c r="K79" s="37"/>
      <c r="L79" s="107"/>
      <c r="S79" s="35"/>
      <c r="T79" s="35"/>
      <c r="U79" s="35"/>
      <c r="V79" s="35"/>
      <c r="W79" s="35"/>
      <c r="X79" s="35"/>
      <c r="Y79" s="35"/>
      <c r="Z79" s="35"/>
      <c r="AA79" s="35"/>
      <c r="AB79" s="35"/>
      <c r="AC79" s="35"/>
      <c r="AD79" s="35"/>
      <c r="AE79" s="35"/>
    </row>
    <row r="80" spans="1:31" s="2" customFormat="1" ht="16.5" customHeight="1" x14ac:dyDescent="0.2">
      <c r="A80" s="35"/>
      <c r="B80" s="36"/>
      <c r="C80" s="37"/>
      <c r="D80" s="37"/>
      <c r="E80" s="363" t="str">
        <f>E9</f>
        <v>SO-I - Venkovní úpravy</v>
      </c>
      <c r="F80" s="374"/>
      <c r="G80" s="374"/>
      <c r="H80" s="374"/>
      <c r="I80" s="37"/>
      <c r="J80" s="37"/>
      <c r="K80" s="37"/>
      <c r="L80" s="107"/>
      <c r="S80" s="35"/>
      <c r="T80" s="35"/>
      <c r="U80" s="35"/>
      <c r="V80" s="35"/>
      <c r="W80" s="35"/>
      <c r="X80" s="35"/>
      <c r="Y80" s="35"/>
      <c r="Z80" s="35"/>
      <c r="AA80" s="35"/>
      <c r="AB80" s="35"/>
      <c r="AC80" s="35"/>
      <c r="AD80" s="35"/>
      <c r="AE80" s="35"/>
    </row>
    <row r="81" spans="1:65" s="2" customFormat="1" ht="6.95" customHeight="1" x14ac:dyDescent="0.2">
      <c r="A81" s="35"/>
      <c r="B81" s="36"/>
      <c r="C81" s="37"/>
      <c r="D81" s="37"/>
      <c r="E81" s="37"/>
      <c r="F81" s="37"/>
      <c r="G81" s="37"/>
      <c r="H81" s="37"/>
      <c r="I81" s="37"/>
      <c r="J81" s="37"/>
      <c r="K81" s="37"/>
      <c r="L81" s="107"/>
      <c r="S81" s="35"/>
      <c r="T81" s="35"/>
      <c r="U81" s="35"/>
      <c r="V81" s="35"/>
      <c r="W81" s="35"/>
      <c r="X81" s="35"/>
      <c r="Y81" s="35"/>
      <c r="Z81" s="35"/>
      <c r="AA81" s="35"/>
      <c r="AB81" s="35"/>
      <c r="AC81" s="35"/>
      <c r="AD81" s="35"/>
      <c r="AE81" s="35"/>
    </row>
    <row r="82" spans="1:65" s="2" customFormat="1" ht="12" customHeight="1" x14ac:dyDescent="0.2">
      <c r="A82" s="35"/>
      <c r="B82" s="36"/>
      <c r="C82" s="30" t="s">
        <v>21</v>
      </c>
      <c r="D82" s="37"/>
      <c r="E82" s="37"/>
      <c r="F82" s="28" t="str">
        <f>F12</f>
        <v>Třebenice</v>
      </c>
      <c r="G82" s="37"/>
      <c r="H82" s="37"/>
      <c r="I82" s="30" t="s">
        <v>23</v>
      </c>
      <c r="J82" s="60" t="str">
        <f>IF(J12="","",J12)</f>
        <v>15. 1. 2021</v>
      </c>
      <c r="K82" s="37"/>
      <c r="L82" s="107"/>
      <c r="S82" s="35"/>
      <c r="T82" s="35"/>
      <c r="U82" s="35"/>
      <c r="V82" s="35"/>
      <c r="W82" s="35"/>
      <c r="X82" s="35"/>
      <c r="Y82" s="35"/>
      <c r="Z82" s="35"/>
      <c r="AA82" s="35"/>
      <c r="AB82" s="35"/>
      <c r="AC82" s="35"/>
      <c r="AD82" s="35"/>
      <c r="AE82" s="35"/>
    </row>
    <row r="83" spans="1:65" s="2" customFormat="1" ht="6.95" customHeight="1" x14ac:dyDescent="0.2">
      <c r="A83" s="35"/>
      <c r="B83" s="36"/>
      <c r="C83" s="37"/>
      <c r="D83" s="37"/>
      <c r="E83" s="37"/>
      <c r="F83" s="37"/>
      <c r="G83" s="37"/>
      <c r="H83" s="37"/>
      <c r="I83" s="37"/>
      <c r="J83" s="37"/>
      <c r="K83" s="37"/>
      <c r="L83" s="107"/>
      <c r="S83" s="35"/>
      <c r="T83" s="35"/>
      <c r="U83" s="35"/>
      <c r="V83" s="35"/>
      <c r="W83" s="35"/>
      <c r="X83" s="35"/>
      <c r="Y83" s="35"/>
      <c r="Z83" s="35"/>
      <c r="AA83" s="35"/>
      <c r="AB83" s="35"/>
      <c r="AC83" s="35"/>
      <c r="AD83" s="35"/>
      <c r="AE83" s="35"/>
    </row>
    <row r="84" spans="1:65" s="2" customFormat="1" ht="15.2" customHeight="1" x14ac:dyDescent="0.2">
      <c r="A84" s="35"/>
      <c r="B84" s="36"/>
      <c r="C84" s="30" t="s">
        <v>25</v>
      </c>
      <c r="D84" s="37"/>
      <c r="E84" s="37"/>
      <c r="F84" s="28" t="str">
        <f>E15</f>
        <v>Město Třebenice</v>
      </c>
      <c r="G84" s="37"/>
      <c r="H84" s="37"/>
      <c r="I84" s="30" t="s">
        <v>32</v>
      </c>
      <c r="J84" s="33" t="str">
        <f>E21</f>
        <v>Ing. arch. V. Volman</v>
      </c>
      <c r="K84" s="37"/>
      <c r="L84" s="107"/>
      <c r="S84" s="35"/>
      <c r="T84" s="35"/>
      <c r="U84" s="35"/>
      <c r="V84" s="35"/>
      <c r="W84" s="35"/>
      <c r="X84" s="35"/>
      <c r="Y84" s="35"/>
      <c r="Z84" s="35"/>
      <c r="AA84" s="35"/>
      <c r="AB84" s="35"/>
      <c r="AC84" s="35"/>
      <c r="AD84" s="35"/>
      <c r="AE84" s="35"/>
    </row>
    <row r="85" spans="1:65" s="2" customFormat="1" ht="15.2" customHeight="1" x14ac:dyDescent="0.2">
      <c r="A85" s="35"/>
      <c r="B85" s="36"/>
      <c r="C85" s="30" t="s">
        <v>30</v>
      </c>
      <c r="D85" s="37"/>
      <c r="E85" s="37"/>
      <c r="F85" s="28" t="str">
        <f>IF(E18="","",E18)</f>
        <v>Vyplň údaj</v>
      </c>
      <c r="G85" s="37"/>
      <c r="H85" s="37"/>
      <c r="I85" s="30" t="s">
        <v>36</v>
      </c>
      <c r="J85" s="33" t="str">
        <f>E24</f>
        <v>Ing. L. Hovorka</v>
      </c>
      <c r="K85" s="37"/>
      <c r="L85" s="107"/>
      <c r="S85" s="35"/>
      <c r="T85" s="35"/>
      <c r="U85" s="35"/>
      <c r="V85" s="35"/>
      <c r="W85" s="35"/>
      <c r="X85" s="35"/>
      <c r="Y85" s="35"/>
      <c r="Z85" s="35"/>
      <c r="AA85" s="35"/>
      <c r="AB85" s="35"/>
      <c r="AC85" s="35"/>
      <c r="AD85" s="35"/>
      <c r="AE85" s="35"/>
    </row>
    <row r="86" spans="1:65" s="2" customFormat="1" ht="10.35" customHeight="1" x14ac:dyDescent="0.2">
      <c r="A86" s="35"/>
      <c r="B86" s="36"/>
      <c r="C86" s="37"/>
      <c r="D86" s="37"/>
      <c r="E86" s="37"/>
      <c r="F86" s="37"/>
      <c r="G86" s="37"/>
      <c r="H86" s="37"/>
      <c r="I86" s="37"/>
      <c r="J86" s="37"/>
      <c r="K86" s="37"/>
      <c r="L86" s="107"/>
      <c r="S86" s="35"/>
      <c r="T86" s="35"/>
      <c r="U86" s="35"/>
      <c r="V86" s="35"/>
      <c r="W86" s="35"/>
      <c r="X86" s="35"/>
      <c r="Y86" s="35"/>
      <c r="Z86" s="35"/>
      <c r="AA86" s="35"/>
      <c r="AB86" s="35"/>
      <c r="AC86" s="35"/>
      <c r="AD86" s="35"/>
      <c r="AE86" s="35"/>
    </row>
    <row r="87" spans="1:65" s="11" customFormat="1" ht="29.25" customHeight="1" x14ac:dyDescent="0.2">
      <c r="A87" s="147"/>
      <c r="B87" s="148"/>
      <c r="C87" s="149" t="s">
        <v>156</v>
      </c>
      <c r="D87" s="150" t="s">
        <v>59</v>
      </c>
      <c r="E87" s="150" t="s">
        <v>55</v>
      </c>
      <c r="F87" s="150" t="s">
        <v>56</v>
      </c>
      <c r="G87" s="150" t="s">
        <v>157</v>
      </c>
      <c r="H87" s="150" t="s">
        <v>158</v>
      </c>
      <c r="I87" s="150" t="s">
        <v>159</v>
      </c>
      <c r="J87" s="150" t="s">
        <v>113</v>
      </c>
      <c r="K87" s="151" t="s">
        <v>160</v>
      </c>
      <c r="L87" s="152"/>
      <c r="M87" s="69" t="s">
        <v>19</v>
      </c>
      <c r="N87" s="70" t="s">
        <v>44</v>
      </c>
      <c r="O87" s="70" t="s">
        <v>161</v>
      </c>
      <c r="P87" s="70" t="s">
        <v>162</v>
      </c>
      <c r="Q87" s="70" t="s">
        <v>163</v>
      </c>
      <c r="R87" s="70" t="s">
        <v>164</v>
      </c>
      <c r="S87" s="70" t="s">
        <v>165</v>
      </c>
      <c r="T87" s="71" t="s">
        <v>166</v>
      </c>
      <c r="U87" s="147"/>
      <c r="V87" s="147"/>
      <c r="W87" s="147"/>
      <c r="X87" s="147"/>
      <c r="Y87" s="147"/>
      <c r="Z87" s="147"/>
      <c r="AA87" s="147"/>
      <c r="AB87" s="147"/>
      <c r="AC87" s="147"/>
      <c r="AD87" s="147"/>
      <c r="AE87" s="147"/>
    </row>
    <row r="88" spans="1:65" s="2" customFormat="1" ht="22.9" customHeight="1" x14ac:dyDescent="0.25">
      <c r="A88" s="35"/>
      <c r="B88" s="36"/>
      <c r="C88" s="76" t="s">
        <v>167</v>
      </c>
      <c r="D88" s="37"/>
      <c r="E88" s="37"/>
      <c r="F88" s="37"/>
      <c r="G88" s="37"/>
      <c r="H88" s="37"/>
      <c r="I88" s="37"/>
      <c r="J88" s="153">
        <f>BK88</f>
        <v>0</v>
      </c>
      <c r="K88" s="37"/>
      <c r="L88" s="40"/>
      <c r="M88" s="72"/>
      <c r="N88" s="154"/>
      <c r="O88" s="73"/>
      <c r="P88" s="155">
        <f>P89+P231</f>
        <v>0</v>
      </c>
      <c r="Q88" s="73"/>
      <c r="R88" s="155">
        <f>R89+R231</f>
        <v>272.65647799999999</v>
      </c>
      <c r="S88" s="73"/>
      <c r="T88" s="156">
        <f>T89+T231</f>
        <v>40.226800000000004</v>
      </c>
      <c r="U88" s="35"/>
      <c r="V88" s="35"/>
      <c r="W88" s="35"/>
      <c r="X88" s="35"/>
      <c r="Y88" s="35"/>
      <c r="Z88" s="35"/>
      <c r="AA88" s="35"/>
      <c r="AB88" s="35"/>
      <c r="AC88" s="35"/>
      <c r="AD88" s="35"/>
      <c r="AE88" s="35"/>
      <c r="AT88" s="18" t="s">
        <v>73</v>
      </c>
      <c r="AU88" s="18" t="s">
        <v>114</v>
      </c>
      <c r="BK88" s="157">
        <f>BK89+BK231</f>
        <v>0</v>
      </c>
    </row>
    <row r="89" spans="1:65" s="12" customFormat="1" ht="25.9" customHeight="1" x14ac:dyDescent="0.2">
      <c r="B89" s="158"/>
      <c r="C89" s="159"/>
      <c r="D89" s="160" t="s">
        <v>73</v>
      </c>
      <c r="E89" s="161" t="s">
        <v>168</v>
      </c>
      <c r="F89" s="161" t="s">
        <v>169</v>
      </c>
      <c r="G89" s="159"/>
      <c r="H89" s="159"/>
      <c r="I89" s="162"/>
      <c r="J89" s="163">
        <f>BK89</f>
        <v>0</v>
      </c>
      <c r="K89" s="159"/>
      <c r="L89" s="164"/>
      <c r="M89" s="165"/>
      <c r="N89" s="166"/>
      <c r="O89" s="166"/>
      <c r="P89" s="167">
        <f>P90+P173+P201+P208+P218+P228</f>
        <v>0</v>
      </c>
      <c r="Q89" s="166"/>
      <c r="R89" s="167">
        <f>R90+R173+R201+R208+R218+R228</f>
        <v>272.64553799999999</v>
      </c>
      <c r="S89" s="166"/>
      <c r="T89" s="168">
        <f>T90+T173+T201+T208+T218+T228</f>
        <v>40.226800000000004</v>
      </c>
      <c r="AR89" s="169" t="s">
        <v>82</v>
      </c>
      <c r="AT89" s="170" t="s">
        <v>73</v>
      </c>
      <c r="AU89" s="170" t="s">
        <v>74</v>
      </c>
      <c r="AY89" s="169" t="s">
        <v>170</v>
      </c>
      <c r="BK89" s="171">
        <f>BK90+BK173+BK201+BK208+BK218+BK228</f>
        <v>0</v>
      </c>
    </row>
    <row r="90" spans="1:65" s="12" customFormat="1" ht="22.9" customHeight="1" x14ac:dyDescent="0.2">
      <c r="B90" s="158"/>
      <c r="C90" s="159"/>
      <c r="D90" s="160" t="s">
        <v>73</v>
      </c>
      <c r="E90" s="172" t="s">
        <v>82</v>
      </c>
      <c r="F90" s="172" t="s">
        <v>171</v>
      </c>
      <c r="G90" s="159"/>
      <c r="H90" s="159"/>
      <c r="I90" s="162"/>
      <c r="J90" s="173">
        <f>BK90</f>
        <v>0</v>
      </c>
      <c r="K90" s="159"/>
      <c r="L90" s="164"/>
      <c r="M90" s="165"/>
      <c r="N90" s="166"/>
      <c r="O90" s="166"/>
      <c r="P90" s="167">
        <f>SUM(P91:P172)</f>
        <v>0</v>
      </c>
      <c r="Q90" s="166"/>
      <c r="R90" s="167">
        <f>SUM(R91:R172)</f>
        <v>109.73560799999998</v>
      </c>
      <c r="S90" s="166"/>
      <c r="T90" s="168">
        <f>SUM(T91:T172)</f>
        <v>40.226800000000004</v>
      </c>
      <c r="AR90" s="169" t="s">
        <v>82</v>
      </c>
      <c r="AT90" s="170" t="s">
        <v>73</v>
      </c>
      <c r="AU90" s="170" t="s">
        <v>82</v>
      </c>
      <c r="AY90" s="169" t="s">
        <v>170</v>
      </c>
      <c r="BK90" s="171">
        <f>SUM(BK91:BK172)</f>
        <v>0</v>
      </c>
    </row>
    <row r="91" spans="1:65" s="2" customFormat="1" ht="24" x14ac:dyDescent="0.2">
      <c r="A91" s="35"/>
      <c r="B91" s="36"/>
      <c r="C91" s="174" t="s">
        <v>82</v>
      </c>
      <c r="D91" s="174" t="s">
        <v>172</v>
      </c>
      <c r="E91" s="175" t="s">
        <v>5499</v>
      </c>
      <c r="F91" s="176" t="s">
        <v>5500</v>
      </c>
      <c r="G91" s="177" t="s">
        <v>248</v>
      </c>
      <c r="H91" s="178">
        <v>195.04</v>
      </c>
      <c r="I91" s="179"/>
      <c r="J91" s="180">
        <f>ROUND(I91*H91,2)</f>
        <v>0</v>
      </c>
      <c r="K91" s="176" t="s">
        <v>176</v>
      </c>
      <c r="L91" s="40"/>
      <c r="M91" s="181" t="s">
        <v>19</v>
      </c>
      <c r="N91" s="182" t="s">
        <v>45</v>
      </c>
      <c r="O91" s="65"/>
      <c r="P91" s="183">
        <f>O91*H91</f>
        <v>0</v>
      </c>
      <c r="Q91" s="183">
        <v>0</v>
      </c>
      <c r="R91" s="183">
        <f>Q91*H91</f>
        <v>0</v>
      </c>
      <c r="S91" s="183">
        <v>0.17</v>
      </c>
      <c r="T91" s="184">
        <f>S91*H91</f>
        <v>33.156800000000004</v>
      </c>
      <c r="U91" s="35"/>
      <c r="V91" s="35"/>
      <c r="W91" s="35"/>
      <c r="X91" s="35"/>
      <c r="Y91" s="35"/>
      <c r="Z91" s="35"/>
      <c r="AA91" s="35"/>
      <c r="AB91" s="35"/>
      <c r="AC91" s="35"/>
      <c r="AD91" s="35"/>
      <c r="AE91" s="35"/>
      <c r="AR91" s="185" t="s">
        <v>177</v>
      </c>
      <c r="AT91" s="185" t="s">
        <v>172</v>
      </c>
      <c r="AU91" s="185" t="s">
        <v>84</v>
      </c>
      <c r="AY91" s="18" t="s">
        <v>170</v>
      </c>
      <c r="BE91" s="186">
        <f>IF(N91="základní",J91,0)</f>
        <v>0</v>
      </c>
      <c r="BF91" s="186">
        <f>IF(N91="snížená",J91,0)</f>
        <v>0</v>
      </c>
      <c r="BG91" s="186">
        <f>IF(N91="zákl. přenesená",J91,0)</f>
        <v>0</v>
      </c>
      <c r="BH91" s="186">
        <f>IF(N91="sníž. přenesená",J91,0)</f>
        <v>0</v>
      </c>
      <c r="BI91" s="186">
        <f>IF(N91="nulová",J91,0)</f>
        <v>0</v>
      </c>
      <c r="BJ91" s="18" t="s">
        <v>82</v>
      </c>
      <c r="BK91" s="186">
        <f>ROUND(I91*H91,2)</f>
        <v>0</v>
      </c>
      <c r="BL91" s="18" t="s">
        <v>177</v>
      </c>
      <c r="BM91" s="185" t="s">
        <v>5501</v>
      </c>
    </row>
    <row r="92" spans="1:65" s="2" customFormat="1" ht="175.5" x14ac:dyDescent="0.2">
      <c r="A92" s="35"/>
      <c r="B92" s="36"/>
      <c r="C92" s="37"/>
      <c r="D92" s="187" t="s">
        <v>179</v>
      </c>
      <c r="E92" s="37"/>
      <c r="F92" s="188" t="s">
        <v>5502</v>
      </c>
      <c r="G92" s="37"/>
      <c r="H92" s="37"/>
      <c r="I92" s="189"/>
      <c r="J92" s="37"/>
      <c r="K92" s="37"/>
      <c r="L92" s="40"/>
      <c r="M92" s="190"/>
      <c r="N92" s="191"/>
      <c r="O92" s="65"/>
      <c r="P92" s="65"/>
      <c r="Q92" s="65"/>
      <c r="R92" s="65"/>
      <c r="S92" s="65"/>
      <c r="T92" s="66"/>
      <c r="U92" s="35"/>
      <c r="V92" s="35"/>
      <c r="W92" s="35"/>
      <c r="X92" s="35"/>
      <c r="Y92" s="35"/>
      <c r="Z92" s="35"/>
      <c r="AA92" s="35"/>
      <c r="AB92" s="35"/>
      <c r="AC92" s="35"/>
      <c r="AD92" s="35"/>
      <c r="AE92" s="35"/>
      <c r="AT92" s="18" t="s">
        <v>179</v>
      </c>
      <c r="AU92" s="18" t="s">
        <v>84</v>
      </c>
    </row>
    <row r="93" spans="1:65" s="13" customFormat="1" x14ac:dyDescent="0.2">
      <c r="B93" s="192"/>
      <c r="C93" s="193"/>
      <c r="D93" s="187" t="s">
        <v>181</v>
      </c>
      <c r="E93" s="194" t="s">
        <v>19</v>
      </c>
      <c r="F93" s="195" t="s">
        <v>5503</v>
      </c>
      <c r="G93" s="193"/>
      <c r="H93" s="196">
        <v>195.04</v>
      </c>
      <c r="I93" s="197"/>
      <c r="J93" s="193"/>
      <c r="K93" s="193"/>
      <c r="L93" s="198"/>
      <c r="M93" s="199"/>
      <c r="N93" s="200"/>
      <c r="O93" s="200"/>
      <c r="P93" s="200"/>
      <c r="Q93" s="200"/>
      <c r="R93" s="200"/>
      <c r="S93" s="200"/>
      <c r="T93" s="201"/>
      <c r="AT93" s="202" t="s">
        <v>181</v>
      </c>
      <c r="AU93" s="202" t="s">
        <v>84</v>
      </c>
      <c r="AV93" s="13" t="s">
        <v>84</v>
      </c>
      <c r="AW93" s="13" t="s">
        <v>35</v>
      </c>
      <c r="AX93" s="13" t="s">
        <v>82</v>
      </c>
      <c r="AY93" s="202" t="s">
        <v>170</v>
      </c>
    </row>
    <row r="94" spans="1:65" s="2" customFormat="1" ht="24" x14ac:dyDescent="0.2">
      <c r="A94" s="35"/>
      <c r="B94" s="36"/>
      <c r="C94" s="174" t="s">
        <v>84</v>
      </c>
      <c r="D94" s="174" t="s">
        <v>172</v>
      </c>
      <c r="E94" s="175" t="s">
        <v>5504</v>
      </c>
      <c r="F94" s="176" t="s">
        <v>5505</v>
      </c>
      <c r="G94" s="177" t="s">
        <v>248</v>
      </c>
      <c r="H94" s="178">
        <v>15</v>
      </c>
      <c r="I94" s="179"/>
      <c r="J94" s="180">
        <f>ROUND(I94*H94,2)</f>
        <v>0</v>
      </c>
      <c r="K94" s="176" t="s">
        <v>176</v>
      </c>
      <c r="L94" s="40"/>
      <c r="M94" s="181" t="s">
        <v>19</v>
      </c>
      <c r="N94" s="182" t="s">
        <v>45</v>
      </c>
      <c r="O94" s="65"/>
      <c r="P94" s="183">
        <f>O94*H94</f>
        <v>0</v>
      </c>
      <c r="Q94" s="183">
        <v>0</v>
      </c>
      <c r="R94" s="183">
        <f>Q94*H94</f>
        <v>0</v>
      </c>
      <c r="S94" s="183">
        <v>0.22</v>
      </c>
      <c r="T94" s="184">
        <f>S94*H94</f>
        <v>3.3</v>
      </c>
      <c r="U94" s="35"/>
      <c r="V94" s="35"/>
      <c r="W94" s="35"/>
      <c r="X94" s="35"/>
      <c r="Y94" s="35"/>
      <c r="Z94" s="35"/>
      <c r="AA94" s="35"/>
      <c r="AB94" s="35"/>
      <c r="AC94" s="35"/>
      <c r="AD94" s="35"/>
      <c r="AE94" s="35"/>
      <c r="AR94" s="185" t="s">
        <v>177</v>
      </c>
      <c r="AT94" s="185" t="s">
        <v>172</v>
      </c>
      <c r="AU94" s="185" t="s">
        <v>84</v>
      </c>
      <c r="AY94" s="18" t="s">
        <v>170</v>
      </c>
      <c r="BE94" s="186">
        <f>IF(N94="základní",J94,0)</f>
        <v>0</v>
      </c>
      <c r="BF94" s="186">
        <f>IF(N94="snížená",J94,0)</f>
        <v>0</v>
      </c>
      <c r="BG94" s="186">
        <f>IF(N94="zákl. přenesená",J94,0)</f>
        <v>0</v>
      </c>
      <c r="BH94" s="186">
        <f>IF(N94="sníž. přenesená",J94,0)</f>
        <v>0</v>
      </c>
      <c r="BI94" s="186">
        <f>IF(N94="nulová",J94,0)</f>
        <v>0</v>
      </c>
      <c r="BJ94" s="18" t="s">
        <v>82</v>
      </c>
      <c r="BK94" s="186">
        <f>ROUND(I94*H94,2)</f>
        <v>0</v>
      </c>
      <c r="BL94" s="18" t="s">
        <v>177</v>
      </c>
      <c r="BM94" s="185" t="s">
        <v>5506</v>
      </c>
    </row>
    <row r="95" spans="1:65" s="2" customFormat="1" ht="175.5" x14ac:dyDescent="0.2">
      <c r="A95" s="35"/>
      <c r="B95" s="36"/>
      <c r="C95" s="37"/>
      <c r="D95" s="187" t="s">
        <v>179</v>
      </c>
      <c r="E95" s="37"/>
      <c r="F95" s="188" t="s">
        <v>5502</v>
      </c>
      <c r="G95" s="37"/>
      <c r="H95" s="37"/>
      <c r="I95" s="189"/>
      <c r="J95" s="37"/>
      <c r="K95" s="37"/>
      <c r="L95" s="40"/>
      <c r="M95" s="190"/>
      <c r="N95" s="191"/>
      <c r="O95" s="65"/>
      <c r="P95" s="65"/>
      <c r="Q95" s="65"/>
      <c r="R95" s="65"/>
      <c r="S95" s="65"/>
      <c r="T95" s="66"/>
      <c r="U95" s="35"/>
      <c r="V95" s="35"/>
      <c r="W95" s="35"/>
      <c r="X95" s="35"/>
      <c r="Y95" s="35"/>
      <c r="Z95" s="35"/>
      <c r="AA95" s="35"/>
      <c r="AB95" s="35"/>
      <c r="AC95" s="35"/>
      <c r="AD95" s="35"/>
      <c r="AE95" s="35"/>
      <c r="AT95" s="18" t="s">
        <v>179</v>
      </c>
      <c r="AU95" s="18" t="s">
        <v>84</v>
      </c>
    </row>
    <row r="96" spans="1:65" s="2" customFormat="1" ht="24" x14ac:dyDescent="0.2">
      <c r="A96" s="35"/>
      <c r="B96" s="36"/>
      <c r="C96" s="174" t="s">
        <v>195</v>
      </c>
      <c r="D96" s="174" t="s">
        <v>172</v>
      </c>
      <c r="E96" s="175" t="s">
        <v>5507</v>
      </c>
      <c r="F96" s="176" t="s">
        <v>5508</v>
      </c>
      <c r="G96" s="177" t="s">
        <v>272</v>
      </c>
      <c r="H96" s="178">
        <v>94.25</v>
      </c>
      <c r="I96" s="179"/>
      <c r="J96" s="180">
        <f>ROUND(I96*H96,2)</f>
        <v>0</v>
      </c>
      <c r="K96" s="176" t="s">
        <v>176</v>
      </c>
      <c r="L96" s="40"/>
      <c r="M96" s="181" t="s">
        <v>19</v>
      </c>
      <c r="N96" s="182" t="s">
        <v>45</v>
      </c>
      <c r="O96" s="65"/>
      <c r="P96" s="183">
        <f>O96*H96</f>
        <v>0</v>
      </c>
      <c r="Q96" s="183">
        <v>0</v>
      </c>
      <c r="R96" s="183">
        <f>Q96*H96</f>
        <v>0</v>
      </c>
      <c r="S96" s="183">
        <v>0.04</v>
      </c>
      <c r="T96" s="184">
        <f>S96*H96</f>
        <v>3.77</v>
      </c>
      <c r="U96" s="35"/>
      <c r="V96" s="35"/>
      <c r="W96" s="35"/>
      <c r="X96" s="35"/>
      <c r="Y96" s="35"/>
      <c r="Z96" s="35"/>
      <c r="AA96" s="35"/>
      <c r="AB96" s="35"/>
      <c r="AC96" s="35"/>
      <c r="AD96" s="35"/>
      <c r="AE96" s="35"/>
      <c r="AR96" s="185" t="s">
        <v>177</v>
      </c>
      <c r="AT96" s="185" t="s">
        <v>172</v>
      </c>
      <c r="AU96" s="185" t="s">
        <v>84</v>
      </c>
      <c r="AY96" s="18" t="s">
        <v>170</v>
      </c>
      <c r="BE96" s="186">
        <f>IF(N96="základní",J96,0)</f>
        <v>0</v>
      </c>
      <c r="BF96" s="186">
        <f>IF(N96="snížená",J96,0)</f>
        <v>0</v>
      </c>
      <c r="BG96" s="186">
        <f>IF(N96="zákl. přenesená",J96,0)</f>
        <v>0</v>
      </c>
      <c r="BH96" s="186">
        <f>IF(N96="sníž. přenesená",J96,0)</f>
        <v>0</v>
      </c>
      <c r="BI96" s="186">
        <f>IF(N96="nulová",J96,0)</f>
        <v>0</v>
      </c>
      <c r="BJ96" s="18" t="s">
        <v>82</v>
      </c>
      <c r="BK96" s="186">
        <f>ROUND(I96*H96,2)</f>
        <v>0</v>
      </c>
      <c r="BL96" s="18" t="s">
        <v>177</v>
      </c>
      <c r="BM96" s="185" t="s">
        <v>5509</v>
      </c>
    </row>
    <row r="97" spans="1:65" s="2" customFormat="1" ht="136.5" x14ac:dyDescent="0.2">
      <c r="A97" s="35"/>
      <c r="B97" s="36"/>
      <c r="C97" s="37"/>
      <c r="D97" s="187" t="s">
        <v>179</v>
      </c>
      <c r="E97" s="37"/>
      <c r="F97" s="188" t="s">
        <v>5510</v>
      </c>
      <c r="G97" s="37"/>
      <c r="H97" s="37"/>
      <c r="I97" s="189"/>
      <c r="J97" s="37"/>
      <c r="K97" s="37"/>
      <c r="L97" s="40"/>
      <c r="M97" s="190"/>
      <c r="N97" s="191"/>
      <c r="O97" s="65"/>
      <c r="P97" s="65"/>
      <c r="Q97" s="65"/>
      <c r="R97" s="65"/>
      <c r="S97" s="65"/>
      <c r="T97" s="66"/>
      <c r="U97" s="35"/>
      <c r="V97" s="35"/>
      <c r="W97" s="35"/>
      <c r="X97" s="35"/>
      <c r="Y97" s="35"/>
      <c r="Z97" s="35"/>
      <c r="AA97" s="35"/>
      <c r="AB97" s="35"/>
      <c r="AC97" s="35"/>
      <c r="AD97" s="35"/>
      <c r="AE97" s="35"/>
      <c r="AT97" s="18" t="s">
        <v>179</v>
      </c>
      <c r="AU97" s="18" t="s">
        <v>84</v>
      </c>
    </row>
    <row r="98" spans="1:65" s="13" customFormat="1" x14ac:dyDescent="0.2">
      <c r="B98" s="192"/>
      <c r="C98" s="193"/>
      <c r="D98" s="187" t="s">
        <v>181</v>
      </c>
      <c r="E98" s="194" t="s">
        <v>19</v>
      </c>
      <c r="F98" s="195" t="s">
        <v>5511</v>
      </c>
      <c r="G98" s="193"/>
      <c r="H98" s="196">
        <v>94.25</v>
      </c>
      <c r="I98" s="197"/>
      <c r="J98" s="193"/>
      <c r="K98" s="193"/>
      <c r="L98" s="198"/>
      <c r="M98" s="199"/>
      <c r="N98" s="200"/>
      <c r="O98" s="200"/>
      <c r="P98" s="200"/>
      <c r="Q98" s="200"/>
      <c r="R98" s="200"/>
      <c r="S98" s="200"/>
      <c r="T98" s="201"/>
      <c r="AT98" s="202" t="s">
        <v>181</v>
      </c>
      <c r="AU98" s="202" t="s">
        <v>84</v>
      </c>
      <c r="AV98" s="13" t="s">
        <v>84</v>
      </c>
      <c r="AW98" s="13" t="s">
        <v>35</v>
      </c>
      <c r="AX98" s="13" t="s">
        <v>82</v>
      </c>
      <c r="AY98" s="202" t="s">
        <v>170</v>
      </c>
    </row>
    <row r="99" spans="1:65" s="2" customFormat="1" ht="24" x14ac:dyDescent="0.2">
      <c r="A99" s="35"/>
      <c r="B99" s="36"/>
      <c r="C99" s="174" t="s">
        <v>177</v>
      </c>
      <c r="D99" s="174" t="s">
        <v>172</v>
      </c>
      <c r="E99" s="175" t="s">
        <v>5512</v>
      </c>
      <c r="F99" s="176" t="s">
        <v>5513</v>
      </c>
      <c r="G99" s="177" t="s">
        <v>175</v>
      </c>
      <c r="H99" s="178">
        <v>11.125</v>
      </c>
      <c r="I99" s="179"/>
      <c r="J99" s="180">
        <f>ROUND(I99*H99,2)</f>
        <v>0</v>
      </c>
      <c r="K99" s="176" t="s">
        <v>176</v>
      </c>
      <c r="L99" s="40"/>
      <c r="M99" s="181" t="s">
        <v>19</v>
      </c>
      <c r="N99" s="182" t="s">
        <v>45</v>
      </c>
      <c r="O99" s="65"/>
      <c r="P99" s="183">
        <f>O99*H99</f>
        <v>0</v>
      </c>
      <c r="Q99" s="183">
        <v>0</v>
      </c>
      <c r="R99" s="183">
        <f>Q99*H99</f>
        <v>0</v>
      </c>
      <c r="S99" s="183">
        <v>0</v>
      </c>
      <c r="T99" s="184">
        <f>S99*H99</f>
        <v>0</v>
      </c>
      <c r="U99" s="35"/>
      <c r="V99" s="35"/>
      <c r="W99" s="35"/>
      <c r="X99" s="35"/>
      <c r="Y99" s="35"/>
      <c r="Z99" s="35"/>
      <c r="AA99" s="35"/>
      <c r="AB99" s="35"/>
      <c r="AC99" s="35"/>
      <c r="AD99" s="35"/>
      <c r="AE99" s="35"/>
      <c r="AR99" s="185" t="s">
        <v>177</v>
      </c>
      <c r="AT99" s="185" t="s">
        <v>172</v>
      </c>
      <c r="AU99" s="185" t="s">
        <v>84</v>
      </c>
      <c r="AY99" s="18" t="s">
        <v>170</v>
      </c>
      <c r="BE99" s="186">
        <f>IF(N99="základní",J99,0)</f>
        <v>0</v>
      </c>
      <c r="BF99" s="186">
        <f>IF(N99="snížená",J99,0)</f>
        <v>0</v>
      </c>
      <c r="BG99" s="186">
        <f>IF(N99="zákl. přenesená",J99,0)</f>
        <v>0</v>
      </c>
      <c r="BH99" s="186">
        <f>IF(N99="sníž. přenesená",J99,0)</f>
        <v>0</v>
      </c>
      <c r="BI99" s="186">
        <f>IF(N99="nulová",J99,0)</f>
        <v>0</v>
      </c>
      <c r="BJ99" s="18" t="s">
        <v>82</v>
      </c>
      <c r="BK99" s="186">
        <f>ROUND(I99*H99,2)</f>
        <v>0</v>
      </c>
      <c r="BL99" s="18" t="s">
        <v>177</v>
      </c>
      <c r="BM99" s="185" t="s">
        <v>5514</v>
      </c>
    </row>
    <row r="100" spans="1:65" s="2" customFormat="1" ht="39" x14ac:dyDescent="0.2">
      <c r="A100" s="35"/>
      <c r="B100" s="36"/>
      <c r="C100" s="37"/>
      <c r="D100" s="187" t="s">
        <v>179</v>
      </c>
      <c r="E100" s="37"/>
      <c r="F100" s="188" t="s">
        <v>5515</v>
      </c>
      <c r="G100" s="37"/>
      <c r="H100" s="37"/>
      <c r="I100" s="189"/>
      <c r="J100" s="37"/>
      <c r="K100" s="37"/>
      <c r="L100" s="40"/>
      <c r="M100" s="190"/>
      <c r="N100" s="191"/>
      <c r="O100" s="65"/>
      <c r="P100" s="65"/>
      <c r="Q100" s="65"/>
      <c r="R100" s="65"/>
      <c r="S100" s="65"/>
      <c r="T100" s="66"/>
      <c r="U100" s="35"/>
      <c r="V100" s="35"/>
      <c r="W100" s="35"/>
      <c r="X100" s="35"/>
      <c r="Y100" s="35"/>
      <c r="Z100" s="35"/>
      <c r="AA100" s="35"/>
      <c r="AB100" s="35"/>
      <c r="AC100" s="35"/>
      <c r="AD100" s="35"/>
      <c r="AE100" s="35"/>
      <c r="AT100" s="18" t="s">
        <v>179</v>
      </c>
      <c r="AU100" s="18" t="s">
        <v>84</v>
      </c>
    </row>
    <row r="101" spans="1:65" s="13" customFormat="1" x14ac:dyDescent="0.2">
      <c r="B101" s="192"/>
      <c r="C101" s="193"/>
      <c r="D101" s="187" t="s">
        <v>181</v>
      </c>
      <c r="E101" s="194" t="s">
        <v>19</v>
      </c>
      <c r="F101" s="195" t="s">
        <v>5516</v>
      </c>
      <c r="G101" s="193"/>
      <c r="H101" s="196">
        <v>11.125</v>
      </c>
      <c r="I101" s="197"/>
      <c r="J101" s="193"/>
      <c r="K101" s="193"/>
      <c r="L101" s="198"/>
      <c r="M101" s="199"/>
      <c r="N101" s="200"/>
      <c r="O101" s="200"/>
      <c r="P101" s="200"/>
      <c r="Q101" s="200"/>
      <c r="R101" s="200"/>
      <c r="S101" s="200"/>
      <c r="T101" s="201"/>
      <c r="AT101" s="202" t="s">
        <v>181</v>
      </c>
      <c r="AU101" s="202" t="s">
        <v>84</v>
      </c>
      <c r="AV101" s="13" t="s">
        <v>84</v>
      </c>
      <c r="AW101" s="13" t="s">
        <v>35</v>
      </c>
      <c r="AX101" s="13" t="s">
        <v>82</v>
      </c>
      <c r="AY101" s="202" t="s">
        <v>170</v>
      </c>
    </row>
    <row r="102" spans="1:65" s="2" customFormat="1" ht="24" x14ac:dyDescent="0.2">
      <c r="A102" s="35"/>
      <c r="B102" s="36"/>
      <c r="C102" s="174" t="s">
        <v>209</v>
      </c>
      <c r="D102" s="174" t="s">
        <v>172</v>
      </c>
      <c r="E102" s="175" t="s">
        <v>5517</v>
      </c>
      <c r="F102" s="176" t="s">
        <v>5518</v>
      </c>
      <c r="G102" s="177" t="s">
        <v>175</v>
      </c>
      <c r="H102" s="178">
        <v>9.8000000000000007</v>
      </c>
      <c r="I102" s="179"/>
      <c r="J102" s="180">
        <f>ROUND(I102*H102,2)</f>
        <v>0</v>
      </c>
      <c r="K102" s="176" t="s">
        <v>176</v>
      </c>
      <c r="L102" s="40"/>
      <c r="M102" s="181" t="s">
        <v>19</v>
      </c>
      <c r="N102" s="182" t="s">
        <v>45</v>
      </c>
      <c r="O102" s="65"/>
      <c r="P102" s="183">
        <f>O102*H102</f>
        <v>0</v>
      </c>
      <c r="Q102" s="183">
        <v>0</v>
      </c>
      <c r="R102" s="183">
        <f>Q102*H102</f>
        <v>0</v>
      </c>
      <c r="S102" s="183">
        <v>0</v>
      </c>
      <c r="T102" s="184">
        <f>S102*H102</f>
        <v>0</v>
      </c>
      <c r="U102" s="35"/>
      <c r="V102" s="35"/>
      <c r="W102" s="35"/>
      <c r="X102" s="35"/>
      <c r="Y102" s="35"/>
      <c r="Z102" s="35"/>
      <c r="AA102" s="35"/>
      <c r="AB102" s="35"/>
      <c r="AC102" s="35"/>
      <c r="AD102" s="35"/>
      <c r="AE102" s="35"/>
      <c r="AR102" s="185" t="s">
        <v>177</v>
      </c>
      <c r="AT102" s="185" t="s">
        <v>172</v>
      </c>
      <c r="AU102" s="185" t="s">
        <v>84</v>
      </c>
      <c r="AY102" s="18" t="s">
        <v>170</v>
      </c>
      <c r="BE102" s="186">
        <f>IF(N102="základní",J102,0)</f>
        <v>0</v>
      </c>
      <c r="BF102" s="186">
        <f>IF(N102="snížená",J102,0)</f>
        <v>0</v>
      </c>
      <c r="BG102" s="186">
        <f>IF(N102="zákl. přenesená",J102,0)</f>
        <v>0</v>
      </c>
      <c r="BH102" s="186">
        <f>IF(N102="sníž. přenesená",J102,0)</f>
        <v>0</v>
      </c>
      <c r="BI102" s="186">
        <f>IF(N102="nulová",J102,0)</f>
        <v>0</v>
      </c>
      <c r="BJ102" s="18" t="s">
        <v>82</v>
      </c>
      <c r="BK102" s="186">
        <f>ROUND(I102*H102,2)</f>
        <v>0</v>
      </c>
      <c r="BL102" s="18" t="s">
        <v>177</v>
      </c>
      <c r="BM102" s="185" t="s">
        <v>5519</v>
      </c>
    </row>
    <row r="103" spans="1:65" s="2" customFormat="1" ht="39" x14ac:dyDescent="0.2">
      <c r="A103" s="35"/>
      <c r="B103" s="36"/>
      <c r="C103" s="37"/>
      <c r="D103" s="187" t="s">
        <v>179</v>
      </c>
      <c r="E103" s="37"/>
      <c r="F103" s="188" t="s">
        <v>199</v>
      </c>
      <c r="G103" s="37"/>
      <c r="H103" s="37"/>
      <c r="I103" s="189"/>
      <c r="J103" s="37"/>
      <c r="K103" s="37"/>
      <c r="L103" s="40"/>
      <c r="M103" s="190"/>
      <c r="N103" s="191"/>
      <c r="O103" s="65"/>
      <c r="P103" s="65"/>
      <c r="Q103" s="65"/>
      <c r="R103" s="65"/>
      <c r="S103" s="65"/>
      <c r="T103" s="66"/>
      <c r="U103" s="35"/>
      <c r="V103" s="35"/>
      <c r="W103" s="35"/>
      <c r="X103" s="35"/>
      <c r="Y103" s="35"/>
      <c r="Z103" s="35"/>
      <c r="AA103" s="35"/>
      <c r="AB103" s="35"/>
      <c r="AC103" s="35"/>
      <c r="AD103" s="35"/>
      <c r="AE103" s="35"/>
      <c r="AT103" s="18" t="s">
        <v>179</v>
      </c>
      <c r="AU103" s="18" t="s">
        <v>84</v>
      </c>
    </row>
    <row r="104" spans="1:65" s="13" customFormat="1" x14ac:dyDescent="0.2">
      <c r="B104" s="192"/>
      <c r="C104" s="193"/>
      <c r="D104" s="187" t="s">
        <v>181</v>
      </c>
      <c r="E104" s="194" t="s">
        <v>19</v>
      </c>
      <c r="F104" s="195" t="s">
        <v>5520</v>
      </c>
      <c r="G104" s="193"/>
      <c r="H104" s="196">
        <v>9.8000000000000007</v>
      </c>
      <c r="I104" s="197"/>
      <c r="J104" s="193"/>
      <c r="K104" s="193"/>
      <c r="L104" s="198"/>
      <c r="M104" s="199"/>
      <c r="N104" s="200"/>
      <c r="O104" s="200"/>
      <c r="P104" s="200"/>
      <c r="Q104" s="200"/>
      <c r="R104" s="200"/>
      <c r="S104" s="200"/>
      <c r="T104" s="201"/>
      <c r="AT104" s="202" t="s">
        <v>181</v>
      </c>
      <c r="AU104" s="202" t="s">
        <v>84</v>
      </c>
      <c r="AV104" s="13" t="s">
        <v>84</v>
      </c>
      <c r="AW104" s="13" t="s">
        <v>35</v>
      </c>
      <c r="AX104" s="13" t="s">
        <v>82</v>
      </c>
      <c r="AY104" s="202" t="s">
        <v>170</v>
      </c>
    </row>
    <row r="105" spans="1:65" s="2" customFormat="1" ht="36" x14ac:dyDescent="0.2">
      <c r="A105" s="35"/>
      <c r="B105" s="36"/>
      <c r="C105" s="174" t="s">
        <v>214</v>
      </c>
      <c r="D105" s="174" t="s">
        <v>172</v>
      </c>
      <c r="E105" s="175" t="s">
        <v>203</v>
      </c>
      <c r="F105" s="176" t="s">
        <v>204</v>
      </c>
      <c r="G105" s="177" t="s">
        <v>175</v>
      </c>
      <c r="H105" s="178">
        <v>515.21900000000005</v>
      </c>
      <c r="I105" s="179"/>
      <c r="J105" s="180">
        <f>ROUND(I105*H105,2)</f>
        <v>0</v>
      </c>
      <c r="K105" s="176" t="s">
        <v>176</v>
      </c>
      <c r="L105" s="40"/>
      <c r="M105" s="181" t="s">
        <v>19</v>
      </c>
      <c r="N105" s="182" t="s">
        <v>45</v>
      </c>
      <c r="O105" s="65"/>
      <c r="P105" s="183">
        <f>O105*H105</f>
        <v>0</v>
      </c>
      <c r="Q105" s="183">
        <v>0</v>
      </c>
      <c r="R105" s="183">
        <f>Q105*H105</f>
        <v>0</v>
      </c>
      <c r="S105" s="183">
        <v>0</v>
      </c>
      <c r="T105" s="184">
        <f>S105*H105</f>
        <v>0</v>
      </c>
      <c r="U105" s="35"/>
      <c r="V105" s="35"/>
      <c r="W105" s="35"/>
      <c r="X105" s="35"/>
      <c r="Y105" s="35"/>
      <c r="Z105" s="35"/>
      <c r="AA105" s="35"/>
      <c r="AB105" s="35"/>
      <c r="AC105" s="35"/>
      <c r="AD105" s="35"/>
      <c r="AE105" s="35"/>
      <c r="AR105" s="185" t="s">
        <v>177</v>
      </c>
      <c r="AT105" s="185" t="s">
        <v>172</v>
      </c>
      <c r="AU105" s="185" t="s">
        <v>84</v>
      </c>
      <c r="AY105" s="18" t="s">
        <v>170</v>
      </c>
      <c r="BE105" s="186">
        <f>IF(N105="základní",J105,0)</f>
        <v>0</v>
      </c>
      <c r="BF105" s="186">
        <f>IF(N105="snížená",J105,0)</f>
        <v>0</v>
      </c>
      <c r="BG105" s="186">
        <f>IF(N105="zákl. přenesená",J105,0)</f>
        <v>0</v>
      </c>
      <c r="BH105" s="186">
        <f>IF(N105="sníž. přenesená",J105,0)</f>
        <v>0</v>
      </c>
      <c r="BI105" s="186">
        <f>IF(N105="nulová",J105,0)</f>
        <v>0</v>
      </c>
      <c r="BJ105" s="18" t="s">
        <v>82</v>
      </c>
      <c r="BK105" s="186">
        <f>ROUND(I105*H105,2)</f>
        <v>0</v>
      </c>
      <c r="BL105" s="18" t="s">
        <v>177</v>
      </c>
      <c r="BM105" s="185" t="s">
        <v>5521</v>
      </c>
    </row>
    <row r="106" spans="1:65" s="2" customFormat="1" ht="58.5" x14ac:dyDescent="0.2">
      <c r="A106" s="35"/>
      <c r="B106" s="36"/>
      <c r="C106" s="37"/>
      <c r="D106" s="187" t="s">
        <v>179</v>
      </c>
      <c r="E106" s="37"/>
      <c r="F106" s="188" t="s">
        <v>206</v>
      </c>
      <c r="G106" s="37"/>
      <c r="H106" s="37"/>
      <c r="I106" s="189"/>
      <c r="J106" s="37"/>
      <c r="K106" s="37"/>
      <c r="L106" s="40"/>
      <c r="M106" s="190"/>
      <c r="N106" s="191"/>
      <c r="O106" s="65"/>
      <c r="P106" s="65"/>
      <c r="Q106" s="65"/>
      <c r="R106" s="65"/>
      <c r="S106" s="65"/>
      <c r="T106" s="66"/>
      <c r="U106" s="35"/>
      <c r="V106" s="35"/>
      <c r="W106" s="35"/>
      <c r="X106" s="35"/>
      <c r="Y106" s="35"/>
      <c r="Z106" s="35"/>
      <c r="AA106" s="35"/>
      <c r="AB106" s="35"/>
      <c r="AC106" s="35"/>
      <c r="AD106" s="35"/>
      <c r="AE106" s="35"/>
      <c r="AT106" s="18" t="s">
        <v>179</v>
      </c>
      <c r="AU106" s="18" t="s">
        <v>84</v>
      </c>
    </row>
    <row r="107" spans="1:65" s="13" customFormat="1" x14ac:dyDescent="0.2">
      <c r="B107" s="192"/>
      <c r="C107" s="193"/>
      <c r="D107" s="187" t="s">
        <v>181</v>
      </c>
      <c r="E107" s="194" t="s">
        <v>19</v>
      </c>
      <c r="F107" s="195" t="s">
        <v>5522</v>
      </c>
      <c r="G107" s="193"/>
      <c r="H107" s="196">
        <v>515.21900000000005</v>
      </c>
      <c r="I107" s="197"/>
      <c r="J107" s="193"/>
      <c r="K107" s="193"/>
      <c r="L107" s="198"/>
      <c r="M107" s="199"/>
      <c r="N107" s="200"/>
      <c r="O107" s="200"/>
      <c r="P107" s="200"/>
      <c r="Q107" s="200"/>
      <c r="R107" s="200"/>
      <c r="S107" s="200"/>
      <c r="T107" s="201"/>
      <c r="AT107" s="202" t="s">
        <v>181</v>
      </c>
      <c r="AU107" s="202" t="s">
        <v>84</v>
      </c>
      <c r="AV107" s="13" t="s">
        <v>84</v>
      </c>
      <c r="AW107" s="13" t="s">
        <v>35</v>
      </c>
      <c r="AX107" s="13" t="s">
        <v>82</v>
      </c>
      <c r="AY107" s="202" t="s">
        <v>170</v>
      </c>
    </row>
    <row r="108" spans="1:65" s="2" customFormat="1" ht="36" x14ac:dyDescent="0.2">
      <c r="A108" s="35"/>
      <c r="B108" s="36"/>
      <c r="C108" s="174" t="s">
        <v>222</v>
      </c>
      <c r="D108" s="174" t="s">
        <v>172</v>
      </c>
      <c r="E108" s="175" t="s">
        <v>5523</v>
      </c>
      <c r="F108" s="176" t="s">
        <v>5524</v>
      </c>
      <c r="G108" s="177" t="s">
        <v>175</v>
      </c>
      <c r="H108" s="178">
        <v>60.683999999999997</v>
      </c>
      <c r="I108" s="179"/>
      <c r="J108" s="180">
        <f>ROUND(I108*H108,2)</f>
        <v>0</v>
      </c>
      <c r="K108" s="176" t="s">
        <v>176</v>
      </c>
      <c r="L108" s="40"/>
      <c r="M108" s="181" t="s">
        <v>19</v>
      </c>
      <c r="N108" s="182" t="s">
        <v>45</v>
      </c>
      <c r="O108" s="65"/>
      <c r="P108" s="183">
        <f>O108*H108</f>
        <v>0</v>
      </c>
      <c r="Q108" s="183">
        <v>0</v>
      </c>
      <c r="R108" s="183">
        <f>Q108*H108</f>
        <v>0</v>
      </c>
      <c r="S108" s="183">
        <v>0</v>
      </c>
      <c r="T108" s="184">
        <f>S108*H108</f>
        <v>0</v>
      </c>
      <c r="U108" s="35"/>
      <c r="V108" s="35"/>
      <c r="W108" s="35"/>
      <c r="X108" s="35"/>
      <c r="Y108" s="35"/>
      <c r="Z108" s="35"/>
      <c r="AA108" s="35"/>
      <c r="AB108" s="35"/>
      <c r="AC108" s="35"/>
      <c r="AD108" s="35"/>
      <c r="AE108" s="35"/>
      <c r="AR108" s="185" t="s">
        <v>177</v>
      </c>
      <c r="AT108" s="185" t="s">
        <v>172</v>
      </c>
      <c r="AU108" s="185" t="s">
        <v>84</v>
      </c>
      <c r="AY108" s="18" t="s">
        <v>170</v>
      </c>
      <c r="BE108" s="186">
        <f>IF(N108="základní",J108,0)</f>
        <v>0</v>
      </c>
      <c r="BF108" s="186">
        <f>IF(N108="snížená",J108,0)</f>
        <v>0</v>
      </c>
      <c r="BG108" s="186">
        <f>IF(N108="zákl. přenesená",J108,0)</f>
        <v>0</v>
      </c>
      <c r="BH108" s="186">
        <f>IF(N108="sníž. přenesená",J108,0)</f>
        <v>0</v>
      </c>
      <c r="BI108" s="186">
        <f>IF(N108="nulová",J108,0)</f>
        <v>0</v>
      </c>
      <c r="BJ108" s="18" t="s">
        <v>82</v>
      </c>
      <c r="BK108" s="186">
        <f>ROUND(I108*H108,2)</f>
        <v>0</v>
      </c>
      <c r="BL108" s="18" t="s">
        <v>177</v>
      </c>
      <c r="BM108" s="185" t="s">
        <v>5525</v>
      </c>
    </row>
    <row r="109" spans="1:65" s="2" customFormat="1" ht="58.5" x14ac:dyDescent="0.2">
      <c r="A109" s="35"/>
      <c r="B109" s="36"/>
      <c r="C109" s="37"/>
      <c r="D109" s="187" t="s">
        <v>179</v>
      </c>
      <c r="E109" s="37"/>
      <c r="F109" s="188" t="s">
        <v>206</v>
      </c>
      <c r="G109" s="37"/>
      <c r="H109" s="37"/>
      <c r="I109" s="189"/>
      <c r="J109" s="37"/>
      <c r="K109" s="37"/>
      <c r="L109" s="40"/>
      <c r="M109" s="190"/>
      <c r="N109" s="191"/>
      <c r="O109" s="65"/>
      <c r="P109" s="65"/>
      <c r="Q109" s="65"/>
      <c r="R109" s="65"/>
      <c r="S109" s="65"/>
      <c r="T109" s="66"/>
      <c r="U109" s="35"/>
      <c r="V109" s="35"/>
      <c r="W109" s="35"/>
      <c r="X109" s="35"/>
      <c r="Y109" s="35"/>
      <c r="Z109" s="35"/>
      <c r="AA109" s="35"/>
      <c r="AB109" s="35"/>
      <c r="AC109" s="35"/>
      <c r="AD109" s="35"/>
      <c r="AE109" s="35"/>
      <c r="AT109" s="18" t="s">
        <v>179</v>
      </c>
      <c r="AU109" s="18" t="s">
        <v>84</v>
      </c>
    </row>
    <row r="110" spans="1:65" s="13" customFormat="1" x14ac:dyDescent="0.2">
      <c r="B110" s="192"/>
      <c r="C110" s="193"/>
      <c r="D110" s="187" t="s">
        <v>181</v>
      </c>
      <c r="E110" s="194" t="s">
        <v>19</v>
      </c>
      <c r="F110" s="195" t="s">
        <v>5526</v>
      </c>
      <c r="G110" s="193"/>
      <c r="H110" s="196">
        <v>60.683999999999997</v>
      </c>
      <c r="I110" s="197"/>
      <c r="J110" s="193"/>
      <c r="K110" s="193"/>
      <c r="L110" s="198"/>
      <c r="M110" s="199"/>
      <c r="N110" s="200"/>
      <c r="O110" s="200"/>
      <c r="P110" s="200"/>
      <c r="Q110" s="200"/>
      <c r="R110" s="200"/>
      <c r="S110" s="200"/>
      <c r="T110" s="201"/>
      <c r="AT110" s="202" t="s">
        <v>181</v>
      </c>
      <c r="AU110" s="202" t="s">
        <v>84</v>
      </c>
      <c r="AV110" s="13" t="s">
        <v>84</v>
      </c>
      <c r="AW110" s="13" t="s">
        <v>35</v>
      </c>
      <c r="AX110" s="13" t="s">
        <v>82</v>
      </c>
      <c r="AY110" s="202" t="s">
        <v>170</v>
      </c>
    </row>
    <row r="111" spans="1:65" s="2" customFormat="1" ht="36" x14ac:dyDescent="0.2">
      <c r="A111" s="35"/>
      <c r="B111" s="36"/>
      <c r="C111" s="174" t="s">
        <v>227</v>
      </c>
      <c r="D111" s="174" t="s">
        <v>172</v>
      </c>
      <c r="E111" s="175" t="s">
        <v>210</v>
      </c>
      <c r="F111" s="176" t="s">
        <v>211</v>
      </c>
      <c r="G111" s="177" t="s">
        <v>175</v>
      </c>
      <c r="H111" s="178">
        <v>416.29899999999998</v>
      </c>
      <c r="I111" s="179"/>
      <c r="J111" s="180">
        <f>ROUND(I111*H111,2)</f>
        <v>0</v>
      </c>
      <c r="K111" s="176" t="s">
        <v>176</v>
      </c>
      <c r="L111" s="40"/>
      <c r="M111" s="181" t="s">
        <v>19</v>
      </c>
      <c r="N111" s="182" t="s">
        <v>45</v>
      </c>
      <c r="O111" s="65"/>
      <c r="P111" s="183">
        <f>O111*H111</f>
        <v>0</v>
      </c>
      <c r="Q111" s="183">
        <v>0</v>
      </c>
      <c r="R111" s="183">
        <f>Q111*H111</f>
        <v>0</v>
      </c>
      <c r="S111" s="183">
        <v>0</v>
      </c>
      <c r="T111" s="184">
        <f>S111*H111</f>
        <v>0</v>
      </c>
      <c r="U111" s="35"/>
      <c r="V111" s="35"/>
      <c r="W111" s="35"/>
      <c r="X111" s="35"/>
      <c r="Y111" s="35"/>
      <c r="Z111" s="35"/>
      <c r="AA111" s="35"/>
      <c r="AB111" s="35"/>
      <c r="AC111" s="35"/>
      <c r="AD111" s="35"/>
      <c r="AE111" s="35"/>
      <c r="AR111" s="185" t="s">
        <v>177</v>
      </c>
      <c r="AT111" s="185" t="s">
        <v>172</v>
      </c>
      <c r="AU111" s="185" t="s">
        <v>84</v>
      </c>
      <c r="AY111" s="18" t="s">
        <v>170</v>
      </c>
      <c r="BE111" s="186">
        <f>IF(N111="základní",J111,0)</f>
        <v>0</v>
      </c>
      <c r="BF111" s="186">
        <f>IF(N111="snížená",J111,0)</f>
        <v>0</v>
      </c>
      <c r="BG111" s="186">
        <f>IF(N111="zákl. přenesená",J111,0)</f>
        <v>0</v>
      </c>
      <c r="BH111" s="186">
        <f>IF(N111="sníž. přenesená",J111,0)</f>
        <v>0</v>
      </c>
      <c r="BI111" s="186">
        <f>IF(N111="nulová",J111,0)</f>
        <v>0</v>
      </c>
      <c r="BJ111" s="18" t="s">
        <v>82</v>
      </c>
      <c r="BK111" s="186">
        <f>ROUND(I111*H111,2)</f>
        <v>0</v>
      </c>
      <c r="BL111" s="18" t="s">
        <v>177</v>
      </c>
      <c r="BM111" s="185" t="s">
        <v>5527</v>
      </c>
    </row>
    <row r="112" spans="1:65" s="2" customFormat="1" ht="58.5" x14ac:dyDescent="0.2">
      <c r="A112" s="35"/>
      <c r="B112" s="36"/>
      <c r="C112" s="37"/>
      <c r="D112" s="187" t="s">
        <v>179</v>
      </c>
      <c r="E112" s="37"/>
      <c r="F112" s="188" t="s">
        <v>206</v>
      </c>
      <c r="G112" s="37"/>
      <c r="H112" s="37"/>
      <c r="I112" s="189"/>
      <c r="J112" s="37"/>
      <c r="K112" s="37"/>
      <c r="L112" s="40"/>
      <c r="M112" s="190"/>
      <c r="N112" s="191"/>
      <c r="O112" s="65"/>
      <c r="P112" s="65"/>
      <c r="Q112" s="65"/>
      <c r="R112" s="65"/>
      <c r="S112" s="65"/>
      <c r="T112" s="66"/>
      <c r="U112" s="35"/>
      <c r="V112" s="35"/>
      <c r="W112" s="35"/>
      <c r="X112" s="35"/>
      <c r="Y112" s="35"/>
      <c r="Z112" s="35"/>
      <c r="AA112" s="35"/>
      <c r="AB112" s="35"/>
      <c r="AC112" s="35"/>
      <c r="AD112" s="35"/>
      <c r="AE112" s="35"/>
      <c r="AT112" s="18" t="s">
        <v>179</v>
      </c>
      <c r="AU112" s="18" t="s">
        <v>84</v>
      </c>
    </row>
    <row r="113" spans="1:65" s="13" customFormat="1" x14ac:dyDescent="0.2">
      <c r="B113" s="192"/>
      <c r="C113" s="193"/>
      <c r="D113" s="187" t="s">
        <v>181</v>
      </c>
      <c r="E113" s="194" t="s">
        <v>19</v>
      </c>
      <c r="F113" s="195" t="s">
        <v>5528</v>
      </c>
      <c r="G113" s="193"/>
      <c r="H113" s="196">
        <v>103.93600000000001</v>
      </c>
      <c r="I113" s="197"/>
      <c r="J113" s="193"/>
      <c r="K113" s="193"/>
      <c r="L113" s="198"/>
      <c r="M113" s="199"/>
      <c r="N113" s="200"/>
      <c r="O113" s="200"/>
      <c r="P113" s="200"/>
      <c r="Q113" s="200"/>
      <c r="R113" s="200"/>
      <c r="S113" s="200"/>
      <c r="T113" s="201"/>
      <c r="AT113" s="202" t="s">
        <v>181</v>
      </c>
      <c r="AU113" s="202" t="s">
        <v>84</v>
      </c>
      <c r="AV113" s="13" t="s">
        <v>84</v>
      </c>
      <c r="AW113" s="13" t="s">
        <v>35</v>
      </c>
      <c r="AX113" s="13" t="s">
        <v>74</v>
      </c>
      <c r="AY113" s="202" t="s">
        <v>170</v>
      </c>
    </row>
    <row r="114" spans="1:65" s="13" customFormat="1" x14ac:dyDescent="0.2">
      <c r="B114" s="192"/>
      <c r="C114" s="193"/>
      <c r="D114" s="187" t="s">
        <v>181</v>
      </c>
      <c r="E114" s="194" t="s">
        <v>19</v>
      </c>
      <c r="F114" s="195" t="s">
        <v>5529</v>
      </c>
      <c r="G114" s="193"/>
      <c r="H114" s="196">
        <v>212.90899999999999</v>
      </c>
      <c r="I114" s="197"/>
      <c r="J114" s="193"/>
      <c r="K114" s="193"/>
      <c r="L114" s="198"/>
      <c r="M114" s="199"/>
      <c r="N114" s="200"/>
      <c r="O114" s="200"/>
      <c r="P114" s="200"/>
      <c r="Q114" s="200"/>
      <c r="R114" s="200"/>
      <c r="S114" s="200"/>
      <c r="T114" s="201"/>
      <c r="AT114" s="202" t="s">
        <v>181</v>
      </c>
      <c r="AU114" s="202" t="s">
        <v>84</v>
      </c>
      <c r="AV114" s="13" t="s">
        <v>84</v>
      </c>
      <c r="AW114" s="13" t="s">
        <v>35</v>
      </c>
      <c r="AX114" s="13" t="s">
        <v>74</v>
      </c>
      <c r="AY114" s="202" t="s">
        <v>170</v>
      </c>
    </row>
    <row r="115" spans="1:65" s="13" customFormat="1" x14ac:dyDescent="0.2">
      <c r="B115" s="192"/>
      <c r="C115" s="193"/>
      <c r="D115" s="187" t="s">
        <v>181</v>
      </c>
      <c r="E115" s="194" t="s">
        <v>19</v>
      </c>
      <c r="F115" s="195" t="s">
        <v>5530</v>
      </c>
      <c r="G115" s="193"/>
      <c r="H115" s="196">
        <v>614.673</v>
      </c>
      <c r="I115" s="197"/>
      <c r="J115" s="193"/>
      <c r="K115" s="193"/>
      <c r="L115" s="198"/>
      <c r="M115" s="199"/>
      <c r="N115" s="200"/>
      <c r="O115" s="200"/>
      <c r="P115" s="200"/>
      <c r="Q115" s="200"/>
      <c r="R115" s="200"/>
      <c r="S115" s="200"/>
      <c r="T115" s="201"/>
      <c r="AT115" s="202" t="s">
        <v>181</v>
      </c>
      <c r="AU115" s="202" t="s">
        <v>84</v>
      </c>
      <c r="AV115" s="13" t="s">
        <v>84</v>
      </c>
      <c r="AW115" s="13" t="s">
        <v>35</v>
      </c>
      <c r="AX115" s="13" t="s">
        <v>74</v>
      </c>
      <c r="AY115" s="202" t="s">
        <v>170</v>
      </c>
    </row>
    <row r="116" spans="1:65" s="13" customFormat="1" x14ac:dyDescent="0.2">
      <c r="B116" s="192"/>
      <c r="C116" s="193"/>
      <c r="D116" s="187" t="s">
        <v>181</v>
      </c>
      <c r="E116" s="194" t="s">
        <v>19</v>
      </c>
      <c r="F116" s="195" t="s">
        <v>5531</v>
      </c>
      <c r="G116" s="193"/>
      <c r="H116" s="196">
        <v>-515.21900000000005</v>
      </c>
      <c r="I116" s="197"/>
      <c r="J116" s="193"/>
      <c r="K116" s="193"/>
      <c r="L116" s="198"/>
      <c r="M116" s="199"/>
      <c r="N116" s="200"/>
      <c r="O116" s="200"/>
      <c r="P116" s="200"/>
      <c r="Q116" s="200"/>
      <c r="R116" s="200"/>
      <c r="S116" s="200"/>
      <c r="T116" s="201"/>
      <c r="AT116" s="202" t="s">
        <v>181</v>
      </c>
      <c r="AU116" s="202" t="s">
        <v>84</v>
      </c>
      <c r="AV116" s="13" t="s">
        <v>84</v>
      </c>
      <c r="AW116" s="13" t="s">
        <v>35</v>
      </c>
      <c r="AX116" s="13" t="s">
        <v>74</v>
      </c>
      <c r="AY116" s="202" t="s">
        <v>170</v>
      </c>
    </row>
    <row r="117" spans="1:65" s="14" customFormat="1" x14ac:dyDescent="0.2">
      <c r="B117" s="203"/>
      <c r="C117" s="204"/>
      <c r="D117" s="187" t="s">
        <v>181</v>
      </c>
      <c r="E117" s="205" t="s">
        <v>19</v>
      </c>
      <c r="F117" s="206" t="s">
        <v>185</v>
      </c>
      <c r="G117" s="204"/>
      <c r="H117" s="207">
        <v>416.29899999999998</v>
      </c>
      <c r="I117" s="208"/>
      <c r="J117" s="204"/>
      <c r="K117" s="204"/>
      <c r="L117" s="209"/>
      <c r="M117" s="210"/>
      <c r="N117" s="211"/>
      <c r="O117" s="211"/>
      <c r="P117" s="211"/>
      <c r="Q117" s="211"/>
      <c r="R117" s="211"/>
      <c r="S117" s="211"/>
      <c r="T117" s="212"/>
      <c r="AT117" s="213" t="s">
        <v>181</v>
      </c>
      <c r="AU117" s="213" t="s">
        <v>84</v>
      </c>
      <c r="AV117" s="14" t="s">
        <v>177</v>
      </c>
      <c r="AW117" s="14" t="s">
        <v>35</v>
      </c>
      <c r="AX117" s="14" t="s">
        <v>82</v>
      </c>
      <c r="AY117" s="213" t="s">
        <v>170</v>
      </c>
    </row>
    <row r="118" spans="1:65" s="2" customFormat="1" ht="36" x14ac:dyDescent="0.2">
      <c r="A118" s="35"/>
      <c r="B118" s="36"/>
      <c r="C118" s="174" t="s">
        <v>232</v>
      </c>
      <c r="D118" s="174" t="s">
        <v>172</v>
      </c>
      <c r="E118" s="175" t="s">
        <v>5532</v>
      </c>
      <c r="F118" s="176" t="s">
        <v>5533</v>
      </c>
      <c r="G118" s="177" t="s">
        <v>175</v>
      </c>
      <c r="H118" s="178">
        <v>4162.99</v>
      </c>
      <c r="I118" s="179"/>
      <c r="J118" s="180">
        <f>ROUND(I118*H118,2)</f>
        <v>0</v>
      </c>
      <c r="K118" s="176" t="s">
        <v>176</v>
      </c>
      <c r="L118" s="40"/>
      <c r="M118" s="181" t="s">
        <v>19</v>
      </c>
      <c r="N118" s="182" t="s">
        <v>45</v>
      </c>
      <c r="O118" s="65"/>
      <c r="P118" s="183">
        <f>O118*H118</f>
        <v>0</v>
      </c>
      <c r="Q118" s="183">
        <v>0</v>
      </c>
      <c r="R118" s="183">
        <f>Q118*H118</f>
        <v>0</v>
      </c>
      <c r="S118" s="183">
        <v>0</v>
      </c>
      <c r="T118" s="184">
        <f>S118*H118</f>
        <v>0</v>
      </c>
      <c r="U118" s="35"/>
      <c r="V118" s="35"/>
      <c r="W118" s="35"/>
      <c r="X118" s="35"/>
      <c r="Y118" s="35"/>
      <c r="Z118" s="35"/>
      <c r="AA118" s="35"/>
      <c r="AB118" s="35"/>
      <c r="AC118" s="35"/>
      <c r="AD118" s="35"/>
      <c r="AE118" s="35"/>
      <c r="AR118" s="185" t="s">
        <v>177</v>
      </c>
      <c r="AT118" s="185" t="s">
        <v>172</v>
      </c>
      <c r="AU118" s="185" t="s">
        <v>84</v>
      </c>
      <c r="AY118" s="18" t="s">
        <v>170</v>
      </c>
      <c r="BE118" s="186">
        <f>IF(N118="základní",J118,0)</f>
        <v>0</v>
      </c>
      <c r="BF118" s="186">
        <f>IF(N118="snížená",J118,0)</f>
        <v>0</v>
      </c>
      <c r="BG118" s="186">
        <f>IF(N118="zákl. přenesená",J118,0)</f>
        <v>0</v>
      </c>
      <c r="BH118" s="186">
        <f>IF(N118="sníž. přenesená",J118,0)</f>
        <v>0</v>
      </c>
      <c r="BI118" s="186">
        <f>IF(N118="nulová",J118,0)</f>
        <v>0</v>
      </c>
      <c r="BJ118" s="18" t="s">
        <v>82</v>
      </c>
      <c r="BK118" s="186">
        <f>ROUND(I118*H118,2)</f>
        <v>0</v>
      </c>
      <c r="BL118" s="18" t="s">
        <v>177</v>
      </c>
      <c r="BM118" s="185" t="s">
        <v>5534</v>
      </c>
    </row>
    <row r="119" spans="1:65" s="2" customFormat="1" ht="58.5" x14ac:dyDescent="0.2">
      <c r="A119" s="35"/>
      <c r="B119" s="36"/>
      <c r="C119" s="37"/>
      <c r="D119" s="187" t="s">
        <v>179</v>
      </c>
      <c r="E119" s="37"/>
      <c r="F119" s="188" t="s">
        <v>206</v>
      </c>
      <c r="G119" s="37"/>
      <c r="H119" s="37"/>
      <c r="I119" s="189"/>
      <c r="J119" s="37"/>
      <c r="K119" s="37"/>
      <c r="L119" s="40"/>
      <c r="M119" s="190"/>
      <c r="N119" s="191"/>
      <c r="O119" s="65"/>
      <c r="P119" s="65"/>
      <c r="Q119" s="65"/>
      <c r="R119" s="65"/>
      <c r="S119" s="65"/>
      <c r="T119" s="66"/>
      <c r="U119" s="35"/>
      <c r="V119" s="35"/>
      <c r="W119" s="35"/>
      <c r="X119" s="35"/>
      <c r="Y119" s="35"/>
      <c r="Z119" s="35"/>
      <c r="AA119" s="35"/>
      <c r="AB119" s="35"/>
      <c r="AC119" s="35"/>
      <c r="AD119" s="35"/>
      <c r="AE119" s="35"/>
      <c r="AT119" s="18" t="s">
        <v>179</v>
      </c>
      <c r="AU119" s="18" t="s">
        <v>84</v>
      </c>
    </row>
    <row r="120" spans="1:65" s="13" customFormat="1" x14ac:dyDescent="0.2">
      <c r="B120" s="192"/>
      <c r="C120" s="193"/>
      <c r="D120" s="187" t="s">
        <v>181</v>
      </c>
      <c r="E120" s="194" t="s">
        <v>19</v>
      </c>
      <c r="F120" s="195" t="s">
        <v>5535</v>
      </c>
      <c r="G120" s="193"/>
      <c r="H120" s="196">
        <v>416.29899999999998</v>
      </c>
      <c r="I120" s="197"/>
      <c r="J120" s="193"/>
      <c r="K120" s="193"/>
      <c r="L120" s="198"/>
      <c r="M120" s="199"/>
      <c r="N120" s="200"/>
      <c r="O120" s="200"/>
      <c r="P120" s="200"/>
      <c r="Q120" s="200"/>
      <c r="R120" s="200"/>
      <c r="S120" s="200"/>
      <c r="T120" s="201"/>
      <c r="AT120" s="202" t="s">
        <v>181</v>
      </c>
      <c r="AU120" s="202" t="s">
        <v>84</v>
      </c>
      <c r="AV120" s="13" t="s">
        <v>84</v>
      </c>
      <c r="AW120" s="13" t="s">
        <v>35</v>
      </c>
      <c r="AX120" s="13" t="s">
        <v>82</v>
      </c>
      <c r="AY120" s="202" t="s">
        <v>170</v>
      </c>
    </row>
    <row r="121" spans="1:65" s="13" customFormat="1" x14ac:dyDescent="0.2">
      <c r="B121" s="192"/>
      <c r="C121" s="193"/>
      <c r="D121" s="187" t="s">
        <v>181</v>
      </c>
      <c r="E121" s="193"/>
      <c r="F121" s="195" t="s">
        <v>5536</v>
      </c>
      <c r="G121" s="193"/>
      <c r="H121" s="196">
        <v>4162.99</v>
      </c>
      <c r="I121" s="197"/>
      <c r="J121" s="193"/>
      <c r="K121" s="193"/>
      <c r="L121" s="198"/>
      <c r="M121" s="199"/>
      <c r="N121" s="200"/>
      <c r="O121" s="200"/>
      <c r="P121" s="200"/>
      <c r="Q121" s="200"/>
      <c r="R121" s="200"/>
      <c r="S121" s="200"/>
      <c r="T121" s="201"/>
      <c r="AT121" s="202" t="s">
        <v>181</v>
      </c>
      <c r="AU121" s="202" t="s">
        <v>84</v>
      </c>
      <c r="AV121" s="13" t="s">
        <v>84</v>
      </c>
      <c r="AW121" s="13" t="s">
        <v>4</v>
      </c>
      <c r="AX121" s="13" t="s">
        <v>82</v>
      </c>
      <c r="AY121" s="202" t="s">
        <v>170</v>
      </c>
    </row>
    <row r="122" spans="1:65" s="2" customFormat="1" ht="24" x14ac:dyDescent="0.2">
      <c r="A122" s="35"/>
      <c r="B122" s="36"/>
      <c r="C122" s="174" t="s">
        <v>238</v>
      </c>
      <c r="D122" s="174" t="s">
        <v>172</v>
      </c>
      <c r="E122" s="175" t="s">
        <v>215</v>
      </c>
      <c r="F122" s="176" t="s">
        <v>216</v>
      </c>
      <c r="G122" s="177" t="s">
        <v>175</v>
      </c>
      <c r="H122" s="178">
        <v>515.21900000000005</v>
      </c>
      <c r="I122" s="179"/>
      <c r="J122" s="180">
        <f>ROUND(I122*H122,2)</f>
        <v>0</v>
      </c>
      <c r="K122" s="176" t="s">
        <v>176</v>
      </c>
      <c r="L122" s="40"/>
      <c r="M122" s="181" t="s">
        <v>19</v>
      </c>
      <c r="N122" s="182" t="s">
        <v>45</v>
      </c>
      <c r="O122" s="65"/>
      <c r="P122" s="183">
        <f>O122*H122</f>
        <v>0</v>
      </c>
      <c r="Q122" s="183">
        <v>0</v>
      </c>
      <c r="R122" s="183">
        <f>Q122*H122</f>
        <v>0</v>
      </c>
      <c r="S122" s="183">
        <v>0</v>
      </c>
      <c r="T122" s="184">
        <f>S122*H122</f>
        <v>0</v>
      </c>
      <c r="U122" s="35"/>
      <c r="V122" s="35"/>
      <c r="W122" s="35"/>
      <c r="X122" s="35"/>
      <c r="Y122" s="35"/>
      <c r="Z122" s="35"/>
      <c r="AA122" s="35"/>
      <c r="AB122" s="35"/>
      <c r="AC122" s="35"/>
      <c r="AD122" s="35"/>
      <c r="AE122" s="35"/>
      <c r="AR122" s="185" t="s">
        <v>177</v>
      </c>
      <c r="AT122" s="185" t="s">
        <v>172</v>
      </c>
      <c r="AU122" s="185" t="s">
        <v>84</v>
      </c>
      <c r="AY122" s="18" t="s">
        <v>170</v>
      </c>
      <c r="BE122" s="186">
        <f>IF(N122="základní",J122,0)</f>
        <v>0</v>
      </c>
      <c r="BF122" s="186">
        <f>IF(N122="snížená",J122,0)</f>
        <v>0</v>
      </c>
      <c r="BG122" s="186">
        <f>IF(N122="zákl. přenesená",J122,0)</f>
        <v>0</v>
      </c>
      <c r="BH122" s="186">
        <f>IF(N122="sníž. přenesená",J122,0)</f>
        <v>0</v>
      </c>
      <c r="BI122" s="186">
        <f>IF(N122="nulová",J122,0)</f>
        <v>0</v>
      </c>
      <c r="BJ122" s="18" t="s">
        <v>82</v>
      </c>
      <c r="BK122" s="186">
        <f>ROUND(I122*H122,2)</f>
        <v>0</v>
      </c>
      <c r="BL122" s="18" t="s">
        <v>177</v>
      </c>
      <c r="BM122" s="185" t="s">
        <v>5537</v>
      </c>
    </row>
    <row r="123" spans="1:65" s="2" customFormat="1" ht="29.25" x14ac:dyDescent="0.2">
      <c r="A123" s="35"/>
      <c r="B123" s="36"/>
      <c r="C123" s="37"/>
      <c r="D123" s="187" t="s">
        <v>179</v>
      </c>
      <c r="E123" s="37"/>
      <c r="F123" s="188" t="s">
        <v>218</v>
      </c>
      <c r="G123" s="37"/>
      <c r="H123" s="37"/>
      <c r="I123" s="189"/>
      <c r="J123" s="37"/>
      <c r="K123" s="37"/>
      <c r="L123" s="40"/>
      <c r="M123" s="190"/>
      <c r="N123" s="191"/>
      <c r="O123" s="65"/>
      <c r="P123" s="65"/>
      <c r="Q123" s="65"/>
      <c r="R123" s="65"/>
      <c r="S123" s="65"/>
      <c r="T123" s="66"/>
      <c r="U123" s="35"/>
      <c r="V123" s="35"/>
      <c r="W123" s="35"/>
      <c r="X123" s="35"/>
      <c r="Y123" s="35"/>
      <c r="Z123" s="35"/>
      <c r="AA123" s="35"/>
      <c r="AB123" s="35"/>
      <c r="AC123" s="35"/>
      <c r="AD123" s="35"/>
      <c r="AE123" s="35"/>
      <c r="AT123" s="18" t="s">
        <v>179</v>
      </c>
      <c r="AU123" s="18" t="s">
        <v>84</v>
      </c>
    </row>
    <row r="124" spans="1:65" s="13" customFormat="1" x14ac:dyDescent="0.2">
      <c r="B124" s="192"/>
      <c r="C124" s="193"/>
      <c r="D124" s="187" t="s">
        <v>181</v>
      </c>
      <c r="E124" s="194" t="s">
        <v>19</v>
      </c>
      <c r="F124" s="195" t="s">
        <v>5538</v>
      </c>
      <c r="G124" s="193"/>
      <c r="H124" s="196">
        <v>515.21900000000005</v>
      </c>
      <c r="I124" s="197"/>
      <c r="J124" s="193"/>
      <c r="K124" s="193"/>
      <c r="L124" s="198"/>
      <c r="M124" s="199"/>
      <c r="N124" s="200"/>
      <c r="O124" s="200"/>
      <c r="P124" s="200"/>
      <c r="Q124" s="200"/>
      <c r="R124" s="200"/>
      <c r="S124" s="200"/>
      <c r="T124" s="201"/>
      <c r="AT124" s="202" t="s">
        <v>181</v>
      </c>
      <c r="AU124" s="202" t="s">
        <v>84</v>
      </c>
      <c r="AV124" s="13" t="s">
        <v>84</v>
      </c>
      <c r="AW124" s="13" t="s">
        <v>35</v>
      </c>
      <c r="AX124" s="13" t="s">
        <v>82</v>
      </c>
      <c r="AY124" s="202" t="s">
        <v>170</v>
      </c>
    </row>
    <row r="125" spans="1:65" s="2" customFormat="1" ht="24" x14ac:dyDescent="0.2">
      <c r="A125" s="35"/>
      <c r="B125" s="36"/>
      <c r="C125" s="174" t="s">
        <v>245</v>
      </c>
      <c r="D125" s="174" t="s">
        <v>172</v>
      </c>
      <c r="E125" s="175" t="s">
        <v>4650</v>
      </c>
      <c r="F125" s="176" t="s">
        <v>4651</v>
      </c>
      <c r="G125" s="177" t="s">
        <v>175</v>
      </c>
      <c r="H125" s="178">
        <v>60.683999999999997</v>
      </c>
      <c r="I125" s="179"/>
      <c r="J125" s="180">
        <f>ROUND(I125*H125,2)</f>
        <v>0</v>
      </c>
      <c r="K125" s="176" t="s">
        <v>176</v>
      </c>
      <c r="L125" s="40"/>
      <c r="M125" s="181" t="s">
        <v>19</v>
      </c>
      <c r="N125" s="182" t="s">
        <v>45</v>
      </c>
      <c r="O125" s="65"/>
      <c r="P125" s="183">
        <f>O125*H125</f>
        <v>0</v>
      </c>
      <c r="Q125" s="183">
        <v>0</v>
      </c>
      <c r="R125" s="183">
        <f>Q125*H125</f>
        <v>0</v>
      </c>
      <c r="S125" s="183">
        <v>0</v>
      </c>
      <c r="T125" s="184">
        <f>S125*H125</f>
        <v>0</v>
      </c>
      <c r="U125" s="35"/>
      <c r="V125" s="35"/>
      <c r="W125" s="35"/>
      <c r="X125" s="35"/>
      <c r="Y125" s="35"/>
      <c r="Z125" s="35"/>
      <c r="AA125" s="35"/>
      <c r="AB125" s="35"/>
      <c r="AC125" s="35"/>
      <c r="AD125" s="35"/>
      <c r="AE125" s="35"/>
      <c r="AR125" s="185" t="s">
        <v>177</v>
      </c>
      <c r="AT125" s="185" t="s">
        <v>172</v>
      </c>
      <c r="AU125" s="185" t="s">
        <v>84</v>
      </c>
      <c r="AY125" s="18" t="s">
        <v>170</v>
      </c>
      <c r="BE125" s="186">
        <f>IF(N125="základní",J125,0)</f>
        <v>0</v>
      </c>
      <c r="BF125" s="186">
        <f>IF(N125="snížená",J125,0)</f>
        <v>0</v>
      </c>
      <c r="BG125" s="186">
        <f>IF(N125="zákl. přenesená",J125,0)</f>
        <v>0</v>
      </c>
      <c r="BH125" s="186">
        <f>IF(N125="sníž. přenesená",J125,0)</f>
        <v>0</v>
      </c>
      <c r="BI125" s="186">
        <f>IF(N125="nulová",J125,0)</f>
        <v>0</v>
      </c>
      <c r="BJ125" s="18" t="s">
        <v>82</v>
      </c>
      <c r="BK125" s="186">
        <f>ROUND(I125*H125,2)</f>
        <v>0</v>
      </c>
      <c r="BL125" s="18" t="s">
        <v>177</v>
      </c>
      <c r="BM125" s="185" t="s">
        <v>5539</v>
      </c>
    </row>
    <row r="126" spans="1:65" s="2" customFormat="1" ht="87.75" x14ac:dyDescent="0.2">
      <c r="A126" s="35"/>
      <c r="B126" s="36"/>
      <c r="C126" s="37"/>
      <c r="D126" s="187" t="s">
        <v>179</v>
      </c>
      <c r="E126" s="37"/>
      <c r="F126" s="188" t="s">
        <v>3139</v>
      </c>
      <c r="G126" s="37"/>
      <c r="H126" s="37"/>
      <c r="I126" s="189"/>
      <c r="J126" s="37"/>
      <c r="K126" s="37"/>
      <c r="L126" s="40"/>
      <c r="M126" s="190"/>
      <c r="N126" s="191"/>
      <c r="O126" s="65"/>
      <c r="P126" s="65"/>
      <c r="Q126" s="65"/>
      <c r="R126" s="65"/>
      <c r="S126" s="65"/>
      <c r="T126" s="66"/>
      <c r="U126" s="35"/>
      <c r="V126" s="35"/>
      <c r="W126" s="35"/>
      <c r="X126" s="35"/>
      <c r="Y126" s="35"/>
      <c r="Z126" s="35"/>
      <c r="AA126" s="35"/>
      <c r="AB126" s="35"/>
      <c r="AC126" s="35"/>
      <c r="AD126" s="35"/>
      <c r="AE126" s="35"/>
      <c r="AT126" s="18" t="s">
        <v>179</v>
      </c>
      <c r="AU126" s="18" t="s">
        <v>84</v>
      </c>
    </row>
    <row r="127" spans="1:65" s="13" customFormat="1" x14ac:dyDescent="0.2">
      <c r="B127" s="192"/>
      <c r="C127" s="193"/>
      <c r="D127" s="187" t="s">
        <v>181</v>
      </c>
      <c r="E127" s="194" t="s">
        <v>19</v>
      </c>
      <c r="F127" s="195" t="s">
        <v>5540</v>
      </c>
      <c r="G127" s="193"/>
      <c r="H127" s="196">
        <v>60.683999999999997</v>
      </c>
      <c r="I127" s="197"/>
      <c r="J127" s="193"/>
      <c r="K127" s="193"/>
      <c r="L127" s="198"/>
      <c r="M127" s="199"/>
      <c r="N127" s="200"/>
      <c r="O127" s="200"/>
      <c r="P127" s="200"/>
      <c r="Q127" s="200"/>
      <c r="R127" s="200"/>
      <c r="S127" s="200"/>
      <c r="T127" s="201"/>
      <c r="AT127" s="202" t="s">
        <v>181</v>
      </c>
      <c r="AU127" s="202" t="s">
        <v>84</v>
      </c>
      <c r="AV127" s="13" t="s">
        <v>84</v>
      </c>
      <c r="AW127" s="13" t="s">
        <v>35</v>
      </c>
      <c r="AX127" s="13" t="s">
        <v>82</v>
      </c>
      <c r="AY127" s="202" t="s">
        <v>170</v>
      </c>
    </row>
    <row r="128" spans="1:65" s="2" customFormat="1" ht="16.5" customHeight="1" x14ac:dyDescent="0.2">
      <c r="A128" s="35"/>
      <c r="B128" s="36"/>
      <c r="C128" s="214" t="s">
        <v>253</v>
      </c>
      <c r="D128" s="214" t="s">
        <v>239</v>
      </c>
      <c r="E128" s="215" t="s">
        <v>5541</v>
      </c>
      <c r="F128" s="216" t="s">
        <v>5542</v>
      </c>
      <c r="G128" s="217" t="s">
        <v>242</v>
      </c>
      <c r="H128" s="218">
        <v>109.23099999999999</v>
      </c>
      <c r="I128" s="219"/>
      <c r="J128" s="220">
        <f>ROUND(I128*H128,2)</f>
        <v>0</v>
      </c>
      <c r="K128" s="216" t="s">
        <v>176</v>
      </c>
      <c r="L128" s="221"/>
      <c r="M128" s="222" t="s">
        <v>19</v>
      </c>
      <c r="N128" s="223" t="s">
        <v>45</v>
      </c>
      <c r="O128" s="65"/>
      <c r="P128" s="183">
        <f>O128*H128</f>
        <v>0</v>
      </c>
      <c r="Q128" s="183">
        <v>1</v>
      </c>
      <c r="R128" s="183">
        <f>Q128*H128</f>
        <v>109.23099999999999</v>
      </c>
      <c r="S128" s="183">
        <v>0</v>
      </c>
      <c r="T128" s="184">
        <f>S128*H128</f>
        <v>0</v>
      </c>
      <c r="U128" s="35"/>
      <c r="V128" s="35"/>
      <c r="W128" s="35"/>
      <c r="X128" s="35"/>
      <c r="Y128" s="35"/>
      <c r="Z128" s="35"/>
      <c r="AA128" s="35"/>
      <c r="AB128" s="35"/>
      <c r="AC128" s="35"/>
      <c r="AD128" s="35"/>
      <c r="AE128" s="35"/>
      <c r="AR128" s="185" t="s">
        <v>227</v>
      </c>
      <c r="AT128" s="185" t="s">
        <v>239</v>
      </c>
      <c r="AU128" s="185" t="s">
        <v>84</v>
      </c>
      <c r="AY128" s="18" t="s">
        <v>170</v>
      </c>
      <c r="BE128" s="186">
        <f>IF(N128="základní",J128,0)</f>
        <v>0</v>
      </c>
      <c r="BF128" s="186">
        <f>IF(N128="snížená",J128,0)</f>
        <v>0</v>
      </c>
      <c r="BG128" s="186">
        <f>IF(N128="zákl. přenesená",J128,0)</f>
        <v>0</v>
      </c>
      <c r="BH128" s="186">
        <f>IF(N128="sníž. přenesená",J128,0)</f>
        <v>0</v>
      </c>
      <c r="BI128" s="186">
        <f>IF(N128="nulová",J128,0)</f>
        <v>0</v>
      </c>
      <c r="BJ128" s="18" t="s">
        <v>82</v>
      </c>
      <c r="BK128" s="186">
        <f>ROUND(I128*H128,2)</f>
        <v>0</v>
      </c>
      <c r="BL128" s="18" t="s">
        <v>177</v>
      </c>
      <c r="BM128" s="185" t="s">
        <v>5543</v>
      </c>
    </row>
    <row r="129" spans="1:65" s="13" customFormat="1" x14ac:dyDescent="0.2">
      <c r="B129" s="192"/>
      <c r="C129" s="193"/>
      <c r="D129" s="187" t="s">
        <v>181</v>
      </c>
      <c r="E129" s="193"/>
      <c r="F129" s="195" t="s">
        <v>5544</v>
      </c>
      <c r="G129" s="193"/>
      <c r="H129" s="196">
        <v>109.23099999999999</v>
      </c>
      <c r="I129" s="197"/>
      <c r="J129" s="193"/>
      <c r="K129" s="193"/>
      <c r="L129" s="198"/>
      <c r="M129" s="199"/>
      <c r="N129" s="200"/>
      <c r="O129" s="200"/>
      <c r="P129" s="200"/>
      <c r="Q129" s="200"/>
      <c r="R129" s="200"/>
      <c r="S129" s="200"/>
      <c r="T129" s="201"/>
      <c r="AT129" s="202" t="s">
        <v>181</v>
      </c>
      <c r="AU129" s="202" t="s">
        <v>84</v>
      </c>
      <c r="AV129" s="13" t="s">
        <v>84</v>
      </c>
      <c r="AW129" s="13" t="s">
        <v>4</v>
      </c>
      <c r="AX129" s="13" t="s">
        <v>82</v>
      </c>
      <c r="AY129" s="202" t="s">
        <v>170</v>
      </c>
    </row>
    <row r="130" spans="1:65" s="2" customFormat="1" ht="24" x14ac:dyDescent="0.2">
      <c r="A130" s="35"/>
      <c r="B130" s="36"/>
      <c r="C130" s="174" t="s">
        <v>259</v>
      </c>
      <c r="D130" s="174" t="s">
        <v>172</v>
      </c>
      <c r="E130" s="175" t="s">
        <v>5545</v>
      </c>
      <c r="F130" s="176" t="s">
        <v>5546</v>
      </c>
      <c r="G130" s="177" t="s">
        <v>175</v>
      </c>
      <c r="H130" s="178">
        <v>515.21900000000005</v>
      </c>
      <c r="I130" s="179"/>
      <c r="J130" s="180">
        <f>ROUND(I130*H130,2)</f>
        <v>0</v>
      </c>
      <c r="K130" s="176" t="s">
        <v>176</v>
      </c>
      <c r="L130" s="40"/>
      <c r="M130" s="181" t="s">
        <v>19</v>
      </c>
      <c r="N130" s="182" t="s">
        <v>45</v>
      </c>
      <c r="O130" s="65"/>
      <c r="P130" s="183">
        <f>O130*H130</f>
        <v>0</v>
      </c>
      <c r="Q130" s="183">
        <v>0</v>
      </c>
      <c r="R130" s="183">
        <f>Q130*H130</f>
        <v>0</v>
      </c>
      <c r="S130" s="183">
        <v>0</v>
      </c>
      <c r="T130" s="184">
        <f>S130*H130</f>
        <v>0</v>
      </c>
      <c r="U130" s="35"/>
      <c r="V130" s="35"/>
      <c r="W130" s="35"/>
      <c r="X130" s="35"/>
      <c r="Y130" s="35"/>
      <c r="Z130" s="35"/>
      <c r="AA130" s="35"/>
      <c r="AB130" s="35"/>
      <c r="AC130" s="35"/>
      <c r="AD130" s="35"/>
      <c r="AE130" s="35"/>
      <c r="AR130" s="185" t="s">
        <v>177</v>
      </c>
      <c r="AT130" s="185" t="s">
        <v>172</v>
      </c>
      <c r="AU130" s="185" t="s">
        <v>84</v>
      </c>
      <c r="AY130" s="18" t="s">
        <v>170</v>
      </c>
      <c r="BE130" s="186">
        <f>IF(N130="základní",J130,0)</f>
        <v>0</v>
      </c>
      <c r="BF130" s="186">
        <f>IF(N130="snížená",J130,0)</f>
        <v>0</v>
      </c>
      <c r="BG130" s="186">
        <f>IF(N130="zákl. přenesená",J130,0)</f>
        <v>0</v>
      </c>
      <c r="BH130" s="186">
        <f>IF(N130="sníž. přenesená",J130,0)</f>
        <v>0</v>
      </c>
      <c r="BI130" s="186">
        <f>IF(N130="nulová",J130,0)</f>
        <v>0</v>
      </c>
      <c r="BJ130" s="18" t="s">
        <v>82</v>
      </c>
      <c r="BK130" s="186">
        <f>ROUND(I130*H130,2)</f>
        <v>0</v>
      </c>
      <c r="BL130" s="18" t="s">
        <v>177</v>
      </c>
      <c r="BM130" s="185" t="s">
        <v>5547</v>
      </c>
    </row>
    <row r="131" spans="1:65" s="2" customFormat="1" ht="136.5" x14ac:dyDescent="0.2">
      <c r="A131" s="35"/>
      <c r="B131" s="36"/>
      <c r="C131" s="37"/>
      <c r="D131" s="187" t="s">
        <v>179</v>
      </c>
      <c r="E131" s="37"/>
      <c r="F131" s="188" t="s">
        <v>5548</v>
      </c>
      <c r="G131" s="37"/>
      <c r="H131" s="37"/>
      <c r="I131" s="189"/>
      <c r="J131" s="37"/>
      <c r="K131" s="37"/>
      <c r="L131" s="40"/>
      <c r="M131" s="190"/>
      <c r="N131" s="191"/>
      <c r="O131" s="65"/>
      <c r="P131" s="65"/>
      <c r="Q131" s="65"/>
      <c r="R131" s="65"/>
      <c r="S131" s="65"/>
      <c r="T131" s="66"/>
      <c r="U131" s="35"/>
      <c r="V131" s="35"/>
      <c r="W131" s="35"/>
      <c r="X131" s="35"/>
      <c r="Y131" s="35"/>
      <c r="Z131" s="35"/>
      <c r="AA131" s="35"/>
      <c r="AB131" s="35"/>
      <c r="AC131" s="35"/>
      <c r="AD131" s="35"/>
      <c r="AE131" s="35"/>
      <c r="AT131" s="18" t="s">
        <v>179</v>
      </c>
      <c r="AU131" s="18" t="s">
        <v>84</v>
      </c>
    </row>
    <row r="132" spans="1:65" s="13" customFormat="1" x14ac:dyDescent="0.2">
      <c r="B132" s="192"/>
      <c r="C132" s="193"/>
      <c r="D132" s="187" t="s">
        <v>181</v>
      </c>
      <c r="E132" s="194" t="s">
        <v>19</v>
      </c>
      <c r="F132" s="195" t="s">
        <v>5549</v>
      </c>
      <c r="G132" s="193"/>
      <c r="H132" s="196">
        <v>515.21900000000005</v>
      </c>
      <c r="I132" s="197"/>
      <c r="J132" s="193"/>
      <c r="K132" s="193"/>
      <c r="L132" s="198"/>
      <c r="M132" s="199"/>
      <c r="N132" s="200"/>
      <c r="O132" s="200"/>
      <c r="P132" s="200"/>
      <c r="Q132" s="200"/>
      <c r="R132" s="200"/>
      <c r="S132" s="200"/>
      <c r="T132" s="201"/>
      <c r="AT132" s="202" t="s">
        <v>181</v>
      </c>
      <c r="AU132" s="202" t="s">
        <v>84</v>
      </c>
      <c r="AV132" s="13" t="s">
        <v>84</v>
      </c>
      <c r="AW132" s="13" t="s">
        <v>35</v>
      </c>
      <c r="AX132" s="13" t="s">
        <v>82</v>
      </c>
      <c r="AY132" s="202" t="s">
        <v>170</v>
      </c>
    </row>
    <row r="133" spans="1:65" s="2" customFormat="1" ht="24" x14ac:dyDescent="0.2">
      <c r="A133" s="35"/>
      <c r="B133" s="36"/>
      <c r="C133" s="174" t="s">
        <v>265</v>
      </c>
      <c r="D133" s="174" t="s">
        <v>172</v>
      </c>
      <c r="E133" s="175" t="s">
        <v>5550</v>
      </c>
      <c r="F133" s="176" t="s">
        <v>5551</v>
      </c>
      <c r="G133" s="177" t="s">
        <v>242</v>
      </c>
      <c r="H133" s="178">
        <v>749.33799999999997</v>
      </c>
      <c r="I133" s="179"/>
      <c r="J133" s="180">
        <f>ROUND(I133*H133,2)</f>
        <v>0</v>
      </c>
      <c r="K133" s="176" t="s">
        <v>176</v>
      </c>
      <c r="L133" s="40"/>
      <c r="M133" s="181" t="s">
        <v>19</v>
      </c>
      <c r="N133" s="182" t="s">
        <v>45</v>
      </c>
      <c r="O133" s="65"/>
      <c r="P133" s="183">
        <f>O133*H133</f>
        <v>0</v>
      </c>
      <c r="Q133" s="183">
        <v>0</v>
      </c>
      <c r="R133" s="183">
        <f>Q133*H133</f>
        <v>0</v>
      </c>
      <c r="S133" s="183">
        <v>0</v>
      </c>
      <c r="T133" s="184">
        <f>S133*H133</f>
        <v>0</v>
      </c>
      <c r="U133" s="35"/>
      <c r="V133" s="35"/>
      <c r="W133" s="35"/>
      <c r="X133" s="35"/>
      <c r="Y133" s="35"/>
      <c r="Z133" s="35"/>
      <c r="AA133" s="35"/>
      <c r="AB133" s="35"/>
      <c r="AC133" s="35"/>
      <c r="AD133" s="35"/>
      <c r="AE133" s="35"/>
      <c r="AR133" s="185" t="s">
        <v>177</v>
      </c>
      <c r="AT133" s="185" t="s">
        <v>172</v>
      </c>
      <c r="AU133" s="185" t="s">
        <v>84</v>
      </c>
      <c r="AY133" s="18" t="s">
        <v>170</v>
      </c>
      <c r="BE133" s="186">
        <f>IF(N133="základní",J133,0)</f>
        <v>0</v>
      </c>
      <c r="BF133" s="186">
        <f>IF(N133="snížená",J133,0)</f>
        <v>0</v>
      </c>
      <c r="BG133" s="186">
        <f>IF(N133="zákl. přenesená",J133,0)</f>
        <v>0</v>
      </c>
      <c r="BH133" s="186">
        <f>IF(N133="sníž. přenesená",J133,0)</f>
        <v>0</v>
      </c>
      <c r="BI133" s="186">
        <f>IF(N133="nulová",J133,0)</f>
        <v>0</v>
      </c>
      <c r="BJ133" s="18" t="s">
        <v>82</v>
      </c>
      <c r="BK133" s="186">
        <f>ROUND(I133*H133,2)</f>
        <v>0</v>
      </c>
      <c r="BL133" s="18" t="s">
        <v>177</v>
      </c>
      <c r="BM133" s="185" t="s">
        <v>5552</v>
      </c>
    </row>
    <row r="134" spans="1:65" s="2" customFormat="1" ht="39" x14ac:dyDescent="0.2">
      <c r="A134" s="35"/>
      <c r="B134" s="36"/>
      <c r="C134" s="37"/>
      <c r="D134" s="187" t="s">
        <v>179</v>
      </c>
      <c r="E134" s="37"/>
      <c r="F134" s="188" t="s">
        <v>5553</v>
      </c>
      <c r="G134" s="37"/>
      <c r="H134" s="37"/>
      <c r="I134" s="189"/>
      <c r="J134" s="37"/>
      <c r="K134" s="37"/>
      <c r="L134" s="40"/>
      <c r="M134" s="190"/>
      <c r="N134" s="191"/>
      <c r="O134" s="65"/>
      <c r="P134" s="65"/>
      <c r="Q134" s="65"/>
      <c r="R134" s="65"/>
      <c r="S134" s="65"/>
      <c r="T134" s="66"/>
      <c r="U134" s="35"/>
      <c r="V134" s="35"/>
      <c r="W134" s="35"/>
      <c r="X134" s="35"/>
      <c r="Y134" s="35"/>
      <c r="Z134" s="35"/>
      <c r="AA134" s="35"/>
      <c r="AB134" s="35"/>
      <c r="AC134" s="35"/>
      <c r="AD134" s="35"/>
      <c r="AE134" s="35"/>
      <c r="AT134" s="18" t="s">
        <v>179</v>
      </c>
      <c r="AU134" s="18" t="s">
        <v>84</v>
      </c>
    </row>
    <row r="135" spans="1:65" s="13" customFormat="1" x14ac:dyDescent="0.2">
      <c r="B135" s="192"/>
      <c r="C135" s="193"/>
      <c r="D135" s="187" t="s">
        <v>181</v>
      </c>
      <c r="E135" s="193"/>
      <c r="F135" s="195" t="s">
        <v>5554</v>
      </c>
      <c r="G135" s="193"/>
      <c r="H135" s="196">
        <v>749.33799999999997</v>
      </c>
      <c r="I135" s="197"/>
      <c r="J135" s="193"/>
      <c r="K135" s="193"/>
      <c r="L135" s="198"/>
      <c r="M135" s="199"/>
      <c r="N135" s="200"/>
      <c r="O135" s="200"/>
      <c r="P135" s="200"/>
      <c r="Q135" s="200"/>
      <c r="R135" s="200"/>
      <c r="S135" s="200"/>
      <c r="T135" s="201"/>
      <c r="AT135" s="202" t="s">
        <v>181</v>
      </c>
      <c r="AU135" s="202" t="s">
        <v>84</v>
      </c>
      <c r="AV135" s="13" t="s">
        <v>84</v>
      </c>
      <c r="AW135" s="13" t="s">
        <v>4</v>
      </c>
      <c r="AX135" s="13" t="s">
        <v>82</v>
      </c>
      <c r="AY135" s="202" t="s">
        <v>170</v>
      </c>
    </row>
    <row r="136" spans="1:65" s="2" customFormat="1" ht="24" x14ac:dyDescent="0.2">
      <c r="A136" s="35"/>
      <c r="B136" s="36"/>
      <c r="C136" s="174" t="s">
        <v>8</v>
      </c>
      <c r="D136" s="174" t="s">
        <v>172</v>
      </c>
      <c r="E136" s="175" t="s">
        <v>223</v>
      </c>
      <c r="F136" s="176" t="s">
        <v>224</v>
      </c>
      <c r="G136" s="177" t="s">
        <v>175</v>
      </c>
      <c r="H136" s="178">
        <v>416.29899999999998</v>
      </c>
      <c r="I136" s="179"/>
      <c r="J136" s="180">
        <f>ROUND(I136*H136,2)</f>
        <v>0</v>
      </c>
      <c r="K136" s="176" t="s">
        <v>176</v>
      </c>
      <c r="L136" s="40"/>
      <c r="M136" s="181" t="s">
        <v>19</v>
      </c>
      <c r="N136" s="182" t="s">
        <v>45</v>
      </c>
      <c r="O136" s="65"/>
      <c r="P136" s="183">
        <f>O136*H136</f>
        <v>0</v>
      </c>
      <c r="Q136" s="183">
        <v>0</v>
      </c>
      <c r="R136" s="183">
        <f>Q136*H136</f>
        <v>0</v>
      </c>
      <c r="S136" s="183">
        <v>0</v>
      </c>
      <c r="T136" s="184">
        <f>S136*H136</f>
        <v>0</v>
      </c>
      <c r="U136" s="35"/>
      <c r="V136" s="35"/>
      <c r="W136" s="35"/>
      <c r="X136" s="35"/>
      <c r="Y136" s="35"/>
      <c r="Z136" s="35"/>
      <c r="AA136" s="35"/>
      <c r="AB136" s="35"/>
      <c r="AC136" s="35"/>
      <c r="AD136" s="35"/>
      <c r="AE136" s="35"/>
      <c r="AR136" s="185" t="s">
        <v>177</v>
      </c>
      <c r="AT136" s="185" t="s">
        <v>172</v>
      </c>
      <c r="AU136" s="185" t="s">
        <v>84</v>
      </c>
      <c r="AY136" s="18" t="s">
        <v>170</v>
      </c>
      <c r="BE136" s="186">
        <f>IF(N136="základní",J136,0)</f>
        <v>0</v>
      </c>
      <c r="BF136" s="186">
        <f>IF(N136="snížená",J136,0)</f>
        <v>0</v>
      </c>
      <c r="BG136" s="186">
        <f>IF(N136="zákl. přenesená",J136,0)</f>
        <v>0</v>
      </c>
      <c r="BH136" s="186">
        <f>IF(N136="sníž. přenesená",J136,0)</f>
        <v>0</v>
      </c>
      <c r="BI136" s="186">
        <f>IF(N136="nulová",J136,0)</f>
        <v>0</v>
      </c>
      <c r="BJ136" s="18" t="s">
        <v>82</v>
      </c>
      <c r="BK136" s="186">
        <f>ROUND(I136*H136,2)</f>
        <v>0</v>
      </c>
      <c r="BL136" s="18" t="s">
        <v>177</v>
      </c>
      <c r="BM136" s="185" t="s">
        <v>5555</v>
      </c>
    </row>
    <row r="137" spans="1:65" s="2" customFormat="1" ht="97.5" x14ac:dyDescent="0.2">
      <c r="A137" s="35"/>
      <c r="B137" s="36"/>
      <c r="C137" s="37"/>
      <c r="D137" s="187" t="s">
        <v>179</v>
      </c>
      <c r="E137" s="37"/>
      <c r="F137" s="188" t="s">
        <v>226</v>
      </c>
      <c r="G137" s="37"/>
      <c r="H137" s="37"/>
      <c r="I137" s="189"/>
      <c r="J137" s="37"/>
      <c r="K137" s="37"/>
      <c r="L137" s="40"/>
      <c r="M137" s="190"/>
      <c r="N137" s="191"/>
      <c r="O137" s="65"/>
      <c r="P137" s="65"/>
      <c r="Q137" s="65"/>
      <c r="R137" s="65"/>
      <c r="S137" s="65"/>
      <c r="T137" s="66"/>
      <c r="U137" s="35"/>
      <c r="V137" s="35"/>
      <c r="W137" s="35"/>
      <c r="X137" s="35"/>
      <c r="Y137" s="35"/>
      <c r="Z137" s="35"/>
      <c r="AA137" s="35"/>
      <c r="AB137" s="35"/>
      <c r="AC137" s="35"/>
      <c r="AD137" s="35"/>
      <c r="AE137" s="35"/>
      <c r="AT137" s="18" t="s">
        <v>179</v>
      </c>
      <c r="AU137" s="18" t="s">
        <v>84</v>
      </c>
    </row>
    <row r="138" spans="1:65" s="13" customFormat="1" x14ac:dyDescent="0.2">
      <c r="B138" s="192"/>
      <c r="C138" s="193"/>
      <c r="D138" s="187" t="s">
        <v>181</v>
      </c>
      <c r="E138" s="194" t="s">
        <v>19</v>
      </c>
      <c r="F138" s="195" t="s">
        <v>5556</v>
      </c>
      <c r="G138" s="193"/>
      <c r="H138" s="196">
        <v>416.29899999999998</v>
      </c>
      <c r="I138" s="197"/>
      <c r="J138" s="193"/>
      <c r="K138" s="193"/>
      <c r="L138" s="198"/>
      <c r="M138" s="199"/>
      <c r="N138" s="200"/>
      <c r="O138" s="200"/>
      <c r="P138" s="200"/>
      <c r="Q138" s="200"/>
      <c r="R138" s="200"/>
      <c r="S138" s="200"/>
      <c r="T138" s="201"/>
      <c r="AT138" s="202" t="s">
        <v>181</v>
      </c>
      <c r="AU138" s="202" t="s">
        <v>84</v>
      </c>
      <c r="AV138" s="13" t="s">
        <v>84</v>
      </c>
      <c r="AW138" s="13" t="s">
        <v>35</v>
      </c>
      <c r="AX138" s="13" t="s">
        <v>82</v>
      </c>
      <c r="AY138" s="202" t="s">
        <v>170</v>
      </c>
    </row>
    <row r="139" spans="1:65" s="2" customFormat="1" ht="24" x14ac:dyDescent="0.2">
      <c r="A139" s="35"/>
      <c r="B139" s="36"/>
      <c r="C139" s="174" t="s">
        <v>276</v>
      </c>
      <c r="D139" s="174" t="s">
        <v>172</v>
      </c>
      <c r="E139" s="175" t="s">
        <v>228</v>
      </c>
      <c r="F139" s="176" t="s">
        <v>229</v>
      </c>
      <c r="G139" s="177" t="s">
        <v>175</v>
      </c>
      <c r="H139" s="178">
        <v>9.8000000000000007</v>
      </c>
      <c r="I139" s="179"/>
      <c r="J139" s="180">
        <f>ROUND(I139*H139,2)</f>
        <v>0</v>
      </c>
      <c r="K139" s="176" t="s">
        <v>176</v>
      </c>
      <c r="L139" s="40"/>
      <c r="M139" s="181" t="s">
        <v>19</v>
      </c>
      <c r="N139" s="182" t="s">
        <v>45</v>
      </c>
      <c r="O139" s="65"/>
      <c r="P139" s="183">
        <f>O139*H139</f>
        <v>0</v>
      </c>
      <c r="Q139" s="183">
        <v>0</v>
      </c>
      <c r="R139" s="183">
        <f>Q139*H139</f>
        <v>0</v>
      </c>
      <c r="S139" s="183">
        <v>0</v>
      </c>
      <c r="T139" s="184">
        <f>S139*H139</f>
        <v>0</v>
      </c>
      <c r="U139" s="35"/>
      <c r="V139" s="35"/>
      <c r="W139" s="35"/>
      <c r="X139" s="35"/>
      <c r="Y139" s="35"/>
      <c r="Z139" s="35"/>
      <c r="AA139" s="35"/>
      <c r="AB139" s="35"/>
      <c r="AC139" s="35"/>
      <c r="AD139" s="35"/>
      <c r="AE139" s="35"/>
      <c r="AR139" s="185" t="s">
        <v>177</v>
      </c>
      <c r="AT139" s="185" t="s">
        <v>172</v>
      </c>
      <c r="AU139" s="185" t="s">
        <v>84</v>
      </c>
      <c r="AY139" s="18" t="s">
        <v>170</v>
      </c>
      <c r="BE139" s="186">
        <f>IF(N139="základní",J139,0)</f>
        <v>0</v>
      </c>
      <c r="BF139" s="186">
        <f>IF(N139="snížená",J139,0)</f>
        <v>0</v>
      </c>
      <c r="BG139" s="186">
        <f>IF(N139="zákl. přenesená",J139,0)</f>
        <v>0</v>
      </c>
      <c r="BH139" s="186">
        <f>IF(N139="sníž. přenesená",J139,0)</f>
        <v>0</v>
      </c>
      <c r="BI139" s="186">
        <f>IF(N139="nulová",J139,0)</f>
        <v>0</v>
      </c>
      <c r="BJ139" s="18" t="s">
        <v>82</v>
      </c>
      <c r="BK139" s="186">
        <f>ROUND(I139*H139,2)</f>
        <v>0</v>
      </c>
      <c r="BL139" s="18" t="s">
        <v>177</v>
      </c>
      <c r="BM139" s="185" t="s">
        <v>5557</v>
      </c>
    </row>
    <row r="140" spans="1:65" s="2" customFormat="1" ht="126.75" x14ac:dyDescent="0.2">
      <c r="A140" s="35"/>
      <c r="B140" s="36"/>
      <c r="C140" s="37"/>
      <c r="D140" s="187" t="s">
        <v>179</v>
      </c>
      <c r="E140" s="37"/>
      <c r="F140" s="188" t="s">
        <v>231</v>
      </c>
      <c r="G140" s="37"/>
      <c r="H140" s="37"/>
      <c r="I140" s="189"/>
      <c r="J140" s="37"/>
      <c r="K140" s="37"/>
      <c r="L140" s="40"/>
      <c r="M140" s="190"/>
      <c r="N140" s="191"/>
      <c r="O140" s="65"/>
      <c r="P140" s="65"/>
      <c r="Q140" s="65"/>
      <c r="R140" s="65"/>
      <c r="S140" s="65"/>
      <c r="T140" s="66"/>
      <c r="U140" s="35"/>
      <c r="V140" s="35"/>
      <c r="W140" s="35"/>
      <c r="X140" s="35"/>
      <c r="Y140" s="35"/>
      <c r="Z140" s="35"/>
      <c r="AA140" s="35"/>
      <c r="AB140" s="35"/>
      <c r="AC140" s="35"/>
      <c r="AD140" s="35"/>
      <c r="AE140" s="35"/>
      <c r="AT140" s="18" t="s">
        <v>179</v>
      </c>
      <c r="AU140" s="18" t="s">
        <v>84</v>
      </c>
    </row>
    <row r="141" spans="1:65" s="13" customFormat="1" x14ac:dyDescent="0.2">
      <c r="B141" s="192"/>
      <c r="C141" s="193"/>
      <c r="D141" s="187" t="s">
        <v>181</v>
      </c>
      <c r="E141" s="194" t="s">
        <v>19</v>
      </c>
      <c r="F141" s="195" t="s">
        <v>5558</v>
      </c>
      <c r="G141" s="193"/>
      <c r="H141" s="196">
        <v>9.8000000000000007</v>
      </c>
      <c r="I141" s="197"/>
      <c r="J141" s="193"/>
      <c r="K141" s="193"/>
      <c r="L141" s="198"/>
      <c r="M141" s="199"/>
      <c r="N141" s="200"/>
      <c r="O141" s="200"/>
      <c r="P141" s="200"/>
      <c r="Q141" s="200"/>
      <c r="R141" s="200"/>
      <c r="S141" s="200"/>
      <c r="T141" s="201"/>
      <c r="AT141" s="202" t="s">
        <v>181</v>
      </c>
      <c r="AU141" s="202" t="s">
        <v>84</v>
      </c>
      <c r="AV141" s="13" t="s">
        <v>84</v>
      </c>
      <c r="AW141" s="13" t="s">
        <v>35</v>
      </c>
      <c r="AX141" s="13" t="s">
        <v>82</v>
      </c>
      <c r="AY141" s="202" t="s">
        <v>170</v>
      </c>
    </row>
    <row r="142" spans="1:65" s="2" customFormat="1" ht="24" x14ac:dyDescent="0.2">
      <c r="A142" s="35"/>
      <c r="B142" s="36"/>
      <c r="C142" s="174" t="s">
        <v>285</v>
      </c>
      <c r="D142" s="174" t="s">
        <v>172</v>
      </c>
      <c r="E142" s="175" t="s">
        <v>5559</v>
      </c>
      <c r="F142" s="176" t="s">
        <v>5560</v>
      </c>
      <c r="G142" s="177" t="s">
        <v>248</v>
      </c>
      <c r="H142" s="178">
        <v>303.42</v>
      </c>
      <c r="I142" s="179"/>
      <c r="J142" s="180">
        <f>ROUND(I142*H142,2)</f>
        <v>0</v>
      </c>
      <c r="K142" s="176" t="s">
        <v>176</v>
      </c>
      <c r="L142" s="40"/>
      <c r="M142" s="181" t="s">
        <v>19</v>
      </c>
      <c r="N142" s="182" t="s">
        <v>45</v>
      </c>
      <c r="O142" s="65"/>
      <c r="P142" s="183">
        <f>O142*H142</f>
        <v>0</v>
      </c>
      <c r="Q142" s="183">
        <v>0</v>
      </c>
      <c r="R142" s="183">
        <f>Q142*H142</f>
        <v>0</v>
      </c>
      <c r="S142" s="183">
        <v>0</v>
      </c>
      <c r="T142" s="184">
        <f>S142*H142</f>
        <v>0</v>
      </c>
      <c r="U142" s="35"/>
      <c r="V142" s="35"/>
      <c r="W142" s="35"/>
      <c r="X142" s="35"/>
      <c r="Y142" s="35"/>
      <c r="Z142" s="35"/>
      <c r="AA142" s="35"/>
      <c r="AB142" s="35"/>
      <c r="AC142" s="35"/>
      <c r="AD142" s="35"/>
      <c r="AE142" s="35"/>
      <c r="AR142" s="185" t="s">
        <v>177</v>
      </c>
      <c r="AT142" s="185" t="s">
        <v>172</v>
      </c>
      <c r="AU142" s="185" t="s">
        <v>84</v>
      </c>
      <c r="AY142" s="18" t="s">
        <v>170</v>
      </c>
      <c r="BE142" s="186">
        <f>IF(N142="základní",J142,0)</f>
        <v>0</v>
      </c>
      <c r="BF142" s="186">
        <f>IF(N142="snížená",J142,0)</f>
        <v>0</v>
      </c>
      <c r="BG142" s="186">
        <f>IF(N142="zákl. přenesená",J142,0)</f>
        <v>0</v>
      </c>
      <c r="BH142" s="186">
        <f>IF(N142="sníž. přenesená",J142,0)</f>
        <v>0</v>
      </c>
      <c r="BI142" s="186">
        <f>IF(N142="nulová",J142,0)</f>
        <v>0</v>
      </c>
      <c r="BJ142" s="18" t="s">
        <v>82</v>
      </c>
      <c r="BK142" s="186">
        <f>ROUND(I142*H142,2)</f>
        <v>0</v>
      </c>
      <c r="BL142" s="18" t="s">
        <v>177</v>
      </c>
      <c r="BM142" s="185" t="s">
        <v>5561</v>
      </c>
    </row>
    <row r="143" spans="1:65" s="2" customFormat="1" ht="48.75" x14ac:dyDescent="0.2">
      <c r="A143" s="35"/>
      <c r="B143" s="36"/>
      <c r="C143" s="37"/>
      <c r="D143" s="187" t="s">
        <v>179</v>
      </c>
      <c r="E143" s="37"/>
      <c r="F143" s="188" t="s">
        <v>5562</v>
      </c>
      <c r="G143" s="37"/>
      <c r="H143" s="37"/>
      <c r="I143" s="189"/>
      <c r="J143" s="37"/>
      <c r="K143" s="37"/>
      <c r="L143" s="40"/>
      <c r="M143" s="190"/>
      <c r="N143" s="191"/>
      <c r="O143" s="65"/>
      <c r="P143" s="65"/>
      <c r="Q143" s="65"/>
      <c r="R143" s="65"/>
      <c r="S143" s="65"/>
      <c r="T143" s="66"/>
      <c r="U143" s="35"/>
      <c r="V143" s="35"/>
      <c r="W143" s="35"/>
      <c r="X143" s="35"/>
      <c r="Y143" s="35"/>
      <c r="Z143" s="35"/>
      <c r="AA143" s="35"/>
      <c r="AB143" s="35"/>
      <c r="AC143" s="35"/>
      <c r="AD143" s="35"/>
      <c r="AE143" s="35"/>
      <c r="AT143" s="18" t="s">
        <v>179</v>
      </c>
      <c r="AU143" s="18" t="s">
        <v>84</v>
      </c>
    </row>
    <row r="144" spans="1:65" s="13" customFormat="1" x14ac:dyDescent="0.2">
      <c r="B144" s="192"/>
      <c r="C144" s="193"/>
      <c r="D144" s="187" t="s">
        <v>181</v>
      </c>
      <c r="E144" s="194" t="s">
        <v>19</v>
      </c>
      <c r="F144" s="195" t="s">
        <v>5563</v>
      </c>
      <c r="G144" s="193"/>
      <c r="H144" s="196">
        <v>303.42</v>
      </c>
      <c r="I144" s="197"/>
      <c r="J144" s="193"/>
      <c r="K144" s="193"/>
      <c r="L144" s="198"/>
      <c r="M144" s="199"/>
      <c r="N144" s="200"/>
      <c r="O144" s="200"/>
      <c r="P144" s="200"/>
      <c r="Q144" s="200"/>
      <c r="R144" s="200"/>
      <c r="S144" s="200"/>
      <c r="T144" s="201"/>
      <c r="AT144" s="202" t="s">
        <v>181</v>
      </c>
      <c r="AU144" s="202" t="s">
        <v>84</v>
      </c>
      <c r="AV144" s="13" t="s">
        <v>84</v>
      </c>
      <c r="AW144" s="13" t="s">
        <v>35</v>
      </c>
      <c r="AX144" s="13" t="s">
        <v>82</v>
      </c>
      <c r="AY144" s="202" t="s">
        <v>170</v>
      </c>
    </row>
    <row r="145" spans="1:65" s="2" customFormat="1" ht="24" x14ac:dyDescent="0.2">
      <c r="A145" s="35"/>
      <c r="B145" s="36"/>
      <c r="C145" s="174" t="s">
        <v>302</v>
      </c>
      <c r="D145" s="174" t="s">
        <v>172</v>
      </c>
      <c r="E145" s="175" t="s">
        <v>5564</v>
      </c>
      <c r="F145" s="176" t="s">
        <v>5565</v>
      </c>
      <c r="G145" s="177" t="s">
        <v>248</v>
      </c>
      <c r="H145" s="178">
        <v>1265.42</v>
      </c>
      <c r="I145" s="179"/>
      <c r="J145" s="180">
        <f>ROUND(I145*H145,2)</f>
        <v>0</v>
      </c>
      <c r="K145" s="176" t="s">
        <v>176</v>
      </c>
      <c r="L145" s="40"/>
      <c r="M145" s="181" t="s">
        <v>19</v>
      </c>
      <c r="N145" s="182" t="s">
        <v>45</v>
      </c>
      <c r="O145" s="65"/>
      <c r="P145" s="183">
        <f>O145*H145</f>
        <v>0</v>
      </c>
      <c r="Q145" s="183">
        <v>0</v>
      </c>
      <c r="R145" s="183">
        <f>Q145*H145</f>
        <v>0</v>
      </c>
      <c r="S145" s="183">
        <v>0</v>
      </c>
      <c r="T145" s="184">
        <f>S145*H145</f>
        <v>0</v>
      </c>
      <c r="U145" s="35"/>
      <c r="V145" s="35"/>
      <c r="W145" s="35"/>
      <c r="X145" s="35"/>
      <c r="Y145" s="35"/>
      <c r="Z145" s="35"/>
      <c r="AA145" s="35"/>
      <c r="AB145" s="35"/>
      <c r="AC145" s="35"/>
      <c r="AD145" s="35"/>
      <c r="AE145" s="35"/>
      <c r="AR145" s="185" t="s">
        <v>177</v>
      </c>
      <c r="AT145" s="185" t="s">
        <v>172</v>
      </c>
      <c r="AU145" s="185" t="s">
        <v>84</v>
      </c>
      <c r="AY145" s="18" t="s">
        <v>170</v>
      </c>
      <c r="BE145" s="186">
        <f>IF(N145="základní",J145,0)</f>
        <v>0</v>
      </c>
      <c r="BF145" s="186">
        <f>IF(N145="snížená",J145,0)</f>
        <v>0</v>
      </c>
      <c r="BG145" s="186">
        <f>IF(N145="zákl. přenesená",J145,0)</f>
        <v>0</v>
      </c>
      <c r="BH145" s="186">
        <f>IF(N145="sníž. přenesená",J145,0)</f>
        <v>0</v>
      </c>
      <c r="BI145" s="186">
        <f>IF(N145="nulová",J145,0)</f>
        <v>0</v>
      </c>
      <c r="BJ145" s="18" t="s">
        <v>82</v>
      </c>
      <c r="BK145" s="186">
        <f>ROUND(I145*H145,2)</f>
        <v>0</v>
      </c>
      <c r="BL145" s="18" t="s">
        <v>177</v>
      </c>
      <c r="BM145" s="185" t="s">
        <v>5566</v>
      </c>
    </row>
    <row r="146" spans="1:65" s="2" customFormat="1" ht="107.25" x14ac:dyDescent="0.2">
      <c r="A146" s="35"/>
      <c r="B146" s="36"/>
      <c r="C146" s="37"/>
      <c r="D146" s="187" t="s">
        <v>179</v>
      </c>
      <c r="E146" s="37"/>
      <c r="F146" s="188" t="s">
        <v>5567</v>
      </c>
      <c r="G146" s="37"/>
      <c r="H146" s="37"/>
      <c r="I146" s="189"/>
      <c r="J146" s="37"/>
      <c r="K146" s="37"/>
      <c r="L146" s="40"/>
      <c r="M146" s="190"/>
      <c r="N146" s="191"/>
      <c r="O146" s="65"/>
      <c r="P146" s="65"/>
      <c r="Q146" s="65"/>
      <c r="R146" s="65"/>
      <c r="S146" s="65"/>
      <c r="T146" s="66"/>
      <c r="U146" s="35"/>
      <c r="V146" s="35"/>
      <c r="W146" s="35"/>
      <c r="X146" s="35"/>
      <c r="Y146" s="35"/>
      <c r="Z146" s="35"/>
      <c r="AA146" s="35"/>
      <c r="AB146" s="35"/>
      <c r="AC146" s="35"/>
      <c r="AD146" s="35"/>
      <c r="AE146" s="35"/>
      <c r="AT146" s="18" t="s">
        <v>179</v>
      </c>
      <c r="AU146" s="18" t="s">
        <v>84</v>
      </c>
    </row>
    <row r="147" spans="1:65" s="13" customFormat="1" x14ac:dyDescent="0.2">
      <c r="B147" s="192"/>
      <c r="C147" s="193"/>
      <c r="D147" s="187" t="s">
        <v>181</v>
      </c>
      <c r="E147" s="194" t="s">
        <v>19</v>
      </c>
      <c r="F147" s="195" t="s">
        <v>5568</v>
      </c>
      <c r="G147" s="193"/>
      <c r="H147" s="196">
        <v>1265.42</v>
      </c>
      <c r="I147" s="197"/>
      <c r="J147" s="193"/>
      <c r="K147" s="193"/>
      <c r="L147" s="198"/>
      <c r="M147" s="199"/>
      <c r="N147" s="200"/>
      <c r="O147" s="200"/>
      <c r="P147" s="200"/>
      <c r="Q147" s="200"/>
      <c r="R147" s="200"/>
      <c r="S147" s="200"/>
      <c r="T147" s="201"/>
      <c r="AT147" s="202" t="s">
        <v>181</v>
      </c>
      <c r="AU147" s="202" t="s">
        <v>84</v>
      </c>
      <c r="AV147" s="13" t="s">
        <v>84</v>
      </c>
      <c r="AW147" s="13" t="s">
        <v>35</v>
      </c>
      <c r="AX147" s="13" t="s">
        <v>82</v>
      </c>
      <c r="AY147" s="202" t="s">
        <v>170</v>
      </c>
    </row>
    <row r="148" spans="1:65" s="2" customFormat="1" ht="16.5" customHeight="1" x14ac:dyDescent="0.2">
      <c r="A148" s="35"/>
      <c r="B148" s="36"/>
      <c r="C148" s="214" t="s">
        <v>319</v>
      </c>
      <c r="D148" s="214" t="s">
        <v>239</v>
      </c>
      <c r="E148" s="215" t="s">
        <v>5569</v>
      </c>
      <c r="F148" s="216" t="s">
        <v>5570</v>
      </c>
      <c r="G148" s="217" t="s">
        <v>1121</v>
      </c>
      <c r="H148" s="218">
        <v>25.308</v>
      </c>
      <c r="I148" s="219"/>
      <c r="J148" s="220">
        <f>ROUND(I148*H148,2)</f>
        <v>0</v>
      </c>
      <c r="K148" s="216" t="s">
        <v>176</v>
      </c>
      <c r="L148" s="221"/>
      <c r="M148" s="222" t="s">
        <v>19</v>
      </c>
      <c r="N148" s="223" t="s">
        <v>45</v>
      </c>
      <c r="O148" s="65"/>
      <c r="P148" s="183">
        <f>O148*H148</f>
        <v>0</v>
      </c>
      <c r="Q148" s="183">
        <v>1E-3</v>
      </c>
      <c r="R148" s="183">
        <f>Q148*H148</f>
        <v>2.5308000000000001E-2</v>
      </c>
      <c r="S148" s="183">
        <v>0</v>
      </c>
      <c r="T148" s="184">
        <f>S148*H148</f>
        <v>0</v>
      </c>
      <c r="U148" s="35"/>
      <c r="V148" s="35"/>
      <c r="W148" s="35"/>
      <c r="X148" s="35"/>
      <c r="Y148" s="35"/>
      <c r="Z148" s="35"/>
      <c r="AA148" s="35"/>
      <c r="AB148" s="35"/>
      <c r="AC148" s="35"/>
      <c r="AD148" s="35"/>
      <c r="AE148" s="35"/>
      <c r="AR148" s="185" t="s">
        <v>227</v>
      </c>
      <c r="AT148" s="185" t="s">
        <v>239</v>
      </c>
      <c r="AU148" s="185" t="s">
        <v>84</v>
      </c>
      <c r="AY148" s="18" t="s">
        <v>170</v>
      </c>
      <c r="BE148" s="186">
        <f>IF(N148="základní",J148,0)</f>
        <v>0</v>
      </c>
      <c r="BF148" s="186">
        <f>IF(N148="snížená",J148,0)</f>
        <v>0</v>
      </c>
      <c r="BG148" s="186">
        <f>IF(N148="zákl. přenesená",J148,0)</f>
        <v>0</v>
      </c>
      <c r="BH148" s="186">
        <f>IF(N148="sníž. přenesená",J148,0)</f>
        <v>0</v>
      </c>
      <c r="BI148" s="186">
        <f>IF(N148="nulová",J148,0)</f>
        <v>0</v>
      </c>
      <c r="BJ148" s="18" t="s">
        <v>82</v>
      </c>
      <c r="BK148" s="186">
        <f>ROUND(I148*H148,2)</f>
        <v>0</v>
      </c>
      <c r="BL148" s="18" t="s">
        <v>177</v>
      </c>
      <c r="BM148" s="185" t="s">
        <v>5571</v>
      </c>
    </row>
    <row r="149" spans="1:65" s="13" customFormat="1" x14ac:dyDescent="0.2">
      <c r="B149" s="192"/>
      <c r="C149" s="193"/>
      <c r="D149" s="187" t="s">
        <v>181</v>
      </c>
      <c r="E149" s="193"/>
      <c r="F149" s="195" t="s">
        <v>5572</v>
      </c>
      <c r="G149" s="193"/>
      <c r="H149" s="196">
        <v>25.308</v>
      </c>
      <c r="I149" s="197"/>
      <c r="J149" s="193"/>
      <c r="K149" s="193"/>
      <c r="L149" s="198"/>
      <c r="M149" s="199"/>
      <c r="N149" s="200"/>
      <c r="O149" s="200"/>
      <c r="P149" s="200"/>
      <c r="Q149" s="200"/>
      <c r="R149" s="200"/>
      <c r="S149" s="200"/>
      <c r="T149" s="201"/>
      <c r="AT149" s="202" t="s">
        <v>181</v>
      </c>
      <c r="AU149" s="202" t="s">
        <v>84</v>
      </c>
      <c r="AV149" s="13" t="s">
        <v>84</v>
      </c>
      <c r="AW149" s="13" t="s">
        <v>4</v>
      </c>
      <c r="AX149" s="13" t="s">
        <v>82</v>
      </c>
      <c r="AY149" s="202" t="s">
        <v>170</v>
      </c>
    </row>
    <row r="150" spans="1:65" s="2" customFormat="1" ht="24" x14ac:dyDescent="0.2">
      <c r="A150" s="35"/>
      <c r="B150" s="36"/>
      <c r="C150" s="174" t="s">
        <v>323</v>
      </c>
      <c r="D150" s="174" t="s">
        <v>172</v>
      </c>
      <c r="E150" s="175" t="s">
        <v>5573</v>
      </c>
      <c r="F150" s="176" t="s">
        <v>5574</v>
      </c>
      <c r="G150" s="177" t="s">
        <v>439</v>
      </c>
      <c r="H150" s="178">
        <v>92</v>
      </c>
      <c r="I150" s="179"/>
      <c r="J150" s="180">
        <f>ROUND(I150*H150,2)</f>
        <v>0</v>
      </c>
      <c r="K150" s="176" t="s">
        <v>176</v>
      </c>
      <c r="L150" s="40"/>
      <c r="M150" s="181" t="s">
        <v>19</v>
      </c>
      <c r="N150" s="182" t="s">
        <v>45</v>
      </c>
      <c r="O150" s="65"/>
      <c r="P150" s="183">
        <f>O150*H150</f>
        <v>0</v>
      </c>
      <c r="Q150" s="183">
        <v>0</v>
      </c>
      <c r="R150" s="183">
        <f>Q150*H150</f>
        <v>0</v>
      </c>
      <c r="S150" s="183">
        <v>0</v>
      </c>
      <c r="T150" s="184">
        <f>S150*H150</f>
        <v>0</v>
      </c>
      <c r="U150" s="35"/>
      <c r="V150" s="35"/>
      <c r="W150" s="35"/>
      <c r="X150" s="35"/>
      <c r="Y150" s="35"/>
      <c r="Z150" s="35"/>
      <c r="AA150" s="35"/>
      <c r="AB150" s="35"/>
      <c r="AC150" s="35"/>
      <c r="AD150" s="35"/>
      <c r="AE150" s="35"/>
      <c r="AR150" s="185" t="s">
        <v>177</v>
      </c>
      <c r="AT150" s="185" t="s">
        <v>172</v>
      </c>
      <c r="AU150" s="185" t="s">
        <v>84</v>
      </c>
      <c r="AY150" s="18" t="s">
        <v>170</v>
      </c>
      <c r="BE150" s="186">
        <f>IF(N150="základní",J150,0)</f>
        <v>0</v>
      </c>
      <c r="BF150" s="186">
        <f>IF(N150="snížená",J150,0)</f>
        <v>0</v>
      </c>
      <c r="BG150" s="186">
        <f>IF(N150="zákl. přenesená",J150,0)</f>
        <v>0</v>
      </c>
      <c r="BH150" s="186">
        <f>IF(N150="sníž. přenesená",J150,0)</f>
        <v>0</v>
      </c>
      <c r="BI150" s="186">
        <f>IF(N150="nulová",J150,0)</f>
        <v>0</v>
      </c>
      <c r="BJ150" s="18" t="s">
        <v>82</v>
      </c>
      <c r="BK150" s="186">
        <f>ROUND(I150*H150,2)</f>
        <v>0</v>
      </c>
      <c r="BL150" s="18" t="s">
        <v>177</v>
      </c>
      <c r="BM150" s="185" t="s">
        <v>5575</v>
      </c>
    </row>
    <row r="151" spans="1:65" s="2" customFormat="1" ht="68.25" x14ac:dyDescent="0.2">
      <c r="A151" s="35"/>
      <c r="B151" s="36"/>
      <c r="C151" s="37"/>
      <c r="D151" s="187" t="s">
        <v>179</v>
      </c>
      <c r="E151" s="37"/>
      <c r="F151" s="188" t="s">
        <v>5576</v>
      </c>
      <c r="G151" s="37"/>
      <c r="H151" s="37"/>
      <c r="I151" s="189"/>
      <c r="J151" s="37"/>
      <c r="K151" s="37"/>
      <c r="L151" s="40"/>
      <c r="M151" s="190"/>
      <c r="N151" s="191"/>
      <c r="O151" s="65"/>
      <c r="P151" s="65"/>
      <c r="Q151" s="65"/>
      <c r="R151" s="65"/>
      <c r="S151" s="65"/>
      <c r="T151" s="66"/>
      <c r="U151" s="35"/>
      <c r="V151" s="35"/>
      <c r="W151" s="35"/>
      <c r="X151" s="35"/>
      <c r="Y151" s="35"/>
      <c r="Z151" s="35"/>
      <c r="AA151" s="35"/>
      <c r="AB151" s="35"/>
      <c r="AC151" s="35"/>
      <c r="AD151" s="35"/>
      <c r="AE151" s="35"/>
      <c r="AT151" s="18" t="s">
        <v>179</v>
      </c>
      <c r="AU151" s="18" t="s">
        <v>84</v>
      </c>
    </row>
    <row r="152" spans="1:65" s="2" customFormat="1" ht="24" x14ac:dyDescent="0.2">
      <c r="A152" s="35"/>
      <c r="B152" s="36"/>
      <c r="C152" s="174" t="s">
        <v>7</v>
      </c>
      <c r="D152" s="174" t="s">
        <v>172</v>
      </c>
      <c r="E152" s="175" t="s">
        <v>5577</v>
      </c>
      <c r="F152" s="176" t="s">
        <v>5578</v>
      </c>
      <c r="G152" s="177" t="s">
        <v>439</v>
      </c>
      <c r="H152" s="178">
        <v>10</v>
      </c>
      <c r="I152" s="179"/>
      <c r="J152" s="180">
        <f>ROUND(I152*H152,2)</f>
        <v>0</v>
      </c>
      <c r="K152" s="176" t="s">
        <v>176</v>
      </c>
      <c r="L152" s="40"/>
      <c r="M152" s="181" t="s">
        <v>19</v>
      </c>
      <c r="N152" s="182" t="s">
        <v>45</v>
      </c>
      <c r="O152" s="65"/>
      <c r="P152" s="183">
        <f>O152*H152</f>
        <v>0</v>
      </c>
      <c r="Q152" s="183">
        <v>0</v>
      </c>
      <c r="R152" s="183">
        <f>Q152*H152</f>
        <v>0</v>
      </c>
      <c r="S152" s="183">
        <v>0</v>
      </c>
      <c r="T152" s="184">
        <f>S152*H152</f>
        <v>0</v>
      </c>
      <c r="U152" s="35"/>
      <c r="V152" s="35"/>
      <c r="W152" s="35"/>
      <c r="X152" s="35"/>
      <c r="Y152" s="35"/>
      <c r="Z152" s="35"/>
      <c r="AA152" s="35"/>
      <c r="AB152" s="35"/>
      <c r="AC152" s="35"/>
      <c r="AD152" s="35"/>
      <c r="AE152" s="35"/>
      <c r="AR152" s="185" t="s">
        <v>177</v>
      </c>
      <c r="AT152" s="185" t="s">
        <v>172</v>
      </c>
      <c r="AU152" s="185" t="s">
        <v>84</v>
      </c>
      <c r="AY152" s="18" t="s">
        <v>170</v>
      </c>
      <c r="BE152" s="186">
        <f>IF(N152="základní",J152,0)</f>
        <v>0</v>
      </c>
      <c r="BF152" s="186">
        <f>IF(N152="snížená",J152,0)</f>
        <v>0</v>
      </c>
      <c r="BG152" s="186">
        <f>IF(N152="zákl. přenesená",J152,0)</f>
        <v>0</v>
      </c>
      <c r="BH152" s="186">
        <f>IF(N152="sníž. přenesená",J152,0)</f>
        <v>0</v>
      </c>
      <c r="BI152" s="186">
        <f>IF(N152="nulová",J152,0)</f>
        <v>0</v>
      </c>
      <c r="BJ152" s="18" t="s">
        <v>82</v>
      </c>
      <c r="BK152" s="186">
        <f>ROUND(I152*H152,2)</f>
        <v>0</v>
      </c>
      <c r="BL152" s="18" t="s">
        <v>177</v>
      </c>
      <c r="BM152" s="185" t="s">
        <v>5579</v>
      </c>
    </row>
    <row r="153" spans="1:65" s="2" customFormat="1" ht="68.25" x14ac:dyDescent="0.2">
      <c r="A153" s="35"/>
      <c r="B153" s="36"/>
      <c r="C153" s="37"/>
      <c r="D153" s="187" t="s">
        <v>179</v>
      </c>
      <c r="E153" s="37"/>
      <c r="F153" s="188" t="s">
        <v>5576</v>
      </c>
      <c r="G153" s="37"/>
      <c r="H153" s="37"/>
      <c r="I153" s="189"/>
      <c r="J153" s="37"/>
      <c r="K153" s="37"/>
      <c r="L153" s="40"/>
      <c r="M153" s="190"/>
      <c r="N153" s="191"/>
      <c r="O153" s="65"/>
      <c r="P153" s="65"/>
      <c r="Q153" s="65"/>
      <c r="R153" s="65"/>
      <c r="S153" s="65"/>
      <c r="T153" s="66"/>
      <c r="U153" s="35"/>
      <c r="V153" s="35"/>
      <c r="W153" s="35"/>
      <c r="X153" s="35"/>
      <c r="Y153" s="35"/>
      <c r="Z153" s="35"/>
      <c r="AA153" s="35"/>
      <c r="AB153" s="35"/>
      <c r="AC153" s="35"/>
      <c r="AD153" s="35"/>
      <c r="AE153" s="35"/>
      <c r="AT153" s="18" t="s">
        <v>179</v>
      </c>
      <c r="AU153" s="18" t="s">
        <v>84</v>
      </c>
    </row>
    <row r="154" spans="1:65" s="2" customFormat="1" ht="24" x14ac:dyDescent="0.2">
      <c r="A154" s="35"/>
      <c r="B154" s="36"/>
      <c r="C154" s="174" t="s">
        <v>334</v>
      </c>
      <c r="D154" s="174" t="s">
        <v>172</v>
      </c>
      <c r="E154" s="175" t="s">
        <v>5580</v>
      </c>
      <c r="F154" s="176" t="s">
        <v>5581</v>
      </c>
      <c r="G154" s="177" t="s">
        <v>439</v>
      </c>
      <c r="H154" s="178">
        <v>19</v>
      </c>
      <c r="I154" s="179"/>
      <c r="J154" s="180">
        <f>ROUND(I154*H154,2)</f>
        <v>0</v>
      </c>
      <c r="K154" s="176" t="s">
        <v>176</v>
      </c>
      <c r="L154" s="40"/>
      <c r="M154" s="181" t="s">
        <v>19</v>
      </c>
      <c r="N154" s="182" t="s">
        <v>45</v>
      </c>
      <c r="O154" s="65"/>
      <c r="P154" s="183">
        <f>O154*H154</f>
        <v>0</v>
      </c>
      <c r="Q154" s="183">
        <v>0</v>
      </c>
      <c r="R154" s="183">
        <f>Q154*H154</f>
        <v>0</v>
      </c>
      <c r="S154" s="183">
        <v>0</v>
      </c>
      <c r="T154" s="184">
        <f>S154*H154</f>
        <v>0</v>
      </c>
      <c r="U154" s="35"/>
      <c r="V154" s="35"/>
      <c r="W154" s="35"/>
      <c r="X154" s="35"/>
      <c r="Y154" s="35"/>
      <c r="Z154" s="35"/>
      <c r="AA154" s="35"/>
      <c r="AB154" s="35"/>
      <c r="AC154" s="35"/>
      <c r="AD154" s="35"/>
      <c r="AE154" s="35"/>
      <c r="AR154" s="185" t="s">
        <v>177</v>
      </c>
      <c r="AT154" s="185" t="s">
        <v>172</v>
      </c>
      <c r="AU154" s="185" t="s">
        <v>84</v>
      </c>
      <c r="AY154" s="18" t="s">
        <v>170</v>
      </c>
      <c r="BE154" s="186">
        <f>IF(N154="základní",J154,0)</f>
        <v>0</v>
      </c>
      <c r="BF154" s="186">
        <f>IF(N154="snížená",J154,0)</f>
        <v>0</v>
      </c>
      <c r="BG154" s="186">
        <f>IF(N154="zákl. přenesená",J154,0)</f>
        <v>0</v>
      </c>
      <c r="BH154" s="186">
        <f>IF(N154="sníž. přenesená",J154,0)</f>
        <v>0</v>
      </c>
      <c r="BI154" s="186">
        <f>IF(N154="nulová",J154,0)</f>
        <v>0</v>
      </c>
      <c r="BJ154" s="18" t="s">
        <v>82</v>
      </c>
      <c r="BK154" s="186">
        <f>ROUND(I154*H154,2)</f>
        <v>0</v>
      </c>
      <c r="BL154" s="18" t="s">
        <v>177</v>
      </c>
      <c r="BM154" s="185" t="s">
        <v>5582</v>
      </c>
    </row>
    <row r="155" spans="1:65" s="2" customFormat="1" ht="68.25" x14ac:dyDescent="0.2">
      <c r="A155" s="35"/>
      <c r="B155" s="36"/>
      <c r="C155" s="37"/>
      <c r="D155" s="187" t="s">
        <v>179</v>
      </c>
      <c r="E155" s="37"/>
      <c r="F155" s="188" t="s">
        <v>5576</v>
      </c>
      <c r="G155" s="37"/>
      <c r="H155" s="37"/>
      <c r="I155" s="189"/>
      <c r="J155" s="37"/>
      <c r="K155" s="37"/>
      <c r="L155" s="40"/>
      <c r="M155" s="190"/>
      <c r="N155" s="191"/>
      <c r="O155" s="65"/>
      <c r="P155" s="65"/>
      <c r="Q155" s="65"/>
      <c r="R155" s="65"/>
      <c r="S155" s="65"/>
      <c r="T155" s="66"/>
      <c r="U155" s="35"/>
      <c r="V155" s="35"/>
      <c r="W155" s="35"/>
      <c r="X155" s="35"/>
      <c r="Y155" s="35"/>
      <c r="Z155" s="35"/>
      <c r="AA155" s="35"/>
      <c r="AB155" s="35"/>
      <c r="AC155" s="35"/>
      <c r="AD155" s="35"/>
      <c r="AE155" s="35"/>
      <c r="AT155" s="18" t="s">
        <v>179</v>
      </c>
      <c r="AU155" s="18" t="s">
        <v>84</v>
      </c>
    </row>
    <row r="156" spans="1:65" s="2" customFormat="1" ht="24" x14ac:dyDescent="0.2">
      <c r="A156" s="35"/>
      <c r="B156" s="36"/>
      <c r="C156" s="174" t="s">
        <v>339</v>
      </c>
      <c r="D156" s="174" t="s">
        <v>172</v>
      </c>
      <c r="E156" s="175" t="s">
        <v>5583</v>
      </c>
      <c r="F156" s="176" t="s">
        <v>5584</v>
      </c>
      <c r="G156" s="177" t="s">
        <v>439</v>
      </c>
      <c r="H156" s="178">
        <v>10</v>
      </c>
      <c r="I156" s="179"/>
      <c r="J156" s="180">
        <f>ROUND(I156*H156,2)</f>
        <v>0</v>
      </c>
      <c r="K156" s="176" t="s">
        <v>176</v>
      </c>
      <c r="L156" s="40"/>
      <c r="M156" s="181" t="s">
        <v>19</v>
      </c>
      <c r="N156" s="182" t="s">
        <v>45</v>
      </c>
      <c r="O156" s="65"/>
      <c r="P156" s="183">
        <f>O156*H156</f>
        <v>0</v>
      </c>
      <c r="Q156" s="183">
        <v>0</v>
      </c>
      <c r="R156" s="183">
        <f>Q156*H156</f>
        <v>0</v>
      </c>
      <c r="S156" s="183">
        <v>0</v>
      </c>
      <c r="T156" s="184">
        <f>S156*H156</f>
        <v>0</v>
      </c>
      <c r="U156" s="35"/>
      <c r="V156" s="35"/>
      <c r="W156" s="35"/>
      <c r="X156" s="35"/>
      <c r="Y156" s="35"/>
      <c r="Z156" s="35"/>
      <c r="AA156" s="35"/>
      <c r="AB156" s="35"/>
      <c r="AC156" s="35"/>
      <c r="AD156" s="35"/>
      <c r="AE156" s="35"/>
      <c r="AR156" s="185" t="s">
        <v>177</v>
      </c>
      <c r="AT156" s="185" t="s">
        <v>172</v>
      </c>
      <c r="AU156" s="185" t="s">
        <v>84</v>
      </c>
      <c r="AY156" s="18" t="s">
        <v>170</v>
      </c>
      <c r="BE156" s="186">
        <f>IF(N156="základní",J156,0)</f>
        <v>0</v>
      </c>
      <c r="BF156" s="186">
        <f>IF(N156="snížená",J156,0)</f>
        <v>0</v>
      </c>
      <c r="BG156" s="186">
        <f>IF(N156="zákl. přenesená",J156,0)</f>
        <v>0</v>
      </c>
      <c r="BH156" s="186">
        <f>IF(N156="sníž. přenesená",J156,0)</f>
        <v>0</v>
      </c>
      <c r="BI156" s="186">
        <f>IF(N156="nulová",J156,0)</f>
        <v>0</v>
      </c>
      <c r="BJ156" s="18" t="s">
        <v>82</v>
      </c>
      <c r="BK156" s="186">
        <f>ROUND(I156*H156,2)</f>
        <v>0</v>
      </c>
      <c r="BL156" s="18" t="s">
        <v>177</v>
      </c>
      <c r="BM156" s="185" t="s">
        <v>5585</v>
      </c>
    </row>
    <row r="157" spans="1:65" s="2" customFormat="1" ht="58.5" x14ac:dyDescent="0.2">
      <c r="A157" s="35"/>
      <c r="B157" s="36"/>
      <c r="C157" s="37"/>
      <c r="D157" s="187" t="s">
        <v>179</v>
      </c>
      <c r="E157" s="37"/>
      <c r="F157" s="188" t="s">
        <v>5586</v>
      </c>
      <c r="G157" s="37"/>
      <c r="H157" s="37"/>
      <c r="I157" s="189"/>
      <c r="J157" s="37"/>
      <c r="K157" s="37"/>
      <c r="L157" s="40"/>
      <c r="M157" s="190"/>
      <c r="N157" s="191"/>
      <c r="O157" s="65"/>
      <c r="P157" s="65"/>
      <c r="Q157" s="65"/>
      <c r="R157" s="65"/>
      <c r="S157" s="65"/>
      <c r="T157" s="66"/>
      <c r="U157" s="35"/>
      <c r="V157" s="35"/>
      <c r="W157" s="35"/>
      <c r="X157" s="35"/>
      <c r="Y157" s="35"/>
      <c r="Z157" s="35"/>
      <c r="AA157" s="35"/>
      <c r="AB157" s="35"/>
      <c r="AC157" s="35"/>
      <c r="AD157" s="35"/>
      <c r="AE157" s="35"/>
      <c r="AT157" s="18" t="s">
        <v>179</v>
      </c>
      <c r="AU157" s="18" t="s">
        <v>84</v>
      </c>
    </row>
    <row r="158" spans="1:65" s="2" customFormat="1" ht="16.5" customHeight="1" x14ac:dyDescent="0.2">
      <c r="A158" s="35"/>
      <c r="B158" s="36"/>
      <c r="C158" s="214" t="s">
        <v>359</v>
      </c>
      <c r="D158" s="214" t="s">
        <v>239</v>
      </c>
      <c r="E158" s="215" t="s">
        <v>5587</v>
      </c>
      <c r="F158" s="216" t="s">
        <v>5588</v>
      </c>
      <c r="G158" s="217" t="s">
        <v>439</v>
      </c>
      <c r="H158" s="218">
        <v>10</v>
      </c>
      <c r="I158" s="219"/>
      <c r="J158" s="220">
        <f>ROUND(I158*H158,2)</f>
        <v>0</v>
      </c>
      <c r="K158" s="216" t="s">
        <v>19</v>
      </c>
      <c r="L158" s="221"/>
      <c r="M158" s="222" t="s">
        <v>19</v>
      </c>
      <c r="N158" s="223" t="s">
        <v>45</v>
      </c>
      <c r="O158" s="65"/>
      <c r="P158" s="183">
        <f>O158*H158</f>
        <v>0</v>
      </c>
      <c r="Q158" s="183">
        <v>3.0000000000000001E-5</v>
      </c>
      <c r="R158" s="183">
        <f>Q158*H158</f>
        <v>3.0000000000000003E-4</v>
      </c>
      <c r="S158" s="183">
        <v>0</v>
      </c>
      <c r="T158" s="184">
        <f>S158*H158</f>
        <v>0</v>
      </c>
      <c r="U158" s="35"/>
      <c r="V158" s="35"/>
      <c r="W158" s="35"/>
      <c r="X158" s="35"/>
      <c r="Y158" s="35"/>
      <c r="Z158" s="35"/>
      <c r="AA158" s="35"/>
      <c r="AB158" s="35"/>
      <c r="AC158" s="35"/>
      <c r="AD158" s="35"/>
      <c r="AE158" s="35"/>
      <c r="AR158" s="185" t="s">
        <v>227</v>
      </c>
      <c r="AT158" s="185" t="s">
        <v>239</v>
      </c>
      <c r="AU158" s="185" t="s">
        <v>84</v>
      </c>
      <c r="AY158" s="18" t="s">
        <v>170</v>
      </c>
      <c r="BE158" s="186">
        <f>IF(N158="základní",J158,0)</f>
        <v>0</v>
      </c>
      <c r="BF158" s="186">
        <f>IF(N158="snížená",J158,0)</f>
        <v>0</v>
      </c>
      <c r="BG158" s="186">
        <f>IF(N158="zákl. přenesená",J158,0)</f>
        <v>0</v>
      </c>
      <c r="BH158" s="186">
        <f>IF(N158="sníž. přenesená",J158,0)</f>
        <v>0</v>
      </c>
      <c r="BI158" s="186">
        <f>IF(N158="nulová",J158,0)</f>
        <v>0</v>
      </c>
      <c r="BJ158" s="18" t="s">
        <v>82</v>
      </c>
      <c r="BK158" s="186">
        <f>ROUND(I158*H158,2)</f>
        <v>0</v>
      </c>
      <c r="BL158" s="18" t="s">
        <v>177</v>
      </c>
      <c r="BM158" s="185" t="s">
        <v>5589</v>
      </c>
    </row>
    <row r="159" spans="1:65" s="2" customFormat="1" ht="24" x14ac:dyDescent="0.2">
      <c r="A159" s="35"/>
      <c r="B159" s="36"/>
      <c r="C159" s="174" t="s">
        <v>379</v>
      </c>
      <c r="D159" s="174" t="s">
        <v>172</v>
      </c>
      <c r="E159" s="175" t="s">
        <v>5590</v>
      </c>
      <c r="F159" s="176" t="s">
        <v>5591</v>
      </c>
      <c r="G159" s="177" t="s">
        <v>439</v>
      </c>
      <c r="H159" s="178">
        <v>92</v>
      </c>
      <c r="I159" s="179"/>
      <c r="J159" s="180">
        <f>ROUND(I159*H159,2)</f>
        <v>0</v>
      </c>
      <c r="K159" s="176" t="s">
        <v>176</v>
      </c>
      <c r="L159" s="40"/>
      <c r="M159" s="181" t="s">
        <v>19</v>
      </c>
      <c r="N159" s="182" t="s">
        <v>45</v>
      </c>
      <c r="O159" s="65"/>
      <c r="P159" s="183">
        <f>O159*H159</f>
        <v>0</v>
      </c>
      <c r="Q159" s="183">
        <v>0</v>
      </c>
      <c r="R159" s="183">
        <f>Q159*H159</f>
        <v>0</v>
      </c>
      <c r="S159" s="183">
        <v>0</v>
      </c>
      <c r="T159" s="184">
        <f>S159*H159</f>
        <v>0</v>
      </c>
      <c r="U159" s="35"/>
      <c r="V159" s="35"/>
      <c r="W159" s="35"/>
      <c r="X159" s="35"/>
      <c r="Y159" s="35"/>
      <c r="Z159" s="35"/>
      <c r="AA159" s="35"/>
      <c r="AB159" s="35"/>
      <c r="AC159" s="35"/>
      <c r="AD159" s="35"/>
      <c r="AE159" s="35"/>
      <c r="AR159" s="185" t="s">
        <v>177</v>
      </c>
      <c r="AT159" s="185" t="s">
        <v>172</v>
      </c>
      <c r="AU159" s="185" t="s">
        <v>84</v>
      </c>
      <c r="AY159" s="18" t="s">
        <v>170</v>
      </c>
      <c r="BE159" s="186">
        <f>IF(N159="základní",J159,0)</f>
        <v>0</v>
      </c>
      <c r="BF159" s="186">
        <f>IF(N159="snížená",J159,0)</f>
        <v>0</v>
      </c>
      <c r="BG159" s="186">
        <f>IF(N159="zákl. přenesená",J159,0)</f>
        <v>0</v>
      </c>
      <c r="BH159" s="186">
        <f>IF(N159="sníž. přenesená",J159,0)</f>
        <v>0</v>
      </c>
      <c r="BI159" s="186">
        <f>IF(N159="nulová",J159,0)</f>
        <v>0</v>
      </c>
      <c r="BJ159" s="18" t="s">
        <v>82</v>
      </c>
      <c r="BK159" s="186">
        <f>ROUND(I159*H159,2)</f>
        <v>0</v>
      </c>
      <c r="BL159" s="18" t="s">
        <v>177</v>
      </c>
      <c r="BM159" s="185" t="s">
        <v>5592</v>
      </c>
    </row>
    <row r="160" spans="1:65" s="2" customFormat="1" ht="58.5" x14ac:dyDescent="0.2">
      <c r="A160" s="35"/>
      <c r="B160" s="36"/>
      <c r="C160" s="37"/>
      <c r="D160" s="187" t="s">
        <v>179</v>
      </c>
      <c r="E160" s="37"/>
      <c r="F160" s="188" t="s">
        <v>5586</v>
      </c>
      <c r="G160" s="37"/>
      <c r="H160" s="37"/>
      <c r="I160" s="189"/>
      <c r="J160" s="37"/>
      <c r="K160" s="37"/>
      <c r="L160" s="40"/>
      <c r="M160" s="190"/>
      <c r="N160" s="191"/>
      <c r="O160" s="65"/>
      <c r="P160" s="65"/>
      <c r="Q160" s="65"/>
      <c r="R160" s="65"/>
      <c r="S160" s="65"/>
      <c r="T160" s="66"/>
      <c r="U160" s="35"/>
      <c r="V160" s="35"/>
      <c r="W160" s="35"/>
      <c r="X160" s="35"/>
      <c r="Y160" s="35"/>
      <c r="Z160" s="35"/>
      <c r="AA160" s="35"/>
      <c r="AB160" s="35"/>
      <c r="AC160" s="35"/>
      <c r="AD160" s="35"/>
      <c r="AE160" s="35"/>
      <c r="AT160" s="18" t="s">
        <v>179</v>
      </c>
      <c r="AU160" s="18" t="s">
        <v>84</v>
      </c>
    </row>
    <row r="161" spans="1:65" s="2" customFormat="1" ht="16.5" customHeight="1" x14ac:dyDescent="0.2">
      <c r="A161" s="35"/>
      <c r="B161" s="36"/>
      <c r="C161" s="214" t="s">
        <v>383</v>
      </c>
      <c r="D161" s="214" t="s">
        <v>239</v>
      </c>
      <c r="E161" s="215" t="s">
        <v>5593</v>
      </c>
      <c r="F161" s="216" t="s">
        <v>5594</v>
      </c>
      <c r="G161" s="217" t="s">
        <v>439</v>
      </c>
      <c r="H161" s="218">
        <v>10</v>
      </c>
      <c r="I161" s="219"/>
      <c r="J161" s="220">
        <f>ROUND(I161*H161,2)</f>
        <v>0</v>
      </c>
      <c r="K161" s="216" t="s">
        <v>19</v>
      </c>
      <c r="L161" s="221"/>
      <c r="M161" s="222" t="s">
        <v>19</v>
      </c>
      <c r="N161" s="223" t="s">
        <v>45</v>
      </c>
      <c r="O161" s="65"/>
      <c r="P161" s="183">
        <f>O161*H161</f>
        <v>0</v>
      </c>
      <c r="Q161" s="183">
        <v>5.0000000000000001E-3</v>
      </c>
      <c r="R161" s="183">
        <f>Q161*H161</f>
        <v>0.05</v>
      </c>
      <c r="S161" s="183">
        <v>0</v>
      </c>
      <c r="T161" s="184">
        <f>S161*H161</f>
        <v>0</v>
      </c>
      <c r="U161" s="35"/>
      <c r="V161" s="35"/>
      <c r="W161" s="35"/>
      <c r="X161" s="35"/>
      <c r="Y161" s="35"/>
      <c r="Z161" s="35"/>
      <c r="AA161" s="35"/>
      <c r="AB161" s="35"/>
      <c r="AC161" s="35"/>
      <c r="AD161" s="35"/>
      <c r="AE161" s="35"/>
      <c r="AR161" s="185" t="s">
        <v>227</v>
      </c>
      <c r="AT161" s="185" t="s">
        <v>239</v>
      </c>
      <c r="AU161" s="185" t="s">
        <v>84</v>
      </c>
      <c r="AY161" s="18" t="s">
        <v>170</v>
      </c>
      <c r="BE161" s="186">
        <f>IF(N161="základní",J161,0)</f>
        <v>0</v>
      </c>
      <c r="BF161" s="186">
        <f>IF(N161="snížená",J161,0)</f>
        <v>0</v>
      </c>
      <c r="BG161" s="186">
        <f>IF(N161="zákl. přenesená",J161,0)</f>
        <v>0</v>
      </c>
      <c r="BH161" s="186">
        <f>IF(N161="sníž. přenesená",J161,0)</f>
        <v>0</v>
      </c>
      <c r="BI161" s="186">
        <f>IF(N161="nulová",J161,0)</f>
        <v>0</v>
      </c>
      <c r="BJ161" s="18" t="s">
        <v>82</v>
      </c>
      <c r="BK161" s="186">
        <f>ROUND(I161*H161,2)</f>
        <v>0</v>
      </c>
      <c r="BL161" s="18" t="s">
        <v>177</v>
      </c>
      <c r="BM161" s="185" t="s">
        <v>5595</v>
      </c>
    </row>
    <row r="162" spans="1:65" s="2" customFormat="1" ht="16.5" customHeight="1" x14ac:dyDescent="0.2">
      <c r="A162" s="35"/>
      <c r="B162" s="36"/>
      <c r="C162" s="214" t="s">
        <v>389</v>
      </c>
      <c r="D162" s="214" t="s">
        <v>239</v>
      </c>
      <c r="E162" s="215" t="s">
        <v>5596</v>
      </c>
      <c r="F162" s="216" t="s">
        <v>5597</v>
      </c>
      <c r="G162" s="217" t="s">
        <v>439</v>
      </c>
      <c r="H162" s="218">
        <v>10</v>
      </c>
      <c r="I162" s="219"/>
      <c r="J162" s="220">
        <f>ROUND(I162*H162,2)</f>
        <v>0</v>
      </c>
      <c r="K162" s="216" t="s">
        <v>19</v>
      </c>
      <c r="L162" s="221"/>
      <c r="M162" s="222" t="s">
        <v>19</v>
      </c>
      <c r="N162" s="223" t="s">
        <v>45</v>
      </c>
      <c r="O162" s="65"/>
      <c r="P162" s="183">
        <f>O162*H162</f>
        <v>0</v>
      </c>
      <c r="Q162" s="183">
        <v>5.0000000000000001E-3</v>
      </c>
      <c r="R162" s="183">
        <f>Q162*H162</f>
        <v>0.05</v>
      </c>
      <c r="S162" s="183">
        <v>0</v>
      </c>
      <c r="T162" s="184">
        <f>S162*H162</f>
        <v>0</v>
      </c>
      <c r="U162" s="35"/>
      <c r="V162" s="35"/>
      <c r="W162" s="35"/>
      <c r="X162" s="35"/>
      <c r="Y162" s="35"/>
      <c r="Z162" s="35"/>
      <c r="AA162" s="35"/>
      <c r="AB162" s="35"/>
      <c r="AC162" s="35"/>
      <c r="AD162" s="35"/>
      <c r="AE162" s="35"/>
      <c r="AR162" s="185" t="s">
        <v>227</v>
      </c>
      <c r="AT162" s="185" t="s">
        <v>239</v>
      </c>
      <c r="AU162" s="185" t="s">
        <v>84</v>
      </c>
      <c r="AY162" s="18" t="s">
        <v>170</v>
      </c>
      <c r="BE162" s="186">
        <f>IF(N162="základní",J162,0)</f>
        <v>0</v>
      </c>
      <c r="BF162" s="186">
        <f>IF(N162="snížená",J162,0)</f>
        <v>0</v>
      </c>
      <c r="BG162" s="186">
        <f>IF(N162="zákl. přenesená",J162,0)</f>
        <v>0</v>
      </c>
      <c r="BH162" s="186">
        <f>IF(N162="sníž. přenesená",J162,0)</f>
        <v>0</v>
      </c>
      <c r="BI162" s="186">
        <f>IF(N162="nulová",J162,0)</f>
        <v>0</v>
      </c>
      <c r="BJ162" s="18" t="s">
        <v>82</v>
      </c>
      <c r="BK162" s="186">
        <f>ROUND(I162*H162,2)</f>
        <v>0</v>
      </c>
      <c r="BL162" s="18" t="s">
        <v>177</v>
      </c>
      <c r="BM162" s="185" t="s">
        <v>5598</v>
      </c>
    </row>
    <row r="163" spans="1:65" s="2" customFormat="1" ht="16.5" customHeight="1" x14ac:dyDescent="0.2">
      <c r="A163" s="35"/>
      <c r="B163" s="36"/>
      <c r="C163" s="214" t="s">
        <v>399</v>
      </c>
      <c r="D163" s="214" t="s">
        <v>239</v>
      </c>
      <c r="E163" s="215" t="s">
        <v>5599</v>
      </c>
      <c r="F163" s="216" t="s">
        <v>5600</v>
      </c>
      <c r="G163" s="217" t="s">
        <v>439</v>
      </c>
      <c r="H163" s="218">
        <v>50</v>
      </c>
      <c r="I163" s="219"/>
      <c r="J163" s="220">
        <f>ROUND(I163*H163,2)</f>
        <v>0</v>
      </c>
      <c r="K163" s="216" t="s">
        <v>19</v>
      </c>
      <c r="L163" s="221"/>
      <c r="M163" s="222" t="s">
        <v>19</v>
      </c>
      <c r="N163" s="223" t="s">
        <v>45</v>
      </c>
      <c r="O163" s="65"/>
      <c r="P163" s="183">
        <f>O163*H163</f>
        <v>0</v>
      </c>
      <c r="Q163" s="183">
        <v>5.0000000000000001E-3</v>
      </c>
      <c r="R163" s="183">
        <f>Q163*H163</f>
        <v>0.25</v>
      </c>
      <c r="S163" s="183">
        <v>0</v>
      </c>
      <c r="T163" s="184">
        <f>S163*H163</f>
        <v>0</v>
      </c>
      <c r="U163" s="35"/>
      <c r="V163" s="35"/>
      <c r="W163" s="35"/>
      <c r="X163" s="35"/>
      <c r="Y163" s="35"/>
      <c r="Z163" s="35"/>
      <c r="AA163" s="35"/>
      <c r="AB163" s="35"/>
      <c r="AC163" s="35"/>
      <c r="AD163" s="35"/>
      <c r="AE163" s="35"/>
      <c r="AR163" s="185" t="s">
        <v>227</v>
      </c>
      <c r="AT163" s="185" t="s">
        <v>239</v>
      </c>
      <c r="AU163" s="185" t="s">
        <v>84</v>
      </c>
      <c r="AY163" s="18" t="s">
        <v>170</v>
      </c>
      <c r="BE163" s="186">
        <f>IF(N163="základní",J163,0)</f>
        <v>0</v>
      </c>
      <c r="BF163" s="186">
        <f>IF(N163="snížená",J163,0)</f>
        <v>0</v>
      </c>
      <c r="BG163" s="186">
        <f>IF(N163="zákl. přenesená",J163,0)</f>
        <v>0</v>
      </c>
      <c r="BH163" s="186">
        <f>IF(N163="sníž. přenesená",J163,0)</f>
        <v>0</v>
      </c>
      <c r="BI163" s="186">
        <f>IF(N163="nulová",J163,0)</f>
        <v>0</v>
      </c>
      <c r="BJ163" s="18" t="s">
        <v>82</v>
      </c>
      <c r="BK163" s="186">
        <f>ROUND(I163*H163,2)</f>
        <v>0</v>
      </c>
      <c r="BL163" s="18" t="s">
        <v>177</v>
      </c>
      <c r="BM163" s="185" t="s">
        <v>5601</v>
      </c>
    </row>
    <row r="164" spans="1:65" s="2" customFormat="1" ht="16.5" customHeight="1" x14ac:dyDescent="0.2">
      <c r="A164" s="35"/>
      <c r="B164" s="36"/>
      <c r="C164" s="214" t="s">
        <v>408</v>
      </c>
      <c r="D164" s="214" t="s">
        <v>239</v>
      </c>
      <c r="E164" s="215" t="s">
        <v>5602</v>
      </c>
      <c r="F164" s="216" t="s">
        <v>5603</v>
      </c>
      <c r="G164" s="217" t="s">
        <v>439</v>
      </c>
      <c r="H164" s="218">
        <v>22</v>
      </c>
      <c r="I164" s="219"/>
      <c r="J164" s="220">
        <f>ROUND(I164*H164,2)</f>
        <v>0</v>
      </c>
      <c r="K164" s="216" t="s">
        <v>19</v>
      </c>
      <c r="L164" s="221"/>
      <c r="M164" s="222" t="s">
        <v>19</v>
      </c>
      <c r="N164" s="223" t="s">
        <v>45</v>
      </c>
      <c r="O164" s="65"/>
      <c r="P164" s="183">
        <f>O164*H164</f>
        <v>0</v>
      </c>
      <c r="Q164" s="183">
        <v>5.0000000000000001E-3</v>
      </c>
      <c r="R164" s="183">
        <f>Q164*H164</f>
        <v>0.11</v>
      </c>
      <c r="S164" s="183">
        <v>0</v>
      </c>
      <c r="T164" s="184">
        <f>S164*H164</f>
        <v>0</v>
      </c>
      <c r="U164" s="35"/>
      <c r="V164" s="35"/>
      <c r="W164" s="35"/>
      <c r="X164" s="35"/>
      <c r="Y164" s="35"/>
      <c r="Z164" s="35"/>
      <c r="AA164" s="35"/>
      <c r="AB164" s="35"/>
      <c r="AC164" s="35"/>
      <c r="AD164" s="35"/>
      <c r="AE164" s="35"/>
      <c r="AR164" s="185" t="s">
        <v>227</v>
      </c>
      <c r="AT164" s="185" t="s">
        <v>239</v>
      </c>
      <c r="AU164" s="185" t="s">
        <v>84</v>
      </c>
      <c r="AY164" s="18" t="s">
        <v>170</v>
      </c>
      <c r="BE164" s="186">
        <f>IF(N164="základní",J164,0)</f>
        <v>0</v>
      </c>
      <c r="BF164" s="186">
        <f>IF(N164="snížená",J164,0)</f>
        <v>0</v>
      </c>
      <c r="BG164" s="186">
        <f>IF(N164="zákl. přenesená",J164,0)</f>
        <v>0</v>
      </c>
      <c r="BH164" s="186">
        <f>IF(N164="sníž. přenesená",J164,0)</f>
        <v>0</v>
      </c>
      <c r="BI164" s="186">
        <f>IF(N164="nulová",J164,0)</f>
        <v>0</v>
      </c>
      <c r="BJ164" s="18" t="s">
        <v>82</v>
      </c>
      <c r="BK164" s="186">
        <f>ROUND(I164*H164,2)</f>
        <v>0</v>
      </c>
      <c r="BL164" s="18" t="s">
        <v>177</v>
      </c>
      <c r="BM164" s="185" t="s">
        <v>5604</v>
      </c>
    </row>
    <row r="165" spans="1:65" s="2" customFormat="1" ht="24" x14ac:dyDescent="0.2">
      <c r="A165" s="35"/>
      <c r="B165" s="36"/>
      <c r="C165" s="174" t="s">
        <v>416</v>
      </c>
      <c r="D165" s="174" t="s">
        <v>172</v>
      </c>
      <c r="E165" s="175" t="s">
        <v>5605</v>
      </c>
      <c r="F165" s="176" t="s">
        <v>5606</v>
      </c>
      <c r="G165" s="177" t="s">
        <v>439</v>
      </c>
      <c r="H165" s="178">
        <v>19</v>
      </c>
      <c r="I165" s="179"/>
      <c r="J165" s="180">
        <f>ROUND(I165*H165,2)</f>
        <v>0</v>
      </c>
      <c r="K165" s="176" t="s">
        <v>176</v>
      </c>
      <c r="L165" s="40"/>
      <c r="M165" s="181" t="s">
        <v>19</v>
      </c>
      <c r="N165" s="182" t="s">
        <v>45</v>
      </c>
      <c r="O165" s="65"/>
      <c r="P165" s="183">
        <f>O165*H165</f>
        <v>0</v>
      </c>
      <c r="Q165" s="183">
        <v>0</v>
      </c>
      <c r="R165" s="183">
        <f>Q165*H165</f>
        <v>0</v>
      </c>
      <c r="S165" s="183">
        <v>0</v>
      </c>
      <c r="T165" s="184">
        <f>S165*H165</f>
        <v>0</v>
      </c>
      <c r="U165" s="35"/>
      <c r="V165" s="35"/>
      <c r="W165" s="35"/>
      <c r="X165" s="35"/>
      <c r="Y165" s="35"/>
      <c r="Z165" s="35"/>
      <c r="AA165" s="35"/>
      <c r="AB165" s="35"/>
      <c r="AC165" s="35"/>
      <c r="AD165" s="35"/>
      <c r="AE165" s="35"/>
      <c r="AR165" s="185" t="s">
        <v>177</v>
      </c>
      <c r="AT165" s="185" t="s">
        <v>172</v>
      </c>
      <c r="AU165" s="185" t="s">
        <v>84</v>
      </c>
      <c r="AY165" s="18" t="s">
        <v>170</v>
      </c>
      <c r="BE165" s="186">
        <f>IF(N165="základní",J165,0)</f>
        <v>0</v>
      </c>
      <c r="BF165" s="186">
        <f>IF(N165="snížená",J165,0)</f>
        <v>0</v>
      </c>
      <c r="BG165" s="186">
        <f>IF(N165="zákl. přenesená",J165,0)</f>
        <v>0</v>
      </c>
      <c r="BH165" s="186">
        <f>IF(N165="sníž. přenesená",J165,0)</f>
        <v>0</v>
      </c>
      <c r="BI165" s="186">
        <f>IF(N165="nulová",J165,0)</f>
        <v>0</v>
      </c>
      <c r="BJ165" s="18" t="s">
        <v>82</v>
      </c>
      <c r="BK165" s="186">
        <f>ROUND(I165*H165,2)</f>
        <v>0</v>
      </c>
      <c r="BL165" s="18" t="s">
        <v>177</v>
      </c>
      <c r="BM165" s="185" t="s">
        <v>5607</v>
      </c>
    </row>
    <row r="166" spans="1:65" s="2" customFormat="1" ht="58.5" x14ac:dyDescent="0.2">
      <c r="A166" s="35"/>
      <c r="B166" s="36"/>
      <c r="C166" s="37"/>
      <c r="D166" s="187" t="s">
        <v>179</v>
      </c>
      <c r="E166" s="37"/>
      <c r="F166" s="188" t="s">
        <v>5586</v>
      </c>
      <c r="G166" s="37"/>
      <c r="H166" s="37"/>
      <c r="I166" s="189"/>
      <c r="J166" s="37"/>
      <c r="K166" s="37"/>
      <c r="L166" s="40"/>
      <c r="M166" s="190"/>
      <c r="N166" s="191"/>
      <c r="O166" s="65"/>
      <c r="P166" s="65"/>
      <c r="Q166" s="65"/>
      <c r="R166" s="65"/>
      <c r="S166" s="65"/>
      <c r="T166" s="66"/>
      <c r="U166" s="35"/>
      <c r="V166" s="35"/>
      <c r="W166" s="35"/>
      <c r="X166" s="35"/>
      <c r="Y166" s="35"/>
      <c r="Z166" s="35"/>
      <c r="AA166" s="35"/>
      <c r="AB166" s="35"/>
      <c r="AC166" s="35"/>
      <c r="AD166" s="35"/>
      <c r="AE166" s="35"/>
      <c r="AT166" s="18" t="s">
        <v>179</v>
      </c>
      <c r="AU166" s="18" t="s">
        <v>84</v>
      </c>
    </row>
    <row r="167" spans="1:65" s="2" customFormat="1" ht="16.5" customHeight="1" x14ac:dyDescent="0.2">
      <c r="A167" s="35"/>
      <c r="B167" s="36"/>
      <c r="C167" s="214" t="s">
        <v>422</v>
      </c>
      <c r="D167" s="214" t="s">
        <v>239</v>
      </c>
      <c r="E167" s="215" t="s">
        <v>5608</v>
      </c>
      <c r="F167" s="216" t="s">
        <v>5609</v>
      </c>
      <c r="G167" s="217" t="s">
        <v>439</v>
      </c>
      <c r="H167" s="218">
        <v>19</v>
      </c>
      <c r="I167" s="219"/>
      <c r="J167" s="220">
        <f>ROUND(I167*H167,2)</f>
        <v>0</v>
      </c>
      <c r="K167" s="216" t="s">
        <v>19</v>
      </c>
      <c r="L167" s="221"/>
      <c r="M167" s="222" t="s">
        <v>19</v>
      </c>
      <c r="N167" s="223" t="s">
        <v>45</v>
      </c>
      <c r="O167" s="65"/>
      <c r="P167" s="183">
        <f>O167*H167</f>
        <v>0</v>
      </c>
      <c r="Q167" s="183">
        <v>1E-3</v>
      </c>
      <c r="R167" s="183">
        <f>Q167*H167</f>
        <v>1.9E-2</v>
      </c>
      <c r="S167" s="183">
        <v>0</v>
      </c>
      <c r="T167" s="184">
        <f>S167*H167</f>
        <v>0</v>
      </c>
      <c r="U167" s="35"/>
      <c r="V167" s="35"/>
      <c r="W167" s="35"/>
      <c r="X167" s="35"/>
      <c r="Y167" s="35"/>
      <c r="Z167" s="35"/>
      <c r="AA167" s="35"/>
      <c r="AB167" s="35"/>
      <c r="AC167" s="35"/>
      <c r="AD167" s="35"/>
      <c r="AE167" s="35"/>
      <c r="AR167" s="185" t="s">
        <v>227</v>
      </c>
      <c r="AT167" s="185" t="s">
        <v>239</v>
      </c>
      <c r="AU167" s="185" t="s">
        <v>84</v>
      </c>
      <c r="AY167" s="18" t="s">
        <v>170</v>
      </c>
      <c r="BE167" s="186">
        <f>IF(N167="základní",J167,0)</f>
        <v>0</v>
      </c>
      <c r="BF167" s="186">
        <f>IF(N167="snížená",J167,0)</f>
        <v>0</v>
      </c>
      <c r="BG167" s="186">
        <f>IF(N167="zákl. přenesená",J167,0)</f>
        <v>0</v>
      </c>
      <c r="BH167" s="186">
        <f>IF(N167="sníž. přenesená",J167,0)</f>
        <v>0</v>
      </c>
      <c r="BI167" s="186">
        <f>IF(N167="nulová",J167,0)</f>
        <v>0</v>
      </c>
      <c r="BJ167" s="18" t="s">
        <v>82</v>
      </c>
      <c r="BK167" s="186">
        <f>ROUND(I167*H167,2)</f>
        <v>0</v>
      </c>
      <c r="BL167" s="18" t="s">
        <v>177</v>
      </c>
      <c r="BM167" s="185" t="s">
        <v>5610</v>
      </c>
    </row>
    <row r="168" spans="1:65" s="2" customFormat="1" ht="24" x14ac:dyDescent="0.2">
      <c r="A168" s="35"/>
      <c r="B168" s="36"/>
      <c r="C168" s="174" t="s">
        <v>426</v>
      </c>
      <c r="D168" s="174" t="s">
        <v>172</v>
      </c>
      <c r="E168" s="175" t="s">
        <v>5611</v>
      </c>
      <c r="F168" s="176" t="s">
        <v>5612</v>
      </c>
      <c r="G168" s="177" t="s">
        <v>248</v>
      </c>
      <c r="H168" s="178">
        <v>1265.42</v>
      </c>
      <c r="I168" s="179"/>
      <c r="J168" s="180">
        <f>ROUND(I168*H168,2)</f>
        <v>0</v>
      </c>
      <c r="K168" s="176" t="s">
        <v>176</v>
      </c>
      <c r="L168" s="40"/>
      <c r="M168" s="181" t="s">
        <v>19</v>
      </c>
      <c r="N168" s="182" t="s">
        <v>45</v>
      </c>
      <c r="O168" s="65"/>
      <c r="P168" s="183">
        <f>O168*H168</f>
        <v>0</v>
      </c>
      <c r="Q168" s="183">
        <v>0</v>
      </c>
      <c r="R168" s="183">
        <f>Q168*H168</f>
        <v>0</v>
      </c>
      <c r="S168" s="183">
        <v>0</v>
      </c>
      <c r="T168" s="184">
        <f>S168*H168</f>
        <v>0</v>
      </c>
      <c r="U168" s="35"/>
      <c r="V168" s="35"/>
      <c r="W168" s="35"/>
      <c r="X168" s="35"/>
      <c r="Y168" s="35"/>
      <c r="Z168" s="35"/>
      <c r="AA168" s="35"/>
      <c r="AB168" s="35"/>
      <c r="AC168" s="35"/>
      <c r="AD168" s="35"/>
      <c r="AE168" s="35"/>
      <c r="AR168" s="185" t="s">
        <v>177</v>
      </c>
      <c r="AT168" s="185" t="s">
        <v>172</v>
      </c>
      <c r="AU168" s="185" t="s">
        <v>84</v>
      </c>
      <c r="AY168" s="18" t="s">
        <v>170</v>
      </c>
      <c r="BE168" s="186">
        <f>IF(N168="základní",J168,0)</f>
        <v>0</v>
      </c>
      <c r="BF168" s="186">
        <f>IF(N168="snížená",J168,0)</f>
        <v>0</v>
      </c>
      <c r="BG168" s="186">
        <f>IF(N168="zákl. přenesená",J168,0)</f>
        <v>0</v>
      </c>
      <c r="BH168" s="186">
        <f>IF(N168="sníž. přenesená",J168,0)</f>
        <v>0</v>
      </c>
      <c r="BI168" s="186">
        <f>IF(N168="nulová",J168,0)</f>
        <v>0</v>
      </c>
      <c r="BJ168" s="18" t="s">
        <v>82</v>
      </c>
      <c r="BK168" s="186">
        <f>ROUND(I168*H168,2)</f>
        <v>0</v>
      </c>
      <c r="BL168" s="18" t="s">
        <v>177</v>
      </c>
      <c r="BM168" s="185" t="s">
        <v>5613</v>
      </c>
    </row>
    <row r="169" spans="1:65" s="2" customFormat="1" ht="117" x14ac:dyDescent="0.2">
      <c r="A169" s="35"/>
      <c r="B169" s="36"/>
      <c r="C169" s="37"/>
      <c r="D169" s="187" t="s">
        <v>179</v>
      </c>
      <c r="E169" s="37"/>
      <c r="F169" s="188" t="s">
        <v>5614</v>
      </c>
      <c r="G169" s="37"/>
      <c r="H169" s="37"/>
      <c r="I169" s="189"/>
      <c r="J169" s="37"/>
      <c r="K169" s="37"/>
      <c r="L169" s="40"/>
      <c r="M169" s="190"/>
      <c r="N169" s="191"/>
      <c r="O169" s="65"/>
      <c r="P169" s="65"/>
      <c r="Q169" s="65"/>
      <c r="R169" s="65"/>
      <c r="S169" s="65"/>
      <c r="T169" s="66"/>
      <c r="U169" s="35"/>
      <c r="V169" s="35"/>
      <c r="W169" s="35"/>
      <c r="X169" s="35"/>
      <c r="Y169" s="35"/>
      <c r="Z169" s="35"/>
      <c r="AA169" s="35"/>
      <c r="AB169" s="35"/>
      <c r="AC169" s="35"/>
      <c r="AD169" s="35"/>
      <c r="AE169" s="35"/>
      <c r="AT169" s="18" t="s">
        <v>179</v>
      </c>
      <c r="AU169" s="18" t="s">
        <v>84</v>
      </c>
    </row>
    <row r="170" spans="1:65" s="2" customFormat="1" ht="16.5" customHeight="1" x14ac:dyDescent="0.2">
      <c r="A170" s="35"/>
      <c r="B170" s="36"/>
      <c r="C170" s="174" t="s">
        <v>431</v>
      </c>
      <c r="D170" s="174" t="s">
        <v>172</v>
      </c>
      <c r="E170" s="175" t="s">
        <v>5615</v>
      </c>
      <c r="F170" s="176" t="s">
        <v>5616</v>
      </c>
      <c r="G170" s="177" t="s">
        <v>248</v>
      </c>
      <c r="H170" s="178">
        <v>1265.42</v>
      </c>
      <c r="I170" s="179"/>
      <c r="J170" s="180">
        <f>ROUND(I170*H170,2)</f>
        <v>0</v>
      </c>
      <c r="K170" s="176" t="s">
        <v>176</v>
      </c>
      <c r="L170" s="40"/>
      <c r="M170" s="181" t="s">
        <v>19</v>
      </c>
      <c r="N170" s="182" t="s">
        <v>45</v>
      </c>
      <c r="O170" s="65"/>
      <c r="P170" s="183">
        <f>O170*H170</f>
        <v>0</v>
      </c>
      <c r="Q170" s="183">
        <v>0</v>
      </c>
      <c r="R170" s="183">
        <f>Q170*H170</f>
        <v>0</v>
      </c>
      <c r="S170" s="183">
        <v>0</v>
      </c>
      <c r="T170" s="184">
        <f>S170*H170</f>
        <v>0</v>
      </c>
      <c r="U170" s="35"/>
      <c r="V170" s="35"/>
      <c r="W170" s="35"/>
      <c r="X170" s="35"/>
      <c r="Y170" s="35"/>
      <c r="Z170" s="35"/>
      <c r="AA170" s="35"/>
      <c r="AB170" s="35"/>
      <c r="AC170" s="35"/>
      <c r="AD170" s="35"/>
      <c r="AE170" s="35"/>
      <c r="AR170" s="185" t="s">
        <v>177</v>
      </c>
      <c r="AT170" s="185" t="s">
        <v>172</v>
      </c>
      <c r="AU170" s="185" t="s">
        <v>84</v>
      </c>
      <c r="AY170" s="18" t="s">
        <v>170</v>
      </c>
      <c r="BE170" s="186">
        <f>IF(N170="základní",J170,0)</f>
        <v>0</v>
      </c>
      <c r="BF170" s="186">
        <f>IF(N170="snížená",J170,0)</f>
        <v>0</v>
      </c>
      <c r="BG170" s="186">
        <f>IF(N170="zákl. přenesená",J170,0)</f>
        <v>0</v>
      </c>
      <c r="BH170" s="186">
        <f>IF(N170="sníž. přenesená",J170,0)</f>
        <v>0</v>
      </c>
      <c r="BI170" s="186">
        <f>IF(N170="nulová",J170,0)</f>
        <v>0</v>
      </c>
      <c r="BJ170" s="18" t="s">
        <v>82</v>
      </c>
      <c r="BK170" s="186">
        <f>ROUND(I170*H170,2)</f>
        <v>0</v>
      </c>
      <c r="BL170" s="18" t="s">
        <v>177</v>
      </c>
      <c r="BM170" s="185" t="s">
        <v>5617</v>
      </c>
    </row>
    <row r="171" spans="1:65" s="2" customFormat="1" ht="107.25" x14ac:dyDescent="0.2">
      <c r="A171" s="35"/>
      <c r="B171" s="36"/>
      <c r="C171" s="37"/>
      <c r="D171" s="187" t="s">
        <v>179</v>
      </c>
      <c r="E171" s="37"/>
      <c r="F171" s="188" t="s">
        <v>5618</v>
      </c>
      <c r="G171" s="37"/>
      <c r="H171" s="37"/>
      <c r="I171" s="189"/>
      <c r="J171" s="37"/>
      <c r="K171" s="37"/>
      <c r="L171" s="40"/>
      <c r="M171" s="190"/>
      <c r="N171" s="191"/>
      <c r="O171" s="65"/>
      <c r="P171" s="65"/>
      <c r="Q171" s="65"/>
      <c r="R171" s="65"/>
      <c r="S171" s="65"/>
      <c r="T171" s="66"/>
      <c r="U171" s="35"/>
      <c r="V171" s="35"/>
      <c r="W171" s="35"/>
      <c r="X171" s="35"/>
      <c r="Y171" s="35"/>
      <c r="Z171" s="35"/>
      <c r="AA171" s="35"/>
      <c r="AB171" s="35"/>
      <c r="AC171" s="35"/>
      <c r="AD171" s="35"/>
      <c r="AE171" s="35"/>
      <c r="AT171" s="18" t="s">
        <v>179</v>
      </c>
      <c r="AU171" s="18" t="s">
        <v>84</v>
      </c>
    </row>
    <row r="172" spans="1:65" s="13" customFormat="1" x14ac:dyDescent="0.2">
      <c r="B172" s="192"/>
      <c r="C172" s="193"/>
      <c r="D172" s="187" t="s">
        <v>181</v>
      </c>
      <c r="E172" s="194" t="s">
        <v>19</v>
      </c>
      <c r="F172" s="195" t="s">
        <v>5619</v>
      </c>
      <c r="G172" s="193"/>
      <c r="H172" s="196">
        <v>1265.42</v>
      </c>
      <c r="I172" s="197"/>
      <c r="J172" s="193"/>
      <c r="K172" s="193"/>
      <c r="L172" s="198"/>
      <c r="M172" s="199"/>
      <c r="N172" s="200"/>
      <c r="O172" s="200"/>
      <c r="P172" s="200"/>
      <c r="Q172" s="200"/>
      <c r="R172" s="200"/>
      <c r="S172" s="200"/>
      <c r="T172" s="201"/>
      <c r="AT172" s="202" t="s">
        <v>181</v>
      </c>
      <c r="AU172" s="202" t="s">
        <v>84</v>
      </c>
      <c r="AV172" s="13" t="s">
        <v>84</v>
      </c>
      <c r="AW172" s="13" t="s">
        <v>35</v>
      </c>
      <c r="AX172" s="13" t="s">
        <v>82</v>
      </c>
      <c r="AY172" s="202" t="s">
        <v>170</v>
      </c>
    </row>
    <row r="173" spans="1:65" s="12" customFormat="1" ht="22.9" customHeight="1" x14ac:dyDescent="0.2">
      <c r="B173" s="158"/>
      <c r="C173" s="159"/>
      <c r="D173" s="160" t="s">
        <v>73</v>
      </c>
      <c r="E173" s="172" t="s">
        <v>195</v>
      </c>
      <c r="F173" s="172" t="s">
        <v>388</v>
      </c>
      <c r="G173" s="159"/>
      <c r="H173" s="159"/>
      <c r="I173" s="162"/>
      <c r="J173" s="173">
        <f>BK173</f>
        <v>0</v>
      </c>
      <c r="K173" s="159"/>
      <c r="L173" s="164"/>
      <c r="M173" s="165"/>
      <c r="N173" s="166"/>
      <c r="O173" s="166"/>
      <c r="P173" s="167">
        <f>SUM(P174:P200)</f>
        <v>0</v>
      </c>
      <c r="Q173" s="166"/>
      <c r="R173" s="167">
        <f>SUM(R174:R200)</f>
        <v>59.693350000000009</v>
      </c>
      <c r="S173" s="166"/>
      <c r="T173" s="168">
        <f>SUM(T174:T200)</f>
        <v>0</v>
      </c>
      <c r="AR173" s="169" t="s">
        <v>82</v>
      </c>
      <c r="AT173" s="170" t="s">
        <v>73</v>
      </c>
      <c r="AU173" s="170" t="s">
        <v>82</v>
      </c>
      <c r="AY173" s="169" t="s">
        <v>170</v>
      </c>
      <c r="BK173" s="171">
        <f>SUM(BK174:BK200)</f>
        <v>0</v>
      </c>
    </row>
    <row r="174" spans="1:65" s="2" customFormat="1" ht="24" x14ac:dyDescent="0.2">
      <c r="A174" s="35"/>
      <c r="B174" s="36"/>
      <c r="C174" s="174" t="s">
        <v>436</v>
      </c>
      <c r="D174" s="174" t="s">
        <v>172</v>
      </c>
      <c r="E174" s="175" t="s">
        <v>5620</v>
      </c>
      <c r="F174" s="176" t="s">
        <v>5621</v>
      </c>
      <c r="G174" s="177" t="s">
        <v>175</v>
      </c>
      <c r="H174" s="178">
        <v>20.25</v>
      </c>
      <c r="I174" s="179"/>
      <c r="J174" s="180">
        <f>ROUND(I174*H174,2)</f>
        <v>0</v>
      </c>
      <c r="K174" s="176" t="s">
        <v>176</v>
      </c>
      <c r="L174" s="40"/>
      <c r="M174" s="181" t="s">
        <v>19</v>
      </c>
      <c r="N174" s="182" t="s">
        <v>45</v>
      </c>
      <c r="O174" s="65"/>
      <c r="P174" s="183">
        <f>O174*H174</f>
        <v>0</v>
      </c>
      <c r="Q174" s="183">
        <v>2.2912400000000002</v>
      </c>
      <c r="R174" s="183">
        <f>Q174*H174</f>
        <v>46.39761</v>
      </c>
      <c r="S174" s="183">
        <v>0</v>
      </c>
      <c r="T174" s="184">
        <f>S174*H174</f>
        <v>0</v>
      </c>
      <c r="U174" s="35"/>
      <c r="V174" s="35"/>
      <c r="W174" s="35"/>
      <c r="X174" s="35"/>
      <c r="Y174" s="35"/>
      <c r="Z174" s="35"/>
      <c r="AA174" s="35"/>
      <c r="AB174" s="35"/>
      <c r="AC174" s="35"/>
      <c r="AD174" s="35"/>
      <c r="AE174" s="35"/>
      <c r="AR174" s="185" t="s">
        <v>177</v>
      </c>
      <c r="AT174" s="185" t="s">
        <v>172</v>
      </c>
      <c r="AU174" s="185" t="s">
        <v>84</v>
      </c>
      <c r="AY174" s="18" t="s">
        <v>170</v>
      </c>
      <c r="BE174" s="186">
        <f>IF(N174="základní",J174,0)</f>
        <v>0</v>
      </c>
      <c r="BF174" s="186">
        <f>IF(N174="snížená",J174,0)</f>
        <v>0</v>
      </c>
      <c r="BG174" s="186">
        <f>IF(N174="zákl. přenesená",J174,0)</f>
        <v>0</v>
      </c>
      <c r="BH174" s="186">
        <f>IF(N174="sníž. přenesená",J174,0)</f>
        <v>0</v>
      </c>
      <c r="BI174" s="186">
        <f>IF(N174="nulová",J174,0)</f>
        <v>0</v>
      </c>
      <c r="BJ174" s="18" t="s">
        <v>82</v>
      </c>
      <c r="BK174" s="186">
        <f>ROUND(I174*H174,2)</f>
        <v>0</v>
      </c>
      <c r="BL174" s="18" t="s">
        <v>177</v>
      </c>
      <c r="BM174" s="185" t="s">
        <v>5622</v>
      </c>
    </row>
    <row r="175" spans="1:65" s="2" customFormat="1" ht="97.5" x14ac:dyDescent="0.2">
      <c r="A175" s="35"/>
      <c r="B175" s="36"/>
      <c r="C175" s="37"/>
      <c r="D175" s="187" t="s">
        <v>179</v>
      </c>
      <c r="E175" s="37"/>
      <c r="F175" s="188" t="s">
        <v>5623</v>
      </c>
      <c r="G175" s="37"/>
      <c r="H175" s="37"/>
      <c r="I175" s="189"/>
      <c r="J175" s="37"/>
      <c r="K175" s="37"/>
      <c r="L175" s="40"/>
      <c r="M175" s="190"/>
      <c r="N175" s="191"/>
      <c r="O175" s="65"/>
      <c r="P175" s="65"/>
      <c r="Q175" s="65"/>
      <c r="R175" s="65"/>
      <c r="S175" s="65"/>
      <c r="T175" s="66"/>
      <c r="U175" s="35"/>
      <c r="V175" s="35"/>
      <c r="W175" s="35"/>
      <c r="X175" s="35"/>
      <c r="Y175" s="35"/>
      <c r="Z175" s="35"/>
      <c r="AA175" s="35"/>
      <c r="AB175" s="35"/>
      <c r="AC175" s="35"/>
      <c r="AD175" s="35"/>
      <c r="AE175" s="35"/>
      <c r="AT175" s="18" t="s">
        <v>179</v>
      </c>
      <c r="AU175" s="18" t="s">
        <v>84</v>
      </c>
    </row>
    <row r="176" spans="1:65" s="13" customFormat="1" x14ac:dyDescent="0.2">
      <c r="B176" s="192"/>
      <c r="C176" s="193"/>
      <c r="D176" s="187" t="s">
        <v>181</v>
      </c>
      <c r="E176" s="194" t="s">
        <v>19</v>
      </c>
      <c r="F176" s="195" t="s">
        <v>5624</v>
      </c>
      <c r="G176" s="193"/>
      <c r="H176" s="196">
        <v>20.25</v>
      </c>
      <c r="I176" s="197"/>
      <c r="J176" s="193"/>
      <c r="K176" s="193"/>
      <c r="L176" s="198"/>
      <c r="M176" s="199"/>
      <c r="N176" s="200"/>
      <c r="O176" s="200"/>
      <c r="P176" s="200"/>
      <c r="Q176" s="200"/>
      <c r="R176" s="200"/>
      <c r="S176" s="200"/>
      <c r="T176" s="201"/>
      <c r="AT176" s="202" t="s">
        <v>181</v>
      </c>
      <c r="AU176" s="202" t="s">
        <v>84</v>
      </c>
      <c r="AV176" s="13" t="s">
        <v>84</v>
      </c>
      <c r="AW176" s="13" t="s">
        <v>35</v>
      </c>
      <c r="AX176" s="13" t="s">
        <v>82</v>
      </c>
      <c r="AY176" s="202" t="s">
        <v>170</v>
      </c>
    </row>
    <row r="177" spans="1:65" s="2" customFormat="1" ht="24" x14ac:dyDescent="0.2">
      <c r="A177" s="35"/>
      <c r="B177" s="36"/>
      <c r="C177" s="174" t="s">
        <v>444</v>
      </c>
      <c r="D177" s="174" t="s">
        <v>172</v>
      </c>
      <c r="E177" s="175" t="s">
        <v>5625</v>
      </c>
      <c r="F177" s="176" t="s">
        <v>5626</v>
      </c>
      <c r="G177" s="177" t="s">
        <v>439</v>
      </c>
      <c r="H177" s="178">
        <v>113</v>
      </c>
      <c r="I177" s="179"/>
      <c r="J177" s="180">
        <f>ROUND(I177*H177,2)</f>
        <v>0</v>
      </c>
      <c r="K177" s="176" t="s">
        <v>176</v>
      </c>
      <c r="L177" s="40"/>
      <c r="M177" s="181" t="s">
        <v>19</v>
      </c>
      <c r="N177" s="182" t="s">
        <v>45</v>
      </c>
      <c r="O177" s="65"/>
      <c r="P177" s="183">
        <f>O177*H177</f>
        <v>0</v>
      </c>
      <c r="Q177" s="183">
        <v>4.6800000000000001E-3</v>
      </c>
      <c r="R177" s="183">
        <f>Q177*H177</f>
        <v>0.52883999999999998</v>
      </c>
      <c r="S177" s="183">
        <v>0</v>
      </c>
      <c r="T177" s="184">
        <f>S177*H177</f>
        <v>0</v>
      </c>
      <c r="U177" s="35"/>
      <c r="V177" s="35"/>
      <c r="W177" s="35"/>
      <c r="X177" s="35"/>
      <c r="Y177" s="35"/>
      <c r="Z177" s="35"/>
      <c r="AA177" s="35"/>
      <c r="AB177" s="35"/>
      <c r="AC177" s="35"/>
      <c r="AD177" s="35"/>
      <c r="AE177" s="35"/>
      <c r="AR177" s="185" t="s">
        <v>177</v>
      </c>
      <c r="AT177" s="185" t="s">
        <v>172</v>
      </c>
      <c r="AU177" s="185" t="s">
        <v>84</v>
      </c>
      <c r="AY177" s="18" t="s">
        <v>170</v>
      </c>
      <c r="BE177" s="186">
        <f>IF(N177="základní",J177,0)</f>
        <v>0</v>
      </c>
      <c r="BF177" s="186">
        <f>IF(N177="snížená",J177,0)</f>
        <v>0</v>
      </c>
      <c r="BG177" s="186">
        <f>IF(N177="zákl. přenesená",J177,0)</f>
        <v>0</v>
      </c>
      <c r="BH177" s="186">
        <f>IF(N177="sníž. přenesená",J177,0)</f>
        <v>0</v>
      </c>
      <c r="BI177" s="186">
        <f>IF(N177="nulová",J177,0)</f>
        <v>0</v>
      </c>
      <c r="BJ177" s="18" t="s">
        <v>82</v>
      </c>
      <c r="BK177" s="186">
        <f>ROUND(I177*H177,2)</f>
        <v>0</v>
      </c>
      <c r="BL177" s="18" t="s">
        <v>177</v>
      </c>
      <c r="BM177" s="185" t="s">
        <v>5627</v>
      </c>
    </row>
    <row r="178" spans="1:65" s="2" customFormat="1" ht="97.5" x14ac:dyDescent="0.2">
      <c r="A178" s="35"/>
      <c r="B178" s="36"/>
      <c r="C178" s="37"/>
      <c r="D178" s="187" t="s">
        <v>179</v>
      </c>
      <c r="E178" s="37"/>
      <c r="F178" s="188" t="s">
        <v>5628</v>
      </c>
      <c r="G178" s="37"/>
      <c r="H178" s="37"/>
      <c r="I178" s="189"/>
      <c r="J178" s="37"/>
      <c r="K178" s="37"/>
      <c r="L178" s="40"/>
      <c r="M178" s="190"/>
      <c r="N178" s="191"/>
      <c r="O178" s="65"/>
      <c r="P178" s="65"/>
      <c r="Q178" s="65"/>
      <c r="R178" s="65"/>
      <c r="S178" s="65"/>
      <c r="T178" s="66"/>
      <c r="U178" s="35"/>
      <c r="V178" s="35"/>
      <c r="W178" s="35"/>
      <c r="X178" s="35"/>
      <c r="Y178" s="35"/>
      <c r="Z178" s="35"/>
      <c r="AA178" s="35"/>
      <c r="AB178" s="35"/>
      <c r="AC178" s="35"/>
      <c r="AD178" s="35"/>
      <c r="AE178" s="35"/>
      <c r="AT178" s="18" t="s">
        <v>179</v>
      </c>
      <c r="AU178" s="18" t="s">
        <v>84</v>
      </c>
    </row>
    <row r="179" spans="1:65" s="13" customFormat="1" x14ac:dyDescent="0.2">
      <c r="B179" s="192"/>
      <c r="C179" s="193"/>
      <c r="D179" s="187" t="s">
        <v>181</v>
      </c>
      <c r="E179" s="194" t="s">
        <v>19</v>
      </c>
      <c r="F179" s="195" t="s">
        <v>951</v>
      </c>
      <c r="G179" s="193"/>
      <c r="H179" s="196">
        <v>113</v>
      </c>
      <c r="I179" s="197"/>
      <c r="J179" s="193"/>
      <c r="K179" s="193"/>
      <c r="L179" s="198"/>
      <c r="M179" s="199"/>
      <c r="N179" s="200"/>
      <c r="O179" s="200"/>
      <c r="P179" s="200"/>
      <c r="Q179" s="200"/>
      <c r="R179" s="200"/>
      <c r="S179" s="200"/>
      <c r="T179" s="201"/>
      <c r="AT179" s="202" t="s">
        <v>181</v>
      </c>
      <c r="AU179" s="202" t="s">
        <v>84</v>
      </c>
      <c r="AV179" s="13" t="s">
        <v>84</v>
      </c>
      <c r="AW179" s="13" t="s">
        <v>35</v>
      </c>
      <c r="AX179" s="13" t="s">
        <v>82</v>
      </c>
      <c r="AY179" s="202" t="s">
        <v>170</v>
      </c>
    </row>
    <row r="180" spans="1:65" s="2" customFormat="1" ht="21.75" customHeight="1" x14ac:dyDescent="0.2">
      <c r="A180" s="35"/>
      <c r="B180" s="36"/>
      <c r="C180" s="214" t="s">
        <v>450</v>
      </c>
      <c r="D180" s="214" t="s">
        <v>239</v>
      </c>
      <c r="E180" s="215" t="s">
        <v>5629</v>
      </c>
      <c r="F180" s="216" t="s">
        <v>5630</v>
      </c>
      <c r="G180" s="217" t="s">
        <v>439</v>
      </c>
      <c r="H180" s="218">
        <v>56</v>
      </c>
      <c r="I180" s="219"/>
      <c r="J180" s="220">
        <f>ROUND(I180*H180,2)</f>
        <v>0</v>
      </c>
      <c r="K180" s="216" t="s">
        <v>176</v>
      </c>
      <c r="L180" s="221"/>
      <c r="M180" s="222" t="s">
        <v>19</v>
      </c>
      <c r="N180" s="223" t="s">
        <v>45</v>
      </c>
      <c r="O180" s="65"/>
      <c r="P180" s="183">
        <f>O180*H180</f>
        <v>0</v>
      </c>
      <c r="Q180" s="183">
        <v>3.7000000000000002E-3</v>
      </c>
      <c r="R180" s="183">
        <f>Q180*H180</f>
        <v>0.2072</v>
      </c>
      <c r="S180" s="183">
        <v>0</v>
      </c>
      <c r="T180" s="184">
        <f>S180*H180</f>
        <v>0</v>
      </c>
      <c r="U180" s="35"/>
      <c r="V180" s="35"/>
      <c r="W180" s="35"/>
      <c r="X180" s="35"/>
      <c r="Y180" s="35"/>
      <c r="Z180" s="35"/>
      <c r="AA180" s="35"/>
      <c r="AB180" s="35"/>
      <c r="AC180" s="35"/>
      <c r="AD180" s="35"/>
      <c r="AE180" s="35"/>
      <c r="AR180" s="185" t="s">
        <v>227</v>
      </c>
      <c r="AT180" s="185" t="s">
        <v>239</v>
      </c>
      <c r="AU180" s="185" t="s">
        <v>84</v>
      </c>
      <c r="AY180" s="18" t="s">
        <v>170</v>
      </c>
      <c r="BE180" s="186">
        <f>IF(N180="základní",J180,0)</f>
        <v>0</v>
      </c>
      <c r="BF180" s="186">
        <f>IF(N180="snížená",J180,0)</f>
        <v>0</v>
      </c>
      <c r="BG180" s="186">
        <f>IF(N180="zákl. přenesená",J180,0)</f>
        <v>0</v>
      </c>
      <c r="BH180" s="186">
        <f>IF(N180="sníž. přenesená",J180,0)</f>
        <v>0</v>
      </c>
      <c r="BI180" s="186">
        <f>IF(N180="nulová",J180,0)</f>
        <v>0</v>
      </c>
      <c r="BJ180" s="18" t="s">
        <v>82</v>
      </c>
      <c r="BK180" s="186">
        <f>ROUND(I180*H180,2)</f>
        <v>0</v>
      </c>
      <c r="BL180" s="18" t="s">
        <v>177</v>
      </c>
      <c r="BM180" s="185" t="s">
        <v>5631</v>
      </c>
    </row>
    <row r="181" spans="1:65" s="2" customFormat="1" ht="21.75" customHeight="1" x14ac:dyDescent="0.2">
      <c r="A181" s="35"/>
      <c r="B181" s="36"/>
      <c r="C181" s="214" t="s">
        <v>456</v>
      </c>
      <c r="D181" s="214" t="s">
        <v>239</v>
      </c>
      <c r="E181" s="215" t="s">
        <v>5632</v>
      </c>
      <c r="F181" s="216" t="s">
        <v>5633</v>
      </c>
      <c r="G181" s="217" t="s">
        <v>439</v>
      </c>
      <c r="H181" s="218">
        <v>57</v>
      </c>
      <c r="I181" s="219"/>
      <c r="J181" s="220">
        <f>ROUND(I181*H181,2)</f>
        <v>0</v>
      </c>
      <c r="K181" s="216" t="s">
        <v>176</v>
      </c>
      <c r="L181" s="221"/>
      <c r="M181" s="222" t="s">
        <v>19</v>
      </c>
      <c r="N181" s="223" t="s">
        <v>45</v>
      </c>
      <c r="O181" s="65"/>
      <c r="P181" s="183">
        <f>O181*H181</f>
        <v>0</v>
      </c>
      <c r="Q181" s="183">
        <v>5.3E-3</v>
      </c>
      <c r="R181" s="183">
        <f>Q181*H181</f>
        <v>0.30209999999999998</v>
      </c>
      <c r="S181" s="183">
        <v>0</v>
      </c>
      <c r="T181" s="184">
        <f>S181*H181</f>
        <v>0</v>
      </c>
      <c r="U181" s="35"/>
      <c r="V181" s="35"/>
      <c r="W181" s="35"/>
      <c r="X181" s="35"/>
      <c r="Y181" s="35"/>
      <c r="Z181" s="35"/>
      <c r="AA181" s="35"/>
      <c r="AB181" s="35"/>
      <c r="AC181" s="35"/>
      <c r="AD181" s="35"/>
      <c r="AE181" s="35"/>
      <c r="AR181" s="185" t="s">
        <v>227</v>
      </c>
      <c r="AT181" s="185" t="s">
        <v>239</v>
      </c>
      <c r="AU181" s="185" t="s">
        <v>84</v>
      </c>
      <c r="AY181" s="18" t="s">
        <v>170</v>
      </c>
      <c r="BE181" s="186">
        <f>IF(N181="základní",J181,0)</f>
        <v>0</v>
      </c>
      <c r="BF181" s="186">
        <f>IF(N181="snížená",J181,0)</f>
        <v>0</v>
      </c>
      <c r="BG181" s="186">
        <f>IF(N181="zákl. přenesená",J181,0)</f>
        <v>0</v>
      </c>
      <c r="BH181" s="186">
        <f>IF(N181="sníž. přenesená",J181,0)</f>
        <v>0</v>
      </c>
      <c r="BI181" s="186">
        <f>IF(N181="nulová",J181,0)</f>
        <v>0</v>
      </c>
      <c r="BJ181" s="18" t="s">
        <v>82</v>
      </c>
      <c r="BK181" s="186">
        <f>ROUND(I181*H181,2)</f>
        <v>0</v>
      </c>
      <c r="BL181" s="18" t="s">
        <v>177</v>
      </c>
      <c r="BM181" s="185" t="s">
        <v>5634</v>
      </c>
    </row>
    <row r="182" spans="1:65" s="2" customFormat="1" ht="16.5" customHeight="1" x14ac:dyDescent="0.2">
      <c r="A182" s="35"/>
      <c r="B182" s="36"/>
      <c r="C182" s="174" t="s">
        <v>461</v>
      </c>
      <c r="D182" s="174" t="s">
        <v>172</v>
      </c>
      <c r="E182" s="175" t="s">
        <v>5635</v>
      </c>
      <c r="F182" s="176" t="s">
        <v>5636</v>
      </c>
      <c r="G182" s="177" t="s">
        <v>439</v>
      </c>
      <c r="H182" s="178">
        <v>7</v>
      </c>
      <c r="I182" s="179"/>
      <c r="J182" s="180">
        <f>ROUND(I182*H182,2)</f>
        <v>0</v>
      </c>
      <c r="K182" s="176" t="s">
        <v>176</v>
      </c>
      <c r="L182" s="40"/>
      <c r="M182" s="181" t="s">
        <v>19</v>
      </c>
      <c r="N182" s="182" t="s">
        <v>45</v>
      </c>
      <c r="O182" s="65"/>
      <c r="P182" s="183">
        <f>O182*H182</f>
        <v>0</v>
      </c>
      <c r="Q182" s="183">
        <v>0</v>
      </c>
      <c r="R182" s="183">
        <f>Q182*H182</f>
        <v>0</v>
      </c>
      <c r="S182" s="183">
        <v>0</v>
      </c>
      <c r="T182" s="184">
        <f>S182*H182</f>
        <v>0</v>
      </c>
      <c r="U182" s="35"/>
      <c r="V182" s="35"/>
      <c r="W182" s="35"/>
      <c r="X182" s="35"/>
      <c r="Y182" s="35"/>
      <c r="Z182" s="35"/>
      <c r="AA182" s="35"/>
      <c r="AB182" s="35"/>
      <c r="AC182" s="35"/>
      <c r="AD182" s="35"/>
      <c r="AE182" s="35"/>
      <c r="AR182" s="185" t="s">
        <v>177</v>
      </c>
      <c r="AT182" s="185" t="s">
        <v>172</v>
      </c>
      <c r="AU182" s="185" t="s">
        <v>84</v>
      </c>
      <c r="AY182" s="18" t="s">
        <v>170</v>
      </c>
      <c r="BE182" s="186">
        <f>IF(N182="základní",J182,0)</f>
        <v>0</v>
      </c>
      <c r="BF182" s="186">
        <f>IF(N182="snížená",J182,0)</f>
        <v>0</v>
      </c>
      <c r="BG182" s="186">
        <f>IF(N182="zákl. přenesená",J182,0)</f>
        <v>0</v>
      </c>
      <c r="BH182" s="186">
        <f>IF(N182="sníž. přenesená",J182,0)</f>
        <v>0</v>
      </c>
      <c r="BI182" s="186">
        <f>IF(N182="nulová",J182,0)</f>
        <v>0</v>
      </c>
      <c r="BJ182" s="18" t="s">
        <v>82</v>
      </c>
      <c r="BK182" s="186">
        <f>ROUND(I182*H182,2)</f>
        <v>0</v>
      </c>
      <c r="BL182" s="18" t="s">
        <v>177</v>
      </c>
      <c r="BM182" s="185" t="s">
        <v>5637</v>
      </c>
    </row>
    <row r="183" spans="1:65" s="2" customFormat="1" ht="48.75" x14ac:dyDescent="0.2">
      <c r="A183" s="35"/>
      <c r="B183" s="36"/>
      <c r="C183" s="37"/>
      <c r="D183" s="187" t="s">
        <v>179</v>
      </c>
      <c r="E183" s="37"/>
      <c r="F183" s="188" t="s">
        <v>5638</v>
      </c>
      <c r="G183" s="37"/>
      <c r="H183" s="37"/>
      <c r="I183" s="189"/>
      <c r="J183" s="37"/>
      <c r="K183" s="37"/>
      <c r="L183" s="40"/>
      <c r="M183" s="190"/>
      <c r="N183" s="191"/>
      <c r="O183" s="65"/>
      <c r="P183" s="65"/>
      <c r="Q183" s="65"/>
      <c r="R183" s="65"/>
      <c r="S183" s="65"/>
      <c r="T183" s="66"/>
      <c r="U183" s="35"/>
      <c r="V183" s="35"/>
      <c r="W183" s="35"/>
      <c r="X183" s="35"/>
      <c r="Y183" s="35"/>
      <c r="Z183" s="35"/>
      <c r="AA183" s="35"/>
      <c r="AB183" s="35"/>
      <c r="AC183" s="35"/>
      <c r="AD183" s="35"/>
      <c r="AE183" s="35"/>
      <c r="AT183" s="18" t="s">
        <v>179</v>
      </c>
      <c r="AU183" s="18" t="s">
        <v>84</v>
      </c>
    </row>
    <row r="184" spans="1:65" s="2" customFormat="1" ht="16.5" customHeight="1" x14ac:dyDescent="0.2">
      <c r="A184" s="35"/>
      <c r="B184" s="36"/>
      <c r="C184" s="214" t="s">
        <v>466</v>
      </c>
      <c r="D184" s="214" t="s">
        <v>239</v>
      </c>
      <c r="E184" s="215" t="s">
        <v>5639</v>
      </c>
      <c r="F184" s="216" t="s">
        <v>5640</v>
      </c>
      <c r="G184" s="217" t="s">
        <v>439</v>
      </c>
      <c r="H184" s="218">
        <v>7</v>
      </c>
      <c r="I184" s="219"/>
      <c r="J184" s="220">
        <f>ROUND(I184*H184,2)</f>
        <v>0</v>
      </c>
      <c r="K184" s="216" t="s">
        <v>176</v>
      </c>
      <c r="L184" s="221"/>
      <c r="M184" s="222" t="s">
        <v>19</v>
      </c>
      <c r="N184" s="223" t="s">
        <v>45</v>
      </c>
      <c r="O184" s="65"/>
      <c r="P184" s="183">
        <f>O184*H184</f>
        <v>0</v>
      </c>
      <c r="Q184" s="183">
        <v>0</v>
      </c>
      <c r="R184" s="183">
        <f>Q184*H184</f>
        <v>0</v>
      </c>
      <c r="S184" s="183">
        <v>0</v>
      </c>
      <c r="T184" s="184">
        <f>S184*H184</f>
        <v>0</v>
      </c>
      <c r="U184" s="35"/>
      <c r="V184" s="35"/>
      <c r="W184" s="35"/>
      <c r="X184" s="35"/>
      <c r="Y184" s="35"/>
      <c r="Z184" s="35"/>
      <c r="AA184" s="35"/>
      <c r="AB184" s="35"/>
      <c r="AC184" s="35"/>
      <c r="AD184" s="35"/>
      <c r="AE184" s="35"/>
      <c r="AR184" s="185" t="s">
        <v>227</v>
      </c>
      <c r="AT184" s="185" t="s">
        <v>239</v>
      </c>
      <c r="AU184" s="185" t="s">
        <v>84</v>
      </c>
      <c r="AY184" s="18" t="s">
        <v>170</v>
      </c>
      <c r="BE184" s="186">
        <f>IF(N184="základní",J184,0)</f>
        <v>0</v>
      </c>
      <c r="BF184" s="186">
        <f>IF(N184="snížená",J184,0)</f>
        <v>0</v>
      </c>
      <c r="BG184" s="186">
        <f>IF(N184="zákl. přenesená",J184,0)</f>
        <v>0</v>
      </c>
      <c r="BH184" s="186">
        <f>IF(N184="sníž. přenesená",J184,0)</f>
        <v>0</v>
      </c>
      <c r="BI184" s="186">
        <f>IF(N184="nulová",J184,0)</f>
        <v>0</v>
      </c>
      <c r="BJ184" s="18" t="s">
        <v>82</v>
      </c>
      <c r="BK184" s="186">
        <f>ROUND(I184*H184,2)</f>
        <v>0</v>
      </c>
      <c r="BL184" s="18" t="s">
        <v>177</v>
      </c>
      <c r="BM184" s="185" t="s">
        <v>5641</v>
      </c>
    </row>
    <row r="185" spans="1:65" s="2" customFormat="1" ht="16.5" customHeight="1" x14ac:dyDescent="0.2">
      <c r="A185" s="35"/>
      <c r="B185" s="36"/>
      <c r="C185" s="174" t="s">
        <v>473</v>
      </c>
      <c r="D185" s="174" t="s">
        <v>172</v>
      </c>
      <c r="E185" s="175" t="s">
        <v>5642</v>
      </c>
      <c r="F185" s="176" t="s">
        <v>5643</v>
      </c>
      <c r="G185" s="177" t="s">
        <v>439</v>
      </c>
      <c r="H185" s="178">
        <v>1</v>
      </c>
      <c r="I185" s="179"/>
      <c r="J185" s="180">
        <f>ROUND(I185*H185,2)</f>
        <v>0</v>
      </c>
      <c r="K185" s="176" t="s">
        <v>176</v>
      </c>
      <c r="L185" s="40"/>
      <c r="M185" s="181" t="s">
        <v>19</v>
      </c>
      <c r="N185" s="182" t="s">
        <v>45</v>
      </c>
      <c r="O185" s="65"/>
      <c r="P185" s="183">
        <f>O185*H185</f>
        <v>0</v>
      </c>
      <c r="Q185" s="183">
        <v>0</v>
      </c>
      <c r="R185" s="183">
        <f>Q185*H185</f>
        <v>0</v>
      </c>
      <c r="S185" s="183">
        <v>0</v>
      </c>
      <c r="T185" s="184">
        <f>S185*H185</f>
        <v>0</v>
      </c>
      <c r="U185" s="35"/>
      <c r="V185" s="35"/>
      <c r="W185" s="35"/>
      <c r="X185" s="35"/>
      <c r="Y185" s="35"/>
      <c r="Z185" s="35"/>
      <c r="AA185" s="35"/>
      <c r="AB185" s="35"/>
      <c r="AC185" s="35"/>
      <c r="AD185" s="35"/>
      <c r="AE185" s="35"/>
      <c r="AR185" s="185" t="s">
        <v>177</v>
      </c>
      <c r="AT185" s="185" t="s">
        <v>172</v>
      </c>
      <c r="AU185" s="185" t="s">
        <v>84</v>
      </c>
      <c r="AY185" s="18" t="s">
        <v>170</v>
      </c>
      <c r="BE185" s="186">
        <f>IF(N185="základní",J185,0)</f>
        <v>0</v>
      </c>
      <c r="BF185" s="186">
        <f>IF(N185="snížená",J185,0)</f>
        <v>0</v>
      </c>
      <c r="BG185" s="186">
        <f>IF(N185="zákl. přenesená",J185,0)</f>
        <v>0</v>
      </c>
      <c r="BH185" s="186">
        <f>IF(N185="sníž. přenesená",J185,0)</f>
        <v>0</v>
      </c>
      <c r="BI185" s="186">
        <f>IF(N185="nulová",J185,0)</f>
        <v>0</v>
      </c>
      <c r="BJ185" s="18" t="s">
        <v>82</v>
      </c>
      <c r="BK185" s="186">
        <f>ROUND(I185*H185,2)</f>
        <v>0</v>
      </c>
      <c r="BL185" s="18" t="s">
        <v>177</v>
      </c>
      <c r="BM185" s="185" t="s">
        <v>5644</v>
      </c>
    </row>
    <row r="186" spans="1:65" s="2" customFormat="1" ht="48.75" x14ac:dyDescent="0.2">
      <c r="A186" s="35"/>
      <c r="B186" s="36"/>
      <c r="C186" s="37"/>
      <c r="D186" s="187" t="s">
        <v>179</v>
      </c>
      <c r="E186" s="37"/>
      <c r="F186" s="188" t="s">
        <v>5638</v>
      </c>
      <c r="G186" s="37"/>
      <c r="H186" s="37"/>
      <c r="I186" s="189"/>
      <c r="J186" s="37"/>
      <c r="K186" s="37"/>
      <c r="L186" s="40"/>
      <c r="M186" s="190"/>
      <c r="N186" s="191"/>
      <c r="O186" s="65"/>
      <c r="P186" s="65"/>
      <c r="Q186" s="65"/>
      <c r="R186" s="65"/>
      <c r="S186" s="65"/>
      <c r="T186" s="66"/>
      <c r="U186" s="35"/>
      <c r="V186" s="35"/>
      <c r="W186" s="35"/>
      <c r="X186" s="35"/>
      <c r="Y186" s="35"/>
      <c r="Z186" s="35"/>
      <c r="AA186" s="35"/>
      <c r="AB186" s="35"/>
      <c r="AC186" s="35"/>
      <c r="AD186" s="35"/>
      <c r="AE186" s="35"/>
      <c r="AT186" s="18" t="s">
        <v>179</v>
      </c>
      <c r="AU186" s="18" t="s">
        <v>84</v>
      </c>
    </row>
    <row r="187" spans="1:65" s="2" customFormat="1" ht="16.5" customHeight="1" x14ac:dyDescent="0.2">
      <c r="A187" s="35"/>
      <c r="B187" s="36"/>
      <c r="C187" s="214" t="s">
        <v>480</v>
      </c>
      <c r="D187" s="214" t="s">
        <v>239</v>
      </c>
      <c r="E187" s="215" t="s">
        <v>5645</v>
      </c>
      <c r="F187" s="216" t="s">
        <v>5646</v>
      </c>
      <c r="G187" s="217" t="s">
        <v>439</v>
      </c>
      <c r="H187" s="218">
        <v>1</v>
      </c>
      <c r="I187" s="219"/>
      <c r="J187" s="220">
        <f>ROUND(I187*H187,2)</f>
        <v>0</v>
      </c>
      <c r="K187" s="216" t="s">
        <v>19</v>
      </c>
      <c r="L187" s="221"/>
      <c r="M187" s="222" t="s">
        <v>19</v>
      </c>
      <c r="N187" s="223" t="s">
        <v>45</v>
      </c>
      <c r="O187" s="65"/>
      <c r="P187" s="183">
        <f>O187*H187</f>
        <v>0</v>
      </c>
      <c r="Q187" s="183">
        <v>0</v>
      </c>
      <c r="R187" s="183">
        <f>Q187*H187</f>
        <v>0</v>
      </c>
      <c r="S187" s="183">
        <v>0</v>
      </c>
      <c r="T187" s="184">
        <f>S187*H187</f>
        <v>0</v>
      </c>
      <c r="U187" s="35"/>
      <c r="V187" s="35"/>
      <c r="W187" s="35"/>
      <c r="X187" s="35"/>
      <c r="Y187" s="35"/>
      <c r="Z187" s="35"/>
      <c r="AA187" s="35"/>
      <c r="AB187" s="35"/>
      <c r="AC187" s="35"/>
      <c r="AD187" s="35"/>
      <c r="AE187" s="35"/>
      <c r="AR187" s="185" t="s">
        <v>227</v>
      </c>
      <c r="AT187" s="185" t="s">
        <v>239</v>
      </c>
      <c r="AU187" s="185" t="s">
        <v>84</v>
      </c>
      <c r="AY187" s="18" t="s">
        <v>170</v>
      </c>
      <c r="BE187" s="186">
        <f>IF(N187="základní",J187,0)</f>
        <v>0</v>
      </c>
      <c r="BF187" s="186">
        <f>IF(N187="snížená",J187,0)</f>
        <v>0</v>
      </c>
      <c r="BG187" s="186">
        <f>IF(N187="zákl. přenesená",J187,0)</f>
        <v>0</v>
      </c>
      <c r="BH187" s="186">
        <f>IF(N187="sníž. přenesená",J187,0)</f>
        <v>0</v>
      </c>
      <c r="BI187" s="186">
        <f>IF(N187="nulová",J187,0)</f>
        <v>0</v>
      </c>
      <c r="BJ187" s="18" t="s">
        <v>82</v>
      </c>
      <c r="BK187" s="186">
        <f>ROUND(I187*H187,2)</f>
        <v>0</v>
      </c>
      <c r="BL187" s="18" t="s">
        <v>177</v>
      </c>
      <c r="BM187" s="185" t="s">
        <v>5647</v>
      </c>
    </row>
    <row r="188" spans="1:65" s="13" customFormat="1" x14ac:dyDescent="0.2">
      <c r="B188" s="192"/>
      <c r="C188" s="193"/>
      <c r="D188" s="187" t="s">
        <v>181</v>
      </c>
      <c r="E188" s="194" t="s">
        <v>19</v>
      </c>
      <c r="F188" s="195" t="s">
        <v>5648</v>
      </c>
      <c r="G188" s="193"/>
      <c r="H188" s="196">
        <v>1</v>
      </c>
      <c r="I188" s="197"/>
      <c r="J188" s="193"/>
      <c r="K188" s="193"/>
      <c r="L188" s="198"/>
      <c r="M188" s="199"/>
      <c r="N188" s="200"/>
      <c r="O188" s="200"/>
      <c r="P188" s="200"/>
      <c r="Q188" s="200"/>
      <c r="R188" s="200"/>
      <c r="S188" s="200"/>
      <c r="T188" s="201"/>
      <c r="AT188" s="202" t="s">
        <v>181</v>
      </c>
      <c r="AU188" s="202" t="s">
        <v>84</v>
      </c>
      <c r="AV188" s="13" t="s">
        <v>84</v>
      </c>
      <c r="AW188" s="13" t="s">
        <v>35</v>
      </c>
      <c r="AX188" s="13" t="s">
        <v>82</v>
      </c>
      <c r="AY188" s="202" t="s">
        <v>170</v>
      </c>
    </row>
    <row r="189" spans="1:65" s="2" customFormat="1" ht="16.5" customHeight="1" x14ac:dyDescent="0.2">
      <c r="A189" s="35"/>
      <c r="B189" s="36"/>
      <c r="C189" s="174" t="s">
        <v>484</v>
      </c>
      <c r="D189" s="174" t="s">
        <v>172</v>
      </c>
      <c r="E189" s="175" t="s">
        <v>5649</v>
      </c>
      <c r="F189" s="176" t="s">
        <v>5650</v>
      </c>
      <c r="G189" s="177" t="s">
        <v>439</v>
      </c>
      <c r="H189" s="178">
        <v>89</v>
      </c>
      <c r="I189" s="179"/>
      <c r="J189" s="180">
        <f>ROUND(I189*H189,2)</f>
        <v>0</v>
      </c>
      <c r="K189" s="176" t="s">
        <v>176</v>
      </c>
      <c r="L189" s="40"/>
      <c r="M189" s="181" t="s">
        <v>19</v>
      </c>
      <c r="N189" s="182" t="s">
        <v>45</v>
      </c>
      <c r="O189" s="65"/>
      <c r="P189" s="183">
        <f>O189*H189</f>
        <v>0</v>
      </c>
      <c r="Q189" s="183">
        <v>4.0000000000000002E-4</v>
      </c>
      <c r="R189" s="183">
        <f>Q189*H189</f>
        <v>3.56E-2</v>
      </c>
      <c r="S189" s="183">
        <v>0</v>
      </c>
      <c r="T189" s="184">
        <f>S189*H189</f>
        <v>0</v>
      </c>
      <c r="U189" s="35"/>
      <c r="V189" s="35"/>
      <c r="W189" s="35"/>
      <c r="X189" s="35"/>
      <c r="Y189" s="35"/>
      <c r="Z189" s="35"/>
      <c r="AA189" s="35"/>
      <c r="AB189" s="35"/>
      <c r="AC189" s="35"/>
      <c r="AD189" s="35"/>
      <c r="AE189" s="35"/>
      <c r="AR189" s="185" t="s">
        <v>177</v>
      </c>
      <c r="AT189" s="185" t="s">
        <v>172</v>
      </c>
      <c r="AU189" s="185" t="s">
        <v>84</v>
      </c>
      <c r="AY189" s="18" t="s">
        <v>170</v>
      </c>
      <c r="BE189" s="186">
        <f>IF(N189="základní",J189,0)</f>
        <v>0</v>
      </c>
      <c r="BF189" s="186">
        <f>IF(N189="snížená",J189,0)</f>
        <v>0</v>
      </c>
      <c r="BG189" s="186">
        <f>IF(N189="zákl. přenesená",J189,0)</f>
        <v>0</v>
      </c>
      <c r="BH189" s="186">
        <f>IF(N189="sníž. přenesená",J189,0)</f>
        <v>0</v>
      </c>
      <c r="BI189" s="186">
        <f>IF(N189="nulová",J189,0)</f>
        <v>0</v>
      </c>
      <c r="BJ189" s="18" t="s">
        <v>82</v>
      </c>
      <c r="BK189" s="186">
        <f>ROUND(I189*H189,2)</f>
        <v>0</v>
      </c>
      <c r="BL189" s="18" t="s">
        <v>177</v>
      </c>
      <c r="BM189" s="185" t="s">
        <v>5651</v>
      </c>
    </row>
    <row r="190" spans="1:65" s="2" customFormat="1" ht="58.5" x14ac:dyDescent="0.2">
      <c r="A190" s="35"/>
      <c r="B190" s="36"/>
      <c r="C190" s="37"/>
      <c r="D190" s="187" t="s">
        <v>179</v>
      </c>
      <c r="E190" s="37"/>
      <c r="F190" s="188" t="s">
        <v>5652</v>
      </c>
      <c r="G190" s="37"/>
      <c r="H190" s="37"/>
      <c r="I190" s="189"/>
      <c r="J190" s="37"/>
      <c r="K190" s="37"/>
      <c r="L190" s="40"/>
      <c r="M190" s="190"/>
      <c r="N190" s="191"/>
      <c r="O190" s="65"/>
      <c r="P190" s="65"/>
      <c r="Q190" s="65"/>
      <c r="R190" s="65"/>
      <c r="S190" s="65"/>
      <c r="T190" s="66"/>
      <c r="U190" s="35"/>
      <c r="V190" s="35"/>
      <c r="W190" s="35"/>
      <c r="X190" s="35"/>
      <c r="Y190" s="35"/>
      <c r="Z190" s="35"/>
      <c r="AA190" s="35"/>
      <c r="AB190" s="35"/>
      <c r="AC190" s="35"/>
      <c r="AD190" s="35"/>
      <c r="AE190" s="35"/>
      <c r="AT190" s="18" t="s">
        <v>179</v>
      </c>
      <c r="AU190" s="18" t="s">
        <v>84</v>
      </c>
    </row>
    <row r="191" spans="1:65" s="13" customFormat="1" x14ac:dyDescent="0.2">
      <c r="B191" s="192"/>
      <c r="C191" s="193"/>
      <c r="D191" s="187" t="s">
        <v>181</v>
      </c>
      <c r="E191" s="194" t="s">
        <v>19</v>
      </c>
      <c r="F191" s="195" t="s">
        <v>804</v>
      </c>
      <c r="G191" s="193"/>
      <c r="H191" s="196">
        <v>89</v>
      </c>
      <c r="I191" s="197"/>
      <c r="J191" s="193"/>
      <c r="K191" s="193"/>
      <c r="L191" s="198"/>
      <c r="M191" s="199"/>
      <c r="N191" s="200"/>
      <c r="O191" s="200"/>
      <c r="P191" s="200"/>
      <c r="Q191" s="200"/>
      <c r="R191" s="200"/>
      <c r="S191" s="200"/>
      <c r="T191" s="201"/>
      <c r="AT191" s="202" t="s">
        <v>181</v>
      </c>
      <c r="AU191" s="202" t="s">
        <v>84</v>
      </c>
      <c r="AV191" s="13" t="s">
        <v>84</v>
      </c>
      <c r="AW191" s="13" t="s">
        <v>35</v>
      </c>
      <c r="AX191" s="13" t="s">
        <v>82</v>
      </c>
      <c r="AY191" s="202" t="s">
        <v>170</v>
      </c>
    </row>
    <row r="192" spans="1:65" s="2" customFormat="1" ht="16.5" customHeight="1" x14ac:dyDescent="0.2">
      <c r="A192" s="35"/>
      <c r="B192" s="36"/>
      <c r="C192" s="214" t="s">
        <v>489</v>
      </c>
      <c r="D192" s="214" t="s">
        <v>239</v>
      </c>
      <c r="E192" s="215" t="s">
        <v>5653</v>
      </c>
      <c r="F192" s="216" t="s">
        <v>5654</v>
      </c>
      <c r="G192" s="217" t="s">
        <v>439</v>
      </c>
      <c r="H192" s="218">
        <v>89</v>
      </c>
      <c r="I192" s="219"/>
      <c r="J192" s="220">
        <f>ROUND(I192*H192,2)</f>
        <v>0</v>
      </c>
      <c r="K192" s="216" t="s">
        <v>176</v>
      </c>
      <c r="L192" s="221"/>
      <c r="M192" s="222" t="s">
        <v>19</v>
      </c>
      <c r="N192" s="223" t="s">
        <v>45</v>
      </c>
      <c r="O192" s="65"/>
      <c r="P192" s="183">
        <f>O192*H192</f>
        <v>0</v>
      </c>
      <c r="Q192" s="183">
        <v>6.6000000000000003E-2</v>
      </c>
      <c r="R192" s="183">
        <f>Q192*H192</f>
        <v>5.8740000000000006</v>
      </c>
      <c r="S192" s="183">
        <v>0</v>
      </c>
      <c r="T192" s="184">
        <f>S192*H192</f>
        <v>0</v>
      </c>
      <c r="U192" s="35"/>
      <c r="V192" s="35"/>
      <c r="W192" s="35"/>
      <c r="X192" s="35"/>
      <c r="Y192" s="35"/>
      <c r="Z192" s="35"/>
      <c r="AA192" s="35"/>
      <c r="AB192" s="35"/>
      <c r="AC192" s="35"/>
      <c r="AD192" s="35"/>
      <c r="AE192" s="35"/>
      <c r="AR192" s="185" t="s">
        <v>227</v>
      </c>
      <c r="AT192" s="185" t="s">
        <v>239</v>
      </c>
      <c r="AU192" s="185" t="s">
        <v>84</v>
      </c>
      <c r="AY192" s="18" t="s">
        <v>170</v>
      </c>
      <c r="BE192" s="186">
        <f>IF(N192="základní",J192,0)</f>
        <v>0</v>
      </c>
      <c r="BF192" s="186">
        <f>IF(N192="snížená",J192,0)</f>
        <v>0</v>
      </c>
      <c r="BG192" s="186">
        <f>IF(N192="zákl. přenesená",J192,0)</f>
        <v>0</v>
      </c>
      <c r="BH192" s="186">
        <f>IF(N192="sníž. přenesená",J192,0)</f>
        <v>0</v>
      </c>
      <c r="BI192" s="186">
        <f>IF(N192="nulová",J192,0)</f>
        <v>0</v>
      </c>
      <c r="BJ192" s="18" t="s">
        <v>82</v>
      </c>
      <c r="BK192" s="186">
        <f>ROUND(I192*H192,2)</f>
        <v>0</v>
      </c>
      <c r="BL192" s="18" t="s">
        <v>177</v>
      </c>
      <c r="BM192" s="185" t="s">
        <v>5655</v>
      </c>
    </row>
    <row r="193" spans="1:65" s="2" customFormat="1" ht="24" x14ac:dyDescent="0.2">
      <c r="A193" s="35"/>
      <c r="B193" s="36"/>
      <c r="C193" s="174" t="s">
        <v>496</v>
      </c>
      <c r="D193" s="174" t="s">
        <v>172</v>
      </c>
      <c r="E193" s="175" t="s">
        <v>5656</v>
      </c>
      <c r="F193" s="176" t="s">
        <v>5657</v>
      </c>
      <c r="G193" s="177" t="s">
        <v>272</v>
      </c>
      <c r="H193" s="178">
        <v>147.91999999999999</v>
      </c>
      <c r="I193" s="179"/>
      <c r="J193" s="180">
        <f>ROUND(I193*H193,2)</f>
        <v>0</v>
      </c>
      <c r="K193" s="176" t="s">
        <v>176</v>
      </c>
      <c r="L193" s="40"/>
      <c r="M193" s="181" t="s">
        <v>19</v>
      </c>
      <c r="N193" s="182" t="s">
        <v>45</v>
      </c>
      <c r="O193" s="65"/>
      <c r="P193" s="183">
        <f>O193*H193</f>
        <v>0</v>
      </c>
      <c r="Q193" s="183">
        <v>0</v>
      </c>
      <c r="R193" s="183">
        <f>Q193*H193</f>
        <v>0</v>
      </c>
      <c r="S193" s="183">
        <v>0</v>
      </c>
      <c r="T193" s="184">
        <f>S193*H193</f>
        <v>0</v>
      </c>
      <c r="U193" s="35"/>
      <c r="V193" s="35"/>
      <c r="W193" s="35"/>
      <c r="X193" s="35"/>
      <c r="Y193" s="35"/>
      <c r="Z193" s="35"/>
      <c r="AA193" s="35"/>
      <c r="AB193" s="35"/>
      <c r="AC193" s="35"/>
      <c r="AD193" s="35"/>
      <c r="AE193" s="35"/>
      <c r="AR193" s="185" t="s">
        <v>177</v>
      </c>
      <c r="AT193" s="185" t="s">
        <v>172</v>
      </c>
      <c r="AU193" s="185" t="s">
        <v>84</v>
      </c>
      <c r="AY193" s="18" t="s">
        <v>170</v>
      </c>
      <c r="BE193" s="186">
        <f>IF(N193="základní",J193,0)</f>
        <v>0</v>
      </c>
      <c r="BF193" s="186">
        <f>IF(N193="snížená",J193,0)</f>
        <v>0</v>
      </c>
      <c r="BG193" s="186">
        <f>IF(N193="zákl. přenesená",J193,0)</f>
        <v>0</v>
      </c>
      <c r="BH193" s="186">
        <f>IF(N193="sníž. přenesená",J193,0)</f>
        <v>0</v>
      </c>
      <c r="BI193" s="186">
        <f>IF(N193="nulová",J193,0)</f>
        <v>0</v>
      </c>
      <c r="BJ193" s="18" t="s">
        <v>82</v>
      </c>
      <c r="BK193" s="186">
        <f>ROUND(I193*H193,2)</f>
        <v>0</v>
      </c>
      <c r="BL193" s="18" t="s">
        <v>177</v>
      </c>
      <c r="BM193" s="185" t="s">
        <v>5658</v>
      </c>
    </row>
    <row r="194" spans="1:65" s="2" customFormat="1" ht="29.25" x14ac:dyDescent="0.2">
      <c r="A194" s="35"/>
      <c r="B194" s="36"/>
      <c r="C194" s="37"/>
      <c r="D194" s="187" t="s">
        <v>179</v>
      </c>
      <c r="E194" s="37"/>
      <c r="F194" s="188" t="s">
        <v>5659</v>
      </c>
      <c r="G194" s="37"/>
      <c r="H194" s="37"/>
      <c r="I194" s="189"/>
      <c r="J194" s="37"/>
      <c r="K194" s="37"/>
      <c r="L194" s="40"/>
      <c r="M194" s="190"/>
      <c r="N194" s="191"/>
      <c r="O194" s="65"/>
      <c r="P194" s="65"/>
      <c r="Q194" s="65"/>
      <c r="R194" s="65"/>
      <c r="S194" s="65"/>
      <c r="T194" s="66"/>
      <c r="U194" s="35"/>
      <c r="V194" s="35"/>
      <c r="W194" s="35"/>
      <c r="X194" s="35"/>
      <c r="Y194" s="35"/>
      <c r="Z194" s="35"/>
      <c r="AA194" s="35"/>
      <c r="AB194" s="35"/>
      <c r="AC194" s="35"/>
      <c r="AD194" s="35"/>
      <c r="AE194" s="35"/>
      <c r="AT194" s="18" t="s">
        <v>179</v>
      </c>
      <c r="AU194" s="18" t="s">
        <v>84</v>
      </c>
    </row>
    <row r="195" spans="1:65" s="13" customFormat="1" x14ac:dyDescent="0.2">
      <c r="B195" s="192"/>
      <c r="C195" s="193"/>
      <c r="D195" s="187" t="s">
        <v>181</v>
      </c>
      <c r="E195" s="194" t="s">
        <v>19</v>
      </c>
      <c r="F195" s="195" t="s">
        <v>5660</v>
      </c>
      <c r="G195" s="193"/>
      <c r="H195" s="196">
        <v>147.91999999999999</v>
      </c>
      <c r="I195" s="197"/>
      <c r="J195" s="193"/>
      <c r="K195" s="193"/>
      <c r="L195" s="198"/>
      <c r="M195" s="199"/>
      <c r="N195" s="200"/>
      <c r="O195" s="200"/>
      <c r="P195" s="200"/>
      <c r="Q195" s="200"/>
      <c r="R195" s="200"/>
      <c r="S195" s="200"/>
      <c r="T195" s="201"/>
      <c r="AT195" s="202" t="s">
        <v>181</v>
      </c>
      <c r="AU195" s="202" t="s">
        <v>84</v>
      </c>
      <c r="AV195" s="13" t="s">
        <v>84</v>
      </c>
      <c r="AW195" s="13" t="s">
        <v>35</v>
      </c>
      <c r="AX195" s="13" t="s">
        <v>82</v>
      </c>
      <c r="AY195" s="202" t="s">
        <v>170</v>
      </c>
    </row>
    <row r="196" spans="1:65" s="2" customFormat="1" ht="16.5" customHeight="1" x14ac:dyDescent="0.2">
      <c r="A196" s="35"/>
      <c r="B196" s="36"/>
      <c r="C196" s="214" t="s">
        <v>503</v>
      </c>
      <c r="D196" s="214" t="s">
        <v>239</v>
      </c>
      <c r="E196" s="215" t="s">
        <v>5661</v>
      </c>
      <c r="F196" s="216" t="s">
        <v>5662</v>
      </c>
      <c r="G196" s="217" t="s">
        <v>439</v>
      </c>
      <c r="H196" s="218">
        <v>74</v>
      </c>
      <c r="I196" s="219"/>
      <c r="J196" s="220">
        <f>ROUND(I196*H196,2)</f>
        <v>0</v>
      </c>
      <c r="K196" s="216" t="s">
        <v>19</v>
      </c>
      <c r="L196" s="221"/>
      <c r="M196" s="222" t="s">
        <v>19</v>
      </c>
      <c r="N196" s="223" t="s">
        <v>45</v>
      </c>
      <c r="O196" s="65"/>
      <c r="P196" s="183">
        <f>O196*H196</f>
        <v>0</v>
      </c>
      <c r="Q196" s="183">
        <v>3.7999999999999999E-2</v>
      </c>
      <c r="R196" s="183">
        <f>Q196*H196</f>
        <v>2.8119999999999998</v>
      </c>
      <c r="S196" s="183">
        <v>0</v>
      </c>
      <c r="T196" s="184">
        <f>S196*H196</f>
        <v>0</v>
      </c>
      <c r="U196" s="35"/>
      <c r="V196" s="35"/>
      <c r="W196" s="35"/>
      <c r="X196" s="35"/>
      <c r="Y196" s="35"/>
      <c r="Z196" s="35"/>
      <c r="AA196" s="35"/>
      <c r="AB196" s="35"/>
      <c r="AC196" s="35"/>
      <c r="AD196" s="35"/>
      <c r="AE196" s="35"/>
      <c r="AR196" s="185" t="s">
        <v>227</v>
      </c>
      <c r="AT196" s="185" t="s">
        <v>239</v>
      </c>
      <c r="AU196" s="185" t="s">
        <v>84</v>
      </c>
      <c r="AY196" s="18" t="s">
        <v>170</v>
      </c>
      <c r="BE196" s="186">
        <f>IF(N196="základní",J196,0)</f>
        <v>0</v>
      </c>
      <c r="BF196" s="186">
        <f>IF(N196="snížená",J196,0)</f>
        <v>0</v>
      </c>
      <c r="BG196" s="186">
        <f>IF(N196="zákl. přenesená",J196,0)</f>
        <v>0</v>
      </c>
      <c r="BH196" s="186">
        <f>IF(N196="sníž. přenesená",J196,0)</f>
        <v>0</v>
      </c>
      <c r="BI196" s="186">
        <f>IF(N196="nulová",J196,0)</f>
        <v>0</v>
      </c>
      <c r="BJ196" s="18" t="s">
        <v>82</v>
      </c>
      <c r="BK196" s="186">
        <f>ROUND(I196*H196,2)</f>
        <v>0</v>
      </c>
      <c r="BL196" s="18" t="s">
        <v>177</v>
      </c>
      <c r="BM196" s="185" t="s">
        <v>5663</v>
      </c>
    </row>
    <row r="197" spans="1:65" s="2" customFormat="1" ht="24" x14ac:dyDescent="0.2">
      <c r="A197" s="35"/>
      <c r="B197" s="36"/>
      <c r="C197" s="174" t="s">
        <v>507</v>
      </c>
      <c r="D197" s="174" t="s">
        <v>172</v>
      </c>
      <c r="E197" s="175" t="s">
        <v>5664</v>
      </c>
      <c r="F197" s="176" t="s">
        <v>5665</v>
      </c>
      <c r="G197" s="177" t="s">
        <v>272</v>
      </c>
      <c r="H197" s="178">
        <v>83.33</v>
      </c>
      <c r="I197" s="179"/>
      <c r="J197" s="180">
        <f>ROUND(I197*H197,2)</f>
        <v>0</v>
      </c>
      <c r="K197" s="176" t="s">
        <v>176</v>
      </c>
      <c r="L197" s="40"/>
      <c r="M197" s="181" t="s">
        <v>19</v>
      </c>
      <c r="N197" s="182" t="s">
        <v>45</v>
      </c>
      <c r="O197" s="65"/>
      <c r="P197" s="183">
        <f>O197*H197</f>
        <v>0</v>
      </c>
      <c r="Q197" s="183">
        <v>0</v>
      </c>
      <c r="R197" s="183">
        <f>Q197*H197</f>
        <v>0</v>
      </c>
      <c r="S197" s="183">
        <v>0</v>
      </c>
      <c r="T197" s="184">
        <f>S197*H197</f>
        <v>0</v>
      </c>
      <c r="U197" s="35"/>
      <c r="V197" s="35"/>
      <c r="W197" s="35"/>
      <c r="X197" s="35"/>
      <c r="Y197" s="35"/>
      <c r="Z197" s="35"/>
      <c r="AA197" s="35"/>
      <c r="AB197" s="35"/>
      <c r="AC197" s="35"/>
      <c r="AD197" s="35"/>
      <c r="AE197" s="35"/>
      <c r="AR197" s="185" t="s">
        <v>177</v>
      </c>
      <c r="AT197" s="185" t="s">
        <v>172</v>
      </c>
      <c r="AU197" s="185" t="s">
        <v>84</v>
      </c>
      <c r="AY197" s="18" t="s">
        <v>170</v>
      </c>
      <c r="BE197" s="186">
        <f>IF(N197="základní",J197,0)</f>
        <v>0</v>
      </c>
      <c r="BF197" s="186">
        <f>IF(N197="snížená",J197,0)</f>
        <v>0</v>
      </c>
      <c r="BG197" s="186">
        <f>IF(N197="zákl. přenesená",J197,0)</f>
        <v>0</v>
      </c>
      <c r="BH197" s="186">
        <f>IF(N197="sníž. přenesená",J197,0)</f>
        <v>0</v>
      </c>
      <c r="BI197" s="186">
        <f>IF(N197="nulová",J197,0)</f>
        <v>0</v>
      </c>
      <c r="BJ197" s="18" t="s">
        <v>82</v>
      </c>
      <c r="BK197" s="186">
        <f>ROUND(I197*H197,2)</f>
        <v>0</v>
      </c>
      <c r="BL197" s="18" t="s">
        <v>177</v>
      </c>
      <c r="BM197" s="185" t="s">
        <v>5666</v>
      </c>
    </row>
    <row r="198" spans="1:65" s="2" customFormat="1" ht="29.25" x14ac:dyDescent="0.2">
      <c r="A198" s="35"/>
      <c r="B198" s="36"/>
      <c r="C198" s="37"/>
      <c r="D198" s="187" t="s">
        <v>179</v>
      </c>
      <c r="E198" s="37"/>
      <c r="F198" s="188" t="s">
        <v>5659</v>
      </c>
      <c r="G198" s="37"/>
      <c r="H198" s="37"/>
      <c r="I198" s="189"/>
      <c r="J198" s="37"/>
      <c r="K198" s="37"/>
      <c r="L198" s="40"/>
      <c r="M198" s="190"/>
      <c r="N198" s="191"/>
      <c r="O198" s="65"/>
      <c r="P198" s="65"/>
      <c r="Q198" s="65"/>
      <c r="R198" s="65"/>
      <c r="S198" s="65"/>
      <c r="T198" s="66"/>
      <c r="U198" s="35"/>
      <c r="V198" s="35"/>
      <c r="W198" s="35"/>
      <c r="X198" s="35"/>
      <c r="Y198" s="35"/>
      <c r="Z198" s="35"/>
      <c r="AA198" s="35"/>
      <c r="AB198" s="35"/>
      <c r="AC198" s="35"/>
      <c r="AD198" s="35"/>
      <c r="AE198" s="35"/>
      <c r="AT198" s="18" t="s">
        <v>179</v>
      </c>
      <c r="AU198" s="18" t="s">
        <v>84</v>
      </c>
    </row>
    <row r="199" spans="1:65" s="13" customFormat="1" x14ac:dyDescent="0.2">
      <c r="B199" s="192"/>
      <c r="C199" s="193"/>
      <c r="D199" s="187" t="s">
        <v>181</v>
      </c>
      <c r="E199" s="194" t="s">
        <v>19</v>
      </c>
      <c r="F199" s="195" t="s">
        <v>5667</v>
      </c>
      <c r="G199" s="193"/>
      <c r="H199" s="196">
        <v>83.33</v>
      </c>
      <c r="I199" s="197"/>
      <c r="J199" s="193"/>
      <c r="K199" s="193"/>
      <c r="L199" s="198"/>
      <c r="M199" s="199"/>
      <c r="N199" s="200"/>
      <c r="O199" s="200"/>
      <c r="P199" s="200"/>
      <c r="Q199" s="200"/>
      <c r="R199" s="200"/>
      <c r="S199" s="200"/>
      <c r="T199" s="201"/>
      <c r="AT199" s="202" t="s">
        <v>181</v>
      </c>
      <c r="AU199" s="202" t="s">
        <v>84</v>
      </c>
      <c r="AV199" s="13" t="s">
        <v>84</v>
      </c>
      <c r="AW199" s="13" t="s">
        <v>35</v>
      </c>
      <c r="AX199" s="13" t="s">
        <v>82</v>
      </c>
      <c r="AY199" s="202" t="s">
        <v>170</v>
      </c>
    </row>
    <row r="200" spans="1:65" s="2" customFormat="1" ht="16.5" customHeight="1" x14ac:dyDescent="0.2">
      <c r="A200" s="35"/>
      <c r="B200" s="36"/>
      <c r="C200" s="214" t="s">
        <v>511</v>
      </c>
      <c r="D200" s="214" t="s">
        <v>239</v>
      </c>
      <c r="E200" s="215" t="s">
        <v>5668</v>
      </c>
      <c r="F200" s="216" t="s">
        <v>5669</v>
      </c>
      <c r="G200" s="217" t="s">
        <v>439</v>
      </c>
      <c r="H200" s="218">
        <v>52</v>
      </c>
      <c r="I200" s="219"/>
      <c r="J200" s="220">
        <f>ROUND(I200*H200,2)</f>
        <v>0</v>
      </c>
      <c r="K200" s="216" t="s">
        <v>19</v>
      </c>
      <c r="L200" s="221"/>
      <c r="M200" s="222" t="s">
        <v>19</v>
      </c>
      <c r="N200" s="223" t="s">
        <v>45</v>
      </c>
      <c r="O200" s="65"/>
      <c r="P200" s="183">
        <f>O200*H200</f>
        <v>0</v>
      </c>
      <c r="Q200" s="183">
        <v>6.8000000000000005E-2</v>
      </c>
      <c r="R200" s="183">
        <f>Q200*H200</f>
        <v>3.5360000000000005</v>
      </c>
      <c r="S200" s="183">
        <v>0</v>
      </c>
      <c r="T200" s="184">
        <f>S200*H200</f>
        <v>0</v>
      </c>
      <c r="U200" s="35"/>
      <c r="V200" s="35"/>
      <c r="W200" s="35"/>
      <c r="X200" s="35"/>
      <c r="Y200" s="35"/>
      <c r="Z200" s="35"/>
      <c r="AA200" s="35"/>
      <c r="AB200" s="35"/>
      <c r="AC200" s="35"/>
      <c r="AD200" s="35"/>
      <c r="AE200" s="35"/>
      <c r="AR200" s="185" t="s">
        <v>227</v>
      </c>
      <c r="AT200" s="185" t="s">
        <v>239</v>
      </c>
      <c r="AU200" s="185" t="s">
        <v>84</v>
      </c>
      <c r="AY200" s="18" t="s">
        <v>170</v>
      </c>
      <c r="BE200" s="186">
        <f>IF(N200="základní",J200,0)</f>
        <v>0</v>
      </c>
      <c r="BF200" s="186">
        <f>IF(N200="snížená",J200,0)</f>
        <v>0</v>
      </c>
      <c r="BG200" s="186">
        <f>IF(N200="zákl. přenesená",J200,0)</f>
        <v>0</v>
      </c>
      <c r="BH200" s="186">
        <f>IF(N200="sníž. přenesená",J200,0)</f>
        <v>0</v>
      </c>
      <c r="BI200" s="186">
        <f>IF(N200="nulová",J200,0)</f>
        <v>0</v>
      </c>
      <c r="BJ200" s="18" t="s">
        <v>82</v>
      </c>
      <c r="BK200" s="186">
        <f>ROUND(I200*H200,2)</f>
        <v>0</v>
      </c>
      <c r="BL200" s="18" t="s">
        <v>177</v>
      </c>
      <c r="BM200" s="185" t="s">
        <v>5670</v>
      </c>
    </row>
    <row r="201" spans="1:65" s="12" customFormat="1" ht="22.9" customHeight="1" x14ac:dyDescent="0.2">
      <c r="B201" s="158"/>
      <c r="C201" s="159"/>
      <c r="D201" s="160" t="s">
        <v>73</v>
      </c>
      <c r="E201" s="172" t="s">
        <v>209</v>
      </c>
      <c r="F201" s="172" t="s">
        <v>5315</v>
      </c>
      <c r="G201" s="159"/>
      <c r="H201" s="159"/>
      <c r="I201" s="162"/>
      <c r="J201" s="173">
        <f>BK201</f>
        <v>0</v>
      </c>
      <c r="K201" s="159"/>
      <c r="L201" s="164"/>
      <c r="M201" s="165"/>
      <c r="N201" s="166"/>
      <c r="O201" s="166"/>
      <c r="P201" s="167">
        <f>SUM(P202:P207)</f>
        <v>0</v>
      </c>
      <c r="Q201" s="166"/>
      <c r="R201" s="167">
        <f>SUM(R202:R207)</f>
        <v>87.213499999999996</v>
      </c>
      <c r="S201" s="166"/>
      <c r="T201" s="168">
        <f>SUM(T202:T207)</f>
        <v>0</v>
      </c>
      <c r="AR201" s="169" t="s">
        <v>82</v>
      </c>
      <c r="AT201" s="170" t="s">
        <v>73</v>
      </c>
      <c r="AU201" s="170" t="s">
        <v>82</v>
      </c>
      <c r="AY201" s="169" t="s">
        <v>170</v>
      </c>
      <c r="BK201" s="171">
        <f>SUM(BK202:BK207)</f>
        <v>0</v>
      </c>
    </row>
    <row r="202" spans="1:65" s="2" customFormat="1" ht="24" x14ac:dyDescent="0.2">
      <c r="A202" s="35"/>
      <c r="B202" s="36"/>
      <c r="C202" s="174" t="s">
        <v>515</v>
      </c>
      <c r="D202" s="174" t="s">
        <v>172</v>
      </c>
      <c r="E202" s="175" t="s">
        <v>5671</v>
      </c>
      <c r="F202" s="176" t="s">
        <v>5672</v>
      </c>
      <c r="G202" s="177" t="s">
        <v>248</v>
      </c>
      <c r="H202" s="178">
        <v>202</v>
      </c>
      <c r="I202" s="179"/>
      <c r="J202" s="180">
        <f>ROUND(I202*H202,2)</f>
        <v>0</v>
      </c>
      <c r="K202" s="176" t="s">
        <v>176</v>
      </c>
      <c r="L202" s="40"/>
      <c r="M202" s="181" t="s">
        <v>19</v>
      </c>
      <c r="N202" s="182" t="s">
        <v>45</v>
      </c>
      <c r="O202" s="65"/>
      <c r="P202" s="183">
        <f>O202*H202</f>
        <v>0</v>
      </c>
      <c r="Q202" s="183">
        <v>0.28000000000000003</v>
      </c>
      <c r="R202" s="183">
        <f>Q202*H202</f>
        <v>56.56</v>
      </c>
      <c r="S202" s="183">
        <v>0</v>
      </c>
      <c r="T202" s="184">
        <f>S202*H202</f>
        <v>0</v>
      </c>
      <c r="U202" s="35"/>
      <c r="V202" s="35"/>
      <c r="W202" s="35"/>
      <c r="X202" s="35"/>
      <c r="Y202" s="35"/>
      <c r="Z202" s="35"/>
      <c r="AA202" s="35"/>
      <c r="AB202" s="35"/>
      <c r="AC202" s="35"/>
      <c r="AD202" s="35"/>
      <c r="AE202" s="35"/>
      <c r="AR202" s="185" t="s">
        <v>177</v>
      </c>
      <c r="AT202" s="185" t="s">
        <v>172</v>
      </c>
      <c r="AU202" s="185" t="s">
        <v>84</v>
      </c>
      <c r="AY202" s="18" t="s">
        <v>170</v>
      </c>
      <c r="BE202" s="186">
        <f>IF(N202="základní",J202,0)</f>
        <v>0</v>
      </c>
      <c r="BF202" s="186">
        <f>IF(N202="snížená",J202,0)</f>
        <v>0</v>
      </c>
      <c r="BG202" s="186">
        <f>IF(N202="zákl. přenesená",J202,0)</f>
        <v>0</v>
      </c>
      <c r="BH202" s="186">
        <f>IF(N202="sníž. přenesená",J202,0)</f>
        <v>0</v>
      </c>
      <c r="BI202" s="186">
        <f>IF(N202="nulová",J202,0)</f>
        <v>0</v>
      </c>
      <c r="BJ202" s="18" t="s">
        <v>82</v>
      </c>
      <c r="BK202" s="186">
        <f>ROUND(I202*H202,2)</f>
        <v>0</v>
      </c>
      <c r="BL202" s="18" t="s">
        <v>177</v>
      </c>
      <c r="BM202" s="185" t="s">
        <v>5673</v>
      </c>
    </row>
    <row r="203" spans="1:65" s="2" customFormat="1" ht="24" x14ac:dyDescent="0.2">
      <c r="A203" s="35"/>
      <c r="B203" s="36"/>
      <c r="C203" s="174" t="s">
        <v>519</v>
      </c>
      <c r="D203" s="174" t="s">
        <v>172</v>
      </c>
      <c r="E203" s="175" t="s">
        <v>5674</v>
      </c>
      <c r="F203" s="176" t="s">
        <v>5675</v>
      </c>
      <c r="G203" s="177" t="s">
        <v>248</v>
      </c>
      <c r="H203" s="178">
        <v>14</v>
      </c>
      <c r="I203" s="179"/>
      <c r="J203" s="180">
        <f>ROUND(I203*H203,2)</f>
        <v>0</v>
      </c>
      <c r="K203" s="176" t="s">
        <v>176</v>
      </c>
      <c r="L203" s="40"/>
      <c r="M203" s="181" t="s">
        <v>19</v>
      </c>
      <c r="N203" s="182" t="s">
        <v>45</v>
      </c>
      <c r="O203" s="65"/>
      <c r="P203" s="183">
        <f>O203*H203</f>
        <v>0</v>
      </c>
      <c r="Q203" s="183">
        <v>0</v>
      </c>
      <c r="R203" s="183">
        <f>Q203*H203</f>
        <v>0</v>
      </c>
      <c r="S203" s="183">
        <v>0</v>
      </c>
      <c r="T203" s="184">
        <f>S203*H203</f>
        <v>0</v>
      </c>
      <c r="U203" s="35"/>
      <c r="V203" s="35"/>
      <c r="W203" s="35"/>
      <c r="X203" s="35"/>
      <c r="Y203" s="35"/>
      <c r="Z203" s="35"/>
      <c r="AA203" s="35"/>
      <c r="AB203" s="35"/>
      <c r="AC203" s="35"/>
      <c r="AD203" s="35"/>
      <c r="AE203" s="35"/>
      <c r="AR203" s="185" t="s">
        <v>177</v>
      </c>
      <c r="AT203" s="185" t="s">
        <v>172</v>
      </c>
      <c r="AU203" s="185" t="s">
        <v>84</v>
      </c>
      <c r="AY203" s="18" t="s">
        <v>170</v>
      </c>
      <c r="BE203" s="186">
        <f>IF(N203="základní",J203,0)</f>
        <v>0</v>
      </c>
      <c r="BF203" s="186">
        <f>IF(N203="snížená",J203,0)</f>
        <v>0</v>
      </c>
      <c r="BG203" s="186">
        <f>IF(N203="zákl. přenesená",J203,0)</f>
        <v>0</v>
      </c>
      <c r="BH203" s="186">
        <f>IF(N203="sníž. přenesená",J203,0)</f>
        <v>0</v>
      </c>
      <c r="BI203" s="186">
        <f>IF(N203="nulová",J203,0)</f>
        <v>0</v>
      </c>
      <c r="BJ203" s="18" t="s">
        <v>82</v>
      </c>
      <c r="BK203" s="186">
        <f>ROUND(I203*H203,2)</f>
        <v>0</v>
      </c>
      <c r="BL203" s="18" t="s">
        <v>177</v>
      </c>
      <c r="BM203" s="185" t="s">
        <v>5676</v>
      </c>
    </row>
    <row r="204" spans="1:65" s="13" customFormat="1" x14ac:dyDescent="0.2">
      <c r="B204" s="192"/>
      <c r="C204" s="193"/>
      <c r="D204" s="187" t="s">
        <v>181</v>
      </c>
      <c r="E204" s="194" t="s">
        <v>19</v>
      </c>
      <c r="F204" s="195" t="s">
        <v>5677</v>
      </c>
      <c r="G204" s="193"/>
      <c r="H204" s="196">
        <v>14</v>
      </c>
      <c r="I204" s="197"/>
      <c r="J204" s="193"/>
      <c r="K204" s="193"/>
      <c r="L204" s="198"/>
      <c r="M204" s="199"/>
      <c r="N204" s="200"/>
      <c r="O204" s="200"/>
      <c r="P204" s="200"/>
      <c r="Q204" s="200"/>
      <c r="R204" s="200"/>
      <c r="S204" s="200"/>
      <c r="T204" s="201"/>
      <c r="AT204" s="202" t="s">
        <v>181</v>
      </c>
      <c r="AU204" s="202" t="s">
        <v>84</v>
      </c>
      <c r="AV204" s="13" t="s">
        <v>84</v>
      </c>
      <c r="AW204" s="13" t="s">
        <v>35</v>
      </c>
      <c r="AX204" s="13" t="s">
        <v>82</v>
      </c>
      <c r="AY204" s="202" t="s">
        <v>170</v>
      </c>
    </row>
    <row r="205" spans="1:65" s="2" customFormat="1" ht="24" x14ac:dyDescent="0.2">
      <c r="A205" s="35"/>
      <c r="B205" s="36"/>
      <c r="C205" s="174" t="s">
        <v>523</v>
      </c>
      <c r="D205" s="174" t="s">
        <v>172</v>
      </c>
      <c r="E205" s="175" t="s">
        <v>5678</v>
      </c>
      <c r="F205" s="176" t="s">
        <v>5679</v>
      </c>
      <c r="G205" s="177" t="s">
        <v>248</v>
      </c>
      <c r="H205" s="178">
        <v>202</v>
      </c>
      <c r="I205" s="179"/>
      <c r="J205" s="180">
        <f>ROUND(I205*H205,2)</f>
        <v>0</v>
      </c>
      <c r="K205" s="176" t="s">
        <v>176</v>
      </c>
      <c r="L205" s="40"/>
      <c r="M205" s="181" t="s">
        <v>19</v>
      </c>
      <c r="N205" s="182" t="s">
        <v>45</v>
      </c>
      <c r="O205" s="65"/>
      <c r="P205" s="183">
        <f>O205*H205</f>
        <v>0</v>
      </c>
      <c r="Q205" s="183">
        <v>0.15175</v>
      </c>
      <c r="R205" s="183">
        <f>Q205*H205</f>
        <v>30.653499999999998</v>
      </c>
      <c r="S205" s="183">
        <v>0</v>
      </c>
      <c r="T205" s="184">
        <f>S205*H205</f>
        <v>0</v>
      </c>
      <c r="U205" s="35"/>
      <c r="V205" s="35"/>
      <c r="W205" s="35"/>
      <c r="X205" s="35"/>
      <c r="Y205" s="35"/>
      <c r="Z205" s="35"/>
      <c r="AA205" s="35"/>
      <c r="AB205" s="35"/>
      <c r="AC205" s="35"/>
      <c r="AD205" s="35"/>
      <c r="AE205" s="35"/>
      <c r="AR205" s="185" t="s">
        <v>177</v>
      </c>
      <c r="AT205" s="185" t="s">
        <v>172</v>
      </c>
      <c r="AU205" s="185" t="s">
        <v>84</v>
      </c>
      <c r="AY205" s="18" t="s">
        <v>170</v>
      </c>
      <c r="BE205" s="186">
        <f>IF(N205="základní",J205,0)</f>
        <v>0</v>
      </c>
      <c r="BF205" s="186">
        <f>IF(N205="snížená",J205,0)</f>
        <v>0</v>
      </c>
      <c r="BG205" s="186">
        <f>IF(N205="zákl. přenesená",J205,0)</f>
        <v>0</v>
      </c>
      <c r="BH205" s="186">
        <f>IF(N205="sníž. přenesená",J205,0)</f>
        <v>0</v>
      </c>
      <c r="BI205" s="186">
        <f>IF(N205="nulová",J205,0)</f>
        <v>0</v>
      </c>
      <c r="BJ205" s="18" t="s">
        <v>82</v>
      </c>
      <c r="BK205" s="186">
        <f>ROUND(I205*H205,2)</f>
        <v>0</v>
      </c>
      <c r="BL205" s="18" t="s">
        <v>177</v>
      </c>
      <c r="BM205" s="185" t="s">
        <v>5680</v>
      </c>
    </row>
    <row r="206" spans="1:65" s="2" customFormat="1" ht="29.25" x14ac:dyDescent="0.2">
      <c r="A206" s="35"/>
      <c r="B206" s="36"/>
      <c r="C206" s="37"/>
      <c r="D206" s="187" t="s">
        <v>179</v>
      </c>
      <c r="E206" s="37"/>
      <c r="F206" s="188" t="s">
        <v>5681</v>
      </c>
      <c r="G206" s="37"/>
      <c r="H206" s="37"/>
      <c r="I206" s="189"/>
      <c r="J206" s="37"/>
      <c r="K206" s="37"/>
      <c r="L206" s="40"/>
      <c r="M206" s="190"/>
      <c r="N206" s="191"/>
      <c r="O206" s="65"/>
      <c r="P206" s="65"/>
      <c r="Q206" s="65"/>
      <c r="R206" s="65"/>
      <c r="S206" s="65"/>
      <c r="T206" s="66"/>
      <c r="U206" s="35"/>
      <c r="V206" s="35"/>
      <c r="W206" s="35"/>
      <c r="X206" s="35"/>
      <c r="Y206" s="35"/>
      <c r="Z206" s="35"/>
      <c r="AA206" s="35"/>
      <c r="AB206" s="35"/>
      <c r="AC206" s="35"/>
      <c r="AD206" s="35"/>
      <c r="AE206" s="35"/>
      <c r="AT206" s="18" t="s">
        <v>179</v>
      </c>
      <c r="AU206" s="18" t="s">
        <v>84</v>
      </c>
    </row>
    <row r="207" spans="1:65" s="13" customFormat="1" x14ac:dyDescent="0.2">
      <c r="B207" s="192"/>
      <c r="C207" s="193"/>
      <c r="D207" s="187" t="s">
        <v>181</v>
      </c>
      <c r="E207" s="194" t="s">
        <v>19</v>
      </c>
      <c r="F207" s="195" t="s">
        <v>5682</v>
      </c>
      <c r="G207" s="193"/>
      <c r="H207" s="196">
        <v>202</v>
      </c>
      <c r="I207" s="197"/>
      <c r="J207" s="193"/>
      <c r="K207" s="193"/>
      <c r="L207" s="198"/>
      <c r="M207" s="199"/>
      <c r="N207" s="200"/>
      <c r="O207" s="200"/>
      <c r="P207" s="200"/>
      <c r="Q207" s="200"/>
      <c r="R207" s="200"/>
      <c r="S207" s="200"/>
      <c r="T207" s="201"/>
      <c r="AT207" s="202" t="s">
        <v>181</v>
      </c>
      <c r="AU207" s="202" t="s">
        <v>84</v>
      </c>
      <c r="AV207" s="13" t="s">
        <v>84</v>
      </c>
      <c r="AW207" s="13" t="s">
        <v>35</v>
      </c>
      <c r="AX207" s="13" t="s">
        <v>82</v>
      </c>
      <c r="AY207" s="202" t="s">
        <v>170</v>
      </c>
    </row>
    <row r="208" spans="1:65" s="12" customFormat="1" ht="22.9" customHeight="1" x14ac:dyDescent="0.2">
      <c r="B208" s="158"/>
      <c r="C208" s="159"/>
      <c r="D208" s="160" t="s">
        <v>73</v>
      </c>
      <c r="E208" s="172" t="s">
        <v>232</v>
      </c>
      <c r="F208" s="172" t="s">
        <v>915</v>
      </c>
      <c r="G208" s="159"/>
      <c r="H208" s="159"/>
      <c r="I208" s="162"/>
      <c r="J208" s="173">
        <f>BK208</f>
        <v>0</v>
      </c>
      <c r="K208" s="159"/>
      <c r="L208" s="164"/>
      <c r="M208" s="165"/>
      <c r="N208" s="166"/>
      <c r="O208" s="166"/>
      <c r="P208" s="167">
        <f>SUM(P209:P217)</f>
        <v>0</v>
      </c>
      <c r="Q208" s="166"/>
      <c r="R208" s="167">
        <f>SUM(R209:R217)</f>
        <v>16.003080000000001</v>
      </c>
      <c r="S208" s="166"/>
      <c r="T208" s="168">
        <f>SUM(T209:T217)</f>
        <v>0</v>
      </c>
      <c r="AR208" s="169" t="s">
        <v>82</v>
      </c>
      <c r="AT208" s="170" t="s">
        <v>73</v>
      </c>
      <c r="AU208" s="170" t="s">
        <v>82</v>
      </c>
      <c r="AY208" s="169" t="s">
        <v>170</v>
      </c>
      <c r="BK208" s="171">
        <f>SUM(BK209:BK217)</f>
        <v>0</v>
      </c>
    </row>
    <row r="209" spans="1:65" s="2" customFormat="1" ht="24" x14ac:dyDescent="0.2">
      <c r="A209" s="35"/>
      <c r="B209" s="36"/>
      <c r="C209" s="174" t="s">
        <v>527</v>
      </c>
      <c r="D209" s="174" t="s">
        <v>172</v>
      </c>
      <c r="E209" s="175" t="s">
        <v>5683</v>
      </c>
      <c r="F209" s="176" t="s">
        <v>5684</v>
      </c>
      <c r="G209" s="177" t="s">
        <v>272</v>
      </c>
      <c r="H209" s="178">
        <v>106</v>
      </c>
      <c r="I209" s="179"/>
      <c r="J209" s="180">
        <f>ROUND(I209*H209,2)</f>
        <v>0</v>
      </c>
      <c r="K209" s="176" t="s">
        <v>176</v>
      </c>
      <c r="L209" s="40"/>
      <c r="M209" s="181" t="s">
        <v>19</v>
      </c>
      <c r="N209" s="182" t="s">
        <v>45</v>
      </c>
      <c r="O209" s="65"/>
      <c r="P209" s="183">
        <f>O209*H209</f>
        <v>0</v>
      </c>
      <c r="Q209" s="183">
        <v>0.14943000000000001</v>
      </c>
      <c r="R209" s="183">
        <f>Q209*H209</f>
        <v>15.839580000000002</v>
      </c>
      <c r="S209" s="183">
        <v>0</v>
      </c>
      <c r="T209" s="184">
        <f>S209*H209</f>
        <v>0</v>
      </c>
      <c r="U209" s="35"/>
      <c r="V209" s="35"/>
      <c r="W209" s="35"/>
      <c r="X209" s="35"/>
      <c r="Y209" s="35"/>
      <c r="Z209" s="35"/>
      <c r="AA209" s="35"/>
      <c r="AB209" s="35"/>
      <c r="AC209" s="35"/>
      <c r="AD209" s="35"/>
      <c r="AE209" s="35"/>
      <c r="AR209" s="185" t="s">
        <v>177</v>
      </c>
      <c r="AT209" s="185" t="s">
        <v>172</v>
      </c>
      <c r="AU209" s="185" t="s">
        <v>84</v>
      </c>
      <c r="AY209" s="18" t="s">
        <v>170</v>
      </c>
      <c r="BE209" s="186">
        <f>IF(N209="základní",J209,0)</f>
        <v>0</v>
      </c>
      <c r="BF209" s="186">
        <f>IF(N209="snížená",J209,0)</f>
        <v>0</v>
      </c>
      <c r="BG209" s="186">
        <f>IF(N209="zákl. přenesená",J209,0)</f>
        <v>0</v>
      </c>
      <c r="BH209" s="186">
        <f>IF(N209="sníž. přenesená",J209,0)</f>
        <v>0</v>
      </c>
      <c r="BI209" s="186">
        <f>IF(N209="nulová",J209,0)</f>
        <v>0</v>
      </c>
      <c r="BJ209" s="18" t="s">
        <v>82</v>
      </c>
      <c r="BK209" s="186">
        <f>ROUND(I209*H209,2)</f>
        <v>0</v>
      </c>
      <c r="BL209" s="18" t="s">
        <v>177</v>
      </c>
      <c r="BM209" s="185" t="s">
        <v>5685</v>
      </c>
    </row>
    <row r="210" spans="1:65" s="2" customFormat="1" ht="39" x14ac:dyDescent="0.2">
      <c r="A210" s="35"/>
      <c r="B210" s="36"/>
      <c r="C210" s="37"/>
      <c r="D210" s="187" t="s">
        <v>179</v>
      </c>
      <c r="E210" s="37"/>
      <c r="F210" s="188" t="s">
        <v>5686</v>
      </c>
      <c r="G210" s="37"/>
      <c r="H210" s="37"/>
      <c r="I210" s="189"/>
      <c r="J210" s="37"/>
      <c r="K210" s="37"/>
      <c r="L210" s="40"/>
      <c r="M210" s="190"/>
      <c r="N210" s="191"/>
      <c r="O210" s="65"/>
      <c r="P210" s="65"/>
      <c r="Q210" s="65"/>
      <c r="R210" s="65"/>
      <c r="S210" s="65"/>
      <c r="T210" s="66"/>
      <c r="U210" s="35"/>
      <c r="V210" s="35"/>
      <c r="W210" s="35"/>
      <c r="X210" s="35"/>
      <c r="Y210" s="35"/>
      <c r="Z210" s="35"/>
      <c r="AA210" s="35"/>
      <c r="AB210" s="35"/>
      <c r="AC210" s="35"/>
      <c r="AD210" s="35"/>
      <c r="AE210" s="35"/>
      <c r="AT210" s="18" t="s">
        <v>179</v>
      </c>
      <c r="AU210" s="18" t="s">
        <v>84</v>
      </c>
    </row>
    <row r="211" spans="1:65" s="2" customFormat="1" ht="16.5" customHeight="1" x14ac:dyDescent="0.2">
      <c r="A211" s="35"/>
      <c r="B211" s="36"/>
      <c r="C211" s="174" t="s">
        <v>534</v>
      </c>
      <c r="D211" s="174" t="s">
        <v>172</v>
      </c>
      <c r="E211" s="175" t="s">
        <v>5687</v>
      </c>
      <c r="F211" s="176" t="s">
        <v>5688</v>
      </c>
      <c r="G211" s="177" t="s">
        <v>439</v>
      </c>
      <c r="H211" s="178">
        <v>34</v>
      </c>
      <c r="I211" s="179"/>
      <c r="J211" s="180">
        <f>ROUND(I211*H211,2)</f>
        <v>0</v>
      </c>
      <c r="K211" s="176" t="s">
        <v>176</v>
      </c>
      <c r="L211" s="40"/>
      <c r="M211" s="181" t="s">
        <v>19</v>
      </c>
      <c r="N211" s="182" t="s">
        <v>45</v>
      </c>
      <c r="O211" s="65"/>
      <c r="P211" s="183">
        <f>O211*H211</f>
        <v>0</v>
      </c>
      <c r="Q211" s="183">
        <v>0</v>
      </c>
      <c r="R211" s="183">
        <f>Q211*H211</f>
        <v>0</v>
      </c>
      <c r="S211" s="183">
        <v>0</v>
      </c>
      <c r="T211" s="184">
        <f>S211*H211</f>
        <v>0</v>
      </c>
      <c r="U211" s="35"/>
      <c r="V211" s="35"/>
      <c r="W211" s="35"/>
      <c r="X211" s="35"/>
      <c r="Y211" s="35"/>
      <c r="Z211" s="35"/>
      <c r="AA211" s="35"/>
      <c r="AB211" s="35"/>
      <c r="AC211" s="35"/>
      <c r="AD211" s="35"/>
      <c r="AE211" s="35"/>
      <c r="AR211" s="185" t="s">
        <v>177</v>
      </c>
      <c r="AT211" s="185" t="s">
        <v>172</v>
      </c>
      <c r="AU211" s="185" t="s">
        <v>84</v>
      </c>
      <c r="AY211" s="18" t="s">
        <v>170</v>
      </c>
      <c r="BE211" s="186">
        <f>IF(N211="základní",J211,0)</f>
        <v>0</v>
      </c>
      <c r="BF211" s="186">
        <f>IF(N211="snížená",J211,0)</f>
        <v>0</v>
      </c>
      <c r="BG211" s="186">
        <f>IF(N211="zákl. přenesená",J211,0)</f>
        <v>0</v>
      </c>
      <c r="BH211" s="186">
        <f>IF(N211="sníž. přenesená",J211,0)</f>
        <v>0</v>
      </c>
      <c r="BI211" s="186">
        <f>IF(N211="nulová",J211,0)</f>
        <v>0</v>
      </c>
      <c r="BJ211" s="18" t="s">
        <v>82</v>
      </c>
      <c r="BK211" s="186">
        <f>ROUND(I211*H211,2)</f>
        <v>0</v>
      </c>
      <c r="BL211" s="18" t="s">
        <v>177</v>
      </c>
      <c r="BM211" s="185" t="s">
        <v>5689</v>
      </c>
    </row>
    <row r="212" spans="1:65" s="2" customFormat="1" ht="29.25" x14ac:dyDescent="0.2">
      <c r="A212" s="35"/>
      <c r="B212" s="36"/>
      <c r="C212" s="37"/>
      <c r="D212" s="187" t="s">
        <v>179</v>
      </c>
      <c r="E212" s="37"/>
      <c r="F212" s="188" t="s">
        <v>5690</v>
      </c>
      <c r="G212" s="37"/>
      <c r="H212" s="37"/>
      <c r="I212" s="189"/>
      <c r="J212" s="37"/>
      <c r="K212" s="37"/>
      <c r="L212" s="40"/>
      <c r="M212" s="190"/>
      <c r="N212" s="191"/>
      <c r="O212" s="65"/>
      <c r="P212" s="65"/>
      <c r="Q212" s="65"/>
      <c r="R212" s="65"/>
      <c r="S212" s="65"/>
      <c r="T212" s="66"/>
      <c r="U212" s="35"/>
      <c r="V212" s="35"/>
      <c r="W212" s="35"/>
      <c r="X212" s="35"/>
      <c r="Y212" s="35"/>
      <c r="Z212" s="35"/>
      <c r="AA212" s="35"/>
      <c r="AB212" s="35"/>
      <c r="AC212" s="35"/>
      <c r="AD212" s="35"/>
      <c r="AE212" s="35"/>
      <c r="AT212" s="18" t="s">
        <v>179</v>
      </c>
      <c r="AU212" s="18" t="s">
        <v>84</v>
      </c>
    </row>
    <row r="213" spans="1:65" s="2" customFormat="1" ht="16.5" customHeight="1" x14ac:dyDescent="0.2">
      <c r="A213" s="35"/>
      <c r="B213" s="36"/>
      <c r="C213" s="214" t="s">
        <v>539</v>
      </c>
      <c r="D213" s="214" t="s">
        <v>239</v>
      </c>
      <c r="E213" s="215" t="s">
        <v>5691</v>
      </c>
      <c r="F213" s="216" t="s">
        <v>5692</v>
      </c>
      <c r="G213" s="217" t="s">
        <v>439</v>
      </c>
      <c r="H213" s="218">
        <v>3</v>
      </c>
      <c r="I213" s="219"/>
      <c r="J213" s="220">
        <f>ROUND(I213*H213,2)</f>
        <v>0</v>
      </c>
      <c r="K213" s="216" t="s">
        <v>176</v>
      </c>
      <c r="L213" s="221"/>
      <c r="M213" s="222" t="s">
        <v>19</v>
      </c>
      <c r="N213" s="223" t="s">
        <v>45</v>
      </c>
      <c r="O213" s="65"/>
      <c r="P213" s="183">
        <f>O213*H213</f>
        <v>0</v>
      </c>
      <c r="Q213" s="183">
        <v>1.4500000000000001E-2</v>
      </c>
      <c r="R213" s="183">
        <f>Q213*H213</f>
        <v>4.3500000000000004E-2</v>
      </c>
      <c r="S213" s="183">
        <v>0</v>
      </c>
      <c r="T213" s="184">
        <f>S213*H213</f>
        <v>0</v>
      </c>
      <c r="U213" s="35"/>
      <c r="V213" s="35"/>
      <c r="W213" s="35"/>
      <c r="X213" s="35"/>
      <c r="Y213" s="35"/>
      <c r="Z213" s="35"/>
      <c r="AA213" s="35"/>
      <c r="AB213" s="35"/>
      <c r="AC213" s="35"/>
      <c r="AD213" s="35"/>
      <c r="AE213" s="35"/>
      <c r="AR213" s="185" t="s">
        <v>227</v>
      </c>
      <c r="AT213" s="185" t="s">
        <v>239</v>
      </c>
      <c r="AU213" s="185" t="s">
        <v>84</v>
      </c>
      <c r="AY213" s="18" t="s">
        <v>170</v>
      </c>
      <c r="BE213" s="186">
        <f>IF(N213="základní",J213,0)</f>
        <v>0</v>
      </c>
      <c r="BF213" s="186">
        <f>IF(N213="snížená",J213,0)</f>
        <v>0</v>
      </c>
      <c r="BG213" s="186">
        <f>IF(N213="zákl. přenesená",J213,0)</f>
        <v>0</v>
      </c>
      <c r="BH213" s="186">
        <f>IF(N213="sníž. přenesená",J213,0)</f>
        <v>0</v>
      </c>
      <c r="BI213" s="186">
        <f>IF(N213="nulová",J213,0)</f>
        <v>0</v>
      </c>
      <c r="BJ213" s="18" t="s">
        <v>82</v>
      </c>
      <c r="BK213" s="186">
        <f>ROUND(I213*H213,2)</f>
        <v>0</v>
      </c>
      <c r="BL213" s="18" t="s">
        <v>177</v>
      </c>
      <c r="BM213" s="185" t="s">
        <v>5693</v>
      </c>
    </row>
    <row r="214" spans="1:65" s="2" customFormat="1" ht="16.5" customHeight="1" x14ac:dyDescent="0.2">
      <c r="A214" s="35"/>
      <c r="B214" s="36"/>
      <c r="C214" s="214" t="s">
        <v>547</v>
      </c>
      <c r="D214" s="214" t="s">
        <v>239</v>
      </c>
      <c r="E214" s="215" t="s">
        <v>5694</v>
      </c>
      <c r="F214" s="216" t="s">
        <v>5695</v>
      </c>
      <c r="G214" s="217" t="s">
        <v>439</v>
      </c>
      <c r="H214" s="218">
        <v>4</v>
      </c>
      <c r="I214" s="219"/>
      <c r="J214" s="220">
        <f>ROUND(I214*H214,2)</f>
        <v>0</v>
      </c>
      <c r="K214" s="216" t="s">
        <v>176</v>
      </c>
      <c r="L214" s="221"/>
      <c r="M214" s="222" t="s">
        <v>19</v>
      </c>
      <c r="N214" s="223" t="s">
        <v>45</v>
      </c>
      <c r="O214" s="65"/>
      <c r="P214" s="183">
        <f>O214*H214</f>
        <v>0</v>
      </c>
      <c r="Q214" s="183">
        <v>0</v>
      </c>
      <c r="R214" s="183">
        <f>Q214*H214</f>
        <v>0</v>
      </c>
      <c r="S214" s="183">
        <v>0</v>
      </c>
      <c r="T214" s="184">
        <f>S214*H214</f>
        <v>0</v>
      </c>
      <c r="U214" s="35"/>
      <c r="V214" s="35"/>
      <c r="W214" s="35"/>
      <c r="X214" s="35"/>
      <c r="Y214" s="35"/>
      <c r="Z214" s="35"/>
      <c r="AA214" s="35"/>
      <c r="AB214" s="35"/>
      <c r="AC214" s="35"/>
      <c r="AD214" s="35"/>
      <c r="AE214" s="35"/>
      <c r="AR214" s="185" t="s">
        <v>227</v>
      </c>
      <c r="AT214" s="185" t="s">
        <v>239</v>
      </c>
      <c r="AU214" s="185" t="s">
        <v>84</v>
      </c>
      <c r="AY214" s="18" t="s">
        <v>170</v>
      </c>
      <c r="BE214" s="186">
        <f>IF(N214="základní",J214,0)</f>
        <v>0</v>
      </c>
      <c r="BF214" s="186">
        <f>IF(N214="snížená",J214,0)</f>
        <v>0</v>
      </c>
      <c r="BG214" s="186">
        <f>IF(N214="zákl. přenesená",J214,0)</f>
        <v>0</v>
      </c>
      <c r="BH214" s="186">
        <f>IF(N214="sníž. přenesená",J214,0)</f>
        <v>0</v>
      </c>
      <c r="BI214" s="186">
        <f>IF(N214="nulová",J214,0)</f>
        <v>0</v>
      </c>
      <c r="BJ214" s="18" t="s">
        <v>82</v>
      </c>
      <c r="BK214" s="186">
        <f>ROUND(I214*H214,2)</f>
        <v>0</v>
      </c>
      <c r="BL214" s="18" t="s">
        <v>177</v>
      </c>
      <c r="BM214" s="185" t="s">
        <v>5696</v>
      </c>
    </row>
    <row r="215" spans="1:65" s="2" customFormat="1" ht="16.5" customHeight="1" x14ac:dyDescent="0.2">
      <c r="A215" s="35"/>
      <c r="B215" s="36"/>
      <c r="C215" s="214" t="s">
        <v>551</v>
      </c>
      <c r="D215" s="214" t="s">
        <v>239</v>
      </c>
      <c r="E215" s="215" t="s">
        <v>5697</v>
      </c>
      <c r="F215" s="216" t="s">
        <v>5698</v>
      </c>
      <c r="G215" s="217" t="s">
        <v>439</v>
      </c>
      <c r="H215" s="218">
        <v>19</v>
      </c>
      <c r="I215" s="219"/>
      <c r="J215" s="220">
        <f>ROUND(I215*H215,2)</f>
        <v>0</v>
      </c>
      <c r="K215" s="216" t="s">
        <v>176</v>
      </c>
      <c r="L215" s="221"/>
      <c r="M215" s="222" t="s">
        <v>19</v>
      </c>
      <c r="N215" s="223" t="s">
        <v>45</v>
      </c>
      <c r="O215" s="65"/>
      <c r="P215" s="183">
        <f>O215*H215</f>
        <v>0</v>
      </c>
      <c r="Q215" s="183">
        <v>0</v>
      </c>
      <c r="R215" s="183">
        <f>Q215*H215</f>
        <v>0</v>
      </c>
      <c r="S215" s="183">
        <v>0</v>
      </c>
      <c r="T215" s="184">
        <f>S215*H215</f>
        <v>0</v>
      </c>
      <c r="U215" s="35"/>
      <c r="V215" s="35"/>
      <c r="W215" s="35"/>
      <c r="X215" s="35"/>
      <c r="Y215" s="35"/>
      <c r="Z215" s="35"/>
      <c r="AA215" s="35"/>
      <c r="AB215" s="35"/>
      <c r="AC215" s="35"/>
      <c r="AD215" s="35"/>
      <c r="AE215" s="35"/>
      <c r="AR215" s="185" t="s">
        <v>227</v>
      </c>
      <c r="AT215" s="185" t="s">
        <v>239</v>
      </c>
      <c r="AU215" s="185" t="s">
        <v>84</v>
      </c>
      <c r="AY215" s="18" t="s">
        <v>170</v>
      </c>
      <c r="BE215" s="186">
        <f>IF(N215="základní",J215,0)</f>
        <v>0</v>
      </c>
      <c r="BF215" s="186">
        <f>IF(N215="snížená",J215,0)</f>
        <v>0</v>
      </c>
      <c r="BG215" s="186">
        <f>IF(N215="zákl. přenesená",J215,0)</f>
        <v>0</v>
      </c>
      <c r="BH215" s="186">
        <f>IF(N215="sníž. přenesená",J215,0)</f>
        <v>0</v>
      </c>
      <c r="BI215" s="186">
        <f>IF(N215="nulová",J215,0)</f>
        <v>0</v>
      </c>
      <c r="BJ215" s="18" t="s">
        <v>82</v>
      </c>
      <c r="BK215" s="186">
        <f>ROUND(I215*H215,2)</f>
        <v>0</v>
      </c>
      <c r="BL215" s="18" t="s">
        <v>177</v>
      </c>
      <c r="BM215" s="185" t="s">
        <v>5699</v>
      </c>
    </row>
    <row r="216" spans="1:65" s="2" customFormat="1" ht="16.5" customHeight="1" x14ac:dyDescent="0.2">
      <c r="A216" s="35"/>
      <c r="B216" s="36"/>
      <c r="C216" s="214" t="s">
        <v>558</v>
      </c>
      <c r="D216" s="214" t="s">
        <v>239</v>
      </c>
      <c r="E216" s="215" t="s">
        <v>5700</v>
      </c>
      <c r="F216" s="216" t="s">
        <v>5701</v>
      </c>
      <c r="G216" s="217" t="s">
        <v>439</v>
      </c>
      <c r="H216" s="218">
        <v>3</v>
      </c>
      <c r="I216" s="219"/>
      <c r="J216" s="220">
        <f>ROUND(I216*H216,2)</f>
        <v>0</v>
      </c>
      <c r="K216" s="216" t="s">
        <v>176</v>
      </c>
      <c r="L216" s="221"/>
      <c r="M216" s="222" t="s">
        <v>19</v>
      </c>
      <c r="N216" s="223" t="s">
        <v>45</v>
      </c>
      <c r="O216" s="65"/>
      <c r="P216" s="183">
        <f>O216*H216</f>
        <v>0</v>
      </c>
      <c r="Q216" s="183">
        <v>0.03</v>
      </c>
      <c r="R216" s="183">
        <f>Q216*H216</f>
        <v>0.09</v>
      </c>
      <c r="S216" s="183">
        <v>0</v>
      </c>
      <c r="T216" s="184">
        <f>S216*H216</f>
        <v>0</v>
      </c>
      <c r="U216" s="35"/>
      <c r="V216" s="35"/>
      <c r="W216" s="35"/>
      <c r="X216" s="35"/>
      <c r="Y216" s="35"/>
      <c r="Z216" s="35"/>
      <c r="AA216" s="35"/>
      <c r="AB216" s="35"/>
      <c r="AC216" s="35"/>
      <c r="AD216" s="35"/>
      <c r="AE216" s="35"/>
      <c r="AR216" s="185" t="s">
        <v>227</v>
      </c>
      <c r="AT216" s="185" t="s">
        <v>239</v>
      </c>
      <c r="AU216" s="185" t="s">
        <v>84</v>
      </c>
      <c r="AY216" s="18" t="s">
        <v>170</v>
      </c>
      <c r="BE216" s="186">
        <f>IF(N216="základní",J216,0)</f>
        <v>0</v>
      </c>
      <c r="BF216" s="186">
        <f>IF(N216="snížená",J216,0)</f>
        <v>0</v>
      </c>
      <c r="BG216" s="186">
        <f>IF(N216="zákl. přenesená",J216,0)</f>
        <v>0</v>
      </c>
      <c r="BH216" s="186">
        <f>IF(N216="sníž. přenesená",J216,0)</f>
        <v>0</v>
      </c>
      <c r="BI216" s="186">
        <f>IF(N216="nulová",J216,0)</f>
        <v>0</v>
      </c>
      <c r="BJ216" s="18" t="s">
        <v>82</v>
      </c>
      <c r="BK216" s="186">
        <f>ROUND(I216*H216,2)</f>
        <v>0</v>
      </c>
      <c r="BL216" s="18" t="s">
        <v>177</v>
      </c>
      <c r="BM216" s="185" t="s">
        <v>5702</v>
      </c>
    </row>
    <row r="217" spans="1:65" s="2" customFormat="1" ht="16.5" customHeight="1" x14ac:dyDescent="0.2">
      <c r="A217" s="35"/>
      <c r="B217" s="36"/>
      <c r="C217" s="214" t="s">
        <v>562</v>
      </c>
      <c r="D217" s="214" t="s">
        <v>239</v>
      </c>
      <c r="E217" s="215" t="s">
        <v>5703</v>
      </c>
      <c r="F217" s="216" t="s">
        <v>5704</v>
      </c>
      <c r="G217" s="217" t="s">
        <v>439</v>
      </c>
      <c r="H217" s="218">
        <v>5</v>
      </c>
      <c r="I217" s="219"/>
      <c r="J217" s="220">
        <f>ROUND(I217*H217,2)</f>
        <v>0</v>
      </c>
      <c r="K217" s="216" t="s">
        <v>176</v>
      </c>
      <c r="L217" s="221"/>
      <c r="M217" s="222" t="s">
        <v>19</v>
      </c>
      <c r="N217" s="223" t="s">
        <v>45</v>
      </c>
      <c r="O217" s="65"/>
      <c r="P217" s="183">
        <f>O217*H217</f>
        <v>0</v>
      </c>
      <c r="Q217" s="183">
        <v>6.0000000000000001E-3</v>
      </c>
      <c r="R217" s="183">
        <f>Q217*H217</f>
        <v>0.03</v>
      </c>
      <c r="S217" s="183">
        <v>0</v>
      </c>
      <c r="T217" s="184">
        <f>S217*H217</f>
        <v>0</v>
      </c>
      <c r="U217" s="35"/>
      <c r="V217" s="35"/>
      <c r="W217" s="35"/>
      <c r="X217" s="35"/>
      <c r="Y217" s="35"/>
      <c r="Z217" s="35"/>
      <c r="AA217" s="35"/>
      <c r="AB217" s="35"/>
      <c r="AC217" s="35"/>
      <c r="AD217" s="35"/>
      <c r="AE217" s="35"/>
      <c r="AR217" s="185" t="s">
        <v>227</v>
      </c>
      <c r="AT217" s="185" t="s">
        <v>239</v>
      </c>
      <c r="AU217" s="185" t="s">
        <v>84</v>
      </c>
      <c r="AY217" s="18" t="s">
        <v>170</v>
      </c>
      <c r="BE217" s="186">
        <f>IF(N217="základní",J217,0)</f>
        <v>0</v>
      </c>
      <c r="BF217" s="186">
        <f>IF(N217="snížená",J217,0)</f>
        <v>0</v>
      </c>
      <c r="BG217" s="186">
        <f>IF(N217="zákl. přenesená",J217,0)</f>
        <v>0</v>
      </c>
      <c r="BH217" s="186">
        <f>IF(N217="sníž. přenesená",J217,0)</f>
        <v>0</v>
      </c>
      <c r="BI217" s="186">
        <f>IF(N217="nulová",J217,0)</f>
        <v>0</v>
      </c>
      <c r="BJ217" s="18" t="s">
        <v>82</v>
      </c>
      <c r="BK217" s="186">
        <f>ROUND(I217*H217,2)</f>
        <v>0</v>
      </c>
      <c r="BL217" s="18" t="s">
        <v>177</v>
      </c>
      <c r="BM217" s="185" t="s">
        <v>5705</v>
      </c>
    </row>
    <row r="218" spans="1:65" s="12" customFormat="1" ht="22.9" customHeight="1" x14ac:dyDescent="0.2">
      <c r="B218" s="158"/>
      <c r="C218" s="159"/>
      <c r="D218" s="160" t="s">
        <v>73</v>
      </c>
      <c r="E218" s="172" t="s">
        <v>1057</v>
      </c>
      <c r="F218" s="172" t="s">
        <v>1058</v>
      </c>
      <c r="G218" s="159"/>
      <c r="H218" s="159"/>
      <c r="I218" s="162"/>
      <c r="J218" s="173">
        <f>BK218</f>
        <v>0</v>
      </c>
      <c r="K218" s="159"/>
      <c r="L218" s="164"/>
      <c r="M218" s="165"/>
      <c r="N218" s="166"/>
      <c r="O218" s="166"/>
      <c r="P218" s="167">
        <f>SUM(P219:P227)</f>
        <v>0</v>
      </c>
      <c r="Q218" s="166"/>
      <c r="R218" s="167">
        <f>SUM(R219:R227)</f>
        <v>0</v>
      </c>
      <c r="S218" s="166"/>
      <c r="T218" s="168">
        <f>SUM(T219:T227)</f>
        <v>0</v>
      </c>
      <c r="AR218" s="169" t="s">
        <v>82</v>
      </c>
      <c r="AT218" s="170" t="s">
        <v>73</v>
      </c>
      <c r="AU218" s="170" t="s">
        <v>82</v>
      </c>
      <c r="AY218" s="169" t="s">
        <v>170</v>
      </c>
      <c r="BK218" s="171">
        <f>SUM(BK219:BK227)</f>
        <v>0</v>
      </c>
    </row>
    <row r="219" spans="1:65" s="2" customFormat="1" ht="24" x14ac:dyDescent="0.2">
      <c r="A219" s="35"/>
      <c r="B219" s="36"/>
      <c r="C219" s="174" t="s">
        <v>567</v>
      </c>
      <c r="D219" s="174" t="s">
        <v>172</v>
      </c>
      <c r="E219" s="175" t="s">
        <v>5339</v>
      </c>
      <c r="F219" s="176" t="s">
        <v>5340</v>
      </c>
      <c r="G219" s="177" t="s">
        <v>242</v>
      </c>
      <c r="H219" s="178">
        <v>40.226999999999997</v>
      </c>
      <c r="I219" s="179"/>
      <c r="J219" s="180">
        <f>ROUND(I219*H219,2)</f>
        <v>0</v>
      </c>
      <c r="K219" s="176" t="s">
        <v>392</v>
      </c>
      <c r="L219" s="40"/>
      <c r="M219" s="181" t="s">
        <v>19</v>
      </c>
      <c r="N219" s="182" t="s">
        <v>45</v>
      </c>
      <c r="O219" s="65"/>
      <c r="P219" s="183">
        <f>O219*H219</f>
        <v>0</v>
      </c>
      <c r="Q219" s="183">
        <v>0</v>
      </c>
      <c r="R219" s="183">
        <f>Q219*H219</f>
        <v>0</v>
      </c>
      <c r="S219" s="183">
        <v>0</v>
      </c>
      <c r="T219" s="184">
        <f>S219*H219</f>
        <v>0</v>
      </c>
      <c r="U219" s="35"/>
      <c r="V219" s="35"/>
      <c r="W219" s="35"/>
      <c r="X219" s="35"/>
      <c r="Y219" s="35"/>
      <c r="Z219" s="35"/>
      <c r="AA219" s="35"/>
      <c r="AB219" s="35"/>
      <c r="AC219" s="35"/>
      <c r="AD219" s="35"/>
      <c r="AE219" s="35"/>
      <c r="AR219" s="185" t="s">
        <v>177</v>
      </c>
      <c r="AT219" s="185" t="s">
        <v>172</v>
      </c>
      <c r="AU219" s="185" t="s">
        <v>84</v>
      </c>
      <c r="AY219" s="18" t="s">
        <v>170</v>
      </c>
      <c r="BE219" s="186">
        <f>IF(N219="základní",J219,0)</f>
        <v>0</v>
      </c>
      <c r="BF219" s="186">
        <f>IF(N219="snížená",J219,0)</f>
        <v>0</v>
      </c>
      <c r="BG219" s="186">
        <f>IF(N219="zákl. přenesená",J219,0)</f>
        <v>0</v>
      </c>
      <c r="BH219" s="186">
        <f>IF(N219="sníž. přenesená",J219,0)</f>
        <v>0</v>
      </c>
      <c r="BI219" s="186">
        <f>IF(N219="nulová",J219,0)</f>
        <v>0</v>
      </c>
      <c r="BJ219" s="18" t="s">
        <v>82</v>
      </c>
      <c r="BK219" s="186">
        <f>ROUND(I219*H219,2)</f>
        <v>0</v>
      </c>
      <c r="BL219" s="18" t="s">
        <v>177</v>
      </c>
      <c r="BM219" s="185" t="s">
        <v>5706</v>
      </c>
    </row>
    <row r="220" spans="1:65" s="2" customFormat="1" ht="78" x14ac:dyDescent="0.2">
      <c r="A220" s="35"/>
      <c r="B220" s="36"/>
      <c r="C220" s="37"/>
      <c r="D220" s="187" t="s">
        <v>179</v>
      </c>
      <c r="E220" s="37"/>
      <c r="F220" s="188" t="s">
        <v>5342</v>
      </c>
      <c r="G220" s="37"/>
      <c r="H220" s="37"/>
      <c r="I220" s="189"/>
      <c r="J220" s="37"/>
      <c r="K220" s="37"/>
      <c r="L220" s="40"/>
      <c r="M220" s="190"/>
      <c r="N220" s="191"/>
      <c r="O220" s="65"/>
      <c r="P220" s="65"/>
      <c r="Q220" s="65"/>
      <c r="R220" s="65"/>
      <c r="S220" s="65"/>
      <c r="T220" s="66"/>
      <c r="U220" s="35"/>
      <c r="V220" s="35"/>
      <c r="W220" s="35"/>
      <c r="X220" s="35"/>
      <c r="Y220" s="35"/>
      <c r="Z220" s="35"/>
      <c r="AA220" s="35"/>
      <c r="AB220" s="35"/>
      <c r="AC220" s="35"/>
      <c r="AD220" s="35"/>
      <c r="AE220" s="35"/>
      <c r="AT220" s="18" t="s">
        <v>179</v>
      </c>
      <c r="AU220" s="18" t="s">
        <v>84</v>
      </c>
    </row>
    <row r="221" spans="1:65" s="2" customFormat="1" ht="24" x14ac:dyDescent="0.2">
      <c r="A221" s="35"/>
      <c r="B221" s="36"/>
      <c r="C221" s="174" t="s">
        <v>573</v>
      </c>
      <c r="D221" s="174" t="s">
        <v>172</v>
      </c>
      <c r="E221" s="175" t="s">
        <v>5343</v>
      </c>
      <c r="F221" s="176" t="s">
        <v>5344</v>
      </c>
      <c r="G221" s="177" t="s">
        <v>242</v>
      </c>
      <c r="H221" s="178">
        <v>362.04300000000001</v>
      </c>
      <c r="I221" s="179"/>
      <c r="J221" s="180">
        <f>ROUND(I221*H221,2)</f>
        <v>0</v>
      </c>
      <c r="K221" s="176" t="s">
        <v>392</v>
      </c>
      <c r="L221" s="40"/>
      <c r="M221" s="181" t="s">
        <v>19</v>
      </c>
      <c r="N221" s="182" t="s">
        <v>45</v>
      </c>
      <c r="O221" s="65"/>
      <c r="P221" s="183">
        <f>O221*H221</f>
        <v>0</v>
      </c>
      <c r="Q221" s="183">
        <v>0</v>
      </c>
      <c r="R221" s="183">
        <f>Q221*H221</f>
        <v>0</v>
      </c>
      <c r="S221" s="183">
        <v>0</v>
      </c>
      <c r="T221" s="184">
        <f>S221*H221</f>
        <v>0</v>
      </c>
      <c r="U221" s="35"/>
      <c r="V221" s="35"/>
      <c r="W221" s="35"/>
      <c r="X221" s="35"/>
      <c r="Y221" s="35"/>
      <c r="Z221" s="35"/>
      <c r="AA221" s="35"/>
      <c r="AB221" s="35"/>
      <c r="AC221" s="35"/>
      <c r="AD221" s="35"/>
      <c r="AE221" s="35"/>
      <c r="AR221" s="185" t="s">
        <v>177</v>
      </c>
      <c r="AT221" s="185" t="s">
        <v>172</v>
      </c>
      <c r="AU221" s="185" t="s">
        <v>84</v>
      </c>
      <c r="AY221" s="18" t="s">
        <v>170</v>
      </c>
      <c r="BE221" s="186">
        <f>IF(N221="základní",J221,0)</f>
        <v>0</v>
      </c>
      <c r="BF221" s="186">
        <f>IF(N221="snížená",J221,0)</f>
        <v>0</v>
      </c>
      <c r="BG221" s="186">
        <f>IF(N221="zákl. přenesená",J221,0)</f>
        <v>0</v>
      </c>
      <c r="BH221" s="186">
        <f>IF(N221="sníž. přenesená",J221,0)</f>
        <v>0</v>
      </c>
      <c r="BI221" s="186">
        <f>IF(N221="nulová",J221,0)</f>
        <v>0</v>
      </c>
      <c r="BJ221" s="18" t="s">
        <v>82</v>
      </c>
      <c r="BK221" s="186">
        <f>ROUND(I221*H221,2)</f>
        <v>0</v>
      </c>
      <c r="BL221" s="18" t="s">
        <v>177</v>
      </c>
      <c r="BM221" s="185" t="s">
        <v>5707</v>
      </c>
    </row>
    <row r="222" spans="1:65" s="2" customFormat="1" ht="78" x14ac:dyDescent="0.2">
      <c r="A222" s="35"/>
      <c r="B222" s="36"/>
      <c r="C222" s="37"/>
      <c r="D222" s="187" t="s">
        <v>179</v>
      </c>
      <c r="E222" s="37"/>
      <c r="F222" s="188" t="s">
        <v>5342</v>
      </c>
      <c r="G222" s="37"/>
      <c r="H222" s="37"/>
      <c r="I222" s="189"/>
      <c r="J222" s="37"/>
      <c r="K222" s="37"/>
      <c r="L222" s="40"/>
      <c r="M222" s="190"/>
      <c r="N222" s="191"/>
      <c r="O222" s="65"/>
      <c r="P222" s="65"/>
      <c r="Q222" s="65"/>
      <c r="R222" s="65"/>
      <c r="S222" s="65"/>
      <c r="T222" s="66"/>
      <c r="U222" s="35"/>
      <c r="V222" s="35"/>
      <c r="W222" s="35"/>
      <c r="X222" s="35"/>
      <c r="Y222" s="35"/>
      <c r="Z222" s="35"/>
      <c r="AA222" s="35"/>
      <c r="AB222" s="35"/>
      <c r="AC222" s="35"/>
      <c r="AD222" s="35"/>
      <c r="AE222" s="35"/>
      <c r="AT222" s="18" t="s">
        <v>179</v>
      </c>
      <c r="AU222" s="18" t="s">
        <v>84</v>
      </c>
    </row>
    <row r="223" spans="1:65" s="13" customFormat="1" x14ac:dyDescent="0.2">
      <c r="B223" s="192"/>
      <c r="C223" s="193"/>
      <c r="D223" s="187" t="s">
        <v>181</v>
      </c>
      <c r="E223" s="193"/>
      <c r="F223" s="195" t="s">
        <v>5708</v>
      </c>
      <c r="G223" s="193"/>
      <c r="H223" s="196">
        <v>362.04300000000001</v>
      </c>
      <c r="I223" s="197"/>
      <c r="J223" s="193"/>
      <c r="K223" s="193"/>
      <c r="L223" s="198"/>
      <c r="M223" s="199"/>
      <c r="N223" s="200"/>
      <c r="O223" s="200"/>
      <c r="P223" s="200"/>
      <c r="Q223" s="200"/>
      <c r="R223" s="200"/>
      <c r="S223" s="200"/>
      <c r="T223" s="201"/>
      <c r="AT223" s="202" t="s">
        <v>181</v>
      </c>
      <c r="AU223" s="202" t="s">
        <v>84</v>
      </c>
      <c r="AV223" s="13" t="s">
        <v>84</v>
      </c>
      <c r="AW223" s="13" t="s">
        <v>4</v>
      </c>
      <c r="AX223" s="13" t="s">
        <v>82</v>
      </c>
      <c r="AY223" s="202" t="s">
        <v>170</v>
      </c>
    </row>
    <row r="224" spans="1:65" s="2" customFormat="1" ht="16.5" customHeight="1" x14ac:dyDescent="0.2">
      <c r="A224" s="35"/>
      <c r="B224" s="36"/>
      <c r="C224" s="174" t="s">
        <v>581</v>
      </c>
      <c r="D224" s="174" t="s">
        <v>172</v>
      </c>
      <c r="E224" s="175" t="s">
        <v>5709</v>
      </c>
      <c r="F224" s="176" t="s">
        <v>5710</v>
      </c>
      <c r="G224" s="177" t="s">
        <v>242</v>
      </c>
      <c r="H224" s="178">
        <v>40.226999999999997</v>
      </c>
      <c r="I224" s="179"/>
      <c r="J224" s="180">
        <f>ROUND(I224*H224,2)</f>
        <v>0</v>
      </c>
      <c r="K224" s="176" t="s">
        <v>392</v>
      </c>
      <c r="L224" s="40"/>
      <c r="M224" s="181" t="s">
        <v>19</v>
      </c>
      <c r="N224" s="182" t="s">
        <v>45</v>
      </c>
      <c r="O224" s="65"/>
      <c r="P224" s="183">
        <f>O224*H224</f>
        <v>0</v>
      </c>
      <c r="Q224" s="183">
        <v>0</v>
      </c>
      <c r="R224" s="183">
        <f>Q224*H224</f>
        <v>0</v>
      </c>
      <c r="S224" s="183">
        <v>0</v>
      </c>
      <c r="T224" s="184">
        <f>S224*H224</f>
        <v>0</v>
      </c>
      <c r="U224" s="35"/>
      <c r="V224" s="35"/>
      <c r="W224" s="35"/>
      <c r="X224" s="35"/>
      <c r="Y224" s="35"/>
      <c r="Z224" s="35"/>
      <c r="AA224" s="35"/>
      <c r="AB224" s="35"/>
      <c r="AC224" s="35"/>
      <c r="AD224" s="35"/>
      <c r="AE224" s="35"/>
      <c r="AR224" s="185" t="s">
        <v>177</v>
      </c>
      <c r="AT224" s="185" t="s">
        <v>172</v>
      </c>
      <c r="AU224" s="185" t="s">
        <v>84</v>
      </c>
      <c r="AY224" s="18" t="s">
        <v>170</v>
      </c>
      <c r="BE224" s="186">
        <f>IF(N224="základní",J224,0)</f>
        <v>0</v>
      </c>
      <c r="BF224" s="186">
        <f>IF(N224="snížená",J224,0)</f>
        <v>0</v>
      </c>
      <c r="BG224" s="186">
        <f>IF(N224="zákl. přenesená",J224,0)</f>
        <v>0</v>
      </c>
      <c r="BH224" s="186">
        <f>IF(N224="sníž. přenesená",J224,0)</f>
        <v>0</v>
      </c>
      <c r="BI224" s="186">
        <f>IF(N224="nulová",J224,0)</f>
        <v>0</v>
      </c>
      <c r="BJ224" s="18" t="s">
        <v>82</v>
      </c>
      <c r="BK224" s="186">
        <f>ROUND(I224*H224,2)</f>
        <v>0</v>
      </c>
      <c r="BL224" s="18" t="s">
        <v>177</v>
      </c>
      <c r="BM224" s="185" t="s">
        <v>5711</v>
      </c>
    </row>
    <row r="225" spans="1:65" s="2" customFormat="1" ht="39" x14ac:dyDescent="0.2">
      <c r="A225" s="35"/>
      <c r="B225" s="36"/>
      <c r="C225" s="37"/>
      <c r="D225" s="187" t="s">
        <v>179</v>
      </c>
      <c r="E225" s="37"/>
      <c r="F225" s="188" t="s">
        <v>5712</v>
      </c>
      <c r="G225" s="37"/>
      <c r="H225" s="37"/>
      <c r="I225" s="189"/>
      <c r="J225" s="37"/>
      <c r="K225" s="37"/>
      <c r="L225" s="40"/>
      <c r="M225" s="190"/>
      <c r="N225" s="191"/>
      <c r="O225" s="65"/>
      <c r="P225" s="65"/>
      <c r="Q225" s="65"/>
      <c r="R225" s="65"/>
      <c r="S225" s="65"/>
      <c r="T225" s="66"/>
      <c r="U225" s="35"/>
      <c r="V225" s="35"/>
      <c r="W225" s="35"/>
      <c r="X225" s="35"/>
      <c r="Y225" s="35"/>
      <c r="Z225" s="35"/>
      <c r="AA225" s="35"/>
      <c r="AB225" s="35"/>
      <c r="AC225" s="35"/>
      <c r="AD225" s="35"/>
      <c r="AE225" s="35"/>
      <c r="AT225" s="18" t="s">
        <v>179</v>
      </c>
      <c r="AU225" s="18" t="s">
        <v>84</v>
      </c>
    </row>
    <row r="226" spans="1:65" s="2" customFormat="1" ht="24" x14ac:dyDescent="0.2">
      <c r="A226" s="35"/>
      <c r="B226" s="36"/>
      <c r="C226" s="174" t="s">
        <v>589</v>
      </c>
      <c r="D226" s="174" t="s">
        <v>172</v>
      </c>
      <c r="E226" s="175" t="s">
        <v>5347</v>
      </c>
      <c r="F226" s="176" t="s">
        <v>5348</v>
      </c>
      <c r="G226" s="177" t="s">
        <v>242</v>
      </c>
      <c r="H226" s="178">
        <v>40.226999999999997</v>
      </c>
      <c r="I226" s="179"/>
      <c r="J226" s="180">
        <f>ROUND(I226*H226,2)</f>
        <v>0</v>
      </c>
      <c r="K226" s="176" t="s">
        <v>392</v>
      </c>
      <c r="L226" s="40"/>
      <c r="M226" s="181" t="s">
        <v>19</v>
      </c>
      <c r="N226" s="182" t="s">
        <v>45</v>
      </c>
      <c r="O226" s="65"/>
      <c r="P226" s="183">
        <f>O226*H226</f>
        <v>0</v>
      </c>
      <c r="Q226" s="183">
        <v>0</v>
      </c>
      <c r="R226" s="183">
        <f>Q226*H226</f>
        <v>0</v>
      </c>
      <c r="S226" s="183">
        <v>0</v>
      </c>
      <c r="T226" s="184">
        <f>S226*H226</f>
        <v>0</v>
      </c>
      <c r="U226" s="35"/>
      <c r="V226" s="35"/>
      <c r="W226" s="35"/>
      <c r="X226" s="35"/>
      <c r="Y226" s="35"/>
      <c r="Z226" s="35"/>
      <c r="AA226" s="35"/>
      <c r="AB226" s="35"/>
      <c r="AC226" s="35"/>
      <c r="AD226" s="35"/>
      <c r="AE226" s="35"/>
      <c r="AR226" s="185" t="s">
        <v>177</v>
      </c>
      <c r="AT226" s="185" t="s">
        <v>172</v>
      </c>
      <c r="AU226" s="185" t="s">
        <v>84</v>
      </c>
      <c r="AY226" s="18" t="s">
        <v>170</v>
      </c>
      <c r="BE226" s="186">
        <f>IF(N226="základní",J226,0)</f>
        <v>0</v>
      </c>
      <c r="BF226" s="186">
        <f>IF(N226="snížená",J226,0)</f>
        <v>0</v>
      </c>
      <c r="BG226" s="186">
        <f>IF(N226="zákl. přenesená",J226,0)</f>
        <v>0</v>
      </c>
      <c r="BH226" s="186">
        <f>IF(N226="sníž. přenesená",J226,0)</f>
        <v>0</v>
      </c>
      <c r="BI226" s="186">
        <f>IF(N226="nulová",J226,0)</f>
        <v>0</v>
      </c>
      <c r="BJ226" s="18" t="s">
        <v>82</v>
      </c>
      <c r="BK226" s="186">
        <f>ROUND(I226*H226,2)</f>
        <v>0</v>
      </c>
      <c r="BL226" s="18" t="s">
        <v>177</v>
      </c>
      <c r="BM226" s="185" t="s">
        <v>5713</v>
      </c>
    </row>
    <row r="227" spans="1:65" s="2" customFormat="1" ht="68.25" x14ac:dyDescent="0.2">
      <c r="A227" s="35"/>
      <c r="B227" s="36"/>
      <c r="C227" s="37"/>
      <c r="D227" s="187" t="s">
        <v>179</v>
      </c>
      <c r="E227" s="37"/>
      <c r="F227" s="188" t="s">
        <v>5714</v>
      </c>
      <c r="G227" s="37"/>
      <c r="H227" s="37"/>
      <c r="I227" s="189"/>
      <c r="J227" s="37"/>
      <c r="K227" s="37"/>
      <c r="L227" s="40"/>
      <c r="M227" s="190"/>
      <c r="N227" s="191"/>
      <c r="O227" s="65"/>
      <c r="P227" s="65"/>
      <c r="Q227" s="65"/>
      <c r="R227" s="65"/>
      <c r="S227" s="65"/>
      <c r="T227" s="66"/>
      <c r="U227" s="35"/>
      <c r="V227" s="35"/>
      <c r="W227" s="35"/>
      <c r="X227" s="35"/>
      <c r="Y227" s="35"/>
      <c r="Z227" s="35"/>
      <c r="AA227" s="35"/>
      <c r="AB227" s="35"/>
      <c r="AC227" s="35"/>
      <c r="AD227" s="35"/>
      <c r="AE227" s="35"/>
      <c r="AT227" s="18" t="s">
        <v>179</v>
      </c>
      <c r="AU227" s="18" t="s">
        <v>84</v>
      </c>
    </row>
    <row r="228" spans="1:65" s="12" customFormat="1" ht="22.9" customHeight="1" x14ac:dyDescent="0.2">
      <c r="B228" s="158"/>
      <c r="C228" s="159"/>
      <c r="D228" s="160" t="s">
        <v>73</v>
      </c>
      <c r="E228" s="172" t="s">
        <v>1079</v>
      </c>
      <c r="F228" s="172" t="s">
        <v>1080</v>
      </c>
      <c r="G228" s="159"/>
      <c r="H228" s="159"/>
      <c r="I228" s="162"/>
      <c r="J228" s="173">
        <f>BK228</f>
        <v>0</v>
      </c>
      <c r="K228" s="159"/>
      <c r="L228" s="164"/>
      <c r="M228" s="165"/>
      <c r="N228" s="166"/>
      <c r="O228" s="166"/>
      <c r="P228" s="167">
        <f>SUM(P229:P230)</f>
        <v>0</v>
      </c>
      <c r="Q228" s="166"/>
      <c r="R228" s="167">
        <f>SUM(R229:R230)</f>
        <v>0</v>
      </c>
      <c r="S228" s="166"/>
      <c r="T228" s="168">
        <f>SUM(T229:T230)</f>
        <v>0</v>
      </c>
      <c r="AR228" s="169" t="s">
        <v>82</v>
      </c>
      <c r="AT228" s="170" t="s">
        <v>73</v>
      </c>
      <c r="AU228" s="170" t="s">
        <v>82</v>
      </c>
      <c r="AY228" s="169" t="s">
        <v>170</v>
      </c>
      <c r="BK228" s="171">
        <f>SUM(BK229:BK230)</f>
        <v>0</v>
      </c>
    </row>
    <row r="229" spans="1:65" s="2" customFormat="1" ht="16.5" customHeight="1" x14ac:dyDescent="0.2">
      <c r="A229" s="35"/>
      <c r="B229" s="36"/>
      <c r="C229" s="174" t="s">
        <v>593</v>
      </c>
      <c r="D229" s="174" t="s">
        <v>172</v>
      </c>
      <c r="E229" s="175" t="s">
        <v>5715</v>
      </c>
      <c r="F229" s="176" t="s">
        <v>5716</v>
      </c>
      <c r="G229" s="177" t="s">
        <v>242</v>
      </c>
      <c r="H229" s="178">
        <v>272.64600000000002</v>
      </c>
      <c r="I229" s="179"/>
      <c r="J229" s="180">
        <f>ROUND(I229*H229,2)</f>
        <v>0</v>
      </c>
      <c r="K229" s="176" t="s">
        <v>392</v>
      </c>
      <c r="L229" s="40"/>
      <c r="M229" s="181" t="s">
        <v>19</v>
      </c>
      <c r="N229" s="182" t="s">
        <v>45</v>
      </c>
      <c r="O229" s="65"/>
      <c r="P229" s="183">
        <f>O229*H229</f>
        <v>0</v>
      </c>
      <c r="Q229" s="183">
        <v>0</v>
      </c>
      <c r="R229" s="183">
        <f>Q229*H229</f>
        <v>0</v>
      </c>
      <c r="S229" s="183">
        <v>0</v>
      </c>
      <c r="T229" s="184">
        <f>S229*H229</f>
        <v>0</v>
      </c>
      <c r="U229" s="35"/>
      <c r="V229" s="35"/>
      <c r="W229" s="35"/>
      <c r="X229" s="35"/>
      <c r="Y229" s="35"/>
      <c r="Z229" s="35"/>
      <c r="AA229" s="35"/>
      <c r="AB229" s="35"/>
      <c r="AC229" s="35"/>
      <c r="AD229" s="35"/>
      <c r="AE229" s="35"/>
      <c r="AR229" s="185" t="s">
        <v>177</v>
      </c>
      <c r="AT229" s="185" t="s">
        <v>172</v>
      </c>
      <c r="AU229" s="185" t="s">
        <v>84</v>
      </c>
      <c r="AY229" s="18" t="s">
        <v>170</v>
      </c>
      <c r="BE229" s="186">
        <f>IF(N229="základní",J229,0)</f>
        <v>0</v>
      </c>
      <c r="BF229" s="186">
        <f>IF(N229="snížená",J229,0)</f>
        <v>0</v>
      </c>
      <c r="BG229" s="186">
        <f>IF(N229="zákl. přenesená",J229,0)</f>
        <v>0</v>
      </c>
      <c r="BH229" s="186">
        <f>IF(N229="sníž. přenesená",J229,0)</f>
        <v>0</v>
      </c>
      <c r="BI229" s="186">
        <f>IF(N229="nulová",J229,0)</f>
        <v>0</v>
      </c>
      <c r="BJ229" s="18" t="s">
        <v>82</v>
      </c>
      <c r="BK229" s="186">
        <f>ROUND(I229*H229,2)</f>
        <v>0</v>
      </c>
      <c r="BL229" s="18" t="s">
        <v>177</v>
      </c>
      <c r="BM229" s="185" t="s">
        <v>5717</v>
      </c>
    </row>
    <row r="230" spans="1:65" s="2" customFormat="1" ht="29.25" x14ac:dyDescent="0.2">
      <c r="A230" s="35"/>
      <c r="B230" s="36"/>
      <c r="C230" s="37"/>
      <c r="D230" s="187" t="s">
        <v>179</v>
      </c>
      <c r="E230" s="37"/>
      <c r="F230" s="188" t="s">
        <v>5718</v>
      </c>
      <c r="G230" s="37"/>
      <c r="H230" s="37"/>
      <c r="I230" s="189"/>
      <c r="J230" s="37"/>
      <c r="K230" s="37"/>
      <c r="L230" s="40"/>
      <c r="M230" s="190"/>
      <c r="N230" s="191"/>
      <c r="O230" s="65"/>
      <c r="P230" s="65"/>
      <c r="Q230" s="65"/>
      <c r="R230" s="65"/>
      <c r="S230" s="65"/>
      <c r="T230" s="66"/>
      <c r="U230" s="35"/>
      <c r="V230" s="35"/>
      <c r="W230" s="35"/>
      <c r="X230" s="35"/>
      <c r="Y230" s="35"/>
      <c r="Z230" s="35"/>
      <c r="AA230" s="35"/>
      <c r="AB230" s="35"/>
      <c r="AC230" s="35"/>
      <c r="AD230" s="35"/>
      <c r="AE230" s="35"/>
      <c r="AT230" s="18" t="s">
        <v>179</v>
      </c>
      <c r="AU230" s="18" t="s">
        <v>84</v>
      </c>
    </row>
    <row r="231" spans="1:65" s="12" customFormat="1" ht="25.9" customHeight="1" x14ac:dyDescent="0.2">
      <c r="B231" s="158"/>
      <c r="C231" s="159"/>
      <c r="D231" s="160" t="s">
        <v>73</v>
      </c>
      <c r="E231" s="161" t="s">
        <v>1086</v>
      </c>
      <c r="F231" s="161" t="s">
        <v>1087</v>
      </c>
      <c r="G231" s="159"/>
      <c r="H231" s="159"/>
      <c r="I231" s="162"/>
      <c r="J231" s="163">
        <f>BK231</f>
        <v>0</v>
      </c>
      <c r="K231" s="159"/>
      <c r="L231" s="164"/>
      <c r="M231" s="165"/>
      <c r="N231" s="166"/>
      <c r="O231" s="166"/>
      <c r="P231" s="167">
        <f>P232</f>
        <v>0</v>
      </c>
      <c r="Q231" s="166"/>
      <c r="R231" s="167">
        <f>R232</f>
        <v>1.0940000000000002E-2</v>
      </c>
      <c r="S231" s="166"/>
      <c r="T231" s="168">
        <f>T232</f>
        <v>0</v>
      </c>
      <c r="AR231" s="169" t="s">
        <v>84</v>
      </c>
      <c r="AT231" s="170" t="s">
        <v>73</v>
      </c>
      <c r="AU231" s="170" t="s">
        <v>74</v>
      </c>
      <c r="AY231" s="169" t="s">
        <v>170</v>
      </c>
      <c r="BK231" s="171">
        <f>BK232</f>
        <v>0</v>
      </c>
    </row>
    <row r="232" spans="1:65" s="12" customFormat="1" ht="22.9" customHeight="1" x14ac:dyDescent="0.2">
      <c r="B232" s="158"/>
      <c r="C232" s="159"/>
      <c r="D232" s="160" t="s">
        <v>73</v>
      </c>
      <c r="E232" s="172" t="s">
        <v>1088</v>
      </c>
      <c r="F232" s="172" t="s">
        <v>1089</v>
      </c>
      <c r="G232" s="159"/>
      <c r="H232" s="159"/>
      <c r="I232" s="162"/>
      <c r="J232" s="173">
        <f>BK232</f>
        <v>0</v>
      </c>
      <c r="K232" s="159"/>
      <c r="L232" s="164"/>
      <c r="M232" s="165"/>
      <c r="N232" s="166"/>
      <c r="O232" s="166"/>
      <c r="P232" s="167">
        <f>SUM(P233:P239)</f>
        <v>0</v>
      </c>
      <c r="Q232" s="166"/>
      <c r="R232" s="167">
        <f>SUM(R233:R239)</f>
        <v>1.0940000000000002E-2</v>
      </c>
      <c r="S232" s="166"/>
      <c r="T232" s="168">
        <f>SUM(T233:T239)</f>
        <v>0</v>
      </c>
      <c r="AR232" s="169" t="s">
        <v>84</v>
      </c>
      <c r="AT232" s="170" t="s">
        <v>73</v>
      </c>
      <c r="AU232" s="170" t="s">
        <v>82</v>
      </c>
      <c r="AY232" s="169" t="s">
        <v>170</v>
      </c>
      <c r="BK232" s="171">
        <f>SUM(BK233:BK239)</f>
        <v>0</v>
      </c>
    </row>
    <row r="233" spans="1:65" s="2" customFormat="1" ht="16.5" customHeight="1" x14ac:dyDescent="0.2">
      <c r="A233" s="35"/>
      <c r="B233" s="36"/>
      <c r="C233" s="174" t="s">
        <v>598</v>
      </c>
      <c r="D233" s="174" t="s">
        <v>172</v>
      </c>
      <c r="E233" s="175" t="s">
        <v>5719</v>
      </c>
      <c r="F233" s="176" t="s">
        <v>5720</v>
      </c>
      <c r="G233" s="177" t="s">
        <v>248</v>
      </c>
      <c r="H233" s="178">
        <v>22.4</v>
      </c>
      <c r="I233" s="179"/>
      <c r="J233" s="180">
        <f>ROUND(I233*H233,2)</f>
        <v>0</v>
      </c>
      <c r="K233" s="176" t="s">
        <v>176</v>
      </c>
      <c r="L233" s="40"/>
      <c r="M233" s="181" t="s">
        <v>19</v>
      </c>
      <c r="N233" s="182" t="s">
        <v>45</v>
      </c>
      <c r="O233" s="65"/>
      <c r="P233" s="183">
        <f>O233*H233</f>
        <v>0</v>
      </c>
      <c r="Q233" s="183">
        <v>0</v>
      </c>
      <c r="R233" s="183">
        <f>Q233*H233</f>
        <v>0</v>
      </c>
      <c r="S233" s="183">
        <v>0</v>
      </c>
      <c r="T233" s="184">
        <f>S233*H233</f>
        <v>0</v>
      </c>
      <c r="U233" s="35"/>
      <c r="V233" s="35"/>
      <c r="W233" s="35"/>
      <c r="X233" s="35"/>
      <c r="Y233" s="35"/>
      <c r="Z233" s="35"/>
      <c r="AA233" s="35"/>
      <c r="AB233" s="35"/>
      <c r="AC233" s="35"/>
      <c r="AD233" s="35"/>
      <c r="AE233" s="35"/>
      <c r="AR233" s="185" t="s">
        <v>276</v>
      </c>
      <c r="AT233" s="185" t="s">
        <v>172</v>
      </c>
      <c r="AU233" s="185" t="s">
        <v>84</v>
      </c>
      <c r="AY233" s="18" t="s">
        <v>170</v>
      </c>
      <c r="BE233" s="186">
        <f>IF(N233="základní",J233,0)</f>
        <v>0</v>
      </c>
      <c r="BF233" s="186">
        <f>IF(N233="snížená",J233,0)</f>
        <v>0</v>
      </c>
      <c r="BG233" s="186">
        <f>IF(N233="zákl. přenesená",J233,0)</f>
        <v>0</v>
      </c>
      <c r="BH233" s="186">
        <f>IF(N233="sníž. přenesená",J233,0)</f>
        <v>0</v>
      </c>
      <c r="BI233" s="186">
        <f>IF(N233="nulová",J233,0)</f>
        <v>0</v>
      </c>
      <c r="BJ233" s="18" t="s">
        <v>82</v>
      </c>
      <c r="BK233" s="186">
        <f>ROUND(I233*H233,2)</f>
        <v>0</v>
      </c>
      <c r="BL233" s="18" t="s">
        <v>276</v>
      </c>
      <c r="BM233" s="185" t="s">
        <v>5721</v>
      </c>
    </row>
    <row r="234" spans="1:65" s="2" customFormat="1" ht="29.25" x14ac:dyDescent="0.2">
      <c r="A234" s="35"/>
      <c r="B234" s="36"/>
      <c r="C234" s="37"/>
      <c r="D234" s="187" t="s">
        <v>179</v>
      </c>
      <c r="E234" s="37"/>
      <c r="F234" s="188" t="s">
        <v>5722</v>
      </c>
      <c r="G234" s="37"/>
      <c r="H234" s="37"/>
      <c r="I234" s="189"/>
      <c r="J234" s="37"/>
      <c r="K234" s="37"/>
      <c r="L234" s="40"/>
      <c r="M234" s="190"/>
      <c r="N234" s="191"/>
      <c r="O234" s="65"/>
      <c r="P234" s="65"/>
      <c r="Q234" s="65"/>
      <c r="R234" s="65"/>
      <c r="S234" s="65"/>
      <c r="T234" s="66"/>
      <c r="U234" s="35"/>
      <c r="V234" s="35"/>
      <c r="W234" s="35"/>
      <c r="X234" s="35"/>
      <c r="Y234" s="35"/>
      <c r="Z234" s="35"/>
      <c r="AA234" s="35"/>
      <c r="AB234" s="35"/>
      <c r="AC234" s="35"/>
      <c r="AD234" s="35"/>
      <c r="AE234" s="35"/>
      <c r="AT234" s="18" t="s">
        <v>179</v>
      </c>
      <c r="AU234" s="18" t="s">
        <v>84</v>
      </c>
    </row>
    <row r="235" spans="1:65" s="13" customFormat="1" x14ac:dyDescent="0.2">
      <c r="B235" s="192"/>
      <c r="C235" s="193"/>
      <c r="D235" s="187" t="s">
        <v>181</v>
      </c>
      <c r="E235" s="194" t="s">
        <v>19</v>
      </c>
      <c r="F235" s="195" t="s">
        <v>5723</v>
      </c>
      <c r="G235" s="193"/>
      <c r="H235" s="196">
        <v>22.4</v>
      </c>
      <c r="I235" s="197"/>
      <c r="J235" s="193"/>
      <c r="K235" s="193"/>
      <c r="L235" s="198"/>
      <c r="M235" s="199"/>
      <c r="N235" s="200"/>
      <c r="O235" s="200"/>
      <c r="P235" s="200"/>
      <c r="Q235" s="200"/>
      <c r="R235" s="200"/>
      <c r="S235" s="200"/>
      <c r="T235" s="201"/>
      <c r="AT235" s="202" t="s">
        <v>181</v>
      </c>
      <c r="AU235" s="202" t="s">
        <v>84</v>
      </c>
      <c r="AV235" s="13" t="s">
        <v>84</v>
      </c>
      <c r="AW235" s="13" t="s">
        <v>35</v>
      </c>
      <c r="AX235" s="13" t="s">
        <v>82</v>
      </c>
      <c r="AY235" s="202" t="s">
        <v>170</v>
      </c>
    </row>
    <row r="236" spans="1:65" s="2" customFormat="1" ht="16.5" customHeight="1" x14ac:dyDescent="0.2">
      <c r="A236" s="35"/>
      <c r="B236" s="36"/>
      <c r="C236" s="214" t="s">
        <v>606</v>
      </c>
      <c r="D236" s="214" t="s">
        <v>239</v>
      </c>
      <c r="E236" s="215" t="s">
        <v>4739</v>
      </c>
      <c r="F236" s="216" t="s">
        <v>4740</v>
      </c>
      <c r="G236" s="217" t="s">
        <v>248</v>
      </c>
      <c r="H236" s="218">
        <v>27.35</v>
      </c>
      <c r="I236" s="219"/>
      <c r="J236" s="220">
        <f>ROUND(I236*H236,2)</f>
        <v>0</v>
      </c>
      <c r="K236" s="216" t="s">
        <v>176</v>
      </c>
      <c r="L236" s="221"/>
      <c r="M236" s="222" t="s">
        <v>19</v>
      </c>
      <c r="N236" s="223" t="s">
        <v>45</v>
      </c>
      <c r="O236" s="65"/>
      <c r="P236" s="183">
        <f>O236*H236</f>
        <v>0</v>
      </c>
      <c r="Q236" s="183">
        <v>4.0000000000000002E-4</v>
      </c>
      <c r="R236" s="183">
        <f>Q236*H236</f>
        <v>1.0940000000000002E-2</v>
      </c>
      <c r="S236" s="183">
        <v>0</v>
      </c>
      <c r="T236" s="184">
        <f>S236*H236</f>
        <v>0</v>
      </c>
      <c r="U236" s="35"/>
      <c r="V236" s="35"/>
      <c r="W236" s="35"/>
      <c r="X236" s="35"/>
      <c r="Y236" s="35"/>
      <c r="Z236" s="35"/>
      <c r="AA236" s="35"/>
      <c r="AB236" s="35"/>
      <c r="AC236" s="35"/>
      <c r="AD236" s="35"/>
      <c r="AE236" s="35"/>
      <c r="AR236" s="185" t="s">
        <v>426</v>
      </c>
      <c r="AT236" s="185" t="s">
        <v>239</v>
      </c>
      <c r="AU236" s="185" t="s">
        <v>84</v>
      </c>
      <c r="AY236" s="18" t="s">
        <v>170</v>
      </c>
      <c r="BE236" s="186">
        <f>IF(N236="základní",J236,0)</f>
        <v>0</v>
      </c>
      <c r="BF236" s="186">
        <f>IF(N236="snížená",J236,0)</f>
        <v>0</v>
      </c>
      <c r="BG236" s="186">
        <f>IF(N236="zákl. přenesená",J236,0)</f>
        <v>0</v>
      </c>
      <c r="BH236" s="186">
        <f>IF(N236="sníž. přenesená",J236,0)</f>
        <v>0</v>
      </c>
      <c r="BI236" s="186">
        <f>IF(N236="nulová",J236,0)</f>
        <v>0</v>
      </c>
      <c r="BJ236" s="18" t="s">
        <v>82</v>
      </c>
      <c r="BK236" s="186">
        <f>ROUND(I236*H236,2)</f>
        <v>0</v>
      </c>
      <c r="BL236" s="18" t="s">
        <v>276</v>
      </c>
      <c r="BM236" s="185" t="s">
        <v>5724</v>
      </c>
    </row>
    <row r="237" spans="1:65" s="13" customFormat="1" x14ac:dyDescent="0.2">
      <c r="B237" s="192"/>
      <c r="C237" s="193"/>
      <c r="D237" s="187" t="s">
        <v>181</v>
      </c>
      <c r="E237" s="193"/>
      <c r="F237" s="195" t="s">
        <v>5725</v>
      </c>
      <c r="G237" s="193"/>
      <c r="H237" s="196">
        <v>27.35</v>
      </c>
      <c r="I237" s="197"/>
      <c r="J237" s="193"/>
      <c r="K237" s="193"/>
      <c r="L237" s="198"/>
      <c r="M237" s="199"/>
      <c r="N237" s="200"/>
      <c r="O237" s="200"/>
      <c r="P237" s="200"/>
      <c r="Q237" s="200"/>
      <c r="R237" s="200"/>
      <c r="S237" s="200"/>
      <c r="T237" s="201"/>
      <c r="AT237" s="202" t="s">
        <v>181</v>
      </c>
      <c r="AU237" s="202" t="s">
        <v>84</v>
      </c>
      <c r="AV237" s="13" t="s">
        <v>84</v>
      </c>
      <c r="AW237" s="13" t="s">
        <v>4</v>
      </c>
      <c r="AX237" s="13" t="s">
        <v>82</v>
      </c>
      <c r="AY237" s="202" t="s">
        <v>170</v>
      </c>
    </row>
    <row r="238" spans="1:65" s="2" customFormat="1" ht="24" x14ac:dyDescent="0.2">
      <c r="A238" s="35"/>
      <c r="B238" s="36"/>
      <c r="C238" s="174" t="s">
        <v>610</v>
      </c>
      <c r="D238" s="174" t="s">
        <v>172</v>
      </c>
      <c r="E238" s="175" t="s">
        <v>5726</v>
      </c>
      <c r="F238" s="176" t="s">
        <v>5727</v>
      </c>
      <c r="G238" s="177" t="s">
        <v>1153</v>
      </c>
      <c r="H238" s="224"/>
      <c r="I238" s="179"/>
      <c r="J238" s="180">
        <f>ROUND(I238*H238,2)</f>
        <v>0</v>
      </c>
      <c r="K238" s="176" t="s">
        <v>176</v>
      </c>
      <c r="L238" s="40"/>
      <c r="M238" s="181" t="s">
        <v>19</v>
      </c>
      <c r="N238" s="182" t="s">
        <v>45</v>
      </c>
      <c r="O238" s="65"/>
      <c r="P238" s="183">
        <f>O238*H238</f>
        <v>0</v>
      </c>
      <c r="Q238" s="183">
        <v>0</v>
      </c>
      <c r="R238" s="183">
        <f>Q238*H238</f>
        <v>0</v>
      </c>
      <c r="S238" s="183">
        <v>0</v>
      </c>
      <c r="T238" s="184">
        <f>S238*H238</f>
        <v>0</v>
      </c>
      <c r="U238" s="35"/>
      <c r="V238" s="35"/>
      <c r="W238" s="35"/>
      <c r="X238" s="35"/>
      <c r="Y238" s="35"/>
      <c r="Z238" s="35"/>
      <c r="AA238" s="35"/>
      <c r="AB238" s="35"/>
      <c r="AC238" s="35"/>
      <c r="AD238" s="35"/>
      <c r="AE238" s="35"/>
      <c r="AR238" s="185" t="s">
        <v>276</v>
      </c>
      <c r="AT238" s="185" t="s">
        <v>172</v>
      </c>
      <c r="AU238" s="185" t="s">
        <v>84</v>
      </c>
      <c r="AY238" s="18" t="s">
        <v>170</v>
      </c>
      <c r="BE238" s="186">
        <f>IF(N238="základní",J238,0)</f>
        <v>0</v>
      </c>
      <c r="BF238" s="186">
        <f>IF(N238="snížená",J238,0)</f>
        <v>0</v>
      </c>
      <c r="BG238" s="186">
        <f>IF(N238="zákl. přenesená",J238,0)</f>
        <v>0</v>
      </c>
      <c r="BH238" s="186">
        <f>IF(N238="sníž. přenesená",J238,0)</f>
        <v>0</v>
      </c>
      <c r="BI238" s="186">
        <f>IF(N238="nulová",J238,0)</f>
        <v>0</v>
      </c>
      <c r="BJ238" s="18" t="s">
        <v>82</v>
      </c>
      <c r="BK238" s="186">
        <f>ROUND(I238*H238,2)</f>
        <v>0</v>
      </c>
      <c r="BL238" s="18" t="s">
        <v>276</v>
      </c>
      <c r="BM238" s="185" t="s">
        <v>5728</v>
      </c>
    </row>
    <row r="239" spans="1:65" s="2" customFormat="1" ht="78" x14ac:dyDescent="0.2">
      <c r="A239" s="35"/>
      <c r="B239" s="36"/>
      <c r="C239" s="37"/>
      <c r="D239" s="187" t="s">
        <v>179</v>
      </c>
      <c r="E239" s="37"/>
      <c r="F239" s="188" t="s">
        <v>1155</v>
      </c>
      <c r="G239" s="37"/>
      <c r="H239" s="37"/>
      <c r="I239" s="189"/>
      <c r="J239" s="37"/>
      <c r="K239" s="37"/>
      <c r="L239" s="40"/>
      <c r="M239" s="238"/>
      <c r="N239" s="239"/>
      <c r="O239" s="240"/>
      <c r="P239" s="240"/>
      <c r="Q239" s="240"/>
      <c r="R239" s="240"/>
      <c r="S239" s="240"/>
      <c r="T239" s="241"/>
      <c r="U239" s="35"/>
      <c r="V239" s="35"/>
      <c r="W239" s="35"/>
      <c r="X239" s="35"/>
      <c r="Y239" s="35"/>
      <c r="Z239" s="35"/>
      <c r="AA239" s="35"/>
      <c r="AB239" s="35"/>
      <c r="AC239" s="35"/>
      <c r="AD239" s="35"/>
      <c r="AE239" s="35"/>
      <c r="AT239" s="18" t="s">
        <v>179</v>
      </c>
      <c r="AU239" s="18" t="s">
        <v>84</v>
      </c>
    </row>
    <row r="240" spans="1:65" s="2" customFormat="1" ht="6.95" customHeight="1" x14ac:dyDescent="0.2">
      <c r="A240" s="35"/>
      <c r="B240" s="48"/>
      <c r="C240" s="49"/>
      <c r="D240" s="49"/>
      <c r="E240" s="49"/>
      <c r="F240" s="49"/>
      <c r="G240" s="49"/>
      <c r="H240" s="49"/>
      <c r="I240" s="49"/>
      <c r="J240" s="49"/>
      <c r="K240" s="49"/>
      <c r="L240" s="40"/>
      <c r="M240" s="35"/>
      <c r="O240" s="35"/>
      <c r="P240" s="35"/>
      <c r="Q240" s="35"/>
      <c r="R240" s="35"/>
      <c r="S240" s="35"/>
      <c r="T240" s="35"/>
      <c r="U240" s="35"/>
      <c r="V240" s="35"/>
      <c r="W240" s="35"/>
      <c r="X240" s="35"/>
      <c r="Y240" s="35"/>
      <c r="Z240" s="35"/>
      <c r="AA240" s="35"/>
      <c r="AB240" s="35"/>
      <c r="AC240" s="35"/>
      <c r="AD240" s="35"/>
      <c r="AE240" s="35"/>
    </row>
  </sheetData>
  <sheetProtection password="FED1" sheet="1" objects="1" scenarios="1" formatColumns="0" formatRows="0" autoFilter="0"/>
  <autoFilter ref="C87:K239"/>
  <mergeCells count="9">
    <mergeCell ref="E50:H50"/>
    <mergeCell ref="E78:H78"/>
    <mergeCell ref="E80:H80"/>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21</vt:i4>
      </vt:variant>
    </vt:vector>
  </HeadingPairs>
  <TitlesOfParts>
    <vt:vector size="32" baseType="lpstr">
      <vt:lpstr>Rekapitulace stavby</vt:lpstr>
      <vt:lpstr>SO-A - Multifunkční objekt </vt:lpstr>
      <vt:lpstr>SO-B - SDH Třebenice</vt:lpstr>
      <vt:lpstr>SO-DI - Venkovní úpravy a...</vt:lpstr>
      <vt:lpstr>SO-C - Věž</vt:lpstr>
      <vt:lpstr>SO-DD - Komunikace a park...</vt:lpstr>
      <vt:lpstr>SO-IS - Venkovní úpravy a...</vt:lpstr>
      <vt:lpstr>SO-IV - Přípojka vodovodu</vt:lpstr>
      <vt:lpstr>SO-I - Venkovní úpravy</vt:lpstr>
      <vt:lpstr>Seznam figur</vt:lpstr>
      <vt:lpstr>Pokyny pro vyplnění</vt:lpstr>
      <vt:lpstr>'Rekapitulace stavby'!Názvy_tisku</vt:lpstr>
      <vt:lpstr>'Seznam figur'!Názvy_tisku</vt:lpstr>
      <vt:lpstr>'SO-A - Multifunkční objekt '!Názvy_tisku</vt:lpstr>
      <vt:lpstr>'SO-B - SDH Třebenice'!Názvy_tisku</vt:lpstr>
      <vt:lpstr>'SO-C - Věž'!Názvy_tisku</vt:lpstr>
      <vt:lpstr>'SO-DD - Komunikace a park...'!Názvy_tisku</vt:lpstr>
      <vt:lpstr>'SO-DI - Venkovní úpravy a...'!Názvy_tisku</vt:lpstr>
      <vt:lpstr>'SO-I - Venkovní úpravy'!Názvy_tisku</vt:lpstr>
      <vt:lpstr>'SO-IS - Venkovní úpravy a...'!Názvy_tisku</vt:lpstr>
      <vt:lpstr>'SO-IV - Přípojka vodovodu'!Názvy_tisku</vt:lpstr>
      <vt:lpstr>'Pokyny pro vyplnění'!Oblast_tisku</vt:lpstr>
      <vt:lpstr>'Rekapitulace stavby'!Oblast_tisku</vt:lpstr>
      <vt:lpstr>'Seznam figur'!Oblast_tisku</vt:lpstr>
      <vt:lpstr>'SO-A - Multifunkční objekt '!Oblast_tisku</vt:lpstr>
      <vt:lpstr>'SO-B - SDH Třebenice'!Oblast_tisku</vt:lpstr>
      <vt:lpstr>'SO-C - Věž'!Oblast_tisku</vt:lpstr>
      <vt:lpstr>'SO-DD - Komunikace a park...'!Oblast_tisku</vt:lpstr>
      <vt:lpstr>'SO-DI - Venkovní úpravy a...'!Oblast_tisku</vt:lpstr>
      <vt:lpstr>'SO-I - Venkovní úpravy'!Oblast_tisku</vt:lpstr>
      <vt:lpstr>'SO-IS - Venkovní úpravy a...'!Oblast_tisku</vt:lpstr>
      <vt:lpstr>'SO-IV - Přípojka vodovodu'!Oblast_tisku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LAPTOP-T83VQGCO\lh</dc:creator>
  <cp:lastModifiedBy>Uzivatel</cp:lastModifiedBy>
  <dcterms:created xsi:type="dcterms:W3CDTF">2021-05-12T14:38:31Z</dcterms:created>
  <dcterms:modified xsi:type="dcterms:W3CDTF">2021-05-12T14:57:11Z</dcterms:modified>
</cp:coreProperties>
</file>