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2025\MU\Želénky\"/>
    </mc:Choice>
  </mc:AlternateContent>
  <bookViews>
    <workbookView xWindow="0" yWindow="0" windowWidth="0" windowHeight="0"/>
  </bookViews>
  <sheets>
    <sheet name="Rekapitulace stavby" sheetId="1" r:id="rId1"/>
    <sheet name="SO 02 - Objekt SO 02" sheetId="2" r:id="rId2"/>
    <sheet name="SO 02a - Objekt SO 02 - VON" sheetId="3" r:id="rId3"/>
    <sheet name="SO 03 - Objekt SO 03" sheetId="4" r:id="rId4"/>
    <sheet name="SO 03a - Objekt SO 03 - VON" sheetId="5" r:id="rId5"/>
    <sheet name="SO 04 - Objekt SO 04" sheetId="6" r:id="rId6"/>
    <sheet name="SO 04a - Objekt SO 04 - VON" sheetId="7" r:id="rId7"/>
    <sheet name="SO 05 - Objekt SO 05" sheetId="8" r:id="rId8"/>
    <sheet name="SO 05a - Objekt SO 05 - VON" sheetId="9" r:id="rId9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02 - Objekt SO 02'!$C$94:$K$284</definedName>
    <definedName name="_xlnm.Print_Area" localSheetId="1">'SO 02 - Objekt SO 02'!$C$47:$J$74,'SO 02 - Objekt SO 02'!$C$80:$K$284</definedName>
    <definedName name="_xlnm.Print_Titles" localSheetId="1">'SO 02 - Objekt SO 02'!$94:$94</definedName>
    <definedName name="_xlnm._FilterDatabase" localSheetId="2" hidden="1">'SO 02a - Objekt SO 02 - VON'!$C$85:$K$95</definedName>
    <definedName name="_xlnm.Print_Area" localSheetId="2">'SO 02a - Objekt SO 02 - VON'!$C$47:$J$65,'SO 02a - Objekt SO 02 - VON'!$C$71:$K$95</definedName>
    <definedName name="_xlnm.Print_Titles" localSheetId="2">'SO 02a - Objekt SO 02 - VON'!$85:$85</definedName>
    <definedName name="_xlnm._FilterDatabase" localSheetId="3" hidden="1">'SO 03 - Objekt SO 03'!$C$94:$K$253</definedName>
    <definedName name="_xlnm.Print_Area" localSheetId="3">'SO 03 - Objekt SO 03'!$C$47:$J$74,'SO 03 - Objekt SO 03'!$C$80:$K$253</definedName>
    <definedName name="_xlnm.Print_Titles" localSheetId="3">'SO 03 - Objekt SO 03'!$94:$94</definedName>
    <definedName name="_xlnm._FilterDatabase" localSheetId="4" hidden="1">'SO 03a - Objekt SO 03 - VON'!$C$85:$K$95</definedName>
    <definedName name="_xlnm.Print_Area" localSheetId="4">'SO 03a - Objekt SO 03 - VON'!$C$47:$J$65,'SO 03a - Objekt SO 03 - VON'!$C$71:$K$95</definedName>
    <definedName name="_xlnm.Print_Titles" localSheetId="4">'SO 03a - Objekt SO 03 - VON'!$85:$85</definedName>
    <definedName name="_xlnm._FilterDatabase" localSheetId="5" hidden="1">'SO 04 - Objekt SO 04'!$C$93:$K$196</definedName>
    <definedName name="_xlnm.Print_Area" localSheetId="5">'SO 04 - Objekt SO 04'!$C$47:$J$73,'SO 04 - Objekt SO 04'!$C$79:$K$196</definedName>
    <definedName name="_xlnm.Print_Titles" localSheetId="5">'SO 04 - Objekt SO 04'!$93:$93</definedName>
    <definedName name="_xlnm._FilterDatabase" localSheetId="6" hidden="1">'SO 04a - Objekt SO 04 - VON'!$C$85:$K$95</definedName>
    <definedName name="_xlnm.Print_Area" localSheetId="6">'SO 04a - Objekt SO 04 - VON'!$C$47:$J$65,'SO 04a - Objekt SO 04 - VON'!$C$71:$K$95</definedName>
    <definedName name="_xlnm.Print_Titles" localSheetId="6">'SO 04a - Objekt SO 04 - VON'!$85:$85</definedName>
    <definedName name="_xlnm._FilterDatabase" localSheetId="7" hidden="1">'SO 05 - Objekt SO 05'!$C$93:$K$258</definedName>
    <definedName name="_xlnm.Print_Area" localSheetId="7">'SO 05 - Objekt SO 05'!$C$47:$J$73,'SO 05 - Objekt SO 05'!$C$79:$K$258</definedName>
    <definedName name="_xlnm.Print_Titles" localSheetId="7">'SO 05 - Objekt SO 05'!$93:$93</definedName>
    <definedName name="_xlnm._FilterDatabase" localSheetId="8" hidden="1">'SO 05a - Objekt SO 05 - VON'!$C$85:$K$95</definedName>
    <definedName name="_xlnm.Print_Area" localSheetId="8">'SO 05a - Objekt SO 05 - VON'!$C$47:$J$65,'SO 05a - Objekt SO 05 - VON'!$C$71:$K$95</definedName>
    <definedName name="_xlnm.Print_Titles" localSheetId="8">'SO 05a - Objekt SO 05 - VON'!$85:$85</definedName>
  </definedNames>
  <calcPr/>
</workbook>
</file>

<file path=xl/calcChain.xml><?xml version="1.0" encoding="utf-8"?>
<calcChain xmlns="http://schemas.openxmlformats.org/spreadsheetml/2006/main">
  <c i="9" l="1" r="J39"/>
  <c r="J38"/>
  <c i="1" r="AY66"/>
  <c i="9" r="J37"/>
  <c i="1" r="AX66"/>
  <c i="9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83"/>
  <c r="J19"/>
  <c r="J14"/>
  <c r="J56"/>
  <c r="E7"/>
  <c r="E50"/>
  <c i="8" r="J39"/>
  <c r="J38"/>
  <c i="1" r="AY65"/>
  <c i="8" r="J37"/>
  <c i="1" r="AX65"/>
  <c i="8"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82"/>
  <c i="7" r="J39"/>
  <c r="J38"/>
  <c i="1" r="AY63"/>
  <c i="7" r="J37"/>
  <c i="1" r="AX63"/>
  <c i="7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56"/>
  <c r="E7"/>
  <c r="E74"/>
  <c i="6" r="J39"/>
  <c r="J38"/>
  <c i="1" r="AY62"/>
  <c i="6" r="J37"/>
  <c i="1" r="AX62"/>
  <c i="6"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4"/>
  <c r="BH114"/>
  <c r="BG114"/>
  <c r="BF114"/>
  <c r="T114"/>
  <c r="R114"/>
  <c r="P114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82"/>
  <c i="5" r="J39"/>
  <c r="J38"/>
  <c i="1" r="AY60"/>
  <c i="5" r="J37"/>
  <c i="1" r="AX60"/>
  <c i="5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80"/>
  <c r="E7"/>
  <c r="E50"/>
  <c i="4" r="J39"/>
  <c r="J38"/>
  <c i="1" r="AY59"/>
  <c i="4" r="J37"/>
  <c i="1" r="AX59"/>
  <c i="4"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T242"/>
  <c r="R243"/>
  <c r="R242"/>
  <c r="P243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18"/>
  <c r="BH118"/>
  <c r="BG118"/>
  <c r="BF118"/>
  <c r="T118"/>
  <c r="R118"/>
  <c r="P118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59"/>
  <c r="J19"/>
  <c r="J14"/>
  <c r="J89"/>
  <c r="E7"/>
  <c r="E50"/>
  <c i="3" r="J39"/>
  <c r="J38"/>
  <c i="1" r="AY57"/>
  <c i="3" r="J37"/>
  <c i="1" r="AX57"/>
  <c i="3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83"/>
  <c r="J19"/>
  <c r="J14"/>
  <c r="J80"/>
  <c r="E7"/>
  <c r="E74"/>
  <c i="2" r="J39"/>
  <c r="J38"/>
  <c i="1" r="AY56"/>
  <c i="2" r="J37"/>
  <c i="1" r="AX56"/>
  <c i="2"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T273"/>
  <c r="R274"/>
  <c r="R273"/>
  <c r="P274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3"/>
  <c r="BH173"/>
  <c r="BG173"/>
  <c r="BF173"/>
  <c r="T173"/>
  <c r="R173"/>
  <c r="P173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89"/>
  <c r="E7"/>
  <c r="E83"/>
  <c i="1" r="L50"/>
  <c r="AM50"/>
  <c r="AM49"/>
  <c r="L49"/>
  <c r="AM47"/>
  <c r="L47"/>
  <c r="L45"/>
  <c r="L44"/>
  <c i="2" r="J173"/>
  <c r="BK152"/>
  <c r="J137"/>
  <c r="J120"/>
  <c r="J111"/>
  <c r="J98"/>
  <c i="3" r="BK94"/>
  <c r="J94"/>
  <c i="4" r="J132"/>
  <c r="J211"/>
  <c r="J103"/>
  <c r="BK206"/>
  <c r="BK209"/>
  <c r="J247"/>
  <c r="J175"/>
  <c r="J228"/>
  <c r="BK151"/>
  <c r="BK109"/>
  <c r="BK193"/>
  <c r="J141"/>
  <c i="5" r="BK95"/>
  <c r="J88"/>
  <c i="6" r="BK169"/>
  <c r="BK154"/>
  <c r="J167"/>
  <c r="BK118"/>
  <c r="J124"/>
  <c r="J158"/>
  <c r="BK166"/>
  <c r="BK139"/>
  <c i="7" r="J94"/>
  <c r="BK91"/>
  <c i="8" r="BK181"/>
  <c r="J99"/>
  <c r="BK231"/>
  <c r="J141"/>
  <c r="J245"/>
  <c i="9" r="J91"/>
  <c r="BK88"/>
  <c i="2" r="F36"/>
  <c r="J224"/>
  <c r="BK211"/>
  <c r="J201"/>
  <c r="BK190"/>
  <c r="J181"/>
  <c r="J164"/>
  <c r="J157"/>
  <c r="BK141"/>
  <c r="J125"/>
  <c r="J115"/>
  <c r="BK108"/>
  <c i="1" r="AS64"/>
  <c i="3" r="J92"/>
  <c i="4" r="J118"/>
  <c r="J204"/>
  <c r="BK126"/>
  <c r="J221"/>
  <c r="BK163"/>
  <c r="BK235"/>
  <c r="BK217"/>
  <c r="BK148"/>
  <c r="J233"/>
  <c r="BK204"/>
  <c r="BK141"/>
  <c r="J203"/>
  <c r="BK98"/>
  <c r="J235"/>
  <c r="J185"/>
  <c r="BK139"/>
  <c i="5" r="J89"/>
  <c r="J91"/>
  <c i="6" r="J175"/>
  <c r="J178"/>
  <c r="J120"/>
  <c r="J166"/>
  <c r="J192"/>
  <c r="J102"/>
  <c r="BK120"/>
  <c r="BK178"/>
  <c r="J99"/>
  <c r="BK158"/>
  <c r="J133"/>
  <c i="7" r="J91"/>
  <c r="J89"/>
  <c i="8" r="J213"/>
  <c r="BK170"/>
  <c r="J248"/>
  <c r="BK184"/>
  <c r="J138"/>
  <c r="J254"/>
  <c r="J203"/>
  <c r="BK145"/>
  <c r="J252"/>
  <c r="BK196"/>
  <c r="J167"/>
  <c r="J255"/>
  <c r="BK198"/>
  <c r="BK143"/>
  <c r="J238"/>
  <c r="J173"/>
  <c r="BK216"/>
  <c r="BK161"/>
  <c i="9" r="BK90"/>
  <c r="BK95"/>
  <c i="2" r="F38"/>
  <c r="J229"/>
  <c r="J219"/>
  <c r="J211"/>
  <c r="BK199"/>
  <c r="J193"/>
  <c r="J184"/>
  <c r="J166"/>
  <c r="J159"/>
  <c r="BK149"/>
  <c r="J130"/>
  <c r="BK115"/>
  <c r="J105"/>
  <c i="1" r="AS58"/>
  <c i="3" r="J88"/>
  <c i="4" r="BK130"/>
  <c r="BK233"/>
  <c r="J180"/>
  <c r="BK105"/>
  <c r="J223"/>
  <c r="BK252"/>
  <c r="J249"/>
  <c r="BK238"/>
  <c r="BK219"/>
  <c r="BK190"/>
  <c r="BK250"/>
  <c r="J206"/>
  <c r="J151"/>
  <c r="J238"/>
  <c r="J190"/>
  <c r="BK221"/>
  <c r="BK225"/>
  <c r="BK180"/>
  <c r="J105"/>
  <c i="5" r="BK91"/>
  <c r="J92"/>
  <c i="6" r="J146"/>
  <c r="BK148"/>
  <c r="BK172"/>
  <c r="J131"/>
  <c r="J106"/>
  <c r="BK151"/>
  <c r="BK190"/>
  <c r="J154"/>
  <c r="BK165"/>
  <c r="BK126"/>
  <c r="J114"/>
  <c i="7" r="BK89"/>
  <c r="BK94"/>
  <c i="8" r="BK211"/>
  <c r="BK147"/>
  <c r="BK257"/>
  <c r="BK204"/>
  <c r="J132"/>
  <c r="J229"/>
  <c r="J161"/>
  <c r="BK105"/>
  <c r="BK208"/>
  <c r="BK155"/>
  <c r="BK99"/>
  <c r="BK218"/>
  <c r="J184"/>
  <c r="J105"/>
  <c r="J218"/>
  <c r="J143"/>
  <c r="BK238"/>
  <c r="BK126"/>
  <c i="9" r="J92"/>
  <c r="BK94"/>
  <c i="2" r="F37"/>
  <c r="BK219"/>
  <c r="BK207"/>
  <c r="J190"/>
  <c r="BK173"/>
  <c r="J162"/>
  <c r="J152"/>
  <c r="BK137"/>
  <c r="BK117"/>
  <c r="J108"/>
  <c i="1" r="AS61"/>
  <c i="3" r="J89"/>
  <c i="4" r="BK240"/>
  <c r="J146"/>
  <c r="J240"/>
  <c r="BK166"/>
  <c r="J130"/>
  <c r="J217"/>
  <c r="BK118"/>
  <c r="BK202"/>
  <c r="BK199"/>
  <c r="J188"/>
  <c i="6" r="BK180"/>
  <c r="BK104"/>
  <c r="J136"/>
  <c r="BK192"/>
  <c r="BK175"/>
  <c r="BK109"/>
  <c r="J97"/>
  <c r="BK106"/>
  <c i="7" r="J92"/>
  <c r="BK88"/>
  <c i="8" r="J150"/>
  <c r="BK245"/>
  <c r="BK176"/>
  <c r="BK102"/>
  <c r="J200"/>
  <c r="J121"/>
  <c r="BK229"/>
  <c r="BK179"/>
  <c r="BK108"/>
  <c r="BK224"/>
  <c r="J181"/>
  <c r="BK97"/>
  <c r="J198"/>
  <c r="BK113"/>
  <c r="BK190"/>
  <c i="9" r="BK89"/>
  <c r="J89"/>
  <c i="2" r="BK283"/>
  <c r="BK281"/>
  <c r="BK280"/>
  <c r="BK278"/>
  <c r="BK274"/>
  <c r="J274"/>
  <c r="J271"/>
  <c r="J269"/>
  <c r="J267"/>
  <c r="J264"/>
  <c r="BK262"/>
  <c r="BK258"/>
  <c r="BK255"/>
  <c r="BK253"/>
  <c r="J253"/>
  <c r="J251"/>
  <c r="J249"/>
  <c r="J246"/>
  <c r="J244"/>
  <c r="J242"/>
  <c r="J240"/>
  <c r="BK238"/>
  <c r="BK236"/>
  <c r="BK234"/>
  <c r="BK232"/>
  <c r="BK229"/>
  <c r="BK226"/>
  <c r="J222"/>
  <c r="BK214"/>
  <c r="J207"/>
  <c r="BK193"/>
  <c r="BK184"/>
  <c r="J169"/>
  <c r="BK162"/>
  <c r="BK155"/>
  <c r="BK143"/>
  <c r="BK125"/>
  <c r="J117"/>
  <c r="BK105"/>
  <c i="3" r="J95"/>
  <c r="BK92"/>
  <c r="BK95"/>
  <c i="4" r="J198"/>
  <c r="BK223"/>
  <c r="J155"/>
  <c r="BK247"/>
  <c r="J170"/>
  <c r="J144"/>
  <c r="BK228"/>
  <c r="J214"/>
  <c r="J126"/>
  <c r="J209"/>
  <c r="J163"/>
  <c r="BK214"/>
  <c r="J139"/>
  <c r="BK172"/>
  <c r="J208"/>
  <c r="J148"/>
  <c r="J107"/>
  <c i="5" r="BK94"/>
  <c r="J94"/>
  <c i="6" r="J173"/>
  <c r="BK186"/>
  <c r="J186"/>
  <c r="BK161"/>
  <c r="BK131"/>
  <c r="BK183"/>
  <c r="J104"/>
  <c r="BK173"/>
  <c r="BK102"/>
  <c r="BK142"/>
  <c r="BK124"/>
  <c i="7" r="BK95"/>
  <c r="J90"/>
  <c i="8" r="J226"/>
  <c r="BK194"/>
  <c r="J126"/>
  <c r="J236"/>
  <c r="BK158"/>
  <c r="BK241"/>
  <c r="J196"/>
  <c r="J136"/>
  <c r="J243"/>
  <c r="J190"/>
  <c r="J130"/>
  <c r="BK252"/>
  <c r="J204"/>
  <c r="BK150"/>
  <c r="BK255"/>
  <c r="BK213"/>
  <c r="BK141"/>
  <c r="BK203"/>
  <c r="J108"/>
  <c i="9" r="J94"/>
  <c r="BK91"/>
  <c i="2" r="J283"/>
  <c r="J281"/>
  <c r="J280"/>
  <c r="J278"/>
  <c r="BK271"/>
  <c r="BK269"/>
  <c r="BK267"/>
  <c r="BK264"/>
  <c r="J262"/>
  <c r="J258"/>
  <c r="J255"/>
  <c r="BK251"/>
  <c r="BK249"/>
  <c r="BK246"/>
  <c r="BK244"/>
  <c r="BK242"/>
  <c r="BK240"/>
  <c r="J238"/>
  <c r="J236"/>
  <c r="J234"/>
  <c r="J232"/>
  <c r="BK224"/>
  <c r="J217"/>
  <c r="J209"/>
  <c r="BK196"/>
  <c r="J187"/>
  <c r="BK164"/>
  <c r="J155"/>
  <c r="J143"/>
  <c r="BK123"/>
  <c r="BK113"/>
  <c r="J103"/>
  <c i="3" r="BK90"/>
  <c r="BK89"/>
  <c r="BK88"/>
  <c i="4" r="BK243"/>
  <c r="J196"/>
  <c r="J112"/>
  <c r="BK175"/>
  <c r="BK198"/>
  <c r="J252"/>
  <c r="BK188"/>
  <c r="BK230"/>
  <c r="BK144"/>
  <c r="J250"/>
  <c r="BK170"/>
  <c i="5" r="BK89"/>
  <c r="BK90"/>
  <c i="6" r="J190"/>
  <c r="J172"/>
  <c r="J180"/>
  <c r="J148"/>
  <c r="BK114"/>
  <c r="BK133"/>
  <c r="J183"/>
  <c r="BK167"/>
  <c r="BK146"/>
  <c i="8" r="J208"/>
  <c r="BK138"/>
  <c r="BK243"/>
  <c r="J147"/>
  <c r="J257"/>
  <c r="J206"/>
  <c r="J155"/>
  <c r="BK248"/>
  <c r="J176"/>
  <c r="BK233"/>
  <c r="J165"/>
  <c r="BK111"/>
  <c r="J179"/>
  <c r="J102"/>
  <c i="9" r="J90"/>
  <c i="2" r="F39"/>
  <c r="BK222"/>
  <c r="J214"/>
  <c r="BK201"/>
  <c r="J196"/>
  <c r="BK181"/>
  <c r="BK166"/>
  <c r="BK159"/>
  <c r="J149"/>
  <c r="BK130"/>
  <c r="BK120"/>
  <c r="BK111"/>
  <c r="BK98"/>
  <c i="3" r="BK91"/>
  <c r="J91"/>
  <c i="4" r="J202"/>
  <c r="J219"/>
  <c r="J160"/>
  <c r="J230"/>
  <c r="J172"/>
  <c r="BK112"/>
  <c r="J225"/>
  <c r="BK208"/>
  <c r="J98"/>
  <c r="BK211"/>
  <c r="BK203"/>
  <c r="J109"/>
  <c r="BK196"/>
  <c r="BK100"/>
  <c r="J199"/>
  <c r="BK146"/>
  <c i="5" r="BK88"/>
  <c r="BK92"/>
  <c i="6" r="J195"/>
  <c r="J109"/>
  <c r="J139"/>
  <c r="J165"/>
  <c r="BK99"/>
  <c r="BK97"/>
  <c r="BK195"/>
  <c r="J169"/>
  <c r="BK168"/>
  <c r="BK193"/>
  <c r="J118"/>
  <c i="7" r="J88"/>
  <c r="J95"/>
  <c i="8" r="J216"/>
  <c r="BK173"/>
  <c r="BK254"/>
  <c r="J187"/>
  <c r="J111"/>
  <c r="J220"/>
  <c r="J158"/>
  <c r="BK118"/>
  <c r="BK236"/>
  <c r="BK187"/>
  <c r="BK132"/>
  <c r="J241"/>
  <c r="J194"/>
  <c r="BK136"/>
  <c r="J231"/>
  <c r="J145"/>
  <c r="J211"/>
  <c r="J118"/>
  <c i="9" r="J88"/>
  <c r="F36"/>
  <c i="2" r="J36"/>
  <c r="J226"/>
  <c r="BK217"/>
  <c r="BK209"/>
  <c r="J199"/>
  <c r="BK187"/>
  <c r="BK169"/>
  <c r="BK157"/>
  <c r="J141"/>
  <c r="J123"/>
  <c r="J113"/>
  <c r="BK103"/>
  <c i="1" r="AS55"/>
  <c i="3" r="J90"/>
  <c i="4" r="J100"/>
  <c r="BK185"/>
  <c r="BK249"/>
  <c r="J193"/>
  <c r="BK155"/>
  <c r="J243"/>
  <c r="J166"/>
  <c r="BK103"/>
  <c r="BK132"/>
  <c r="BK107"/>
  <c r="BK160"/>
  <c i="5" r="J95"/>
  <c r="J90"/>
  <c i="6" r="BK136"/>
  <c r="J142"/>
  <c r="J151"/>
  <c r="BK129"/>
  <c r="J168"/>
  <c r="J193"/>
  <c r="J129"/>
  <c r="J161"/>
  <c r="J126"/>
  <c i="7" r="BK90"/>
  <c r="BK92"/>
  <c i="8" r="BK206"/>
  <c r="J97"/>
  <c r="J224"/>
  <c r="J113"/>
  <c r="J233"/>
  <c r="BK165"/>
  <c r="BK130"/>
  <c r="BK220"/>
  <c r="J116"/>
  <c r="BK226"/>
  <c r="BK167"/>
  <c r="BK121"/>
  <c r="BK200"/>
  <c r="BK116"/>
  <c r="J170"/>
  <c i="9" r="J95"/>
  <c r="BK92"/>
  <c i="2" l="1" r="P97"/>
  <c r="R221"/>
  <c i="3" r="R87"/>
  <c r="R86"/>
  <c i="4" r="BK154"/>
  <c r="J154"/>
  <c r="J67"/>
  <c r="P210"/>
  <c i="6" r="P96"/>
  <c r="P160"/>
  <c i="8" r="T96"/>
  <c r="BK235"/>
  <c r="J235"/>
  <c r="J69"/>
  <c i="2" r="R97"/>
  <c r="P221"/>
  <c i="4" r="T97"/>
  <c r="BK195"/>
  <c r="J195"/>
  <c r="J68"/>
  <c r="P232"/>
  <c r="R246"/>
  <c r="R245"/>
  <c i="5" r="T87"/>
  <c r="T86"/>
  <c i="6" r="BK96"/>
  <c r="J96"/>
  <c r="J65"/>
  <c r="BK160"/>
  <c r="J160"/>
  <c r="J68"/>
  <c i="8" r="R189"/>
  <c i="2" r="BK97"/>
  <c r="J97"/>
  <c r="J65"/>
  <c r="BK221"/>
  <c r="J221"/>
  <c r="J69"/>
  <c i="3" r="T87"/>
  <c r="T86"/>
  <c i="4" r="BK97"/>
  <c r="J97"/>
  <c r="J65"/>
  <c r="P195"/>
  <c r="R232"/>
  <c r="T246"/>
  <c r="T245"/>
  <c i="5" r="BK87"/>
  <c r="BK86"/>
  <c r="J86"/>
  <c r="J63"/>
  <c i="6" r="BK135"/>
  <c r="J135"/>
  <c r="J66"/>
  <c r="BK177"/>
  <c r="J177"/>
  <c r="J69"/>
  <c r="P189"/>
  <c r="P188"/>
  <c i="8" r="R149"/>
  <c r="P251"/>
  <c r="P250"/>
  <c i="2" r="BK172"/>
  <c r="J172"/>
  <c r="J67"/>
  <c r="BK216"/>
  <c r="J216"/>
  <c r="J68"/>
  <c r="BK261"/>
  <c r="J261"/>
  <c r="J70"/>
  <c r="P277"/>
  <c r="P276"/>
  <c i="4" r="P154"/>
  <c r="R210"/>
  <c i="6" r="R96"/>
  <c r="R160"/>
  <c i="7" r="R87"/>
  <c r="R86"/>
  <c i="8" r="P149"/>
  <c i="2" r="T172"/>
  <c r="T216"/>
  <c r="P261"/>
  <c r="R277"/>
  <c r="R276"/>
  <c i="4" r="R154"/>
  <c r="BK210"/>
  <c r="J210"/>
  <c r="J69"/>
  <c r="P246"/>
  <c r="P245"/>
  <c i="5" r="P87"/>
  <c r="P86"/>
  <c i="1" r="AU60"/>
  <c i="6" r="P135"/>
  <c r="P177"/>
  <c r="BK189"/>
  <c r="J189"/>
  <c r="J72"/>
  <c i="7" r="T87"/>
  <c r="T86"/>
  <c i="8" r="R96"/>
  <c r="R95"/>
  <c r="BK189"/>
  <c r="J189"/>
  <c r="J68"/>
  <c r="R235"/>
  <c r="BK251"/>
  <c r="BK250"/>
  <c r="J250"/>
  <c r="J71"/>
  <c i="2" r="T97"/>
  <c r="T221"/>
  <c i="3" r="P87"/>
  <c r="P86"/>
  <c i="1" r="AU57"/>
  <c i="4" r="P97"/>
  <c r="P96"/>
  <c r="P95"/>
  <c i="1" r="AU59"/>
  <c i="4" r="T195"/>
  <c r="BK232"/>
  <c r="J232"/>
  <c r="J70"/>
  <c i="6" r="R135"/>
  <c r="R177"/>
  <c i="7" r="P87"/>
  <c r="P86"/>
  <c i="1" r="AU63"/>
  <c i="8" r="BK149"/>
  <c r="J149"/>
  <c r="J66"/>
  <c r="T189"/>
  <c r="R251"/>
  <c r="R250"/>
  <c i="2" r="R172"/>
  <c r="R216"/>
  <c r="R261"/>
  <c r="BK277"/>
  <c r="J277"/>
  <c r="J73"/>
  <c i="3" r="BK87"/>
  <c r="BK86"/>
  <c r="J86"/>
  <c i="4" r="T154"/>
  <c r="T210"/>
  <c r="BK246"/>
  <c r="J246"/>
  <c r="J73"/>
  <c i="5" r="R87"/>
  <c r="R86"/>
  <c i="6" r="T96"/>
  <c r="T160"/>
  <c r="R189"/>
  <c r="R188"/>
  <c i="8" r="P96"/>
  <c r="P95"/>
  <c r="P94"/>
  <c i="1" r="AU65"/>
  <c i="8" r="P189"/>
  <c r="P235"/>
  <c r="T251"/>
  <c r="T250"/>
  <c i="2" r="P172"/>
  <c r="P216"/>
  <c r="T261"/>
  <c r="T277"/>
  <c r="T276"/>
  <c i="4" r="R97"/>
  <c r="R96"/>
  <c r="R95"/>
  <c r="R195"/>
  <c r="T232"/>
  <c i="6" r="T135"/>
  <c r="T177"/>
  <c r="T189"/>
  <c r="T188"/>
  <c i="7" r="BK87"/>
  <c r="J87"/>
  <c r="J64"/>
  <c i="8" r="BK96"/>
  <c r="J96"/>
  <c r="J65"/>
  <c r="T149"/>
  <c r="T235"/>
  <c i="9" r="BK87"/>
  <c r="J87"/>
  <c r="J64"/>
  <c r="P87"/>
  <c r="P86"/>
  <c i="1" r="AU66"/>
  <c i="9" r="R87"/>
  <c r="R86"/>
  <c r="T87"/>
  <c r="T86"/>
  <c i="2" r="BK168"/>
  <c r="J168"/>
  <c r="J66"/>
  <c r="BK273"/>
  <c r="J273"/>
  <c r="J71"/>
  <c i="4" r="BK150"/>
  <c r="J150"/>
  <c r="J66"/>
  <c i="6" r="BK157"/>
  <c r="J157"/>
  <c r="J67"/>
  <c i="8" r="BK186"/>
  <c r="J186"/>
  <c r="J67"/>
  <c i="4" r="BK242"/>
  <c r="J242"/>
  <c r="J71"/>
  <c i="8" r="BK247"/>
  <c r="J247"/>
  <c r="J70"/>
  <c i="6" r="BK185"/>
  <c r="J185"/>
  <c r="J70"/>
  <c i="9" r="F59"/>
  <c r="E74"/>
  <c r="J80"/>
  <c r="BE90"/>
  <c i="8" r="BK95"/>
  <c r="J95"/>
  <c r="J64"/>
  <c i="9" r="BE88"/>
  <c r="BE89"/>
  <c r="BE91"/>
  <c r="BE92"/>
  <c r="BE94"/>
  <c r="BE95"/>
  <c i="8" r="J251"/>
  <c r="J72"/>
  <c i="1" r="BA66"/>
  <c i="8" r="J56"/>
  <c r="BE97"/>
  <c r="BE102"/>
  <c r="BE105"/>
  <c r="BE108"/>
  <c r="BE121"/>
  <c r="BE145"/>
  <c r="BE165"/>
  <c r="BE179"/>
  <c r="BE181"/>
  <c r="BE194"/>
  <c r="BE196"/>
  <c r="BE198"/>
  <c r="BE224"/>
  <c r="BE241"/>
  <c i="7" r="BK86"/>
  <c r="J86"/>
  <c r="J63"/>
  <c i="8" r="F59"/>
  <c r="BE211"/>
  <c r="BE236"/>
  <c r="E50"/>
  <c r="BE113"/>
  <c r="BE130"/>
  <c r="BE132"/>
  <c r="BE147"/>
  <c r="BE173"/>
  <c r="BE176"/>
  <c r="BE245"/>
  <c r="BE248"/>
  <c r="BE141"/>
  <c r="BE143"/>
  <c r="BE158"/>
  <c r="BE161"/>
  <c r="BE213"/>
  <c r="BE218"/>
  <c r="BE254"/>
  <c r="BE111"/>
  <c r="BE126"/>
  <c r="BE138"/>
  <c r="BE170"/>
  <c r="BE184"/>
  <c r="BE204"/>
  <c r="BE226"/>
  <c r="BE231"/>
  <c r="BE238"/>
  <c r="BE243"/>
  <c r="BE252"/>
  <c r="BE255"/>
  <c r="BE257"/>
  <c r="BE99"/>
  <c r="BE116"/>
  <c r="BE118"/>
  <c r="BE136"/>
  <c r="BE150"/>
  <c r="BE155"/>
  <c r="BE200"/>
  <c r="BE203"/>
  <c r="BE206"/>
  <c r="BE208"/>
  <c r="BE216"/>
  <c r="BE229"/>
  <c r="BE233"/>
  <c r="BE167"/>
  <c r="BE187"/>
  <c r="BE190"/>
  <c r="BE220"/>
  <c i="7" r="E50"/>
  <c r="F83"/>
  <c r="BE88"/>
  <c r="BE89"/>
  <c r="BE94"/>
  <c i="6" r="BK188"/>
  <c r="J188"/>
  <c r="J71"/>
  <c i="7" r="BE92"/>
  <c r="BE95"/>
  <c r="J80"/>
  <c r="BE90"/>
  <c i="6" r="BK95"/>
  <c r="BK94"/>
  <c r="J94"/>
  <c r="J63"/>
  <c i="7" r="BE91"/>
  <c i="6" r="BE104"/>
  <c r="BE129"/>
  <c r="BE148"/>
  <c r="BE195"/>
  <c r="BE120"/>
  <c r="BE136"/>
  <c r="BE161"/>
  <c r="BE165"/>
  <c r="BE166"/>
  <c r="BE167"/>
  <c r="BE169"/>
  <c r="F91"/>
  <c r="BE118"/>
  <c r="BE139"/>
  <c r="BE142"/>
  <c r="BE151"/>
  <c r="BE168"/>
  <c r="BE172"/>
  <c r="BE193"/>
  <c i="5" r="J87"/>
  <c r="J64"/>
  <c i="6" r="BE106"/>
  <c r="BE146"/>
  <c r="BE154"/>
  <c r="BE173"/>
  <c r="BE183"/>
  <c r="E50"/>
  <c r="BE97"/>
  <c r="BE158"/>
  <c r="BE109"/>
  <c r="BE124"/>
  <c r="BE175"/>
  <c r="BE180"/>
  <c r="J56"/>
  <c r="BE99"/>
  <c r="BE102"/>
  <c r="BE114"/>
  <c r="BE126"/>
  <c r="BE131"/>
  <c r="BE133"/>
  <c r="BE178"/>
  <c r="BE186"/>
  <c r="BE190"/>
  <c r="BE192"/>
  <c i="4" r="BK96"/>
  <c r="J96"/>
  <c r="J64"/>
  <c i="5" r="J56"/>
  <c r="BE95"/>
  <c r="BE88"/>
  <c r="F83"/>
  <c r="BE94"/>
  <c r="E74"/>
  <c r="BE89"/>
  <c r="BE90"/>
  <c r="BE91"/>
  <c r="BE92"/>
  <c i="3" r="J63"/>
  <c r="J87"/>
  <c r="J64"/>
  <c i="4" r="BE221"/>
  <c r="BE223"/>
  <c r="BE243"/>
  <c r="BE249"/>
  <c r="F92"/>
  <c r="BE98"/>
  <c r="BE100"/>
  <c r="BE103"/>
  <c r="BE132"/>
  <c r="BE180"/>
  <c r="BE188"/>
  <c r="BE203"/>
  <c r="BE204"/>
  <c r="BE211"/>
  <c r="BE214"/>
  <c r="BE217"/>
  <c r="BE219"/>
  <c r="BE225"/>
  <c r="BE109"/>
  <c r="BE118"/>
  <c r="BE155"/>
  <c r="BE160"/>
  <c r="BE175"/>
  <c r="BE198"/>
  <c r="J56"/>
  <c r="BE126"/>
  <c r="BE130"/>
  <c r="BE144"/>
  <c r="BE185"/>
  <c r="BE196"/>
  <c r="BE202"/>
  <c r="BE247"/>
  <c r="BE112"/>
  <c r="BE139"/>
  <c r="BE146"/>
  <c r="BE163"/>
  <c r="BE193"/>
  <c r="BE233"/>
  <c r="BE240"/>
  <c r="BE250"/>
  <c r="BE252"/>
  <c r="BE151"/>
  <c r="BE209"/>
  <c r="BE235"/>
  <c r="BE238"/>
  <c r="E83"/>
  <c r="BE107"/>
  <c r="BE141"/>
  <c r="BE170"/>
  <c r="BE172"/>
  <c r="BE199"/>
  <c r="BE206"/>
  <c r="BE208"/>
  <c r="BE228"/>
  <c r="BE230"/>
  <c r="BE105"/>
  <c r="BE148"/>
  <c r="BE166"/>
  <c r="BE190"/>
  <c i="3" r="BE92"/>
  <c r="J56"/>
  <c r="F59"/>
  <c r="BE94"/>
  <c r="BE90"/>
  <c r="BE91"/>
  <c r="BE95"/>
  <c r="E50"/>
  <c r="BE88"/>
  <c r="BE89"/>
  <c i="2" r="E50"/>
  <c r="J56"/>
  <c r="F59"/>
  <c r="BE98"/>
  <c r="BE103"/>
  <c r="BE105"/>
  <c r="BE108"/>
  <c r="BE111"/>
  <c r="BE113"/>
  <c r="BE115"/>
  <c r="BE117"/>
  <c r="BE120"/>
  <c r="BE123"/>
  <c r="BE125"/>
  <c r="BE130"/>
  <c r="BE137"/>
  <c r="BE141"/>
  <c r="BE143"/>
  <c r="BE149"/>
  <c r="BE152"/>
  <c r="BE155"/>
  <c r="BE157"/>
  <c r="BE159"/>
  <c r="BE162"/>
  <c r="BE164"/>
  <c r="BE166"/>
  <c r="BE169"/>
  <c r="BE173"/>
  <c r="BE181"/>
  <c r="BE184"/>
  <c r="BE187"/>
  <c r="BE190"/>
  <c r="BE193"/>
  <c r="BE196"/>
  <c r="BE199"/>
  <c r="BE201"/>
  <c r="BE207"/>
  <c r="BE209"/>
  <c r="BE211"/>
  <c r="BE214"/>
  <c r="BE217"/>
  <c r="BE219"/>
  <c r="BE222"/>
  <c r="BE224"/>
  <c r="BE226"/>
  <c r="BE229"/>
  <c r="BE232"/>
  <c r="BE234"/>
  <c r="BE236"/>
  <c r="BE238"/>
  <c r="BE240"/>
  <c r="BE242"/>
  <c r="BE244"/>
  <c r="BE246"/>
  <c r="BE249"/>
  <c r="BE251"/>
  <c r="BE253"/>
  <c r="BE255"/>
  <c r="BE258"/>
  <c r="BE262"/>
  <c r="BE264"/>
  <c r="BE267"/>
  <c r="BE269"/>
  <c r="BE271"/>
  <c r="BE274"/>
  <c r="BE278"/>
  <c r="BE280"/>
  <c r="BE281"/>
  <c r="BE283"/>
  <c i="1" r="AW56"/>
  <c r="BB56"/>
  <c r="BA56"/>
  <c r="BD56"/>
  <c r="BC56"/>
  <c i="3" r="F39"/>
  <c i="1" r="BD57"/>
  <c r="BD55"/>
  <c i="4" r="F36"/>
  <c i="1" r="BA59"/>
  <c i="7" r="F39"/>
  <c i="1" r="BD63"/>
  <c i="9" r="F38"/>
  <c i="1" r="BC66"/>
  <c i="9" r="F37"/>
  <c i="1" r="BB66"/>
  <c r="AS54"/>
  <c i="4" r="F39"/>
  <c i="1" r="BD59"/>
  <c i="7" r="F36"/>
  <c i="1" r="BA63"/>
  <c i="8" r="F36"/>
  <c i="1" r="BA65"/>
  <c r="BA64"/>
  <c r="AW64"/>
  <c i="3" r="F38"/>
  <c i="1" r="BC57"/>
  <c r="BC55"/>
  <c r="AY55"/>
  <c i="5" r="J36"/>
  <c i="1" r="AW60"/>
  <c i="6" r="J36"/>
  <c i="1" r="AW62"/>
  <c i="6" r="F38"/>
  <c i="1" r="BC62"/>
  <c i="3" r="F37"/>
  <c i="1" r="BB57"/>
  <c r="BB55"/>
  <c r="AX55"/>
  <c i="5" r="F36"/>
  <c i="1" r="BA60"/>
  <c i="5" r="F38"/>
  <c i="1" r="BC60"/>
  <c i="6" r="F37"/>
  <c i="1" r="BB62"/>
  <c i="6" r="F36"/>
  <c i="1" r="BA62"/>
  <c i="8" r="J36"/>
  <c i="1" r="AW65"/>
  <c i="3" r="J32"/>
  <c r="J36"/>
  <c i="1" r="AW57"/>
  <c i="5" r="F37"/>
  <c i="1" r="BB60"/>
  <c i="5" r="F39"/>
  <c i="1" r="BD60"/>
  <c i="6" r="F39"/>
  <c i="1" r="BD62"/>
  <c i="7" r="F38"/>
  <c i="1" r="BC63"/>
  <c i="9" r="F39"/>
  <c i="1" r="BD66"/>
  <c i="9" r="J36"/>
  <c i="1" r="AW66"/>
  <c i="3" r="F36"/>
  <c i="1" r="BA57"/>
  <c r="BA55"/>
  <c r="AW55"/>
  <c i="4" r="F38"/>
  <c i="1" r="BC59"/>
  <c i="8" r="F39"/>
  <c i="1" r="BD65"/>
  <c i="4" r="F37"/>
  <c i="1" r="BB59"/>
  <c i="5" r="J32"/>
  <c i="7" r="F37"/>
  <c i="1" r="BB63"/>
  <c i="8" r="F37"/>
  <c i="1" r="BB65"/>
  <c i="4" r="J36"/>
  <c i="1" r="AW59"/>
  <c i="7" r="J36"/>
  <c i="1" r="AW63"/>
  <c i="8" r="F38"/>
  <c i="1" r="BC65"/>
  <c i="6" l="1" r="R95"/>
  <c r="R94"/>
  <c i="4" r="T96"/>
  <c r="T95"/>
  <c i="2" r="T96"/>
  <c r="T95"/>
  <c i="8" r="R94"/>
  <c r="T95"/>
  <c r="T94"/>
  <c i="6" r="T95"/>
  <c r="T94"/>
  <c i="2" r="R96"/>
  <c r="R95"/>
  <c i="6" r="P95"/>
  <c r="P94"/>
  <c i="1" r="AU62"/>
  <c i="2" r="P96"/>
  <c r="P95"/>
  <c i="1" r="AU56"/>
  <c r="AG57"/>
  <c i="2" r="BK276"/>
  <c r="J276"/>
  <c r="J72"/>
  <c i="4" r="BK245"/>
  <c r="J245"/>
  <c r="J72"/>
  <c i="9" r="BK86"/>
  <c r="J86"/>
  <c r="J63"/>
  <c i="2" r="BK96"/>
  <c r="J96"/>
  <c r="J64"/>
  <c i="8" r="BK94"/>
  <c r="J94"/>
  <c i="6" r="J95"/>
  <c r="J64"/>
  <c i="1" r="AG60"/>
  <c i="4" r="BK95"/>
  <c r="J95"/>
  <c i="1" r="AU61"/>
  <c i="3" r="F35"/>
  <c i="1" r="AZ57"/>
  <c i="4" r="F35"/>
  <c i="1" r="AZ59"/>
  <c i="6" r="J32"/>
  <c i="1" r="AG62"/>
  <c i="8" r="F35"/>
  <c i="1" r="AZ65"/>
  <c r="AU55"/>
  <c i="3" r="J35"/>
  <c i="1" r="AV57"/>
  <c r="AT57"/>
  <c r="AN57"/>
  <c i="4" r="J35"/>
  <c i="1" r="AV59"/>
  <c r="AT59"/>
  <c i="7" r="J35"/>
  <c i="1" r="AV63"/>
  <c r="AT63"/>
  <c r="BB64"/>
  <c r="AX64"/>
  <c r="BD64"/>
  <c r="AU64"/>
  <c i="2" r="J35"/>
  <c i="1" r="AV56"/>
  <c r="AT56"/>
  <c i="9" r="J35"/>
  <c i="1" r="AV66"/>
  <c r="AT66"/>
  <c r="AU58"/>
  <c i="2" r="F35"/>
  <c i="1" r="AZ56"/>
  <c i="9" r="F35"/>
  <c i="1" r="AZ66"/>
  <c i="5" r="J35"/>
  <c i="1" r="AV60"/>
  <c r="AT60"/>
  <c r="AN60"/>
  <c i="6" r="F35"/>
  <c i="1" r="AZ62"/>
  <c i="5" r="F35"/>
  <c i="1" r="AZ60"/>
  <c r="BC61"/>
  <c r="AY61"/>
  <c r="BD61"/>
  <c i="7" r="F35"/>
  <c i="1" r="AZ63"/>
  <c r="BC64"/>
  <c r="AY64"/>
  <c i="8" r="J32"/>
  <c i="1" r="AG65"/>
  <c i="4" r="J32"/>
  <c i="1" r="AG59"/>
  <c r="AG58"/>
  <c r="BB58"/>
  <c r="AX58"/>
  <c i="6" r="J35"/>
  <c i="1" r="AV62"/>
  <c r="AT62"/>
  <c r="BC58"/>
  <c r="AY58"/>
  <c r="BA58"/>
  <c r="AW58"/>
  <c r="BD58"/>
  <c r="BB61"/>
  <c r="AX61"/>
  <c r="BA61"/>
  <c r="AW61"/>
  <c i="7" r="J32"/>
  <c i="1" r="AG63"/>
  <c i="8" r="J35"/>
  <c i="1" r="AV65"/>
  <c r="AT65"/>
  <c i="2" l="1" r="BK95"/>
  <c r="J95"/>
  <c r="J63"/>
  <c i="1" r="AN65"/>
  <c i="8" r="J63"/>
  <c i="1" r="AN63"/>
  <c i="8" r="J41"/>
  <c i="1" r="AN62"/>
  <c i="7" r="J41"/>
  <c i="6" r="J41"/>
  <c i="1" r="AN59"/>
  <c i="4" r="J63"/>
  <c i="5" r="J41"/>
  <c i="4" r="J41"/>
  <c i="3" r="J41"/>
  <c i="1" r="AU54"/>
  <c i="9" r="J32"/>
  <c i="1" r="AG66"/>
  <c r="AZ58"/>
  <c r="AV58"/>
  <c r="AT58"/>
  <c r="AN58"/>
  <c r="AG61"/>
  <c r="BA54"/>
  <c r="W30"/>
  <c r="BD54"/>
  <c r="W33"/>
  <c r="AZ55"/>
  <c r="AV55"/>
  <c r="AT55"/>
  <c r="AZ61"/>
  <c r="AV61"/>
  <c r="AT61"/>
  <c r="AZ64"/>
  <c r="AV64"/>
  <c r="AT64"/>
  <c r="BC54"/>
  <c r="W32"/>
  <c r="BB54"/>
  <c r="W31"/>
  <c i="9" l="1" r="J41"/>
  <c i="1" r="AN61"/>
  <c r="AN66"/>
  <c r="AG64"/>
  <c r="AN64"/>
  <c i="2" r="J32"/>
  <c i="1" r="AG56"/>
  <c r="AG55"/>
  <c r="AG54"/>
  <c r="AK26"/>
  <c r="AY54"/>
  <c r="AZ54"/>
  <c r="W29"/>
  <c r="AX54"/>
  <c r="AW54"/>
  <c r="AK30"/>
  <c i="2" l="1" r="J41"/>
  <c i="1" r="AN56"/>
  <c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<sst xmlns="http://schemas.openxmlformats.org/spreadsheetml/2006/main">
  <si>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</si>
  <si>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</si>
  <si>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</si>
  <si>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</si>
  <si>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</si>
  <si>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{e98d223d-8445-487c-b4a7-04ff672fed05}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</si>
  <si>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</si>
  <si>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</si>
  <si>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</si>
  <si>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</si>
  <si>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</si>
  <si>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</si>
  <si>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</si>
  <si>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</si>
  <si>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08-2019_REV5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</si>
  <si>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</si>
  <si>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</si>
  <si>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MÍSTNÍCH KOMUNIKACÍ V OBCI ŽELÉNKY</t>
  </si>
  <si>
    <t>KSO:</t>
  </si>
  <si>
    <t/>
  </si>
  <si>
    <t>CC-CZ:</t>
  </si>
  <si>
    <t>Místo:</t>
  </si>
  <si>
    <t xml:space="preserve"> </t>
  </si>
  <si>
    <t>Datum:</t>
  </si>
  <si>
    <t>1. 7. 2025</t>
  </si>
  <si>
    <t>Zadavatel:</t>
  </si>
  <si>
    <t>IČ:</t>
  </si>
  <si>
    <t>Obec Zabrušany</t>
  </si>
  <si>
    <t>DIČ:</t>
  </si>
  <si>
    <t>Účastník:</t>
  </si>
  <si>
    <t>Vyplň údaj</t>
  </si>
  <si>
    <t>Projektant:</t>
  </si>
  <si>
    <t>Ing. Michal Urbanský</t>
  </si>
  <si>
    <t>True</t>
  </si>
  <si>
    <t>Zpracovatel:</t>
  </si>
  <si>
    <t>Dopravně-inženýrská prjekční kancelář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</si>
  <si>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</si>
  <si>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</si>
  <si>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</si>
  <si>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</si>
  <si>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</si>
  <si>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</si>
  <si>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</si>
  <si>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</si>
  <si>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</si>
  <si>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</si>
  <si>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</si>
  <si>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</si>
  <si>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</si>
  <si>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</si>
  <si>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</si>
  <si>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</si>
  <si>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</si>
  <si>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</si>
  <si>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</si>
  <si>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</si>
  <si>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</si>
  <si>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</si>
  <si>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</si>
  <si>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</si>
  <si>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</si>
  <si>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</si>
  <si>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</si>
  <si>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</si>
  <si>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</si>
  <si>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</si>
  <si>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</si>
  <si>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</si>
  <si>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</si>
  <si>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</si>
  <si>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</si>
  <si>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</si>
  <si>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</si>
  <si>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</si>
  <si>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</si>
  <si>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</si>
  <si>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08-2019-02</t>
  </si>
  <si>
    <t>STA</t>
  </si>
  <si>
    <t>1</t>
  </si>
  <si>
    <t>{08eff072-7c5c-424d-832e-528df71619ff}</t>
  </si>
  <si>
    <t>/</t>
  </si>
  <si>
    <t>SO 02</t>
  </si>
  <si>
    <t>Objekt SO 02</t>
  </si>
  <si>
    <t>Soupis</t>
  </si>
  <si>
    <t>2</t>
  </si>
  <si>
    <t>{38bf5a01-0889-4b29-a293-9b979150cb25}</t>
  </si>
  <si>
    <t>SO 02a</t>
  </si>
  <si>
    <t>Objekt SO 02 - VON</t>
  </si>
  <si>
    <t>{176eed4f-d6a9-4d4a-adee-13b156f17a36}</t>
  </si>
  <si>
    <t>08-2019-03</t>
  </si>
  <si>
    <t>{75a175ff-9b98-41b9-b4e9-57f01823e733}</t>
  </si>
  <si>
    <t>SO 03</t>
  </si>
  <si>
    <t>Objekt SO 03</t>
  </si>
  <si>
    <t>{05f1141f-847c-4e38-ac55-cdce1f6112c0}</t>
  </si>
  <si>
    <t>SO 03a</t>
  </si>
  <si>
    <t>Objekt SO 03 - VON</t>
  </si>
  <si>
    <t>{27d4a7e0-9f5b-4ccd-87f3-e92d9ddb76d3}</t>
  </si>
  <si>
    <t>08-2019-04</t>
  </si>
  <si>
    <t>{03887f72-b235-49ac-a1b6-d2f6ba887dd0}</t>
  </si>
  <si>
    <t>SO 04</t>
  </si>
  <si>
    <t>Objekt SO 04</t>
  </si>
  <si>
    <t>{0256b937-9905-43f2-89b2-9db378ca9259}</t>
  </si>
  <si>
    <t>SO 04a</t>
  </si>
  <si>
    <t>Objekt SO 04 - VON</t>
  </si>
  <si>
    <t>{da69cd59-1be1-4f77-9129-37e9ca18374d}</t>
  </si>
  <si>
    <t>08-2019-05</t>
  </si>
  <si>
    <t>{83ac3d17-8bad-4073-8336-bb3a7dc748f8}</t>
  </si>
  <si>
    <t>SO 05</t>
  </si>
  <si>
    <t>Objekt SO 05</t>
  </si>
  <si>
    <t>{79b3431d-c9c0-4a04-821c-92901dc8c4cf}</t>
  </si>
  <si>
    <t>SO 05a</t>
  </si>
  <si>
    <t>Objekt SO 05 - VON</t>
  </si>
  <si>
    <t>{29ceb017-50fc-471c-9d90-0c6d838dd272}</t>
  </si>
  <si>
    <t>KRYCÍ LIST SOUPISU PRACÍ</t>
  </si>
  <si>
    <t>Objekt:</t>
  </si>
  <si>
    <t>08-2019-02 - REKONSTRUKCE MÍSTNÍCH KOMUNIKACÍ V OBCI ŽELÉNKY</t>
  </si>
  <si>
    <t>Soupis:</t>
  </si>
  <si>
    <t>SO 02 - Objekt SO 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</si>
  <si>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</si>
  <si>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</si>
  <si>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</si>
  <si>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</si>
  <si>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</si>
  <si>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</si>
  <si>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</si>
  <si>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</si>
  <si>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</si>
  <si>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</si>
  <si>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</si>
  <si>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</si>
  <si>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</si>
  <si>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</si>
  <si>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</si>
  <si>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</si>
  <si>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</si>
  <si>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</si>
  <si>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</si>
  <si>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</si>
  <si>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</si>
  <si>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</si>
  <si>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</si>
  <si>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</si>
  <si>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</si>
  <si>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</si>
  <si>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</si>
  <si>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</si>
  <si>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</si>
  <si>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</si>
  <si>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</si>
  <si>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</si>
  <si>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</si>
  <si>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</si>
  <si>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</si>
  <si>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CS ÚRS 2025 01</t>
  </si>
  <si>
    <t>4</t>
  </si>
  <si>
    <t>-382174838</t>
  </si>
  <si>
    <t>Online PSC</t>
  </si>
  <si>
    <t>https://podminky.urs.cz/item/CS_URS_2025_01/113106132</t>
  </si>
  <si>
    <t>VV</t>
  </si>
  <si>
    <t>"bourání stávajících betonových chodníků" 23,0</t>
  </si>
  <si>
    <t>"předláždění betonových chodníků" 3,0</t>
  </si>
  <si>
    <t>Součet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</si>
  <si>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</si>
  <si>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</si>
  <si>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-1233087306</t>
  </si>
  <si>
    <t>https://podminky.urs.cz/item/CS_URS_2025_01/113107242</t>
  </si>
  <si>
    <t>3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</si>
  <si>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</si>
  <si>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</si>
  <si>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635288558</t>
  </si>
  <si>
    <t>https://podminky.urs.cz/item/CS_URS_2025_01/113107322</t>
  </si>
  <si>
    <t>"bourání stávajících betonových chodníků - podkl." 23,0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</si>
  <si>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</si>
  <si>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</si>
  <si>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2030277854</t>
  </si>
  <si>
    <t>https://podminky.urs.cz/item/CS_URS_2025_01/113107332</t>
  </si>
  <si>
    <t>"bourání podkladních betonů tl. 200mm" 20,0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</si>
  <si>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</si>
  <si>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</si>
  <si>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</si>
  <si>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</si>
  <si>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-1124905941</t>
  </si>
  <si>
    <t>https://podminky.urs.cz/item/CS_URS_2025_01/113202111</t>
  </si>
  <si>
    <t>6</t>
  </si>
  <si>
    <t>121151103</t>
  </si>
  <si>
    <t>Sejmutí ornice strojně při souvislé ploše do 100 m2, tl. vrstvy do 200 mm</t>
  </si>
  <si>
    <t>1917995742</t>
  </si>
  <si>
    <t>https://podminky.urs.cz/item/CS_URS_2025_01/121151103</t>
  </si>
  <si>
    <t>7</t>
  </si>
  <si>
    <t>122351102</t>
  </si>
  <si>
    <t>Odkopávky a prokopávky nezapažené strojně v hornině třídy těžitelnosti II skupiny 4 přes 20 do 50 m3</t>
  </si>
  <si>
    <t>m3</t>
  </si>
  <si>
    <t>2078441398</t>
  </si>
  <si>
    <t>https://podminky.urs.cz/item/CS_URS_2025_01/122351102</t>
  </si>
  <si>
    <t>8</t>
  </si>
  <si>
    <t>132351251</t>
  </si>
  <si>
    <t>Hloubení nezapažených rýh šířky přes 800 do 2 000 mm strojně s urovnáním dna do předepsaného profilu a spádu v hornině třídy těžitelnosti II skupiny 4 do 20 m3</t>
  </si>
  <si>
    <t>-1680285035</t>
  </si>
  <si>
    <t>https://podminky.urs.cz/item/CS_URS_2025_01/132351251</t>
  </si>
  <si>
    <t>"přípojky" 13,0*1,2*2,0</t>
  </si>
  <si>
    <t>9</t>
  </si>
  <si>
    <t>151101101</t>
  </si>
  <si>
    <t>Zřízení pažení a rozepření stěn rýh pro podzemní vedení příložné pro jakoukoliv mezerovitost, hloubky do 2 m</t>
  </si>
  <si>
    <t>1450263932</t>
  </si>
  <si>
    <t>https://podminky.urs.cz/item/CS_URS_2025_01/151101101</t>
  </si>
  <si>
    <t>"přípojky" 13,0*2*2</t>
  </si>
  <si>
    <t>10</t>
  </si>
  <si>
    <t>151101111</t>
  </si>
  <si>
    <t>Odstranění pažení a rozepření stěn rýh pro podzemní vedení s uložením materiálu na vzdálenost do 3 m od kraje výkopu příložné, hloubky do 2 m</t>
  </si>
  <si>
    <t>-534236648</t>
  </si>
  <si>
    <t>https://podminky.urs.cz/item/CS_URS_2025_01/151101111</t>
  </si>
  <si>
    <t>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</si>
  <si>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</si>
  <si>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</si>
  <si>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-1110635728</t>
  </si>
  <si>
    <t>https://podminky.urs.cz/item/CS_URS_2025_01/162751137</t>
  </si>
  <si>
    <t>"výkop" 30,0</t>
  </si>
  <si>
    <t>"přípojky - přebytek" 31,2-23,01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</si>
  <si>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</si>
  <si>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</si>
  <si>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643583687</t>
  </si>
  <si>
    <t>https://podminky.urs.cz/item/CS_URS_2025_01/162751139</t>
  </si>
  <si>
    <t>do 15km</t>
  </si>
  <si>
    <t>38,19*14 "Přepočtené koeficientem množství</t>
  </si>
  <si>
    <t>13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</si>
  <si>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</si>
  <si>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</si>
  <si>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374270429</t>
  </si>
  <si>
    <t>https://podminky.urs.cz/item/CS_URS_2025_01/171152101</t>
  </si>
  <si>
    <t>násypy a zásypy ze ŠD</t>
  </si>
  <si>
    <t>50,0</t>
  </si>
  <si>
    <t>14</t>
  </si>
  <si>
    <t>M</t>
  </si>
  <si>
    <t>58344197</t>
  </si>
  <si>
    <t>štěrkodrť frakce 0/63</t>
  </si>
  <si>
    <t>t</t>
  </si>
  <si>
    <t>-1164421124</t>
  </si>
  <si>
    <t>50*1,8 "Přepočtené koeficientem množství</t>
  </si>
  <si>
    <t>15</t>
  </si>
  <si>
    <t>171201231</t>
  </si>
  <si>
    <t>Poplatek za uložení stavebního odpadu na recyklační skládce (skládkovné) zeminy a kamení zatříděného do Katalogu odpadů pod kódem 17 05 04</t>
  </si>
  <si>
    <t>-1998050826</t>
  </si>
  <si>
    <t>https://podminky.urs.cz/item/CS_URS_2025_01/171201231</t>
  </si>
  <si>
    <t>38,19*1,7 "Přepočtené koeficientem množství</t>
  </si>
  <si>
    <t>16</t>
  </si>
  <si>
    <t>174101101</t>
  </si>
  <si>
    <t>Zásyp sypaninou z jakékoliv horniny strojně s uložením výkopku ve vrstvách se zhutněním jam, šachet, rýh nebo kolem objektů v těchto vykopávkách</t>
  </si>
  <si>
    <t>1906150887</t>
  </si>
  <si>
    <t>https://podminky.urs.cz/item/CS_URS_2025_01/174101101</t>
  </si>
  <si>
    <t>"přípojky" 31,2-1,56-6,63</t>
  </si>
  <si>
    <t>17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</si>
  <si>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</si>
  <si>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</si>
  <si>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-528874787</t>
  </si>
  <si>
    <t>https://podminky.urs.cz/item/CS_URS_2025_01/175151101</t>
  </si>
  <si>
    <t>"přípojky" 13,0*1,2*0,425</t>
  </si>
  <si>
    <t>18</t>
  </si>
  <si>
    <t>583373310</t>
  </si>
  <si>
    <t>štěrkopísek frakce 0/22</t>
  </si>
  <si>
    <t>1547534865</t>
  </si>
  <si>
    <t>6,63*2 "Přepočtené koeficientem množství</t>
  </si>
  <si>
    <t>19</t>
  </si>
  <si>
    <t>181351003</t>
  </si>
  <si>
    <t>Rozprostření a urovnání ornice v rovině nebo ve svahu sklonu do 1:5 strojně při souvislé ploše do 100 m2, tl. vrstvy do 200 mm</t>
  </si>
  <si>
    <t>-1301587690</t>
  </si>
  <si>
    <t>https://podminky.urs.cz/item/CS_URS_2025_01/181351003</t>
  </si>
  <si>
    <t>20</t>
  </si>
  <si>
    <t>10364101</t>
  </si>
  <si>
    <t>zemina pro terénní úpravy - ornice</t>
  </si>
  <si>
    <t>-1153537484</t>
  </si>
  <si>
    <t>31,0*0,1-1,0</t>
  </si>
  <si>
    <t>2,1*1,6 "Přepočtené koeficientem množství</t>
  </si>
  <si>
    <t>181411131</t>
  </si>
  <si>
    <t>Založení trávníku na půdě předem připravené plochy do 1000 m2 výsevem včetně utažení parkového v rovině nebo na svahu do 1:5</t>
  </si>
  <si>
    <t>1900000278</t>
  </si>
  <si>
    <t>https://podminky.urs.cz/item/CS_URS_2025_01/181411131</t>
  </si>
  <si>
    <t>22</t>
  </si>
  <si>
    <t>00572410</t>
  </si>
  <si>
    <t>osivo směs travní parková</t>
  </si>
  <si>
    <t>kg</t>
  </si>
  <si>
    <t>-26711050</t>
  </si>
  <si>
    <t>31*0,0315 "Přepočtené koeficientem množství</t>
  </si>
  <si>
    <t>23</t>
  </si>
  <si>
    <t>181951114</t>
  </si>
  <si>
    <t>Úprava pláně vyrovnáním výškových rozdílů strojně v hornině třídy těžitelnosti II, skupiny 4 a 5 se zhutněním</t>
  </si>
  <si>
    <t>2138030479</t>
  </si>
  <si>
    <t>https://podminky.urs.cz/item/CS_URS_2025_01/181951114</t>
  </si>
  <si>
    <t>Vodorovné konstrukce</t>
  </si>
  <si>
    <t>24</t>
  </si>
  <si>
    <t>451573111</t>
  </si>
  <si>
    <t>Lože pod potrubí, stoky a drobné objekty v otevřeném výkopu z písku a štěrkopísku do 63 mm</t>
  </si>
  <si>
    <t>-1668284178</t>
  </si>
  <si>
    <t>https://podminky.urs.cz/item/CS_URS_2025_01/451573111</t>
  </si>
  <si>
    <t>"přípojky" 13,0*1,2*0,1</t>
  </si>
  <si>
    <t>Komunikace pozemní</t>
  </si>
  <si>
    <t>25</t>
  </si>
  <si>
    <t>564851111</t>
  </si>
  <si>
    <t>Podklad ze štěrkodrti ŠD s rozprostřením a zhutněním plochy přes 100 m2, po zhutnění tl. 150 mm</t>
  </si>
  <si>
    <t>1522803212</t>
  </si>
  <si>
    <t>https://podminky.urs.cz/item/CS_URS_2025_01/564851111</t>
  </si>
  <si>
    <t xml:space="preserve">"konstrukce vozovky-asf. povrch-tl.   410 mm" 770,0*2</t>
  </si>
  <si>
    <t>"konstrukce chodníků - bet.dlažba tl.240mm" 67,0</t>
  </si>
  <si>
    <t>"konstrukce chodníků - bet.dlažba tl.240mm - reliéfní" 2,0</t>
  </si>
  <si>
    <t>"konstrukce chodníků - předláždění - bet.dlažba tl.240mm" 3,0</t>
  </si>
  <si>
    <t>"konstrukce parkovacích zálivů-žulová dlažba-kce. tl. 430 mm" 146,0*2</t>
  </si>
  <si>
    <t>26</t>
  </si>
  <si>
    <t>564861111</t>
  </si>
  <si>
    <t>Podklad ze štěrkodrti ŠD s rozprostřením a zhutněním plochy přes 100 m2, po zhutnění tl. 200 mm</t>
  </si>
  <si>
    <t>1962246794</t>
  </si>
  <si>
    <t>https://podminky.urs.cz/item/CS_URS_2025_01/564861111</t>
  </si>
  <si>
    <t>"konstrukce pojiížděných chodníků bet. dlažba - tl. 320mm" 24,0</t>
  </si>
  <si>
    <t>27</t>
  </si>
  <si>
    <t>565155121</t>
  </si>
  <si>
    <t>Asfaltový beton vrstva podkladní ACP 16 (obalované kamenivo střednězrnné - OKS) s rozprostřením a zhutněním v pruhu šířky přes 3 m, po zhutnění tl. 70 mm</t>
  </si>
  <si>
    <t>1208344335</t>
  </si>
  <si>
    <t>https://podminky.urs.cz/item/CS_URS_2025_01/565155121</t>
  </si>
  <si>
    <t xml:space="preserve">"konstrukce vozovky-asf. povrch-tl.   410 mm" 770,0</t>
  </si>
  <si>
    <t>28</t>
  </si>
  <si>
    <t>573211107</t>
  </si>
  <si>
    <t>Postřik spojovací PS bez posypu kamenivem z asfaltu silničního, v množství 0,30 kg/m2</t>
  </si>
  <si>
    <t>1304692972</t>
  </si>
  <si>
    <t>https://podminky.urs.cz/item/CS_URS_2025_01/573211107</t>
  </si>
  <si>
    <t>29</t>
  </si>
  <si>
    <t>573211108</t>
  </si>
  <si>
    <t>Postřik spojovací PS bez posypu kamenivem z asfaltu silničního, v množství 0,40 kg/m2</t>
  </si>
  <si>
    <t>-1975450263</t>
  </si>
  <si>
    <t>https://podminky.urs.cz/item/CS_URS_2025_01/573211108</t>
  </si>
  <si>
    <t>30</t>
  </si>
  <si>
    <t>577134121</t>
  </si>
  <si>
    <t>Asfaltový beton vrstva obrusná ACO 11 (ABS) s rozprostřením a se zhutněním z nemodifikovaného asfaltu v pruhu šířky přes 3 m tř. I (ACO 11+), po zhutnění tl. 40 mm</t>
  </si>
  <si>
    <t>89741711</t>
  </si>
  <si>
    <t>https://podminky.urs.cz/item/CS_URS_2025_01/577134121</t>
  </si>
  <si>
    <t>31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</si>
  <si>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</si>
  <si>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</si>
  <si>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737756895</t>
  </si>
  <si>
    <t>https://podminky.urs.cz/item/CS_URS_2025_01/591211111</t>
  </si>
  <si>
    <t>"konstrukce park zálivu - žul.dlažba tl.430mm" 146,0</t>
  </si>
  <si>
    <t>32</t>
  </si>
  <si>
    <t>58381007</t>
  </si>
  <si>
    <t>kostka štípaná dlažební žula drobná 8/10</t>
  </si>
  <si>
    <t>577365374</t>
  </si>
  <si>
    <t>146*1,02 "Přepočtené koeficientem množství</t>
  </si>
  <si>
    <t>33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</si>
  <si>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</si>
  <si>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</si>
  <si>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-39746466</t>
  </si>
  <si>
    <t>https://podminky.urs.cz/item/CS_URS_2025_01/596211111</t>
  </si>
  <si>
    <t>"předláždění stáv. chodníků" 3,0</t>
  </si>
  <si>
    <t>34</t>
  </si>
  <si>
    <t>59245018</t>
  </si>
  <si>
    <t>dlažba skladebná betonová 200x100mm tl 60mm přírodní</t>
  </si>
  <si>
    <t>1494722989</t>
  </si>
  <si>
    <t>67*1,03 "Přepočtené koeficientem množství</t>
  </si>
  <si>
    <t>35</t>
  </si>
  <si>
    <t>59245006</t>
  </si>
  <si>
    <t>dlažba pro nevidomé betonová 200x100mm tl 60mm barevná</t>
  </si>
  <si>
    <t>-1516506278</t>
  </si>
  <si>
    <t>2*1,03 "Přepočtené koeficientem množství</t>
  </si>
  <si>
    <t>36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</si>
  <si>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</si>
  <si>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</si>
  <si>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-298251723</t>
  </si>
  <si>
    <t>https://podminky.urs.cz/item/CS_URS_2025_01/596211210</t>
  </si>
  <si>
    <t>"konstrukce chodníků tl. 320mm" 24,0</t>
  </si>
  <si>
    <t>37</t>
  </si>
  <si>
    <t>59245005</t>
  </si>
  <si>
    <t>dlažba skladebná betonová 200x100mm tl 80mm barevná</t>
  </si>
  <si>
    <t>935707528</t>
  </si>
  <si>
    <t>24*1,03 "Přepočtené koeficientem množství</t>
  </si>
  <si>
    <t>Trubní vedení</t>
  </si>
  <si>
    <t>38</t>
  </si>
  <si>
    <t>871313121</t>
  </si>
  <si>
    <t>Montáž kanalizačního potrubí z tvrdého PVC-U hladkého plnostěnného tuhost SN 8 DN 160</t>
  </si>
  <si>
    <t>-1541964019</t>
  </si>
  <si>
    <t>https://podminky.urs.cz/item/CS_URS_2025_01/871313121</t>
  </si>
  <si>
    <t>39</t>
  </si>
  <si>
    <t>899132111</t>
  </si>
  <si>
    <t>Výměna (výšková úprava) poklopu kanalizačního s rámem samonivelačním s ošetřením podkladních vrstev hloubky do 25 cm</t>
  </si>
  <si>
    <t>kus</t>
  </si>
  <si>
    <t>-357081286</t>
  </si>
  <si>
    <t>https://podminky.urs.cz/item/CS_URS_2025_01/899132111</t>
  </si>
  <si>
    <t>Ostatní konstrukce a práce, bourání</t>
  </si>
  <si>
    <t>40</t>
  </si>
  <si>
    <t>915231111</t>
  </si>
  <si>
    <t>Vodorovné dopravní značení stříkaným plastem přechody pro chodce, šipky, symboly nápisy bílé základní</t>
  </si>
  <si>
    <t>1287864327</t>
  </si>
  <si>
    <t>https://podminky.urs.cz/item/CS_URS_2025_01/915231111</t>
  </si>
  <si>
    <t>41</t>
  </si>
  <si>
    <t>915621111</t>
  </si>
  <si>
    <t>Předznačení pro vodorovné značení stříkané barvou nebo prováděné z nátěrových hmot plošné šipky, symboly, nápisy</t>
  </si>
  <si>
    <t>-1233700613</t>
  </si>
  <si>
    <t>https://podminky.urs.cz/item/CS_URS_2025_01/915621111</t>
  </si>
  <si>
    <t>42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</si>
  <si>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</si>
  <si>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</si>
  <si>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-599661172</t>
  </si>
  <si>
    <t>https://podminky.urs.cz/item/CS_URS_2025_01/916131213</t>
  </si>
  <si>
    <t>8,0+8,0+147,0+15,0+2+2+50,0+85,0</t>
  </si>
  <si>
    <t>43</t>
  </si>
  <si>
    <t>59217030</t>
  </si>
  <si>
    <t>obrubník silniční betonový přechodový 1000x150x150-250mm</t>
  </si>
  <si>
    <t>74531932</t>
  </si>
  <si>
    <t>8+8</t>
  </si>
  <si>
    <t>16*1,01 "Přepočtené koeficientem množství</t>
  </si>
  <si>
    <t>44</t>
  </si>
  <si>
    <t>59217031</t>
  </si>
  <si>
    <t>obrubník silniční betonový 1000x150x250mm</t>
  </si>
  <si>
    <t>391345020</t>
  </si>
  <si>
    <t>147*1,01 "Přepočtené koeficientem množství</t>
  </si>
  <si>
    <t>45</t>
  </si>
  <si>
    <t>59217026</t>
  </si>
  <si>
    <t>obrubník silniční betonový 500x150x250mm</t>
  </si>
  <si>
    <t>1366295619</t>
  </si>
  <si>
    <t>15*1,01 "Přepočtené koeficientem množství</t>
  </si>
  <si>
    <t>46</t>
  </si>
  <si>
    <t>59217016</t>
  </si>
  <si>
    <t>obrubník betonový chodníkový 1000x80x250mm</t>
  </si>
  <si>
    <t>250795270</t>
  </si>
  <si>
    <t>85*1,01 "Přepočtené koeficientem množství</t>
  </si>
  <si>
    <t>47</t>
  </si>
  <si>
    <t>59217029</t>
  </si>
  <si>
    <t>obrubník silniční betonový nájezdový 1000x150x150mm</t>
  </si>
  <si>
    <t>355454178</t>
  </si>
  <si>
    <t>50*1,01 "Přepočtené koeficientem množství</t>
  </si>
  <si>
    <t>48</t>
  </si>
  <si>
    <t>BET.M25R11</t>
  </si>
  <si>
    <t>obrubník silniční obloukový betonový poloměr 1,vnější/25cm přírodní</t>
  </si>
  <si>
    <t>1661958479</t>
  </si>
  <si>
    <t>2*1,01 "Přepočtené koeficientem množství</t>
  </si>
  <si>
    <t>49</t>
  </si>
  <si>
    <t>BET.M25R51</t>
  </si>
  <si>
    <t>obrubník silniční obloukový betonový poloměr 0,5,vnější/25cm přírodní</t>
  </si>
  <si>
    <t>255710355</t>
  </si>
  <si>
    <t>50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</si>
  <si>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</si>
  <si>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</si>
  <si>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-390682299</t>
  </si>
  <si>
    <t>https://podminky.urs.cz/item/CS_URS_2025_01/916231213</t>
  </si>
  <si>
    <t>51</t>
  </si>
  <si>
    <t>59217002</t>
  </si>
  <si>
    <t>obrubník zahradní betonový šedý 1000x50x200mm</t>
  </si>
  <si>
    <t>1894796863</t>
  </si>
  <si>
    <t>P</t>
  </si>
  <si>
    <t>Poznámka k položce:_x000d_
„ Všechny silniční obruby musí z betonu třídy min. 31/45 XF4 dle TKP 18“</t>
  </si>
  <si>
    <t>40*1,01 "Přepočtené koeficientem množství</t>
  </si>
  <si>
    <t>52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</si>
  <si>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</si>
  <si>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</si>
  <si>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-237892812</t>
  </si>
  <si>
    <t>https://podminky.urs.cz/item/CS_URS_2025_01/919122132</t>
  </si>
  <si>
    <t>53</t>
  </si>
  <si>
    <t>919726123</t>
  </si>
  <si>
    <t>Geotextilie netkaná pro ochranu, separaci nebo filtraci měrná hmotnost přes 300 do 500 g/m2</t>
  </si>
  <si>
    <t>1931295107</t>
  </si>
  <si>
    <t>https://podminky.urs.cz/item/CS_URS_2025_01/919726123</t>
  </si>
  <si>
    <t>54</t>
  </si>
  <si>
    <t>919735123</t>
  </si>
  <si>
    <t>Řezání stávajícího betonového krytu nebo podkladu hloubky přes 100 do 150 mm</t>
  </si>
  <si>
    <t>651316774</t>
  </si>
  <si>
    <t>https://podminky.urs.cz/item/CS_URS_2025_01/919735123</t>
  </si>
  <si>
    <t>55</t>
  </si>
  <si>
    <t>935113111</t>
  </si>
  <si>
    <t>Osazení odvodňovacího žlabu s krycím roštem polymerbetonového šířky do 200 mm</t>
  </si>
  <si>
    <t>18867079</t>
  </si>
  <si>
    <t>https://podminky.urs.cz/item/CS_URS_2025_01/935113111</t>
  </si>
  <si>
    <t>"viz PD - kladecí plán" 5,5+13,5</t>
  </si>
  <si>
    <t>56</t>
  </si>
  <si>
    <t>56241027R</t>
  </si>
  <si>
    <t>betonový žlab vyztužený vlákny, s ochrannou ocelovou hranou, světlá šířka 150mm, s vnitřním spádem dna,_x000d_
odtok žlabovou vpustí</t>
  </si>
  <si>
    <t>2090251508</t>
  </si>
  <si>
    <t>Poznámka k položce:_x000d_
sestava viz PD - kladecí plán - betonové žlaby, žlabové vpusti,kalové koše, litinové rošty, čelní nebo koncové desky</t>
  </si>
  <si>
    <t>5,5+13,5</t>
  </si>
  <si>
    <t>997</t>
  </si>
  <si>
    <t>Přesun sutě</t>
  </si>
  <si>
    <t>57</t>
  </si>
  <si>
    <t>997221561</t>
  </si>
  <si>
    <t>Vodorovná doprava suti bez naložení, ale se složením a s hrubým urovnáním z kusových materiálů, na vzdálenost do 1 km</t>
  </si>
  <si>
    <t>1103226916</t>
  </si>
  <si>
    <t>https://podminky.urs.cz/item/CS_URS_2025_01/997221561</t>
  </si>
  <si>
    <t>58</t>
  </si>
  <si>
    <t>997221569</t>
  </si>
  <si>
    <t>Vodorovná doprava suti bez naložení, ale se složením a s hrubým urovnáním Příplatek k ceně za každý další započatý 1 km přes 1 km</t>
  </si>
  <si>
    <t>-978303162</t>
  </si>
  <si>
    <t>https://podminky.urs.cz/item/CS_URS_2025_01/997221569</t>
  </si>
  <si>
    <t>238,28*14 "Přepočtené koeficientem množství</t>
  </si>
  <si>
    <t>59</t>
  </si>
  <si>
    <t>997221861</t>
  </si>
  <si>
    <t>Poplatek za uložení stavebního odpadu na recyklační skládce (skládkovné) z prostého betonu zatříděného do Katalogu odpadů pod kódem 17 01 01</t>
  </si>
  <si>
    <t>1926789108</t>
  </si>
  <si>
    <t>https://podminky.urs.cz/item/CS_URS_2025_01/997221861</t>
  </si>
  <si>
    <t>60</t>
  </si>
  <si>
    <t>997221875</t>
  </si>
  <si>
    <t>Poplatek za uložení stavebního odpadu na recyklační skládce (skládkovné) asfaltového bez obsahu dehtu zatříděného do Katalogu odpadů pod kódem 17 03 02</t>
  </si>
  <si>
    <t>-1237505994</t>
  </si>
  <si>
    <t>https://podminky.urs.cz/item/CS_URS_2025_01/997221875</t>
  </si>
  <si>
    <t>61</t>
  </si>
  <si>
    <t>997221873</t>
  </si>
  <si>
    <t>722393545</t>
  </si>
  <si>
    <t>https://podminky.urs.cz/item/CS_URS_2025_01/997221873</t>
  </si>
  <si>
    <t>998</t>
  </si>
  <si>
    <t>Přesun hmot</t>
  </si>
  <si>
    <t>62</t>
  </si>
  <si>
    <t>998225111</t>
  </si>
  <si>
    <t>Přesun hmot pro komunikace s krytem z kameniva, monolitickým betonovým nebo živičným dopravní vzdálenost do 200 m jakékoliv délky objektu</t>
  </si>
  <si>
    <t>22280877</t>
  </si>
  <si>
    <t>https://podminky.urs.cz/item/CS_URS_2025_01/998225111</t>
  </si>
  <si>
    <t>Práce a dodávky M</t>
  </si>
  <si>
    <t>46-M</t>
  </si>
  <si>
    <t>Zemní práce při extr.mont.pracích</t>
  </si>
  <si>
    <t>63</t>
  </si>
  <si>
    <t>460520164</t>
  </si>
  <si>
    <t>Montáž trubek ochranných uložených volně do rýhy plastových tuhých, vnitřního průměru přes 90 do 110 mm</t>
  </si>
  <si>
    <t>64</t>
  </si>
  <si>
    <t>883684777</t>
  </si>
  <si>
    <t>https://podminky.urs.cz/item/CS_URS_2025_01/460520164</t>
  </si>
  <si>
    <t>1253369R</t>
  </si>
  <si>
    <t>dělená chránička PE 160/110 x 1000 mm</t>
  </si>
  <si>
    <t>256</t>
  </si>
  <si>
    <t>42400740</t>
  </si>
  <si>
    <t>65</t>
  </si>
  <si>
    <t>460461142</t>
  </si>
  <si>
    <t>Zásyp kabelových rýh strojně v omezeném prostoru s přemístěním sypaniny ze vzdálenosti do 10 m, s uložením výkopku ve vrstvách včetně zhutnění a urovnání povrchu šířky 35 cm hloubky 40 cm v hornině třídy těžitelnosti I skupiny 3</t>
  </si>
  <si>
    <t>-289084875</t>
  </si>
  <si>
    <t>https://podminky.urs.cz/item/CS_URS_2025_01/460461142</t>
  </si>
  <si>
    <t>66</t>
  </si>
  <si>
    <t>-1964668775</t>
  </si>
  <si>
    <t>7*1,8 "Přepočtené koeficientem množství</t>
  </si>
  <si>
    <t>SO 02a - Objekt SO 02 - VON</t>
  </si>
  <si>
    <t>VRN - Vedlejší rozpočtové náklady</t>
  </si>
  <si>
    <t>VRN</t>
  </si>
  <si>
    <t>Vedlejší rozpočtové náklady</t>
  </si>
  <si>
    <t>01000100</t>
  </si>
  <si>
    <t>Geodetické vytýčení stavby</t>
  </si>
  <si>
    <t>kpl</t>
  </si>
  <si>
    <t>55601614</t>
  </si>
  <si>
    <t>013244000</t>
  </si>
  <si>
    <t>Realizační dokumentace stavby</t>
  </si>
  <si>
    <t>1024</t>
  </si>
  <si>
    <t>1085644850</t>
  </si>
  <si>
    <t>041403000</t>
  </si>
  <si>
    <t>Koordinátor BOZP na staveništi</t>
  </si>
  <si>
    <t>1209960830</t>
  </si>
  <si>
    <t>013254000</t>
  </si>
  <si>
    <t>Dokumentace stavby (výkresová a textová) skutečného provedení stavby</t>
  </si>
  <si>
    <t>59007158</t>
  </si>
  <si>
    <t>030001000</t>
  </si>
  <si>
    <t>Zařízení staveniště</t>
  </si>
  <si>
    <t>1314909426</t>
  </si>
  <si>
    <t>Poznámka k položce:_x000d_
Náklady na provoz a údržbu vybavení staveniště</t>
  </si>
  <si>
    <t>034403000</t>
  </si>
  <si>
    <t>Dopravně inženýrská opatření</t>
  </si>
  <si>
    <t>-105485576</t>
  </si>
  <si>
    <t>043134000</t>
  </si>
  <si>
    <t>Zkoušky zátěžové</t>
  </si>
  <si>
    <t>842034641</t>
  </si>
  <si>
    <t>08-2019-03 - REKONSTRUKCE MÍSTNÍCH KOMUNIKACÍ V OBCI ŽELÉNKY</t>
  </si>
  <si>
    <t>SO 03 - Objekt SO 03</t>
  </si>
  <si>
    <t xml:space="preserve">    2 - Zakládání</t>
  </si>
  <si>
    <t>111251101</t>
  </si>
  <si>
    <t>Odstranění křovin a stromů s odstraněním kořenů strojně průměru kmene do 100 mm v rovině nebo ve svahu sklonu terénu do 1:5, při celkové ploše do 100 m2</t>
  </si>
  <si>
    <t>445772207</t>
  </si>
  <si>
    <t>https://podminky.urs.cz/item/CS_URS_2025_01/111251101</t>
  </si>
  <si>
    <t>-2104752923</t>
  </si>
  <si>
    <t>"bourání podkladních betonů tl. 200mm" 18,0</t>
  </si>
  <si>
    <t>113154543</t>
  </si>
  <si>
    <t>Frézování živičného podkladu nebo krytu s naložením hmot na dopravní prostředek plochy přes 500 do 2 000 m2 pruhu šířky přes 1 m, tloušťky vrstvy 50 mm</t>
  </si>
  <si>
    <t>1568272239</t>
  </si>
  <si>
    <t>https://podminky.urs.cz/item/CS_URS_2025_01/113154543</t>
  </si>
  <si>
    <t>1318749439</t>
  </si>
  <si>
    <t>122351103</t>
  </si>
  <si>
    <t>Odkopávky a prokopávky nezapažené strojně v hornině třídy těžitelnosti II skupiny 4 přes 50 do 100 m3</t>
  </si>
  <si>
    <t>2124637961</t>
  </si>
  <si>
    <t>https://podminky.urs.cz/item/CS_URS_2025_01/122351103</t>
  </si>
  <si>
    <t>132153301</t>
  </si>
  <si>
    <t>Hloubení rýh pro drény rýhovačem ve sklonu terénu do 15° v jakémkoliv množství, s úpravou do předepsaného spádu, v suchu, mokru i ve vodě sběrné i svodné DN do 200 v horninách třídy těžitelnosti I a II, skupiny 1 až 4 hloubky do 1 m</t>
  </si>
  <si>
    <t>1594851440</t>
  </si>
  <si>
    <t>https://podminky.urs.cz/item/CS_URS_2025_01/132153301</t>
  </si>
  <si>
    <t>"drenážní rýha" 95,0</t>
  </si>
  <si>
    <t>1364509173</t>
  </si>
  <si>
    <t>"drenážní rýha" 95,0*0,5*0,5</t>
  </si>
  <si>
    <t>432318266</t>
  </si>
  <si>
    <t>61,94*14 "Přepočtené koeficientem množství</t>
  </si>
  <si>
    <t>171151103</t>
  </si>
  <si>
    <t>Uložení sypanin do násypů strojně s rozprostřením sypaniny ve vrstvách a s hrubým urovnáním zhutněných z hornin soudržných jakékoliv třídy těžitelnosti</t>
  </si>
  <si>
    <t>448452101</t>
  </si>
  <si>
    <t>https://podminky.urs.cz/item/CS_URS_2025_01/171151103</t>
  </si>
  <si>
    <t>63,0</t>
  </si>
  <si>
    <t>-1296911438</t>
  </si>
  <si>
    <t>63*1,8 "Přepočtené koeficientem množství</t>
  </si>
  <si>
    <t>1839045609</t>
  </si>
  <si>
    <t>61,94*1,7 "Přepočtené koeficientem množství</t>
  </si>
  <si>
    <t>181351103</t>
  </si>
  <si>
    <t>Rozprostření a urovnání ornice v rovině nebo ve svahu sklonu do 1:5 strojně při souvislé ploše přes 100 do 500 m2, tl. vrstvy do 200 mm</t>
  </si>
  <si>
    <t>-634506842</t>
  </si>
  <si>
    <t>https://podminky.urs.cz/item/CS_URS_2025_01/181351103</t>
  </si>
  <si>
    <t>-2143904734</t>
  </si>
  <si>
    <t>155,0*0,1</t>
  </si>
  <si>
    <t>15,5*1,6 "Přepočtené koeficientem množství</t>
  </si>
  <si>
    <t>-635417927</t>
  </si>
  <si>
    <t>-1331952804</t>
  </si>
  <si>
    <t>155*0,0315 "Přepočtené koeficientem množství</t>
  </si>
  <si>
    <t>327241740</t>
  </si>
  <si>
    <t>Zakládání</t>
  </si>
  <si>
    <t>211521111</t>
  </si>
  <si>
    <t>Výplň kamenivem do rýh odvodňovacích žeber nebo trativodů bez zhutnění, s úpravou povrchu výplně kamenivem hrubým drceným frakce 63 až 125 mm</t>
  </si>
  <si>
    <t>227148269</t>
  </si>
  <si>
    <t>https://podminky.urs.cz/item/CS_URS_2025_01/211521111</t>
  </si>
  <si>
    <t>-449898584</t>
  </si>
  <si>
    <t xml:space="preserve">"konstrukce vozovky-asf. povrch-tl.   410 mm" 450,0*2</t>
  </si>
  <si>
    <t>"konstrukce chodníků - bet.dlažba tl.240mm" 4,0</t>
  </si>
  <si>
    <t>1953428274</t>
  </si>
  <si>
    <t>"konstrukce pojiížděných chodníků bet. dlažba - tl. 320mm" 46,0</t>
  </si>
  <si>
    <t>-2048645828</t>
  </si>
  <si>
    <t xml:space="preserve">"konstrukce vozovky-asf. povrch-tl.   410 mm" 450,0</t>
  </si>
  <si>
    <t>569903311</t>
  </si>
  <si>
    <t>Zřízení zemních krajnic z hornin jakékoliv třídy se zhutněním</t>
  </si>
  <si>
    <t>-156902280</t>
  </si>
  <si>
    <t>https://podminky.urs.cz/item/CS_URS_2025_01/569903311</t>
  </si>
  <si>
    <t>0,15m3/m</t>
  </si>
  <si>
    <t>360,0*0,15</t>
  </si>
  <si>
    <t>58344171</t>
  </si>
  <si>
    <t>štěrkodrť frakce 0/32</t>
  </si>
  <si>
    <t>648733106</t>
  </si>
  <si>
    <t>54*1,8 "Přepočtené koeficientem množství</t>
  </si>
  <si>
    <t>821996830</t>
  </si>
  <si>
    <t>-1130925082</t>
  </si>
  <si>
    <t>"obnova vozovky" 810,0</t>
  </si>
  <si>
    <t>146137295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</si>
  <si>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</si>
  <si>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</si>
  <si>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-576440087</t>
  </si>
  <si>
    <t>https://podminky.urs.cz/item/CS_URS_2025_01/596211110</t>
  </si>
  <si>
    <t>646730003</t>
  </si>
  <si>
    <t>4*1,03 "Přepočtené koeficientem množství</t>
  </si>
  <si>
    <t>-188637886</t>
  </si>
  <si>
    <t>"konstrukce chodníků tl. 320mm" 46,0</t>
  </si>
  <si>
    <t>-1241081382</t>
  </si>
  <si>
    <t>46*1,03 "Přepočtené koeficientem množství</t>
  </si>
  <si>
    <t>895941301</t>
  </si>
  <si>
    <t>Osazení vpusti uliční z betonových dílců DN 450 dno s výtokem</t>
  </si>
  <si>
    <t>299597357</t>
  </si>
  <si>
    <t>https://podminky.urs.cz/item/CS_URS_2025_01/895941301</t>
  </si>
  <si>
    <t>592238500</t>
  </si>
  <si>
    <t>dno pro uliční vpusť s výtokovým otvorem betonové 450x330x50mm</t>
  </si>
  <si>
    <t>-4795455</t>
  </si>
  <si>
    <t>895941314</t>
  </si>
  <si>
    <t>Osazení vpusti uliční z betonových dílců DN 450 skruž horní 570 mm</t>
  </si>
  <si>
    <t>1676305342</t>
  </si>
  <si>
    <t>https://podminky.urs.cz/item/CS_URS_2025_01/895941314</t>
  </si>
  <si>
    <t>1+1</t>
  </si>
  <si>
    <t>59223858</t>
  </si>
  <si>
    <t>skruž betonová horní pro uliční vpusť 450x570x50mm</t>
  </si>
  <si>
    <t>845086311</t>
  </si>
  <si>
    <t>592238640</t>
  </si>
  <si>
    <t>prstenec pro uliční vpusť vyrovnávací betonový 390x60x130mm</t>
  </si>
  <si>
    <t>1194539082</t>
  </si>
  <si>
    <t>2005847153</t>
  </si>
  <si>
    <t>899204112</t>
  </si>
  <si>
    <t>Osazení mříží litinových včetně rámů a košů na bahno pro třídu zatížení D400, E600</t>
  </si>
  <si>
    <t>-54004726</t>
  </si>
  <si>
    <t>https://podminky.urs.cz/item/CS_URS_2025_01/899204112</t>
  </si>
  <si>
    <t>592238740</t>
  </si>
  <si>
    <t>koš vysoký pro uliční vpusti žárově Pz plech pro rám 500/300mm</t>
  </si>
  <si>
    <t>-1931755396</t>
  </si>
  <si>
    <t>59224481</t>
  </si>
  <si>
    <t>mříž vtoková s rámem pro uliční vpusť 500x500, zatížení 40 tun</t>
  </si>
  <si>
    <t>1684292287</t>
  </si>
  <si>
    <t>2036656848</t>
  </si>
  <si>
    <t>3,0+2,0+52,0+5,0+20,0</t>
  </si>
  <si>
    <t>1680601042</t>
  </si>
  <si>
    <t>3+2</t>
  </si>
  <si>
    <t>5*1,01 "Přepočtené koeficientem množství</t>
  </si>
  <si>
    <t>787022573</t>
  </si>
  <si>
    <t>52*1,01 "Přepočtené koeficientem množství</t>
  </si>
  <si>
    <t>-1133628630</t>
  </si>
  <si>
    <t>-2011174901</t>
  </si>
  <si>
    <t>20*1,01 "Přepočtené koeficientem množství</t>
  </si>
  <si>
    <t>-2083218978</t>
  </si>
  <si>
    <t>634487359</t>
  </si>
  <si>
    <t>12*1,01 "Přepočtené koeficientem množství</t>
  </si>
  <si>
    <t>872357614</t>
  </si>
  <si>
    <t>894284908</t>
  </si>
  <si>
    <t>2053676618</t>
  </si>
  <si>
    <t>-550349020</t>
  </si>
  <si>
    <t>124,745*14 "Přepočtené koeficientem množství</t>
  </si>
  <si>
    <t>-1964096037</t>
  </si>
  <si>
    <t>-560391287</t>
  </si>
  <si>
    <t>-1921978614</t>
  </si>
  <si>
    <t>1398907236</t>
  </si>
  <si>
    <t>-2044496350</t>
  </si>
  <si>
    <t>460461143</t>
  </si>
  <si>
    <t>Zásyp kabelových rýh strojně v omezeném prostoru s přemístěním sypaniny ze vzdálenosti do 10 m, s uložením výkopku ve vrstvách včetně zhutnění a urovnání povrchu šířky 35 cm hloubky 40 cm v hornině třídy těžitelnosti II skupiny 4</t>
  </si>
  <si>
    <t>954094017</t>
  </si>
  <si>
    <t>https://podminky.urs.cz/item/CS_URS_2025_01/460461143</t>
  </si>
  <si>
    <t>-264558492</t>
  </si>
  <si>
    <t>SO 03a - Objekt SO 03 - VON</t>
  </si>
  <si>
    <t>2104357994</t>
  </si>
  <si>
    <t>36909072</t>
  </si>
  <si>
    <t>1367419082</t>
  </si>
  <si>
    <t>-362267245</t>
  </si>
  <si>
    <t>1347922397</t>
  </si>
  <si>
    <t>-74982478</t>
  </si>
  <si>
    <t>-1771395346</t>
  </si>
  <si>
    <t>08-2019-04 - REKONSTRUKCE MÍSTNÍCH KOMUNIKACÍ V OBCI ŽELÉNKY</t>
  </si>
  <si>
    <t>SO 04 - Objekt SO 04</t>
  </si>
  <si>
    <t>441266796</t>
  </si>
  <si>
    <t>-1719834902</t>
  </si>
  <si>
    <t>"bourání podkladních betonů tl. 200mm" 10,0</t>
  </si>
  <si>
    <t>121151113</t>
  </si>
  <si>
    <t>Sejmutí ornice strojně při souvislé ploše přes 100 do 500 m2, tl. vrstvy do 200 mm</t>
  </si>
  <si>
    <t>-290826377</t>
  </si>
  <si>
    <t>https://podminky.urs.cz/item/CS_URS_2025_01/121151113</t>
  </si>
  <si>
    <t>122351104</t>
  </si>
  <si>
    <t>Odkopávky a prokopávky nezapažené strojně v hornině třídy těžitelnosti II skupiny 4 přes 100 do 500 m3</t>
  </si>
  <si>
    <t>1782197018</t>
  </si>
  <si>
    <t>https://podminky.urs.cz/item/CS_URS_2025_01/122351104</t>
  </si>
  <si>
    <t>-1715466838</t>
  </si>
  <si>
    <t>"výkop" 316,0</t>
  </si>
  <si>
    <t>-483178004</t>
  </si>
  <si>
    <t>316*14 "Přepočtené koeficientem množství</t>
  </si>
  <si>
    <t>540110551</t>
  </si>
  <si>
    <t>44,0</t>
  </si>
  <si>
    <t>1832681939</t>
  </si>
  <si>
    <t>44*1,8 "Přepočtené koeficientem množství</t>
  </si>
  <si>
    <t>1329268592</t>
  </si>
  <si>
    <t>316*1,7 "Přepočtené koeficientem množství</t>
  </si>
  <si>
    <t>-930659409</t>
  </si>
  <si>
    <t>1355739973</t>
  </si>
  <si>
    <t>173,0*0,1-1,1</t>
  </si>
  <si>
    <t>16,2*1,6 "Přepočtené koeficientem množství</t>
  </si>
  <si>
    <t>-298424566</t>
  </si>
  <si>
    <t>402697744</t>
  </si>
  <si>
    <t>173*0,0315 "Přepočtené koeficientem množství</t>
  </si>
  <si>
    <t>-948382638</t>
  </si>
  <si>
    <t>-987161752</t>
  </si>
  <si>
    <t xml:space="preserve">"konstrukce vozovky-asf. povrch-tl.   410 mm" 877,0*2</t>
  </si>
  <si>
    <t>1197149255</t>
  </si>
  <si>
    <t xml:space="preserve">"konstrukce vozovky-asf. povrch-tl.   410 mm" 877,0</t>
  </si>
  <si>
    <t>-1964489520</t>
  </si>
  <si>
    <t>444,0*0,15</t>
  </si>
  <si>
    <t>-67434779</t>
  </si>
  <si>
    <t>66,6*1,8 "Přepočtené koeficientem množství</t>
  </si>
  <si>
    <t>-470944365</t>
  </si>
  <si>
    <t xml:space="preserve">"konstrukce vozovky-asf. povrch-tl.   410 mm" 870,0</t>
  </si>
  <si>
    <t>-256130634</t>
  </si>
  <si>
    <t>304163912</t>
  </si>
  <si>
    <t>-249927779</t>
  </si>
  <si>
    <t>914111111</t>
  </si>
  <si>
    <t>Montáž svislé dopravní značky základní velikosti do 1 m2 objímkami na sloupky nebo konzoly</t>
  </si>
  <si>
    <t>-1972185046</t>
  </si>
  <si>
    <t>https://podminky.urs.cz/item/CS_URS_2025_01/914111111</t>
  </si>
  <si>
    <t>viz PD</t>
  </si>
  <si>
    <t>40445647</t>
  </si>
  <si>
    <t>dodatkové tabulky E1, E2a,b , E6, E9, E10 E12c, E17 500x500mm</t>
  </si>
  <si>
    <t>1569069688</t>
  </si>
  <si>
    <t>40445622</t>
  </si>
  <si>
    <t>informativní značky provozní IP1-IP3, IP4b-IP7, IP10a, b 750x750mm</t>
  </si>
  <si>
    <t>1035703498</t>
  </si>
  <si>
    <t>40445612</t>
  </si>
  <si>
    <t>značky upravující přednost P2, P3, P8 750mm</t>
  </si>
  <si>
    <t>-1674298942</t>
  </si>
  <si>
    <t>40445608</t>
  </si>
  <si>
    <t>značky upravující přednost P1, P4 700mm</t>
  </si>
  <si>
    <t>2105599857</t>
  </si>
  <si>
    <t>914511111</t>
  </si>
  <si>
    <t>Montáž sloupku dopravních značek délky do 3,5 m do betonového základu</t>
  </si>
  <si>
    <t>1096820713</t>
  </si>
  <si>
    <t>https://podminky.urs.cz/item/CS_URS_2025_01/914511111</t>
  </si>
  <si>
    <t>"nové" 4</t>
  </si>
  <si>
    <t>40445225</t>
  </si>
  <si>
    <t>sloupek pro dopravní značku Zn D 60mm v 3,5m</t>
  </si>
  <si>
    <t>550824004</t>
  </si>
  <si>
    <t>537661292</t>
  </si>
  <si>
    <t>66898854</t>
  </si>
  <si>
    <t>-1432935055</t>
  </si>
  <si>
    <t>379368025</t>
  </si>
  <si>
    <t>12,45*14 "Přepočtené koeficientem množství</t>
  </si>
  <si>
    <t>-785542246</t>
  </si>
  <si>
    <t>1043754232</t>
  </si>
  <si>
    <t>1259663390</t>
  </si>
  <si>
    <t>1947673371</t>
  </si>
  <si>
    <t>1960336019</t>
  </si>
  <si>
    <t>-261331862</t>
  </si>
  <si>
    <t>SO 04a - Objekt SO 04 - VON</t>
  </si>
  <si>
    <t>701585212</t>
  </si>
  <si>
    <t>-891302950</t>
  </si>
  <si>
    <t>400717734</t>
  </si>
  <si>
    <t>1015107346</t>
  </si>
  <si>
    <t>-1843841237</t>
  </si>
  <si>
    <t>-899908316</t>
  </si>
  <si>
    <t>1462744796</t>
  </si>
  <si>
    <t>08-2019-05 - REKONSTRUKCE MÍSTNÍCH KOMUNIKACÍ V OBCI ŽELÉNKY</t>
  </si>
  <si>
    <t>SO 05 - Objekt SO 05</t>
  </si>
  <si>
    <t>-366661418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</si>
  <si>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</si>
  <si>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</si>
  <si>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1546147628</t>
  </si>
  <si>
    <t>https://podminky.urs.cz/item/CS_URS_2025_01/113106134</t>
  </si>
  <si>
    <t>"rozebrání dl. chodníků tl. 60 mm" 105,0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</si>
  <si>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</si>
  <si>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</si>
  <si>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-1423059464</t>
  </si>
  <si>
    <t>https://podminky.urs.cz/item/CS_URS_2025_01/113107162</t>
  </si>
  <si>
    <t>"rozebrání podkladu dl. chodníků" 105,0</t>
  </si>
  <si>
    <t>113107232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</si>
  <si>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</si>
  <si>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-313033881</t>
  </si>
  <si>
    <t>https://podminky.urs.cz/item/CS_URS_2025_01/113107232</t>
  </si>
  <si>
    <t>"bourání podkladních betonů tl. 200mm" 300,0</t>
  </si>
  <si>
    <t>182293417</t>
  </si>
  <si>
    <t>"bourání stáv. asf. vozovek tl. 100 mm" 2833,0</t>
  </si>
  <si>
    <t>1109182334</t>
  </si>
  <si>
    <t>1746885397</t>
  </si>
  <si>
    <t>185,0</t>
  </si>
  <si>
    <t>122351105</t>
  </si>
  <si>
    <t>Odkopávky a prokopávky nezapažené strojně v hornině třídy těžitelnosti II skupiny 4 přes 500 do 1 000 m3</t>
  </si>
  <si>
    <t>-1832188181</t>
  </si>
  <si>
    <t>https://podminky.urs.cz/item/CS_URS_2025_01/122351105</t>
  </si>
  <si>
    <t>1442173527</t>
  </si>
  <si>
    <t>"výkop" 859,0</t>
  </si>
  <si>
    <t>1297973581</t>
  </si>
  <si>
    <t>859*14 "Přepočtené koeficientem množství</t>
  </si>
  <si>
    <t>402338273</t>
  </si>
  <si>
    <t>140,0</t>
  </si>
  <si>
    <t>364868903</t>
  </si>
  <si>
    <t>140*1,8 "Přepočtené koeficientem množství</t>
  </si>
  <si>
    <t>-51149278</t>
  </si>
  <si>
    <t>859*1,8 "Přepočtené koeficientem množství</t>
  </si>
  <si>
    <t>181301111</t>
  </si>
  <si>
    <t>Rozprostření a urovnání ornice v rovině nebo ve svahu sklonu do 1:5 strojně při souvislé ploše přes 500 m2, tl. vrstvy do 200 mm</t>
  </si>
  <si>
    <t>-1018830230</t>
  </si>
  <si>
    <t>https://podminky.urs.cz/item/CS_URS_2025_01/181301111</t>
  </si>
  <si>
    <t>-83925182</t>
  </si>
  <si>
    <t>655,0*0,1-185,0*0,1</t>
  </si>
  <si>
    <t>47*1,6 "Přepočtené koeficientem množství</t>
  </si>
  <si>
    <t>784717945</t>
  </si>
  <si>
    <t>736407658</t>
  </si>
  <si>
    <t>655*0,0315 "Přepočtené koeficientem množství</t>
  </si>
  <si>
    <t>549122855</t>
  </si>
  <si>
    <t>182201101</t>
  </si>
  <si>
    <t>Svahování trvalých svahů do projektovaných profilů strojně s potřebným přemístěním výkopku při svahování násypů v jakékoliv hornině</t>
  </si>
  <si>
    <t>-666619361</t>
  </si>
  <si>
    <t>https://podminky.urs.cz/item/CS_URS_2025_01/182201101</t>
  </si>
  <si>
    <t>498229873</t>
  </si>
  <si>
    <t xml:space="preserve">"konstrukce vozovky-asf. povrch-tl.   410 mm" 2720,0*2</t>
  </si>
  <si>
    <t>"konstrukce park zálivu - žul.dlažba tl.430mm" 78,0*2</t>
  </si>
  <si>
    <t>2071054155</t>
  </si>
  <si>
    <t>"konstrukce chodníkových přejezdů bet. dlažba - tl. 320mm" 78,0</t>
  </si>
  <si>
    <t>-1576837060</t>
  </si>
  <si>
    <t xml:space="preserve">"konstrukce vozovky-asf. povrch-tl.  410 mm" 2720,0</t>
  </si>
  <si>
    <t>-1424094302</t>
  </si>
  <si>
    <t>695,0*0,15</t>
  </si>
  <si>
    <t>-1794669337</t>
  </si>
  <si>
    <t>104,25*1,8 "Přepočtené koeficientem množství</t>
  </si>
  <si>
    <t>-2139134708</t>
  </si>
  <si>
    <t xml:space="preserve">"konstrukce vozovky-asf. povrch-tl.   410 mm" 2720,0</t>
  </si>
  <si>
    <t>-1909413149</t>
  </si>
  <si>
    <t>-67483057</t>
  </si>
  <si>
    <t>1891391543</t>
  </si>
  <si>
    <t>"konstrukce park zálivu - žul.dlažba tl.430mm" 78,0</t>
  </si>
  <si>
    <t>1010349531</t>
  </si>
  <si>
    <t>78*1,02 "Přepočtené koeficientem množství</t>
  </si>
  <si>
    <t>-413051620</t>
  </si>
  <si>
    <t>-1854244355</t>
  </si>
  <si>
    <t>78*1,03 "Přepočtené koeficientem množství</t>
  </si>
  <si>
    <t>-697537062</t>
  </si>
  <si>
    <t>-1608744776</t>
  </si>
  <si>
    <t>40445609R</t>
  </si>
  <si>
    <t>značky dopravní</t>
  </si>
  <si>
    <t>1719031418</t>
  </si>
  <si>
    <t>"viz PD" 9</t>
  </si>
  <si>
    <t>914431112</t>
  </si>
  <si>
    <t>Montáž dopravního zrcadla na sloupky nebo konzoly velikosti do 1 m2</t>
  </si>
  <si>
    <t>-474696251</t>
  </si>
  <si>
    <t>https://podminky.urs.cz/item/CS_URS_2025_01/914431112</t>
  </si>
  <si>
    <t>40445201</t>
  </si>
  <si>
    <t>zrcadlo dopravní kruhové D 800mm</t>
  </si>
  <si>
    <t>35197867</t>
  </si>
  <si>
    <t>Poznámka k položce:_x000d_
v PD d=1m</t>
  </si>
  <si>
    <t>-814947181</t>
  </si>
  <si>
    <t>3+1</t>
  </si>
  <si>
    <t>-2039435357</t>
  </si>
  <si>
    <t>-1114817888</t>
  </si>
  <si>
    <t>-2124054069</t>
  </si>
  <si>
    <t>-1233013164</t>
  </si>
  <si>
    <t>205,0+2,0+85,0+4,0+80,0</t>
  </si>
  <si>
    <t>-530521970</t>
  </si>
  <si>
    <t>205*1,01 "Přepočtené koeficientem množství</t>
  </si>
  <si>
    <t>-1148608670</t>
  </si>
  <si>
    <t>75289017</t>
  </si>
  <si>
    <t>970513184</t>
  </si>
  <si>
    <t>80*1,01 "Přepočtené koeficientem množství</t>
  </si>
  <si>
    <t>59217078</t>
  </si>
  <si>
    <t>obrubník silniční obloukový betonový R 0,5-2m 150x250mm</t>
  </si>
  <si>
    <t>-1149062811</t>
  </si>
  <si>
    <t>R 0,5</t>
  </si>
  <si>
    <t>4,0</t>
  </si>
  <si>
    <t>4*1,01 "Přepočtené koeficientem množství</t>
  </si>
  <si>
    <t>328265260</t>
  </si>
  <si>
    <t>1379177777</t>
  </si>
  <si>
    <t>45*1,01 "Přepočtené koeficientem množství</t>
  </si>
  <si>
    <t>-1699544499</t>
  </si>
  <si>
    <t>-470086756</t>
  </si>
  <si>
    <t>-1103500692</t>
  </si>
  <si>
    <t>-320130319</t>
  </si>
  <si>
    <t>-931062013</t>
  </si>
  <si>
    <t>896,49*14 "Přepočtené koeficientem množství</t>
  </si>
  <si>
    <t>1428004109</t>
  </si>
  <si>
    <t>-1383486698</t>
  </si>
  <si>
    <t>2144961604</t>
  </si>
  <si>
    <t>613714036</t>
  </si>
  <si>
    <t>1338728477</t>
  </si>
  <si>
    <t>-1678067236</t>
  </si>
  <si>
    <t>-1222488057</t>
  </si>
  <si>
    <t>-1728601061</t>
  </si>
  <si>
    <t>14*1,8 "Přepočtené koeficientem množství</t>
  </si>
  <si>
    <t>SO 05a - Objekt SO 05 - VON</t>
  </si>
  <si>
    <t>2096769602</t>
  </si>
  <si>
    <t>-1431342311</t>
  </si>
  <si>
    <t>1256532168</t>
  </si>
  <si>
    <t>882100390</t>
  </si>
  <si>
    <t>-416978227</t>
  </si>
  <si>
    <t>2021541570</t>
  </si>
  <si>
    <t>-445162229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</si>
</sst>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32" TargetMode="External" /><Relationship Id="rId2" Type="http://schemas.openxmlformats.org/officeDocument/2006/relationships/hyperlink" Target="https://podminky.urs.cz/item/CS_URS_2025_01/113107242" TargetMode="External" /><Relationship Id="rId3" Type="http://schemas.openxmlformats.org/officeDocument/2006/relationships/hyperlink" Target="https://podminky.urs.cz/item/CS_URS_2025_01/113107322" TargetMode="External" /><Relationship Id="rId4" Type="http://schemas.openxmlformats.org/officeDocument/2006/relationships/hyperlink" Target="https://podminky.urs.cz/item/CS_URS_2025_01/113107332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21151103" TargetMode="External" /><Relationship Id="rId7" Type="http://schemas.openxmlformats.org/officeDocument/2006/relationships/hyperlink" Target="https://podminky.urs.cz/item/CS_URS_2025_01/122351102" TargetMode="External" /><Relationship Id="rId8" Type="http://schemas.openxmlformats.org/officeDocument/2006/relationships/hyperlink" Target="https://podminky.urs.cz/item/CS_URS_2025_01/132351251" TargetMode="External" /><Relationship Id="rId9" Type="http://schemas.openxmlformats.org/officeDocument/2006/relationships/hyperlink" Target="https://podminky.urs.cz/item/CS_URS_2025_01/151101101" TargetMode="External" /><Relationship Id="rId10" Type="http://schemas.openxmlformats.org/officeDocument/2006/relationships/hyperlink" Target="https://podminky.urs.cz/item/CS_URS_2025_01/151101111" TargetMode="External" /><Relationship Id="rId11" Type="http://schemas.openxmlformats.org/officeDocument/2006/relationships/hyperlink" Target="https://podminky.urs.cz/item/CS_URS_2025_01/162751137" TargetMode="External" /><Relationship Id="rId12" Type="http://schemas.openxmlformats.org/officeDocument/2006/relationships/hyperlink" Target="https://podminky.urs.cz/item/CS_URS_2025_01/162751139" TargetMode="External" /><Relationship Id="rId13" Type="http://schemas.openxmlformats.org/officeDocument/2006/relationships/hyperlink" Target="https://podminky.urs.cz/item/CS_URS_2025_01/171152101" TargetMode="External" /><Relationship Id="rId14" Type="http://schemas.openxmlformats.org/officeDocument/2006/relationships/hyperlink" Target="https://podminky.urs.cz/item/CS_URS_2025_01/171201231" TargetMode="External" /><Relationship Id="rId15" Type="http://schemas.openxmlformats.org/officeDocument/2006/relationships/hyperlink" Target="https://podminky.urs.cz/item/CS_URS_2025_01/174101101" TargetMode="External" /><Relationship Id="rId16" Type="http://schemas.openxmlformats.org/officeDocument/2006/relationships/hyperlink" Target="https://podminky.urs.cz/item/CS_URS_2025_01/175151101" TargetMode="External" /><Relationship Id="rId17" Type="http://schemas.openxmlformats.org/officeDocument/2006/relationships/hyperlink" Target="https://podminky.urs.cz/item/CS_URS_2025_01/181351003" TargetMode="External" /><Relationship Id="rId18" Type="http://schemas.openxmlformats.org/officeDocument/2006/relationships/hyperlink" Target="https://podminky.urs.cz/item/CS_URS_2025_01/181411131" TargetMode="External" /><Relationship Id="rId19" Type="http://schemas.openxmlformats.org/officeDocument/2006/relationships/hyperlink" Target="https://podminky.urs.cz/item/CS_URS_2025_01/181951114" TargetMode="External" /><Relationship Id="rId20" Type="http://schemas.openxmlformats.org/officeDocument/2006/relationships/hyperlink" Target="https://podminky.urs.cz/item/CS_URS_2025_01/451573111" TargetMode="External" /><Relationship Id="rId21" Type="http://schemas.openxmlformats.org/officeDocument/2006/relationships/hyperlink" Target="https://podminky.urs.cz/item/CS_URS_2025_01/564851111" TargetMode="External" /><Relationship Id="rId22" Type="http://schemas.openxmlformats.org/officeDocument/2006/relationships/hyperlink" Target="https://podminky.urs.cz/item/CS_URS_2025_01/564861111" TargetMode="External" /><Relationship Id="rId23" Type="http://schemas.openxmlformats.org/officeDocument/2006/relationships/hyperlink" Target="https://podminky.urs.cz/item/CS_URS_2025_01/565155121" TargetMode="External" /><Relationship Id="rId24" Type="http://schemas.openxmlformats.org/officeDocument/2006/relationships/hyperlink" Target="https://podminky.urs.cz/item/CS_URS_2025_01/573211107" TargetMode="External" /><Relationship Id="rId25" Type="http://schemas.openxmlformats.org/officeDocument/2006/relationships/hyperlink" Target="https://podminky.urs.cz/item/CS_URS_2025_01/573211108" TargetMode="External" /><Relationship Id="rId26" Type="http://schemas.openxmlformats.org/officeDocument/2006/relationships/hyperlink" Target="https://podminky.urs.cz/item/CS_URS_2025_01/577134121" TargetMode="External" /><Relationship Id="rId27" Type="http://schemas.openxmlformats.org/officeDocument/2006/relationships/hyperlink" Target="https://podminky.urs.cz/item/CS_URS_2025_01/591211111" TargetMode="External" /><Relationship Id="rId28" Type="http://schemas.openxmlformats.org/officeDocument/2006/relationships/hyperlink" Target="https://podminky.urs.cz/item/CS_URS_2025_01/596211111" TargetMode="External" /><Relationship Id="rId29" Type="http://schemas.openxmlformats.org/officeDocument/2006/relationships/hyperlink" Target="https://podminky.urs.cz/item/CS_URS_2025_01/596211210" TargetMode="External" /><Relationship Id="rId30" Type="http://schemas.openxmlformats.org/officeDocument/2006/relationships/hyperlink" Target="https://podminky.urs.cz/item/CS_URS_2025_01/871313121" TargetMode="External" /><Relationship Id="rId31" Type="http://schemas.openxmlformats.org/officeDocument/2006/relationships/hyperlink" Target="https://podminky.urs.cz/item/CS_URS_2025_01/899132111" TargetMode="External" /><Relationship Id="rId32" Type="http://schemas.openxmlformats.org/officeDocument/2006/relationships/hyperlink" Target="https://podminky.urs.cz/item/CS_URS_2025_01/915231111" TargetMode="External" /><Relationship Id="rId33" Type="http://schemas.openxmlformats.org/officeDocument/2006/relationships/hyperlink" Target="https://podminky.urs.cz/item/CS_URS_2025_01/915621111" TargetMode="External" /><Relationship Id="rId34" Type="http://schemas.openxmlformats.org/officeDocument/2006/relationships/hyperlink" Target="https://podminky.urs.cz/item/CS_URS_2025_01/916131213" TargetMode="External" /><Relationship Id="rId35" Type="http://schemas.openxmlformats.org/officeDocument/2006/relationships/hyperlink" Target="https://podminky.urs.cz/item/CS_URS_2025_01/916231213" TargetMode="External" /><Relationship Id="rId36" Type="http://schemas.openxmlformats.org/officeDocument/2006/relationships/hyperlink" Target="https://podminky.urs.cz/item/CS_URS_2025_01/919122132" TargetMode="External" /><Relationship Id="rId37" Type="http://schemas.openxmlformats.org/officeDocument/2006/relationships/hyperlink" Target="https://podminky.urs.cz/item/CS_URS_2025_01/919726123" TargetMode="External" /><Relationship Id="rId38" Type="http://schemas.openxmlformats.org/officeDocument/2006/relationships/hyperlink" Target="https://podminky.urs.cz/item/CS_URS_2025_01/919735123" TargetMode="External" /><Relationship Id="rId39" Type="http://schemas.openxmlformats.org/officeDocument/2006/relationships/hyperlink" Target="https://podminky.urs.cz/item/CS_URS_2025_01/935113111" TargetMode="External" /><Relationship Id="rId40" Type="http://schemas.openxmlformats.org/officeDocument/2006/relationships/hyperlink" Target="https://podminky.urs.cz/item/CS_URS_2025_01/997221561" TargetMode="External" /><Relationship Id="rId41" Type="http://schemas.openxmlformats.org/officeDocument/2006/relationships/hyperlink" Target="https://podminky.urs.cz/item/CS_URS_2025_01/997221569" TargetMode="External" /><Relationship Id="rId42" Type="http://schemas.openxmlformats.org/officeDocument/2006/relationships/hyperlink" Target="https://podminky.urs.cz/item/CS_URS_2025_01/997221861" TargetMode="External" /><Relationship Id="rId43" Type="http://schemas.openxmlformats.org/officeDocument/2006/relationships/hyperlink" Target="https://podminky.urs.cz/item/CS_URS_2025_01/997221875" TargetMode="External" /><Relationship Id="rId44" Type="http://schemas.openxmlformats.org/officeDocument/2006/relationships/hyperlink" Target="https://podminky.urs.cz/item/CS_URS_2025_01/997221873" TargetMode="External" /><Relationship Id="rId45" Type="http://schemas.openxmlformats.org/officeDocument/2006/relationships/hyperlink" Target="https://podminky.urs.cz/item/CS_URS_2025_01/998225111" TargetMode="External" /><Relationship Id="rId46" Type="http://schemas.openxmlformats.org/officeDocument/2006/relationships/hyperlink" Target="https://podminky.urs.cz/item/CS_URS_2025_01/460520164" TargetMode="External" /><Relationship Id="rId47" Type="http://schemas.openxmlformats.org/officeDocument/2006/relationships/hyperlink" Target="https://podminky.urs.cz/item/CS_URS_2025_01/460461142" TargetMode="External" /><Relationship Id="rId4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3107332" TargetMode="External" /><Relationship Id="rId3" Type="http://schemas.openxmlformats.org/officeDocument/2006/relationships/hyperlink" Target="https://podminky.urs.cz/item/CS_URS_2025_01/113154543" TargetMode="External" /><Relationship Id="rId4" Type="http://schemas.openxmlformats.org/officeDocument/2006/relationships/hyperlink" Target="https://podminky.urs.cz/item/CS_URS_2025_01/113202111" TargetMode="External" /><Relationship Id="rId5" Type="http://schemas.openxmlformats.org/officeDocument/2006/relationships/hyperlink" Target="https://podminky.urs.cz/item/CS_URS_2025_01/122351103" TargetMode="External" /><Relationship Id="rId6" Type="http://schemas.openxmlformats.org/officeDocument/2006/relationships/hyperlink" Target="https://podminky.urs.cz/item/CS_URS_2025_01/132153301" TargetMode="External" /><Relationship Id="rId7" Type="http://schemas.openxmlformats.org/officeDocument/2006/relationships/hyperlink" Target="https://podminky.urs.cz/item/CS_URS_2025_01/162751137" TargetMode="External" /><Relationship Id="rId8" Type="http://schemas.openxmlformats.org/officeDocument/2006/relationships/hyperlink" Target="https://podminky.urs.cz/item/CS_URS_2025_01/162751139" TargetMode="External" /><Relationship Id="rId9" Type="http://schemas.openxmlformats.org/officeDocument/2006/relationships/hyperlink" Target="https://podminky.urs.cz/item/CS_URS_2025_01/171151103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81351103" TargetMode="External" /><Relationship Id="rId12" Type="http://schemas.openxmlformats.org/officeDocument/2006/relationships/hyperlink" Target="https://podminky.urs.cz/item/CS_URS_2025_01/181411131" TargetMode="External" /><Relationship Id="rId13" Type="http://schemas.openxmlformats.org/officeDocument/2006/relationships/hyperlink" Target="https://podminky.urs.cz/item/CS_URS_2025_01/181951114" TargetMode="External" /><Relationship Id="rId14" Type="http://schemas.openxmlformats.org/officeDocument/2006/relationships/hyperlink" Target="https://podminky.urs.cz/item/CS_URS_2025_01/211521111" TargetMode="External" /><Relationship Id="rId15" Type="http://schemas.openxmlformats.org/officeDocument/2006/relationships/hyperlink" Target="https://podminky.urs.cz/item/CS_URS_2025_01/564851111" TargetMode="External" /><Relationship Id="rId16" Type="http://schemas.openxmlformats.org/officeDocument/2006/relationships/hyperlink" Target="https://podminky.urs.cz/item/CS_URS_2025_01/564861111" TargetMode="External" /><Relationship Id="rId17" Type="http://schemas.openxmlformats.org/officeDocument/2006/relationships/hyperlink" Target="https://podminky.urs.cz/item/CS_URS_2025_01/565155121" TargetMode="External" /><Relationship Id="rId18" Type="http://schemas.openxmlformats.org/officeDocument/2006/relationships/hyperlink" Target="https://podminky.urs.cz/item/CS_URS_2025_01/569903311" TargetMode="External" /><Relationship Id="rId19" Type="http://schemas.openxmlformats.org/officeDocument/2006/relationships/hyperlink" Target="https://podminky.urs.cz/item/CS_URS_2025_01/573211107" TargetMode="External" /><Relationship Id="rId20" Type="http://schemas.openxmlformats.org/officeDocument/2006/relationships/hyperlink" Target="https://podminky.urs.cz/item/CS_URS_2025_01/573211108" TargetMode="External" /><Relationship Id="rId21" Type="http://schemas.openxmlformats.org/officeDocument/2006/relationships/hyperlink" Target="https://podminky.urs.cz/item/CS_URS_2025_01/577134121" TargetMode="External" /><Relationship Id="rId22" Type="http://schemas.openxmlformats.org/officeDocument/2006/relationships/hyperlink" Target="https://podminky.urs.cz/item/CS_URS_2025_01/596211110" TargetMode="External" /><Relationship Id="rId23" Type="http://schemas.openxmlformats.org/officeDocument/2006/relationships/hyperlink" Target="https://podminky.urs.cz/item/CS_URS_2025_01/596211210" TargetMode="External" /><Relationship Id="rId24" Type="http://schemas.openxmlformats.org/officeDocument/2006/relationships/hyperlink" Target="https://podminky.urs.cz/item/CS_URS_2025_01/895941301" TargetMode="External" /><Relationship Id="rId25" Type="http://schemas.openxmlformats.org/officeDocument/2006/relationships/hyperlink" Target="https://podminky.urs.cz/item/CS_URS_2025_01/895941314" TargetMode="External" /><Relationship Id="rId26" Type="http://schemas.openxmlformats.org/officeDocument/2006/relationships/hyperlink" Target="https://podminky.urs.cz/item/CS_URS_2025_01/899132111" TargetMode="External" /><Relationship Id="rId27" Type="http://schemas.openxmlformats.org/officeDocument/2006/relationships/hyperlink" Target="https://podminky.urs.cz/item/CS_URS_2025_01/899204112" TargetMode="External" /><Relationship Id="rId28" Type="http://schemas.openxmlformats.org/officeDocument/2006/relationships/hyperlink" Target="https://podminky.urs.cz/item/CS_URS_2025_01/916131213" TargetMode="External" /><Relationship Id="rId29" Type="http://schemas.openxmlformats.org/officeDocument/2006/relationships/hyperlink" Target="https://podminky.urs.cz/item/CS_URS_2025_01/916231213" TargetMode="External" /><Relationship Id="rId30" Type="http://schemas.openxmlformats.org/officeDocument/2006/relationships/hyperlink" Target="https://podminky.urs.cz/item/CS_URS_2025_01/919122132" TargetMode="External" /><Relationship Id="rId31" Type="http://schemas.openxmlformats.org/officeDocument/2006/relationships/hyperlink" Target="https://podminky.urs.cz/item/CS_URS_2025_01/919735123" TargetMode="External" /><Relationship Id="rId32" Type="http://schemas.openxmlformats.org/officeDocument/2006/relationships/hyperlink" Target="https://podminky.urs.cz/item/CS_URS_2025_01/997221561" TargetMode="External" /><Relationship Id="rId33" Type="http://schemas.openxmlformats.org/officeDocument/2006/relationships/hyperlink" Target="https://podminky.urs.cz/item/CS_URS_2025_01/997221569" TargetMode="External" /><Relationship Id="rId34" Type="http://schemas.openxmlformats.org/officeDocument/2006/relationships/hyperlink" Target="https://podminky.urs.cz/item/CS_URS_2025_01/997221861" TargetMode="External" /><Relationship Id="rId35" Type="http://schemas.openxmlformats.org/officeDocument/2006/relationships/hyperlink" Target="https://podminky.urs.cz/item/CS_URS_2025_01/997221875" TargetMode="External" /><Relationship Id="rId36" Type="http://schemas.openxmlformats.org/officeDocument/2006/relationships/hyperlink" Target="https://podminky.urs.cz/item/CS_URS_2025_01/998225111" TargetMode="External" /><Relationship Id="rId37" Type="http://schemas.openxmlformats.org/officeDocument/2006/relationships/hyperlink" Target="https://podminky.urs.cz/item/CS_URS_2025_01/460520164" TargetMode="External" /><Relationship Id="rId38" Type="http://schemas.openxmlformats.org/officeDocument/2006/relationships/hyperlink" Target="https://podminky.urs.cz/item/CS_URS_2025_01/460461143" TargetMode="External" /><Relationship Id="rId3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3107332" TargetMode="External" /><Relationship Id="rId3" Type="http://schemas.openxmlformats.org/officeDocument/2006/relationships/hyperlink" Target="https://podminky.urs.cz/item/CS_URS_2025_01/121151113" TargetMode="External" /><Relationship Id="rId4" Type="http://schemas.openxmlformats.org/officeDocument/2006/relationships/hyperlink" Target="https://podminky.urs.cz/item/CS_URS_2025_01/122351104" TargetMode="External" /><Relationship Id="rId5" Type="http://schemas.openxmlformats.org/officeDocument/2006/relationships/hyperlink" Target="https://podminky.urs.cz/item/CS_URS_2025_01/162751137" TargetMode="External" /><Relationship Id="rId6" Type="http://schemas.openxmlformats.org/officeDocument/2006/relationships/hyperlink" Target="https://podminky.urs.cz/item/CS_URS_2025_01/162751139" TargetMode="External" /><Relationship Id="rId7" Type="http://schemas.openxmlformats.org/officeDocument/2006/relationships/hyperlink" Target="https://podminky.urs.cz/item/CS_URS_2025_01/171151103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81351103" TargetMode="External" /><Relationship Id="rId10" Type="http://schemas.openxmlformats.org/officeDocument/2006/relationships/hyperlink" Target="https://podminky.urs.cz/item/CS_URS_2025_01/181411131" TargetMode="External" /><Relationship Id="rId11" Type="http://schemas.openxmlformats.org/officeDocument/2006/relationships/hyperlink" Target="https://podminky.urs.cz/item/CS_URS_2025_01/181951114" TargetMode="External" /><Relationship Id="rId12" Type="http://schemas.openxmlformats.org/officeDocument/2006/relationships/hyperlink" Target="https://podminky.urs.cz/item/CS_URS_2025_01/564851111" TargetMode="External" /><Relationship Id="rId13" Type="http://schemas.openxmlformats.org/officeDocument/2006/relationships/hyperlink" Target="https://podminky.urs.cz/item/CS_URS_2025_01/565155121" TargetMode="External" /><Relationship Id="rId14" Type="http://schemas.openxmlformats.org/officeDocument/2006/relationships/hyperlink" Target="https://podminky.urs.cz/item/CS_URS_2025_01/569903311" TargetMode="External" /><Relationship Id="rId15" Type="http://schemas.openxmlformats.org/officeDocument/2006/relationships/hyperlink" Target="https://podminky.urs.cz/item/CS_URS_2025_01/573211107" TargetMode="External" /><Relationship Id="rId16" Type="http://schemas.openxmlformats.org/officeDocument/2006/relationships/hyperlink" Target="https://podminky.urs.cz/item/CS_URS_2025_01/573211108" TargetMode="External" /><Relationship Id="rId17" Type="http://schemas.openxmlformats.org/officeDocument/2006/relationships/hyperlink" Target="https://podminky.urs.cz/item/CS_URS_2025_01/577134121" TargetMode="External" /><Relationship Id="rId18" Type="http://schemas.openxmlformats.org/officeDocument/2006/relationships/hyperlink" Target="https://podminky.urs.cz/item/CS_URS_2025_01/899132111" TargetMode="External" /><Relationship Id="rId19" Type="http://schemas.openxmlformats.org/officeDocument/2006/relationships/hyperlink" Target="https://podminky.urs.cz/item/CS_URS_2025_01/914111111" TargetMode="External" /><Relationship Id="rId20" Type="http://schemas.openxmlformats.org/officeDocument/2006/relationships/hyperlink" Target="https://podminky.urs.cz/item/CS_URS_2025_01/914511111" TargetMode="External" /><Relationship Id="rId21" Type="http://schemas.openxmlformats.org/officeDocument/2006/relationships/hyperlink" Target="https://podminky.urs.cz/item/CS_URS_2025_01/919122132" TargetMode="External" /><Relationship Id="rId22" Type="http://schemas.openxmlformats.org/officeDocument/2006/relationships/hyperlink" Target="https://podminky.urs.cz/item/CS_URS_2025_01/919735123" TargetMode="External" /><Relationship Id="rId23" Type="http://schemas.openxmlformats.org/officeDocument/2006/relationships/hyperlink" Target="https://podminky.urs.cz/item/CS_URS_2025_01/997221561" TargetMode="External" /><Relationship Id="rId24" Type="http://schemas.openxmlformats.org/officeDocument/2006/relationships/hyperlink" Target="https://podminky.urs.cz/item/CS_URS_2025_01/997221569" TargetMode="External" /><Relationship Id="rId25" Type="http://schemas.openxmlformats.org/officeDocument/2006/relationships/hyperlink" Target="https://podminky.urs.cz/item/CS_URS_2025_01/997221861" TargetMode="External" /><Relationship Id="rId26" Type="http://schemas.openxmlformats.org/officeDocument/2006/relationships/hyperlink" Target="https://podminky.urs.cz/item/CS_URS_2025_01/998225111" TargetMode="External" /><Relationship Id="rId27" Type="http://schemas.openxmlformats.org/officeDocument/2006/relationships/hyperlink" Target="https://podminky.urs.cz/item/CS_URS_2025_01/460520164" TargetMode="External" /><Relationship Id="rId28" Type="http://schemas.openxmlformats.org/officeDocument/2006/relationships/hyperlink" Target="https://podminky.urs.cz/item/CS_URS_2025_01/460461143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3106134" TargetMode="External" /><Relationship Id="rId3" Type="http://schemas.openxmlformats.org/officeDocument/2006/relationships/hyperlink" Target="https://podminky.urs.cz/item/CS_URS_2025_01/113107162" TargetMode="External" /><Relationship Id="rId4" Type="http://schemas.openxmlformats.org/officeDocument/2006/relationships/hyperlink" Target="https://podminky.urs.cz/item/CS_URS_2025_01/113107232" TargetMode="External" /><Relationship Id="rId5" Type="http://schemas.openxmlformats.org/officeDocument/2006/relationships/hyperlink" Target="https://podminky.urs.cz/item/CS_URS_2025_01/113107242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21151113" TargetMode="External" /><Relationship Id="rId8" Type="http://schemas.openxmlformats.org/officeDocument/2006/relationships/hyperlink" Target="https://podminky.urs.cz/item/CS_URS_2025_01/122351105" TargetMode="External" /><Relationship Id="rId9" Type="http://schemas.openxmlformats.org/officeDocument/2006/relationships/hyperlink" Target="https://podminky.urs.cz/item/CS_URS_2025_01/162751137" TargetMode="External" /><Relationship Id="rId10" Type="http://schemas.openxmlformats.org/officeDocument/2006/relationships/hyperlink" Target="https://podminky.urs.cz/item/CS_URS_2025_01/162751139" TargetMode="External" /><Relationship Id="rId11" Type="http://schemas.openxmlformats.org/officeDocument/2006/relationships/hyperlink" Target="https://podminky.urs.cz/item/CS_URS_2025_01/171152101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81301111" TargetMode="External" /><Relationship Id="rId14" Type="http://schemas.openxmlformats.org/officeDocument/2006/relationships/hyperlink" Target="https://podminky.urs.cz/item/CS_URS_2025_01/181411131" TargetMode="External" /><Relationship Id="rId15" Type="http://schemas.openxmlformats.org/officeDocument/2006/relationships/hyperlink" Target="https://podminky.urs.cz/item/CS_URS_2025_01/181951114" TargetMode="External" /><Relationship Id="rId16" Type="http://schemas.openxmlformats.org/officeDocument/2006/relationships/hyperlink" Target="https://podminky.urs.cz/item/CS_URS_2025_01/182201101" TargetMode="External" /><Relationship Id="rId17" Type="http://schemas.openxmlformats.org/officeDocument/2006/relationships/hyperlink" Target="https://podminky.urs.cz/item/CS_URS_2025_01/564851111" TargetMode="External" /><Relationship Id="rId18" Type="http://schemas.openxmlformats.org/officeDocument/2006/relationships/hyperlink" Target="https://podminky.urs.cz/item/CS_URS_2025_01/564861111" TargetMode="External" /><Relationship Id="rId19" Type="http://schemas.openxmlformats.org/officeDocument/2006/relationships/hyperlink" Target="https://podminky.urs.cz/item/CS_URS_2025_01/565155121" TargetMode="External" /><Relationship Id="rId20" Type="http://schemas.openxmlformats.org/officeDocument/2006/relationships/hyperlink" Target="https://podminky.urs.cz/item/CS_URS_2025_01/569903311" TargetMode="External" /><Relationship Id="rId21" Type="http://schemas.openxmlformats.org/officeDocument/2006/relationships/hyperlink" Target="https://podminky.urs.cz/item/CS_URS_2025_01/573211107" TargetMode="External" /><Relationship Id="rId22" Type="http://schemas.openxmlformats.org/officeDocument/2006/relationships/hyperlink" Target="https://podminky.urs.cz/item/CS_URS_2025_01/573211108" TargetMode="External" /><Relationship Id="rId23" Type="http://schemas.openxmlformats.org/officeDocument/2006/relationships/hyperlink" Target="https://podminky.urs.cz/item/CS_URS_2025_01/577134121" TargetMode="External" /><Relationship Id="rId24" Type="http://schemas.openxmlformats.org/officeDocument/2006/relationships/hyperlink" Target="https://podminky.urs.cz/item/CS_URS_2025_01/591211111" TargetMode="External" /><Relationship Id="rId25" Type="http://schemas.openxmlformats.org/officeDocument/2006/relationships/hyperlink" Target="https://podminky.urs.cz/item/CS_URS_2025_01/596211210" TargetMode="External" /><Relationship Id="rId26" Type="http://schemas.openxmlformats.org/officeDocument/2006/relationships/hyperlink" Target="https://podminky.urs.cz/item/CS_URS_2025_01/899132111" TargetMode="External" /><Relationship Id="rId27" Type="http://schemas.openxmlformats.org/officeDocument/2006/relationships/hyperlink" Target="https://podminky.urs.cz/item/CS_URS_2025_01/914111111" TargetMode="External" /><Relationship Id="rId28" Type="http://schemas.openxmlformats.org/officeDocument/2006/relationships/hyperlink" Target="https://podminky.urs.cz/item/CS_URS_2025_01/914431112" TargetMode="External" /><Relationship Id="rId29" Type="http://schemas.openxmlformats.org/officeDocument/2006/relationships/hyperlink" Target="https://podminky.urs.cz/item/CS_URS_2025_01/914511111" TargetMode="External" /><Relationship Id="rId30" Type="http://schemas.openxmlformats.org/officeDocument/2006/relationships/hyperlink" Target="https://podminky.urs.cz/item/CS_URS_2025_01/915231111" TargetMode="External" /><Relationship Id="rId31" Type="http://schemas.openxmlformats.org/officeDocument/2006/relationships/hyperlink" Target="https://podminky.urs.cz/item/CS_URS_2025_01/915621111" TargetMode="External" /><Relationship Id="rId32" Type="http://schemas.openxmlformats.org/officeDocument/2006/relationships/hyperlink" Target="https://podminky.urs.cz/item/CS_URS_2025_01/916131213" TargetMode="External" /><Relationship Id="rId33" Type="http://schemas.openxmlformats.org/officeDocument/2006/relationships/hyperlink" Target="https://podminky.urs.cz/item/CS_URS_2025_01/916231213" TargetMode="External" /><Relationship Id="rId34" Type="http://schemas.openxmlformats.org/officeDocument/2006/relationships/hyperlink" Target="https://podminky.urs.cz/item/CS_URS_2025_01/919122132" TargetMode="External" /><Relationship Id="rId35" Type="http://schemas.openxmlformats.org/officeDocument/2006/relationships/hyperlink" Target="https://podminky.urs.cz/item/CS_URS_2025_01/919726123" TargetMode="External" /><Relationship Id="rId36" Type="http://schemas.openxmlformats.org/officeDocument/2006/relationships/hyperlink" Target="https://podminky.urs.cz/item/CS_URS_2025_01/919735123" TargetMode="External" /><Relationship Id="rId37" Type="http://schemas.openxmlformats.org/officeDocument/2006/relationships/hyperlink" Target="https://podminky.urs.cz/item/CS_URS_2025_01/997221561" TargetMode="External" /><Relationship Id="rId38" Type="http://schemas.openxmlformats.org/officeDocument/2006/relationships/hyperlink" Target="https://podminky.urs.cz/item/CS_URS_2025_01/997221569" TargetMode="External" /><Relationship Id="rId39" Type="http://schemas.openxmlformats.org/officeDocument/2006/relationships/hyperlink" Target="https://podminky.urs.cz/item/CS_URS_2025_01/997221861" TargetMode="External" /><Relationship Id="rId40" Type="http://schemas.openxmlformats.org/officeDocument/2006/relationships/hyperlink" Target="https://podminky.urs.cz/item/CS_URS_2025_01/997221875" TargetMode="External" /><Relationship Id="rId41" Type="http://schemas.openxmlformats.org/officeDocument/2006/relationships/hyperlink" Target="https://podminky.urs.cz/item/CS_URS_2025_01/997221873" TargetMode="External" /><Relationship Id="rId42" Type="http://schemas.openxmlformats.org/officeDocument/2006/relationships/hyperlink" Target="https://podminky.urs.cz/item/CS_URS_2025_01/998225111" TargetMode="External" /><Relationship Id="rId43" Type="http://schemas.openxmlformats.org/officeDocument/2006/relationships/hyperlink" Target="https://podminky.urs.cz/item/CS_URS_2025_01/460520164" TargetMode="External" /><Relationship Id="rId44" Type="http://schemas.openxmlformats.org/officeDocument/2006/relationships/hyperlink" Target="https://podminky.urs.cz/item/CS_URS_2025_01/460461143" TargetMode="External" /><Relationship Id="rId4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08-2019_REV5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REKONSTRUKCE MÍSTNÍCH KOMUNIKACÍ V OBCI ŽELÉNKY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1. 7. 2025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Zabrušany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Ing. Michal Urbanský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>Dopravně-inženýrská prjekční kancelář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ROUND(AG55+AG58+AG61+AG64,2)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ROUND(AS55+AS58+AS61+AS64,2)</f>
        <v>0</v>
      </c>
      <c r="AT54" s="106">
        <f>ROUND(SUM(AV54:AW54),2)</f>
        <v>0</v>
      </c>
      <c r="AU54" s="107">
        <f>ROUND(AU55+AU58+AU61+AU64,5)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ROUND(AZ55+AZ58+AZ61+AZ64,2)</f>
        <v>0</v>
      </c>
      <c r="BA54" s="106">
        <f>ROUND(BA55+BA58+BA61+BA64,2)</f>
        <v>0</v>
      </c>
      <c r="BB54" s="106">
        <f>ROUND(BB55+BB58+BB61+BB64,2)</f>
        <v>0</v>
      </c>
      <c r="BC54" s="106">
        <f>ROUND(BC55+BC58+BC61+BC64,2)</f>
        <v>0</v>
      </c>
      <c r="BD54" s="108">
        <f>ROUND(BD55+BD58+BD61+BD64,2)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24.75" customHeight="1">
      <c r="A55" s="7"/>
      <c r="B55" s="111"/>
      <c r="C55" s="112"/>
      <c r="D55" s="113" t="s">
        <v>76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ROUND(SUM(AG56:AG57),2)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77</v>
      </c>
      <c r="AR55" s="118"/>
      <c r="AS55" s="119">
        <f>ROUND(SUM(AS56:AS57),2)</f>
        <v>0</v>
      </c>
      <c r="AT55" s="120">
        <f>ROUND(SUM(AV55:AW55),2)</f>
        <v>0</v>
      </c>
      <c r="AU55" s="121">
        <f>ROUND(SUM(AU56:AU57),5)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ROUND(SUM(AZ56:AZ57),2)</f>
        <v>0</v>
      </c>
      <c r="BA55" s="120">
        <f>ROUND(SUM(BA56:BA57),2)</f>
        <v>0</v>
      </c>
      <c r="BB55" s="120">
        <f>ROUND(SUM(BB56:BB57),2)</f>
        <v>0</v>
      </c>
      <c r="BC55" s="120">
        <f>ROUND(SUM(BC56:BC57),2)</f>
        <v>0</v>
      </c>
      <c r="BD55" s="122">
        <f>ROUND(SUM(BD56:BD57),2)</f>
        <v>0</v>
      </c>
      <c r="BE55" s="7"/>
      <c r="BS55" s="123" t="s">
        <v>71</v>
      </c>
      <c r="BT55" s="123" t="s">
        <v>78</v>
      </c>
      <c r="BU55" s="123" t="s">
        <v>73</v>
      </c>
      <c r="BV55" s="123" t="s">
        <v>74</v>
      </c>
      <c r="BW55" s="123" t="s">
        <v>79</v>
      </c>
      <c r="BX55" s="123" t="s">
        <v>5</v>
      </c>
      <c r="CL55" s="123" t="s">
        <v>19</v>
      </c>
      <c r="CM55" s="123" t="s">
        <v>72</v>
      </c>
    </row>
    <row r="56" s="4" customFormat="1" ht="16.5" customHeight="1">
      <c r="A56" s="124" t="s">
        <v>80</v>
      </c>
      <c r="B56" s="63"/>
      <c r="C56" s="125"/>
      <c r="D56" s="125"/>
      <c r="E56" s="126" t="s">
        <v>81</v>
      </c>
      <c r="F56" s="126"/>
      <c r="G56" s="126"/>
      <c r="H56" s="126"/>
      <c r="I56" s="126"/>
      <c r="J56" s="125"/>
      <c r="K56" s="126" t="s">
        <v>82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'SO 02 - Objekt SO 02'!J32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83</v>
      </c>
      <c r="AR56" s="65"/>
      <c r="AS56" s="129">
        <v>0</v>
      </c>
      <c r="AT56" s="130">
        <f>ROUND(SUM(AV56:AW56),2)</f>
        <v>0</v>
      </c>
      <c r="AU56" s="131">
        <f>'SO 02 - Objekt SO 02'!P95</f>
        <v>0</v>
      </c>
      <c r="AV56" s="130">
        <f>'SO 02 - Objekt SO 02'!J35</f>
        <v>0</v>
      </c>
      <c r="AW56" s="130">
        <f>'SO 02 - Objekt SO 02'!J36</f>
        <v>0</v>
      </c>
      <c r="AX56" s="130">
        <f>'SO 02 - Objekt SO 02'!J37</f>
        <v>0</v>
      </c>
      <c r="AY56" s="130">
        <f>'SO 02 - Objekt SO 02'!J38</f>
        <v>0</v>
      </c>
      <c r="AZ56" s="130">
        <f>'SO 02 - Objekt SO 02'!F35</f>
        <v>0</v>
      </c>
      <c r="BA56" s="130">
        <f>'SO 02 - Objekt SO 02'!F36</f>
        <v>0</v>
      </c>
      <c r="BB56" s="130">
        <f>'SO 02 - Objekt SO 02'!F37</f>
        <v>0</v>
      </c>
      <c r="BC56" s="130">
        <f>'SO 02 - Objekt SO 02'!F38</f>
        <v>0</v>
      </c>
      <c r="BD56" s="132">
        <f>'SO 02 - Objekt SO 02'!F39</f>
        <v>0</v>
      </c>
      <c r="BE56" s="4"/>
      <c r="BT56" s="133" t="s">
        <v>84</v>
      </c>
      <c r="BV56" s="133" t="s">
        <v>74</v>
      </c>
      <c r="BW56" s="133" t="s">
        <v>85</v>
      </c>
      <c r="BX56" s="133" t="s">
        <v>79</v>
      </c>
      <c r="CL56" s="133" t="s">
        <v>19</v>
      </c>
    </row>
    <row r="57" s="4" customFormat="1" ht="16.5" customHeight="1">
      <c r="A57" s="124" t="s">
        <v>80</v>
      </c>
      <c r="B57" s="63"/>
      <c r="C57" s="125"/>
      <c r="D57" s="125"/>
      <c r="E57" s="126" t="s">
        <v>86</v>
      </c>
      <c r="F57" s="126"/>
      <c r="G57" s="126"/>
      <c r="H57" s="126"/>
      <c r="I57" s="126"/>
      <c r="J57" s="125"/>
      <c r="K57" s="126" t="s">
        <v>87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7">
        <f>'SO 02a - Objekt SO 02 - VON'!J32</f>
        <v>0</v>
      </c>
      <c r="AH57" s="125"/>
      <c r="AI57" s="125"/>
      <c r="AJ57" s="125"/>
      <c r="AK57" s="125"/>
      <c r="AL57" s="125"/>
      <c r="AM57" s="125"/>
      <c r="AN57" s="127">
        <f>SUM(AG57,AT57)</f>
        <v>0</v>
      </c>
      <c r="AO57" s="125"/>
      <c r="AP57" s="125"/>
      <c r="AQ57" s="128" t="s">
        <v>83</v>
      </c>
      <c r="AR57" s="65"/>
      <c r="AS57" s="129">
        <v>0</v>
      </c>
      <c r="AT57" s="130">
        <f>ROUND(SUM(AV57:AW57),2)</f>
        <v>0</v>
      </c>
      <c r="AU57" s="131">
        <f>'SO 02a - Objekt SO 02 - VON'!P86</f>
        <v>0</v>
      </c>
      <c r="AV57" s="130">
        <f>'SO 02a - Objekt SO 02 - VON'!J35</f>
        <v>0</v>
      </c>
      <c r="AW57" s="130">
        <f>'SO 02a - Objekt SO 02 - VON'!J36</f>
        <v>0</v>
      </c>
      <c r="AX57" s="130">
        <f>'SO 02a - Objekt SO 02 - VON'!J37</f>
        <v>0</v>
      </c>
      <c r="AY57" s="130">
        <f>'SO 02a - Objekt SO 02 - VON'!J38</f>
        <v>0</v>
      </c>
      <c r="AZ57" s="130">
        <f>'SO 02a - Objekt SO 02 - VON'!F35</f>
        <v>0</v>
      </c>
      <c r="BA57" s="130">
        <f>'SO 02a - Objekt SO 02 - VON'!F36</f>
        <v>0</v>
      </c>
      <c r="BB57" s="130">
        <f>'SO 02a - Objekt SO 02 - VON'!F37</f>
        <v>0</v>
      </c>
      <c r="BC57" s="130">
        <f>'SO 02a - Objekt SO 02 - VON'!F38</f>
        <v>0</v>
      </c>
      <c r="BD57" s="132">
        <f>'SO 02a - Objekt SO 02 - VON'!F39</f>
        <v>0</v>
      </c>
      <c r="BE57" s="4"/>
      <c r="BT57" s="133" t="s">
        <v>84</v>
      </c>
      <c r="BV57" s="133" t="s">
        <v>74</v>
      </c>
      <c r="BW57" s="133" t="s">
        <v>88</v>
      </c>
      <c r="BX57" s="133" t="s">
        <v>79</v>
      </c>
      <c r="CL57" s="133" t="s">
        <v>19</v>
      </c>
    </row>
    <row r="58" s="7" customFormat="1" ht="24.75" customHeight="1">
      <c r="A58" s="7"/>
      <c r="B58" s="111"/>
      <c r="C58" s="112"/>
      <c r="D58" s="113" t="s">
        <v>89</v>
      </c>
      <c r="E58" s="113"/>
      <c r="F58" s="113"/>
      <c r="G58" s="113"/>
      <c r="H58" s="113"/>
      <c r="I58" s="114"/>
      <c r="J58" s="113" t="s">
        <v>17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ROUND(SUM(AG59:AG60),2)</f>
        <v>0</v>
      </c>
      <c r="AH58" s="114"/>
      <c r="AI58" s="114"/>
      <c r="AJ58" s="114"/>
      <c r="AK58" s="114"/>
      <c r="AL58" s="114"/>
      <c r="AM58" s="114"/>
      <c r="AN58" s="116">
        <f>SUM(AG58,AT58)</f>
        <v>0</v>
      </c>
      <c r="AO58" s="114"/>
      <c r="AP58" s="114"/>
      <c r="AQ58" s="117" t="s">
        <v>77</v>
      </c>
      <c r="AR58" s="118"/>
      <c r="AS58" s="119">
        <f>ROUND(SUM(AS59:AS60),2)</f>
        <v>0</v>
      </c>
      <c r="AT58" s="120">
        <f>ROUND(SUM(AV58:AW58),2)</f>
        <v>0</v>
      </c>
      <c r="AU58" s="121">
        <f>ROUND(SUM(AU59:AU60),5)</f>
        <v>0</v>
      </c>
      <c r="AV58" s="120">
        <f>ROUND(AZ58*L29,2)</f>
        <v>0</v>
      </c>
      <c r="AW58" s="120">
        <f>ROUND(BA58*L30,2)</f>
        <v>0</v>
      </c>
      <c r="AX58" s="120">
        <f>ROUND(BB58*L29,2)</f>
        <v>0</v>
      </c>
      <c r="AY58" s="120">
        <f>ROUND(BC58*L30,2)</f>
        <v>0</v>
      </c>
      <c r="AZ58" s="120">
        <f>ROUND(SUM(AZ59:AZ60),2)</f>
        <v>0</v>
      </c>
      <c r="BA58" s="120">
        <f>ROUND(SUM(BA59:BA60),2)</f>
        <v>0</v>
      </c>
      <c r="BB58" s="120">
        <f>ROUND(SUM(BB59:BB60),2)</f>
        <v>0</v>
      </c>
      <c r="BC58" s="120">
        <f>ROUND(SUM(BC59:BC60),2)</f>
        <v>0</v>
      </c>
      <c r="BD58" s="122">
        <f>ROUND(SUM(BD59:BD60),2)</f>
        <v>0</v>
      </c>
      <c r="BE58" s="7"/>
      <c r="BS58" s="123" t="s">
        <v>71</v>
      </c>
      <c r="BT58" s="123" t="s">
        <v>78</v>
      </c>
      <c r="BU58" s="123" t="s">
        <v>73</v>
      </c>
      <c r="BV58" s="123" t="s">
        <v>74</v>
      </c>
      <c r="BW58" s="123" t="s">
        <v>90</v>
      </c>
      <c r="BX58" s="123" t="s">
        <v>5</v>
      </c>
      <c r="CL58" s="123" t="s">
        <v>19</v>
      </c>
      <c r="CM58" s="123" t="s">
        <v>84</v>
      </c>
    </row>
    <row r="59" s="4" customFormat="1" ht="16.5" customHeight="1">
      <c r="A59" s="124" t="s">
        <v>80</v>
      </c>
      <c r="B59" s="63"/>
      <c r="C59" s="125"/>
      <c r="D59" s="125"/>
      <c r="E59" s="126" t="s">
        <v>91</v>
      </c>
      <c r="F59" s="126"/>
      <c r="G59" s="126"/>
      <c r="H59" s="126"/>
      <c r="I59" s="126"/>
      <c r="J59" s="125"/>
      <c r="K59" s="126" t="s">
        <v>92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7">
        <f>'SO 03 - Objekt SO 03'!J32</f>
        <v>0</v>
      </c>
      <c r="AH59" s="125"/>
      <c r="AI59" s="125"/>
      <c r="AJ59" s="125"/>
      <c r="AK59" s="125"/>
      <c r="AL59" s="125"/>
      <c r="AM59" s="125"/>
      <c r="AN59" s="127">
        <f>SUM(AG59,AT59)</f>
        <v>0</v>
      </c>
      <c r="AO59" s="125"/>
      <c r="AP59" s="125"/>
      <c r="AQ59" s="128" t="s">
        <v>83</v>
      </c>
      <c r="AR59" s="65"/>
      <c r="AS59" s="129">
        <v>0</v>
      </c>
      <c r="AT59" s="130">
        <f>ROUND(SUM(AV59:AW59),2)</f>
        <v>0</v>
      </c>
      <c r="AU59" s="131">
        <f>'SO 03 - Objekt SO 03'!P95</f>
        <v>0</v>
      </c>
      <c r="AV59" s="130">
        <f>'SO 03 - Objekt SO 03'!J35</f>
        <v>0</v>
      </c>
      <c r="AW59" s="130">
        <f>'SO 03 - Objekt SO 03'!J36</f>
        <v>0</v>
      </c>
      <c r="AX59" s="130">
        <f>'SO 03 - Objekt SO 03'!J37</f>
        <v>0</v>
      </c>
      <c r="AY59" s="130">
        <f>'SO 03 - Objekt SO 03'!J38</f>
        <v>0</v>
      </c>
      <c r="AZ59" s="130">
        <f>'SO 03 - Objekt SO 03'!F35</f>
        <v>0</v>
      </c>
      <c r="BA59" s="130">
        <f>'SO 03 - Objekt SO 03'!F36</f>
        <v>0</v>
      </c>
      <c r="BB59" s="130">
        <f>'SO 03 - Objekt SO 03'!F37</f>
        <v>0</v>
      </c>
      <c r="BC59" s="130">
        <f>'SO 03 - Objekt SO 03'!F38</f>
        <v>0</v>
      </c>
      <c r="BD59" s="132">
        <f>'SO 03 - Objekt SO 03'!F39</f>
        <v>0</v>
      </c>
      <c r="BE59" s="4"/>
      <c r="BT59" s="133" t="s">
        <v>84</v>
      </c>
      <c r="BV59" s="133" t="s">
        <v>74</v>
      </c>
      <c r="BW59" s="133" t="s">
        <v>93</v>
      </c>
      <c r="BX59" s="133" t="s">
        <v>90</v>
      </c>
      <c r="CL59" s="133" t="s">
        <v>19</v>
      </c>
    </row>
    <row r="60" s="4" customFormat="1" ht="16.5" customHeight="1">
      <c r="A60" s="124" t="s">
        <v>80</v>
      </c>
      <c r="B60" s="63"/>
      <c r="C60" s="125"/>
      <c r="D60" s="125"/>
      <c r="E60" s="126" t="s">
        <v>94</v>
      </c>
      <c r="F60" s="126"/>
      <c r="G60" s="126"/>
      <c r="H60" s="126"/>
      <c r="I60" s="126"/>
      <c r="J60" s="125"/>
      <c r="K60" s="126" t="s">
        <v>95</v>
      </c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7">
        <f>'SO 03a - Objekt SO 03 - VON'!J32</f>
        <v>0</v>
      </c>
      <c r="AH60" s="125"/>
      <c r="AI60" s="125"/>
      <c r="AJ60" s="125"/>
      <c r="AK60" s="125"/>
      <c r="AL60" s="125"/>
      <c r="AM60" s="125"/>
      <c r="AN60" s="127">
        <f>SUM(AG60,AT60)</f>
        <v>0</v>
      </c>
      <c r="AO60" s="125"/>
      <c r="AP60" s="125"/>
      <c r="AQ60" s="128" t="s">
        <v>83</v>
      </c>
      <c r="AR60" s="65"/>
      <c r="AS60" s="129">
        <v>0</v>
      </c>
      <c r="AT60" s="130">
        <f>ROUND(SUM(AV60:AW60),2)</f>
        <v>0</v>
      </c>
      <c r="AU60" s="131">
        <f>'SO 03a - Objekt SO 03 - VON'!P86</f>
        <v>0</v>
      </c>
      <c r="AV60" s="130">
        <f>'SO 03a - Objekt SO 03 - VON'!J35</f>
        <v>0</v>
      </c>
      <c r="AW60" s="130">
        <f>'SO 03a - Objekt SO 03 - VON'!J36</f>
        <v>0</v>
      </c>
      <c r="AX60" s="130">
        <f>'SO 03a - Objekt SO 03 - VON'!J37</f>
        <v>0</v>
      </c>
      <c r="AY60" s="130">
        <f>'SO 03a - Objekt SO 03 - VON'!J38</f>
        <v>0</v>
      </c>
      <c r="AZ60" s="130">
        <f>'SO 03a - Objekt SO 03 - VON'!F35</f>
        <v>0</v>
      </c>
      <c r="BA60" s="130">
        <f>'SO 03a - Objekt SO 03 - VON'!F36</f>
        <v>0</v>
      </c>
      <c r="BB60" s="130">
        <f>'SO 03a - Objekt SO 03 - VON'!F37</f>
        <v>0</v>
      </c>
      <c r="BC60" s="130">
        <f>'SO 03a - Objekt SO 03 - VON'!F38</f>
        <v>0</v>
      </c>
      <c r="BD60" s="132">
        <f>'SO 03a - Objekt SO 03 - VON'!F39</f>
        <v>0</v>
      </c>
      <c r="BE60" s="4"/>
      <c r="BT60" s="133" t="s">
        <v>84</v>
      </c>
      <c r="BV60" s="133" t="s">
        <v>74</v>
      </c>
      <c r="BW60" s="133" t="s">
        <v>96</v>
      </c>
      <c r="BX60" s="133" t="s">
        <v>90</v>
      </c>
      <c r="CL60" s="133" t="s">
        <v>19</v>
      </c>
    </row>
    <row r="61" s="7" customFormat="1" ht="24.75" customHeight="1">
      <c r="A61" s="7"/>
      <c r="B61" s="111"/>
      <c r="C61" s="112"/>
      <c r="D61" s="113" t="s">
        <v>97</v>
      </c>
      <c r="E61" s="113"/>
      <c r="F61" s="113"/>
      <c r="G61" s="113"/>
      <c r="H61" s="113"/>
      <c r="I61" s="114"/>
      <c r="J61" s="113" t="s">
        <v>17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ROUND(SUM(AG62:AG63),2)</f>
        <v>0</v>
      </c>
      <c r="AH61" s="114"/>
      <c r="AI61" s="114"/>
      <c r="AJ61" s="114"/>
      <c r="AK61" s="114"/>
      <c r="AL61" s="114"/>
      <c r="AM61" s="114"/>
      <c r="AN61" s="116">
        <f>SUM(AG61,AT61)</f>
        <v>0</v>
      </c>
      <c r="AO61" s="114"/>
      <c r="AP61" s="114"/>
      <c r="AQ61" s="117" t="s">
        <v>77</v>
      </c>
      <c r="AR61" s="118"/>
      <c r="AS61" s="119">
        <f>ROUND(SUM(AS62:AS63),2)</f>
        <v>0</v>
      </c>
      <c r="AT61" s="120">
        <f>ROUND(SUM(AV61:AW61),2)</f>
        <v>0</v>
      </c>
      <c r="AU61" s="121">
        <f>ROUND(SUM(AU62:AU63),5)</f>
        <v>0</v>
      </c>
      <c r="AV61" s="120">
        <f>ROUND(AZ61*L29,2)</f>
        <v>0</v>
      </c>
      <c r="AW61" s="120">
        <f>ROUND(BA61*L30,2)</f>
        <v>0</v>
      </c>
      <c r="AX61" s="120">
        <f>ROUND(BB61*L29,2)</f>
        <v>0</v>
      </c>
      <c r="AY61" s="120">
        <f>ROUND(BC61*L30,2)</f>
        <v>0</v>
      </c>
      <c r="AZ61" s="120">
        <f>ROUND(SUM(AZ62:AZ63),2)</f>
        <v>0</v>
      </c>
      <c r="BA61" s="120">
        <f>ROUND(SUM(BA62:BA63),2)</f>
        <v>0</v>
      </c>
      <c r="BB61" s="120">
        <f>ROUND(SUM(BB62:BB63),2)</f>
        <v>0</v>
      </c>
      <c r="BC61" s="120">
        <f>ROUND(SUM(BC62:BC63),2)</f>
        <v>0</v>
      </c>
      <c r="BD61" s="122">
        <f>ROUND(SUM(BD62:BD63),2)</f>
        <v>0</v>
      </c>
      <c r="BE61" s="7"/>
      <c r="BS61" s="123" t="s">
        <v>71</v>
      </c>
      <c r="BT61" s="123" t="s">
        <v>78</v>
      </c>
      <c r="BU61" s="123" t="s">
        <v>73</v>
      </c>
      <c r="BV61" s="123" t="s">
        <v>74</v>
      </c>
      <c r="BW61" s="123" t="s">
        <v>98</v>
      </c>
      <c r="BX61" s="123" t="s">
        <v>5</v>
      </c>
      <c r="CL61" s="123" t="s">
        <v>19</v>
      </c>
      <c r="CM61" s="123" t="s">
        <v>84</v>
      </c>
    </row>
    <row r="62" s="4" customFormat="1" ht="16.5" customHeight="1">
      <c r="A62" s="124" t="s">
        <v>80</v>
      </c>
      <c r="B62" s="63"/>
      <c r="C62" s="125"/>
      <c r="D62" s="125"/>
      <c r="E62" s="126" t="s">
        <v>99</v>
      </c>
      <c r="F62" s="126"/>
      <c r="G62" s="126"/>
      <c r="H62" s="126"/>
      <c r="I62" s="126"/>
      <c r="J62" s="125"/>
      <c r="K62" s="126" t="s">
        <v>100</v>
      </c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7">
        <f>'SO 04 - Objekt SO 04'!J32</f>
        <v>0</v>
      </c>
      <c r="AH62" s="125"/>
      <c r="AI62" s="125"/>
      <c r="AJ62" s="125"/>
      <c r="AK62" s="125"/>
      <c r="AL62" s="125"/>
      <c r="AM62" s="125"/>
      <c r="AN62" s="127">
        <f>SUM(AG62,AT62)</f>
        <v>0</v>
      </c>
      <c r="AO62" s="125"/>
      <c r="AP62" s="125"/>
      <c r="AQ62" s="128" t="s">
        <v>83</v>
      </c>
      <c r="AR62" s="65"/>
      <c r="AS62" s="129">
        <v>0</v>
      </c>
      <c r="AT62" s="130">
        <f>ROUND(SUM(AV62:AW62),2)</f>
        <v>0</v>
      </c>
      <c r="AU62" s="131">
        <f>'SO 04 - Objekt SO 04'!P94</f>
        <v>0</v>
      </c>
      <c r="AV62" s="130">
        <f>'SO 04 - Objekt SO 04'!J35</f>
        <v>0</v>
      </c>
      <c r="AW62" s="130">
        <f>'SO 04 - Objekt SO 04'!J36</f>
        <v>0</v>
      </c>
      <c r="AX62" s="130">
        <f>'SO 04 - Objekt SO 04'!J37</f>
        <v>0</v>
      </c>
      <c r="AY62" s="130">
        <f>'SO 04 - Objekt SO 04'!J38</f>
        <v>0</v>
      </c>
      <c r="AZ62" s="130">
        <f>'SO 04 - Objekt SO 04'!F35</f>
        <v>0</v>
      </c>
      <c r="BA62" s="130">
        <f>'SO 04 - Objekt SO 04'!F36</f>
        <v>0</v>
      </c>
      <c r="BB62" s="130">
        <f>'SO 04 - Objekt SO 04'!F37</f>
        <v>0</v>
      </c>
      <c r="BC62" s="130">
        <f>'SO 04 - Objekt SO 04'!F38</f>
        <v>0</v>
      </c>
      <c r="BD62" s="132">
        <f>'SO 04 - Objekt SO 04'!F39</f>
        <v>0</v>
      </c>
      <c r="BE62" s="4"/>
      <c r="BT62" s="133" t="s">
        <v>84</v>
      </c>
      <c r="BV62" s="133" t="s">
        <v>74</v>
      </c>
      <c r="BW62" s="133" t="s">
        <v>101</v>
      </c>
      <c r="BX62" s="133" t="s">
        <v>98</v>
      </c>
      <c r="CL62" s="133" t="s">
        <v>19</v>
      </c>
    </row>
    <row r="63" s="4" customFormat="1" ht="16.5" customHeight="1">
      <c r="A63" s="124" t="s">
        <v>80</v>
      </c>
      <c r="B63" s="63"/>
      <c r="C63" s="125"/>
      <c r="D63" s="125"/>
      <c r="E63" s="126" t="s">
        <v>102</v>
      </c>
      <c r="F63" s="126"/>
      <c r="G63" s="126"/>
      <c r="H63" s="126"/>
      <c r="I63" s="126"/>
      <c r="J63" s="125"/>
      <c r="K63" s="126" t="s">
        <v>103</v>
      </c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7">
        <f>'SO 04a - Objekt SO 04 - VON'!J32</f>
        <v>0</v>
      </c>
      <c r="AH63" s="125"/>
      <c r="AI63" s="125"/>
      <c r="AJ63" s="125"/>
      <c r="AK63" s="125"/>
      <c r="AL63" s="125"/>
      <c r="AM63" s="125"/>
      <c r="AN63" s="127">
        <f>SUM(AG63,AT63)</f>
        <v>0</v>
      </c>
      <c r="AO63" s="125"/>
      <c r="AP63" s="125"/>
      <c r="AQ63" s="128" t="s">
        <v>83</v>
      </c>
      <c r="AR63" s="65"/>
      <c r="AS63" s="129">
        <v>0</v>
      </c>
      <c r="AT63" s="130">
        <f>ROUND(SUM(AV63:AW63),2)</f>
        <v>0</v>
      </c>
      <c r="AU63" s="131">
        <f>'SO 04a - Objekt SO 04 - VON'!P86</f>
        <v>0</v>
      </c>
      <c r="AV63" s="130">
        <f>'SO 04a - Objekt SO 04 - VON'!J35</f>
        <v>0</v>
      </c>
      <c r="AW63" s="130">
        <f>'SO 04a - Objekt SO 04 - VON'!J36</f>
        <v>0</v>
      </c>
      <c r="AX63" s="130">
        <f>'SO 04a - Objekt SO 04 - VON'!J37</f>
        <v>0</v>
      </c>
      <c r="AY63" s="130">
        <f>'SO 04a - Objekt SO 04 - VON'!J38</f>
        <v>0</v>
      </c>
      <c r="AZ63" s="130">
        <f>'SO 04a - Objekt SO 04 - VON'!F35</f>
        <v>0</v>
      </c>
      <c r="BA63" s="130">
        <f>'SO 04a - Objekt SO 04 - VON'!F36</f>
        <v>0</v>
      </c>
      <c r="BB63" s="130">
        <f>'SO 04a - Objekt SO 04 - VON'!F37</f>
        <v>0</v>
      </c>
      <c r="BC63" s="130">
        <f>'SO 04a - Objekt SO 04 - VON'!F38</f>
        <v>0</v>
      </c>
      <c r="BD63" s="132">
        <f>'SO 04a - Objekt SO 04 - VON'!F39</f>
        <v>0</v>
      </c>
      <c r="BE63" s="4"/>
      <c r="BT63" s="133" t="s">
        <v>84</v>
      </c>
      <c r="BV63" s="133" t="s">
        <v>74</v>
      </c>
      <c r="BW63" s="133" t="s">
        <v>104</v>
      </c>
      <c r="BX63" s="133" t="s">
        <v>98</v>
      </c>
      <c r="CL63" s="133" t="s">
        <v>19</v>
      </c>
    </row>
    <row r="64" s="7" customFormat="1" ht="24.75" customHeight="1">
      <c r="A64" s="7"/>
      <c r="B64" s="111"/>
      <c r="C64" s="112"/>
      <c r="D64" s="113" t="s">
        <v>105</v>
      </c>
      <c r="E64" s="113"/>
      <c r="F64" s="113"/>
      <c r="G64" s="113"/>
      <c r="H64" s="113"/>
      <c r="I64" s="114"/>
      <c r="J64" s="113" t="s">
        <v>17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ROUND(SUM(AG65:AG66),2)</f>
        <v>0</v>
      </c>
      <c r="AH64" s="114"/>
      <c r="AI64" s="114"/>
      <c r="AJ64" s="114"/>
      <c r="AK64" s="114"/>
      <c r="AL64" s="114"/>
      <c r="AM64" s="114"/>
      <c r="AN64" s="116">
        <f>SUM(AG64,AT64)</f>
        <v>0</v>
      </c>
      <c r="AO64" s="114"/>
      <c r="AP64" s="114"/>
      <c r="AQ64" s="117" t="s">
        <v>77</v>
      </c>
      <c r="AR64" s="118"/>
      <c r="AS64" s="119">
        <f>ROUND(SUM(AS65:AS66),2)</f>
        <v>0</v>
      </c>
      <c r="AT64" s="120">
        <f>ROUND(SUM(AV64:AW64),2)</f>
        <v>0</v>
      </c>
      <c r="AU64" s="121">
        <f>ROUND(SUM(AU65:AU66),5)</f>
        <v>0</v>
      </c>
      <c r="AV64" s="120">
        <f>ROUND(AZ64*L29,2)</f>
        <v>0</v>
      </c>
      <c r="AW64" s="120">
        <f>ROUND(BA64*L30,2)</f>
        <v>0</v>
      </c>
      <c r="AX64" s="120">
        <f>ROUND(BB64*L29,2)</f>
        <v>0</v>
      </c>
      <c r="AY64" s="120">
        <f>ROUND(BC64*L30,2)</f>
        <v>0</v>
      </c>
      <c r="AZ64" s="120">
        <f>ROUND(SUM(AZ65:AZ66),2)</f>
        <v>0</v>
      </c>
      <c r="BA64" s="120">
        <f>ROUND(SUM(BA65:BA66),2)</f>
        <v>0</v>
      </c>
      <c r="BB64" s="120">
        <f>ROUND(SUM(BB65:BB66),2)</f>
        <v>0</v>
      </c>
      <c r="BC64" s="120">
        <f>ROUND(SUM(BC65:BC66),2)</f>
        <v>0</v>
      </c>
      <c r="BD64" s="122">
        <f>ROUND(SUM(BD65:BD66),2)</f>
        <v>0</v>
      </c>
      <c r="BE64" s="7"/>
      <c r="BS64" s="123" t="s">
        <v>71</v>
      </c>
      <c r="BT64" s="123" t="s">
        <v>78</v>
      </c>
      <c r="BU64" s="123" t="s">
        <v>73</v>
      </c>
      <c r="BV64" s="123" t="s">
        <v>74</v>
      </c>
      <c r="BW64" s="123" t="s">
        <v>106</v>
      </c>
      <c r="BX64" s="123" t="s">
        <v>5</v>
      </c>
      <c r="CL64" s="123" t="s">
        <v>19</v>
      </c>
      <c r="CM64" s="123" t="s">
        <v>84</v>
      </c>
    </row>
    <row r="65" s="4" customFormat="1" ht="16.5" customHeight="1">
      <c r="A65" s="124" t="s">
        <v>80</v>
      </c>
      <c r="B65" s="63"/>
      <c r="C65" s="125"/>
      <c r="D65" s="125"/>
      <c r="E65" s="126" t="s">
        <v>107</v>
      </c>
      <c r="F65" s="126"/>
      <c r="G65" s="126"/>
      <c r="H65" s="126"/>
      <c r="I65" s="126"/>
      <c r="J65" s="125"/>
      <c r="K65" s="126" t="s">
        <v>108</v>
      </c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>
        <f>'SO 05 - Objekt SO 05'!J32</f>
        <v>0</v>
      </c>
      <c r="AH65" s="125"/>
      <c r="AI65" s="125"/>
      <c r="AJ65" s="125"/>
      <c r="AK65" s="125"/>
      <c r="AL65" s="125"/>
      <c r="AM65" s="125"/>
      <c r="AN65" s="127">
        <f>SUM(AG65,AT65)</f>
        <v>0</v>
      </c>
      <c r="AO65" s="125"/>
      <c r="AP65" s="125"/>
      <c r="AQ65" s="128" t="s">
        <v>83</v>
      </c>
      <c r="AR65" s="65"/>
      <c r="AS65" s="129">
        <v>0</v>
      </c>
      <c r="AT65" s="130">
        <f>ROUND(SUM(AV65:AW65),2)</f>
        <v>0</v>
      </c>
      <c r="AU65" s="131">
        <f>'SO 05 - Objekt SO 05'!P94</f>
        <v>0</v>
      </c>
      <c r="AV65" s="130">
        <f>'SO 05 - Objekt SO 05'!J35</f>
        <v>0</v>
      </c>
      <c r="AW65" s="130">
        <f>'SO 05 - Objekt SO 05'!J36</f>
        <v>0</v>
      </c>
      <c r="AX65" s="130">
        <f>'SO 05 - Objekt SO 05'!J37</f>
        <v>0</v>
      </c>
      <c r="AY65" s="130">
        <f>'SO 05 - Objekt SO 05'!J38</f>
        <v>0</v>
      </c>
      <c r="AZ65" s="130">
        <f>'SO 05 - Objekt SO 05'!F35</f>
        <v>0</v>
      </c>
      <c r="BA65" s="130">
        <f>'SO 05 - Objekt SO 05'!F36</f>
        <v>0</v>
      </c>
      <c r="BB65" s="130">
        <f>'SO 05 - Objekt SO 05'!F37</f>
        <v>0</v>
      </c>
      <c r="BC65" s="130">
        <f>'SO 05 - Objekt SO 05'!F38</f>
        <v>0</v>
      </c>
      <c r="BD65" s="132">
        <f>'SO 05 - Objekt SO 05'!F39</f>
        <v>0</v>
      </c>
      <c r="BE65" s="4"/>
      <c r="BT65" s="133" t="s">
        <v>84</v>
      </c>
      <c r="BV65" s="133" t="s">
        <v>74</v>
      </c>
      <c r="BW65" s="133" t="s">
        <v>109</v>
      </c>
      <c r="BX65" s="133" t="s">
        <v>106</v>
      </c>
      <c r="CL65" s="133" t="s">
        <v>19</v>
      </c>
    </row>
    <row r="66" s="4" customFormat="1" ht="16.5" customHeight="1">
      <c r="A66" s="124" t="s">
        <v>80</v>
      </c>
      <c r="B66" s="63"/>
      <c r="C66" s="125"/>
      <c r="D66" s="125"/>
      <c r="E66" s="126" t="s">
        <v>110</v>
      </c>
      <c r="F66" s="126"/>
      <c r="G66" s="126"/>
      <c r="H66" s="126"/>
      <c r="I66" s="126"/>
      <c r="J66" s="125"/>
      <c r="K66" s="126" t="s">
        <v>111</v>
      </c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7">
        <f>'SO 05a - Objekt SO 05 - VON'!J32</f>
        <v>0</v>
      </c>
      <c r="AH66" s="125"/>
      <c r="AI66" s="125"/>
      <c r="AJ66" s="125"/>
      <c r="AK66" s="125"/>
      <c r="AL66" s="125"/>
      <c r="AM66" s="125"/>
      <c r="AN66" s="127">
        <f>SUM(AG66,AT66)</f>
        <v>0</v>
      </c>
      <c r="AO66" s="125"/>
      <c r="AP66" s="125"/>
      <c r="AQ66" s="128" t="s">
        <v>83</v>
      </c>
      <c r="AR66" s="65"/>
      <c r="AS66" s="134">
        <v>0</v>
      </c>
      <c r="AT66" s="135">
        <f>ROUND(SUM(AV66:AW66),2)</f>
        <v>0</v>
      </c>
      <c r="AU66" s="136">
        <f>'SO 05a - Objekt SO 05 - VON'!P86</f>
        <v>0</v>
      </c>
      <c r="AV66" s="135">
        <f>'SO 05a - Objekt SO 05 - VON'!J35</f>
        <v>0</v>
      </c>
      <c r="AW66" s="135">
        <f>'SO 05a - Objekt SO 05 - VON'!J36</f>
        <v>0</v>
      </c>
      <c r="AX66" s="135">
        <f>'SO 05a - Objekt SO 05 - VON'!J37</f>
        <v>0</v>
      </c>
      <c r="AY66" s="135">
        <f>'SO 05a - Objekt SO 05 - VON'!J38</f>
        <v>0</v>
      </c>
      <c r="AZ66" s="135">
        <f>'SO 05a - Objekt SO 05 - VON'!F35</f>
        <v>0</v>
      </c>
      <c r="BA66" s="135">
        <f>'SO 05a - Objekt SO 05 - VON'!F36</f>
        <v>0</v>
      </c>
      <c r="BB66" s="135">
        <f>'SO 05a - Objekt SO 05 - VON'!F37</f>
        <v>0</v>
      </c>
      <c r="BC66" s="135">
        <f>'SO 05a - Objekt SO 05 - VON'!F38</f>
        <v>0</v>
      </c>
      <c r="BD66" s="137">
        <f>'SO 05a - Objekt SO 05 - VON'!F39</f>
        <v>0</v>
      </c>
      <c r="BE66" s="4"/>
      <c r="BT66" s="133" t="s">
        <v>84</v>
      </c>
      <c r="BV66" s="133" t="s">
        <v>74</v>
      </c>
      <c r="BW66" s="133" t="s">
        <v>112</v>
      </c>
      <c r="BX66" s="133" t="s">
        <v>106</v>
      </c>
      <c r="CL66" s="133" t="s">
        <v>19</v>
      </c>
    </row>
    <row r="67" s="2" customFormat="1" ht="30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4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44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</sheetData>
  <sheetProtection sheet="1" formatColumns="0" formatRows="0" objects="1" scenarios="1" spinCount="100000" saltValue="DtBck0LfRhyIBrij2we9av/Kt/djP6cJNzC+xHz44hEXAlcgobt4F7SLTe7TZWEVINJdnMs+YQvd9IgtoIF7GA==" hashValue="M4hK6q8xpdV1+Swwnrs9sqnAXVrUOuIoEUi2Mnjg4/VwpEFrOyVmJSz1qEbCx8ejWxWvN/AGScZbEKpjizWVdg==" algorithmName="SHA-512" password="CC35"/>
  <mergeCells count="86">
    <mergeCell ref="C52:G52"/>
    <mergeCell ref="D64:H64"/>
    <mergeCell ref="D58:H58"/>
    <mergeCell ref="D55:H55"/>
    <mergeCell ref="D61:H61"/>
    <mergeCell ref="E59:I59"/>
    <mergeCell ref="E56:I56"/>
    <mergeCell ref="E60:I60"/>
    <mergeCell ref="E62:I62"/>
    <mergeCell ref="E63:I63"/>
    <mergeCell ref="E57:I57"/>
    <mergeCell ref="I52:AF52"/>
    <mergeCell ref="J61:AF61"/>
    <mergeCell ref="J55:AF55"/>
    <mergeCell ref="J58:AF58"/>
    <mergeCell ref="J64:AF64"/>
    <mergeCell ref="K57:AF57"/>
    <mergeCell ref="K60:AF60"/>
    <mergeCell ref="K62:AF62"/>
    <mergeCell ref="K59:AF59"/>
    <mergeCell ref="K63:AF63"/>
    <mergeCell ref="K56:AF56"/>
    <mergeCell ref="L45:AO45"/>
    <mergeCell ref="E65:I65"/>
    <mergeCell ref="K65:AF65"/>
    <mergeCell ref="E66:I66"/>
    <mergeCell ref="K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4:AM64"/>
    <mergeCell ref="AG63:AM63"/>
    <mergeCell ref="AG62:AM62"/>
    <mergeCell ref="AG61:AM61"/>
    <mergeCell ref="AG57:AM57"/>
    <mergeCell ref="AG60:AM60"/>
    <mergeCell ref="AG52:AM52"/>
    <mergeCell ref="AG55:AM55"/>
    <mergeCell ref="AG59:AM59"/>
    <mergeCell ref="AG56:AM56"/>
    <mergeCell ref="AM47:AN47"/>
    <mergeCell ref="AM49:AP49"/>
    <mergeCell ref="AM50:AP50"/>
    <mergeCell ref="AN55:AP55"/>
    <mergeCell ref="AN57:AP57"/>
    <mergeCell ref="AN64:AP64"/>
    <mergeCell ref="AN63:AP63"/>
    <mergeCell ref="AN56:AP56"/>
    <mergeCell ref="AN52:AP52"/>
    <mergeCell ref="AN62:AP62"/>
    <mergeCell ref="AN59:AP59"/>
    <mergeCell ref="AN61:AP61"/>
    <mergeCell ref="AN60:AP60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 02 - Objekt SO 02'!C2" display="/"/>
    <hyperlink ref="A57" location="'SO 02a - Objekt SO 02 - VON'!C2" display="/"/>
    <hyperlink ref="A59" location="'SO 03 - Objekt SO 03'!C2" display="/"/>
    <hyperlink ref="A60" location="'SO 03a - Objekt SO 03 - VON'!C2" display="/"/>
    <hyperlink ref="A62" location="'SO 04 - Objekt SO 04'!C2" display="/"/>
    <hyperlink ref="A63" location="'SO 04a - Objekt SO 04 - VON'!C2" display="/"/>
    <hyperlink ref="A65" location="'SO 05 - Objekt SO 05'!C2" display="/"/>
    <hyperlink ref="A66" location="'SO 05a - Objekt SO 05 - VO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115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117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ROUND(J95,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ROUND((SUM(BE95:BE284)),  2)</f>
        <v>0</v>
      </c>
      <c r="G35" s="38"/>
      <c r="H35" s="38"/>
      <c r="I35" s="157">
        <v>0.20999999999999999</v>
      </c>
      <c r="J35" s="156">
        <f>ROUND(((SUM(BE95:BE284))*I35),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ROUND((SUM(BF95:BF284)),  2)</f>
        <v>0</v>
      </c>
      <c r="G36" s="38"/>
      <c r="H36" s="38"/>
      <c r="I36" s="157">
        <v>0.12</v>
      </c>
      <c r="J36" s="156">
        <f>ROUND(((SUM(BF95:BF284))*I36),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ROUND((SUM(BG95:BG284)),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ROUND((SUM(BH95:BH284)),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ROUND((SUM(BI95:BI284)),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115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02 - Objekt SO 02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J95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J96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J97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124</v>
      </c>
      <c r="E66" s="182"/>
      <c r="F66" s="182"/>
      <c r="G66" s="182"/>
      <c r="H66" s="182"/>
      <c r="I66" s="182"/>
      <c r="J66" s="183">
        <f>J168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125</v>
      </c>
      <c r="E67" s="182"/>
      <c r="F67" s="182"/>
      <c r="G67" s="182"/>
      <c r="H67" s="182"/>
      <c r="I67" s="182"/>
      <c r="J67" s="183">
        <f>J172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126</v>
      </c>
      <c r="E68" s="182"/>
      <c r="F68" s="182"/>
      <c r="G68" s="182"/>
      <c r="H68" s="182"/>
      <c r="I68" s="182"/>
      <c r="J68" s="183">
        <f>J216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0"/>
      <c r="C69" s="125"/>
      <c r="D69" s="181" t="s">
        <v>127</v>
      </c>
      <c r="E69" s="182"/>
      <c r="F69" s="182"/>
      <c r="G69" s="182"/>
      <c r="H69" s="182"/>
      <c r="I69" s="182"/>
      <c r="J69" s="183">
        <f>J221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0"/>
      <c r="C70" s="125"/>
      <c r="D70" s="181" t="s">
        <v>128</v>
      </c>
      <c r="E70" s="182"/>
      <c r="F70" s="182"/>
      <c r="G70" s="182"/>
      <c r="H70" s="182"/>
      <c r="I70" s="182"/>
      <c r="J70" s="183">
        <f>J261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0"/>
      <c r="C71" s="125"/>
      <c r="D71" s="181" t="s">
        <v>129</v>
      </c>
      <c r="E71" s="182"/>
      <c r="F71" s="182"/>
      <c r="G71" s="182"/>
      <c r="H71" s="182"/>
      <c r="I71" s="182"/>
      <c r="J71" s="183">
        <f>J273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4"/>
      <c r="C72" s="175"/>
      <c r="D72" s="176" t="s">
        <v>130</v>
      </c>
      <c r="E72" s="177"/>
      <c r="F72" s="177"/>
      <c r="G72" s="177"/>
      <c r="H72" s="177"/>
      <c r="I72" s="177"/>
      <c r="J72" s="178">
        <f>J276</f>
        <v>0</v>
      </c>
      <c r="K72" s="175"/>
      <c r="L72" s="17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0"/>
      <c r="C73" s="125"/>
      <c r="D73" s="181" t="s">
        <v>131</v>
      </c>
      <c r="E73" s="182"/>
      <c r="F73" s="182"/>
      <c r="G73" s="182"/>
      <c r="H73" s="182"/>
      <c r="I73" s="182"/>
      <c r="J73" s="183">
        <f>J277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132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9" t="str">
        <f>E7</f>
        <v>REKONSTRUKCE MÍSTNÍCH KOMUNIKACÍ V OBCI ŽELÉNKY</v>
      </c>
      <c r="F83" s="32"/>
      <c r="G83" s="32"/>
      <c r="H83" s="32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" customFormat="1" ht="12" customHeight="1">
      <c r="B84" s="21"/>
      <c r="C84" s="32" t="s">
        <v>114</v>
      </c>
      <c r="D84" s="22"/>
      <c r="E84" s="22"/>
      <c r="F84" s="22"/>
      <c r="G84" s="22"/>
      <c r="H84" s="22"/>
      <c r="I84" s="22"/>
      <c r="J84" s="22"/>
      <c r="K84" s="22"/>
      <c r="L84" s="20"/>
    </row>
    <row r="85" s="2" customFormat="1" ht="16.5" customHeight="1">
      <c r="A85" s="38"/>
      <c r="B85" s="39"/>
      <c r="C85" s="40"/>
      <c r="D85" s="40"/>
      <c r="E85" s="169" t="s">
        <v>115</v>
      </c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69" t="str">
        <f>E11</f>
        <v>SO 02 - Objekt SO 02</v>
      </c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F14</f>
        <v xml:space="preserve"> </v>
      </c>
      <c r="G89" s="40"/>
      <c r="H89" s="40"/>
      <c r="I89" s="32" t="s">
        <v>23</v>
      </c>
      <c r="J89" s="72" t="str">
        <f>IF(J14="","",J14)</f>
        <v>1. 7. 2025</v>
      </c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E17</f>
        <v>Obec Zabrušany</v>
      </c>
      <c r="G91" s="40"/>
      <c r="H91" s="40"/>
      <c r="I91" s="32" t="s">
        <v>31</v>
      </c>
      <c r="J91" s="36" t="str">
        <f>E23</f>
        <v>Ing. Michal Urbanský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29</v>
      </c>
      <c r="D92" s="40"/>
      <c r="E92" s="40"/>
      <c r="F92" s="27" t="str">
        <f>IF(E20="","",E20)</f>
        <v>Vyplň údaj</v>
      </c>
      <c r="G92" s="40"/>
      <c r="H92" s="40"/>
      <c r="I92" s="32" t="s">
        <v>34</v>
      </c>
      <c r="J92" s="36" t="str">
        <f>E26</f>
        <v>Dopravně-inženýrská prjekční kancelář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11" customFormat="1" ht="29.28" customHeight="1">
      <c r="A94" s="185"/>
      <c r="B94" s="186"/>
      <c r="C94" s="187" t="s">
        <v>133</v>
      </c>
      <c r="D94" s="188" t="s">
        <v>57</v>
      </c>
      <c r="E94" s="188" t="s">
        <v>53</v>
      </c>
      <c r="F94" s="188" t="s">
        <v>54</v>
      </c>
      <c r="G94" s="188" t="s">
        <v>134</v>
      </c>
      <c r="H94" s="188" t="s">
        <v>135</v>
      </c>
      <c r="I94" s="188" t="s">
        <v>136</v>
      </c>
      <c r="J94" s="188" t="s">
        <v>120</v>
      </c>
      <c r="K94" s="189" t="s">
        <v>137</v>
      </c>
      <c r="L94" s="190"/>
      <c r="M94" s="92" t="s">
        <v>19</v>
      </c>
      <c r="N94" s="93" t="s">
        <v>42</v>
      </c>
      <c r="O94" s="93" t="s">
        <v>138</v>
      </c>
      <c r="P94" s="93" t="s">
        <v>139</v>
      </c>
      <c r="Q94" s="93" t="s">
        <v>140</v>
      </c>
      <c r="R94" s="93" t="s">
        <v>141</v>
      </c>
      <c r="S94" s="93" t="s">
        <v>142</v>
      </c>
      <c r="T94" s="94" t="s">
        <v>143</v>
      </c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</row>
    <row r="95" s="2" customFormat="1" ht="22.8" customHeight="1">
      <c r="A95" s="38"/>
      <c r="B95" s="39"/>
      <c r="C95" s="99" t="s">
        <v>144</v>
      </c>
      <c r="D95" s="40"/>
      <c r="E95" s="40"/>
      <c r="F95" s="40"/>
      <c r="G95" s="40"/>
      <c r="H95" s="40"/>
      <c r="I95" s="40"/>
      <c r="J95" s="191">
        <f>BK95</f>
        <v>0</v>
      </c>
      <c r="K95" s="40"/>
      <c r="L95" s="44"/>
      <c r="M95" s="95"/>
      <c r="N95" s="192"/>
      <c r="O95" s="96"/>
      <c r="P95" s="193">
        <f>P96+P276</f>
        <v>0</v>
      </c>
      <c r="Q95" s="96"/>
      <c r="R95" s="193">
        <f>R96+R276</f>
        <v>204.67374419999999</v>
      </c>
      <c r="S95" s="96"/>
      <c r="T95" s="194">
        <f>T96+T276</f>
        <v>238.28000000000003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71</v>
      </c>
      <c r="AU95" s="17" t="s">
        <v>121</v>
      </c>
      <c r="BK95" s="195">
        <f>BK96+BK276</f>
        <v>0</v>
      </c>
    </row>
    <row r="96" s="12" customFormat="1" ht="25.92" customHeight="1">
      <c r="A96" s="12"/>
      <c r="B96" s="196"/>
      <c r="C96" s="197"/>
      <c r="D96" s="198" t="s">
        <v>71</v>
      </c>
      <c r="E96" s="199" t="s">
        <v>145</v>
      </c>
      <c r="F96" s="199" t="s">
        <v>146</v>
      </c>
      <c r="G96" s="197"/>
      <c r="H96" s="197"/>
      <c r="I96" s="200"/>
      <c r="J96" s="201">
        <f>BK96</f>
        <v>0</v>
      </c>
      <c r="K96" s="197"/>
      <c r="L96" s="202"/>
      <c r="M96" s="203"/>
      <c r="N96" s="204"/>
      <c r="O96" s="204"/>
      <c r="P96" s="205">
        <f>P97+P168+P172+P216+P221+P261+P273</f>
        <v>0</v>
      </c>
      <c r="Q96" s="204"/>
      <c r="R96" s="205">
        <f>R97+R168+R172+R216+R221+R261+R273</f>
        <v>192.07374419999999</v>
      </c>
      <c r="S96" s="204"/>
      <c r="T96" s="206">
        <f>T97+T168+T172+T216+T221+T261+T273</f>
        <v>238.28000000000003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72</v>
      </c>
      <c r="AY96" s="207" t="s">
        <v>147</v>
      </c>
      <c r="BK96" s="209">
        <f>BK97+BK168+BK172+BK216+BK221+BK261+BK273</f>
        <v>0</v>
      </c>
    </row>
    <row r="97" s="12" customFormat="1" ht="22.8" customHeight="1">
      <c r="A97" s="12"/>
      <c r="B97" s="196"/>
      <c r="C97" s="197"/>
      <c r="D97" s="198" t="s">
        <v>71</v>
      </c>
      <c r="E97" s="210" t="s">
        <v>78</v>
      </c>
      <c r="F97" s="210" t="s">
        <v>148</v>
      </c>
      <c r="G97" s="197"/>
      <c r="H97" s="197"/>
      <c r="I97" s="200"/>
      <c r="J97" s="211">
        <f>BK97</f>
        <v>0</v>
      </c>
      <c r="K97" s="197"/>
      <c r="L97" s="202"/>
      <c r="M97" s="203"/>
      <c r="N97" s="204"/>
      <c r="O97" s="204"/>
      <c r="P97" s="205">
        <f>SUM(P98:P167)</f>
        <v>0</v>
      </c>
      <c r="Q97" s="204"/>
      <c r="R97" s="205">
        <f>SUM(R98:R167)</f>
        <v>13.304657000000001</v>
      </c>
      <c r="S97" s="204"/>
      <c r="T97" s="206">
        <f>SUM(T98:T167)</f>
        <v>228.98000000000002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78</v>
      </c>
      <c r="AT97" s="208" t="s">
        <v>71</v>
      </c>
      <c r="AU97" s="208" t="s">
        <v>78</v>
      </c>
      <c r="AY97" s="207" t="s">
        <v>147</v>
      </c>
      <c r="BK97" s="209">
        <f>SUM(BK98:BK167)</f>
        <v>0</v>
      </c>
    </row>
    <row r="98" s="2" customFormat="1" ht="44.25" customHeight="1">
      <c r="A98" s="38"/>
      <c r="B98" s="39"/>
      <c r="C98" s="212" t="s">
        <v>78</v>
      </c>
      <c r="D98" s="212" t="s">
        <v>149</v>
      </c>
      <c r="E98" s="213" t="s">
        <v>150</v>
      </c>
      <c r="F98" s="214" t="s">
        <v>151</v>
      </c>
      <c r="G98" s="215" t="s">
        <v>152</v>
      </c>
      <c r="H98" s="216">
        <v>26</v>
      </c>
      <c r="I98" s="217"/>
      <c r="J98" s="218">
        <f>ROUND(I98*H98,2)</f>
        <v>0</v>
      </c>
      <c r="K98" s="214" t="s">
        <v>153</v>
      </c>
      <c r="L98" s="44"/>
      <c r="M98" s="219" t="s">
        <v>19</v>
      </c>
      <c r="N98" s="220" t="s">
        <v>43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0.255</v>
      </c>
      <c r="T98" s="222">
        <f>S98*H98</f>
        <v>6.6299999999999999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154</v>
      </c>
      <c r="AT98" s="223" t="s">
        <v>149</v>
      </c>
      <c r="AU98" s="223" t="s">
        <v>84</v>
      </c>
      <c r="AY98" s="17" t="s">
        <v>147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78</v>
      </c>
      <c r="BK98" s="224">
        <f>ROUND(I98*H98,2)</f>
        <v>0</v>
      </c>
      <c r="BL98" s="17" t="s">
        <v>154</v>
      </c>
      <c r="BM98" s="223" t="s">
        <v>155</v>
      </c>
    </row>
    <row r="99" s="2" customFormat="1">
      <c r="A99" s="38"/>
      <c r="B99" s="39"/>
      <c r="C99" s="40"/>
      <c r="D99" s="225" t="s">
        <v>156</v>
      </c>
      <c r="E99" s="40"/>
      <c r="F99" s="226" t="s">
        <v>157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156</v>
      </c>
      <c r="AU99" s="17" t="s">
        <v>84</v>
      </c>
    </row>
    <row r="100" s="13" customFormat="1">
      <c r="A100" s="13"/>
      <c r="B100" s="230"/>
      <c r="C100" s="231"/>
      <c r="D100" s="232" t="s">
        <v>158</v>
      </c>
      <c r="E100" s="233" t="s">
        <v>19</v>
      </c>
      <c r="F100" s="234" t="s">
        <v>159</v>
      </c>
      <c r="G100" s="231"/>
      <c r="H100" s="235">
        <v>23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158</v>
      </c>
      <c r="AU100" s="241" t="s">
        <v>84</v>
      </c>
      <c r="AV100" s="13" t="s">
        <v>84</v>
      </c>
      <c r="AW100" s="13" t="s">
        <v>33</v>
      </c>
      <c r="AX100" s="13" t="s">
        <v>72</v>
      </c>
      <c r="AY100" s="241" t="s">
        <v>147</v>
      </c>
    </row>
    <row r="101" s="13" customFormat="1">
      <c r="A101" s="13"/>
      <c r="B101" s="230"/>
      <c r="C101" s="231"/>
      <c r="D101" s="232" t="s">
        <v>158</v>
      </c>
      <c r="E101" s="233" t="s">
        <v>19</v>
      </c>
      <c r="F101" s="234" t="s">
        <v>160</v>
      </c>
      <c r="G101" s="231"/>
      <c r="H101" s="235">
        <v>3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158</v>
      </c>
      <c r="AU101" s="241" t="s">
        <v>84</v>
      </c>
      <c r="AV101" s="13" t="s">
        <v>84</v>
      </c>
      <c r="AW101" s="13" t="s">
        <v>33</v>
      </c>
      <c r="AX101" s="13" t="s">
        <v>72</v>
      </c>
      <c r="AY101" s="241" t="s">
        <v>147</v>
      </c>
    </row>
    <row r="102" s="14" customFormat="1">
      <c r="A102" s="14"/>
      <c r="B102" s="242"/>
      <c r="C102" s="243"/>
      <c r="D102" s="232" t="s">
        <v>158</v>
      </c>
      <c r="E102" s="244" t="s">
        <v>19</v>
      </c>
      <c r="F102" s="245" t="s">
        <v>161</v>
      </c>
      <c r="G102" s="243"/>
      <c r="H102" s="246">
        <v>26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2" t="s">
        <v>158</v>
      </c>
      <c r="AU102" s="252" t="s">
        <v>84</v>
      </c>
      <c r="AV102" s="14" t="s">
        <v>154</v>
      </c>
      <c r="AW102" s="14" t="s">
        <v>33</v>
      </c>
      <c r="AX102" s="14" t="s">
        <v>78</v>
      </c>
      <c r="AY102" s="252" t="s">
        <v>147</v>
      </c>
    </row>
    <row r="103" s="2" customFormat="1" ht="33" customHeight="1">
      <c r="A103" s="38"/>
      <c r="B103" s="39"/>
      <c r="C103" s="212" t="s">
        <v>84</v>
      </c>
      <c r="D103" s="212" t="s">
        <v>149</v>
      </c>
      <c r="E103" s="213" t="s">
        <v>162</v>
      </c>
      <c r="F103" s="214" t="s">
        <v>163</v>
      </c>
      <c r="G103" s="215" t="s">
        <v>152</v>
      </c>
      <c r="H103" s="216">
        <v>890</v>
      </c>
      <c r="I103" s="217"/>
      <c r="J103" s="218">
        <f>ROUND(I103*H103,2)</f>
        <v>0</v>
      </c>
      <c r="K103" s="214" t="s">
        <v>153</v>
      </c>
      <c r="L103" s="44"/>
      <c r="M103" s="219" t="s">
        <v>19</v>
      </c>
      <c r="N103" s="220" t="s">
        <v>43</v>
      </c>
      <c r="O103" s="84"/>
      <c r="P103" s="221">
        <f>O103*H103</f>
        <v>0</v>
      </c>
      <c r="Q103" s="221">
        <v>0</v>
      </c>
      <c r="R103" s="221">
        <f>Q103*H103</f>
        <v>0</v>
      </c>
      <c r="S103" s="221">
        <v>0.22</v>
      </c>
      <c r="T103" s="222">
        <f>S103*H103</f>
        <v>195.80000000000001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154</v>
      </c>
      <c r="AT103" s="223" t="s">
        <v>149</v>
      </c>
      <c r="AU103" s="223" t="s">
        <v>84</v>
      </c>
      <c r="AY103" s="17" t="s">
        <v>147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78</v>
      </c>
      <c r="BK103" s="224">
        <f>ROUND(I103*H103,2)</f>
        <v>0</v>
      </c>
      <c r="BL103" s="17" t="s">
        <v>154</v>
      </c>
      <c r="BM103" s="223" t="s">
        <v>164</v>
      </c>
    </row>
    <row r="104" s="2" customFormat="1">
      <c r="A104" s="38"/>
      <c r="B104" s="39"/>
      <c r="C104" s="40"/>
      <c r="D104" s="225" t="s">
        <v>156</v>
      </c>
      <c r="E104" s="40"/>
      <c r="F104" s="226" t="s">
        <v>165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156</v>
      </c>
      <c r="AU104" s="17" t="s">
        <v>84</v>
      </c>
    </row>
    <row r="105" s="2" customFormat="1" ht="37.8" customHeight="1">
      <c r="A105" s="38"/>
      <c r="B105" s="39"/>
      <c r="C105" s="212" t="s">
        <v>166</v>
      </c>
      <c r="D105" s="212" t="s">
        <v>149</v>
      </c>
      <c r="E105" s="213" t="s">
        <v>167</v>
      </c>
      <c r="F105" s="214" t="s">
        <v>168</v>
      </c>
      <c r="G105" s="215" t="s">
        <v>152</v>
      </c>
      <c r="H105" s="216">
        <v>23</v>
      </c>
      <c r="I105" s="217"/>
      <c r="J105" s="218">
        <f>ROUND(I105*H105,2)</f>
        <v>0</v>
      </c>
      <c r="K105" s="214" t="s">
        <v>153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0.28999999999999998</v>
      </c>
      <c r="T105" s="222">
        <f>S105*H105</f>
        <v>6.6699999999999999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154</v>
      </c>
      <c r="AT105" s="223" t="s">
        <v>149</v>
      </c>
      <c r="AU105" s="223" t="s">
        <v>84</v>
      </c>
      <c r="AY105" s="17" t="s">
        <v>147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154</v>
      </c>
      <c r="BM105" s="223" t="s">
        <v>169</v>
      </c>
    </row>
    <row r="106" s="2" customFormat="1">
      <c r="A106" s="38"/>
      <c r="B106" s="39"/>
      <c r="C106" s="40"/>
      <c r="D106" s="225" t="s">
        <v>156</v>
      </c>
      <c r="E106" s="40"/>
      <c r="F106" s="226" t="s">
        <v>170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156</v>
      </c>
      <c r="AU106" s="17" t="s">
        <v>84</v>
      </c>
    </row>
    <row r="107" s="13" customFormat="1">
      <c r="A107" s="13"/>
      <c r="B107" s="230"/>
      <c r="C107" s="231"/>
      <c r="D107" s="232" t="s">
        <v>158</v>
      </c>
      <c r="E107" s="233" t="s">
        <v>19</v>
      </c>
      <c r="F107" s="234" t="s">
        <v>171</v>
      </c>
      <c r="G107" s="231"/>
      <c r="H107" s="235">
        <v>23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158</v>
      </c>
      <c r="AU107" s="241" t="s">
        <v>84</v>
      </c>
      <c r="AV107" s="13" t="s">
        <v>84</v>
      </c>
      <c r="AW107" s="13" t="s">
        <v>33</v>
      </c>
      <c r="AX107" s="13" t="s">
        <v>78</v>
      </c>
      <c r="AY107" s="241" t="s">
        <v>147</v>
      </c>
    </row>
    <row r="108" s="2" customFormat="1" ht="33" customHeight="1">
      <c r="A108" s="38"/>
      <c r="B108" s="39"/>
      <c r="C108" s="212" t="s">
        <v>154</v>
      </c>
      <c r="D108" s="212" t="s">
        <v>149</v>
      </c>
      <c r="E108" s="213" t="s">
        <v>172</v>
      </c>
      <c r="F108" s="214" t="s">
        <v>173</v>
      </c>
      <c r="G108" s="215" t="s">
        <v>152</v>
      </c>
      <c r="H108" s="216">
        <v>20</v>
      </c>
      <c r="I108" s="217"/>
      <c r="J108" s="218">
        <f>ROUND(I108*H108,2)</f>
        <v>0</v>
      </c>
      <c r="K108" s="214" t="s">
        <v>153</v>
      </c>
      <c r="L108" s="44"/>
      <c r="M108" s="219" t="s">
        <v>19</v>
      </c>
      <c r="N108" s="220" t="s">
        <v>43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0.625</v>
      </c>
      <c r="T108" s="222">
        <f>S108*H108</f>
        <v>12.5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154</v>
      </c>
      <c r="AT108" s="223" t="s">
        <v>149</v>
      </c>
      <c r="AU108" s="223" t="s">
        <v>84</v>
      </c>
      <c r="AY108" s="17" t="s">
        <v>147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78</v>
      </c>
      <c r="BK108" s="224">
        <f>ROUND(I108*H108,2)</f>
        <v>0</v>
      </c>
      <c r="BL108" s="17" t="s">
        <v>154</v>
      </c>
      <c r="BM108" s="223" t="s">
        <v>174</v>
      </c>
    </row>
    <row r="109" s="2" customFormat="1">
      <c r="A109" s="38"/>
      <c r="B109" s="39"/>
      <c r="C109" s="40"/>
      <c r="D109" s="225" t="s">
        <v>156</v>
      </c>
      <c r="E109" s="40"/>
      <c r="F109" s="226" t="s">
        <v>175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156</v>
      </c>
      <c r="AU109" s="17" t="s">
        <v>84</v>
      </c>
    </row>
    <row r="110" s="13" customFormat="1">
      <c r="A110" s="13"/>
      <c r="B110" s="230"/>
      <c r="C110" s="231"/>
      <c r="D110" s="232" t="s">
        <v>158</v>
      </c>
      <c r="E110" s="233" t="s">
        <v>19</v>
      </c>
      <c r="F110" s="234" t="s">
        <v>176</v>
      </c>
      <c r="G110" s="231"/>
      <c r="H110" s="235">
        <v>20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158</v>
      </c>
      <c r="AU110" s="241" t="s">
        <v>84</v>
      </c>
      <c r="AV110" s="13" t="s">
        <v>84</v>
      </c>
      <c r="AW110" s="13" t="s">
        <v>33</v>
      </c>
      <c r="AX110" s="13" t="s">
        <v>78</v>
      </c>
      <c r="AY110" s="241" t="s">
        <v>147</v>
      </c>
    </row>
    <row r="111" s="2" customFormat="1" ht="24.15" customHeight="1">
      <c r="A111" s="38"/>
      <c r="B111" s="39"/>
      <c r="C111" s="212" t="s">
        <v>177</v>
      </c>
      <c r="D111" s="212" t="s">
        <v>149</v>
      </c>
      <c r="E111" s="213" t="s">
        <v>178</v>
      </c>
      <c r="F111" s="214" t="s">
        <v>179</v>
      </c>
      <c r="G111" s="215" t="s">
        <v>180</v>
      </c>
      <c r="H111" s="216">
        <v>36</v>
      </c>
      <c r="I111" s="217"/>
      <c r="J111" s="218">
        <f>ROUND(I111*H111,2)</f>
        <v>0</v>
      </c>
      <c r="K111" s="214" t="s">
        <v>153</v>
      </c>
      <c r="L111" s="44"/>
      <c r="M111" s="219" t="s">
        <v>19</v>
      </c>
      <c r="N111" s="220" t="s">
        <v>43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0.20499999999999999</v>
      </c>
      <c r="T111" s="222">
        <f>S111*H111</f>
        <v>7.3799999999999999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154</v>
      </c>
      <c r="AT111" s="223" t="s">
        <v>149</v>
      </c>
      <c r="AU111" s="223" t="s">
        <v>84</v>
      </c>
      <c r="AY111" s="17" t="s">
        <v>147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78</v>
      </c>
      <c r="BK111" s="224">
        <f>ROUND(I111*H111,2)</f>
        <v>0</v>
      </c>
      <c r="BL111" s="17" t="s">
        <v>154</v>
      </c>
      <c r="BM111" s="223" t="s">
        <v>181</v>
      </c>
    </row>
    <row r="112" s="2" customFormat="1">
      <c r="A112" s="38"/>
      <c r="B112" s="39"/>
      <c r="C112" s="40"/>
      <c r="D112" s="225" t="s">
        <v>156</v>
      </c>
      <c r="E112" s="40"/>
      <c r="F112" s="226" t="s">
        <v>182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156</v>
      </c>
      <c r="AU112" s="17" t="s">
        <v>84</v>
      </c>
    </row>
    <row r="113" s="2" customFormat="1" ht="16.5" customHeight="1">
      <c r="A113" s="38"/>
      <c r="B113" s="39"/>
      <c r="C113" s="212" t="s">
        <v>183</v>
      </c>
      <c r="D113" s="212" t="s">
        <v>149</v>
      </c>
      <c r="E113" s="213" t="s">
        <v>184</v>
      </c>
      <c r="F113" s="214" t="s">
        <v>185</v>
      </c>
      <c r="G113" s="215" t="s">
        <v>152</v>
      </c>
      <c r="H113" s="216">
        <v>10</v>
      </c>
      <c r="I113" s="217"/>
      <c r="J113" s="218">
        <f>ROUND(I113*H113,2)</f>
        <v>0</v>
      </c>
      <c r="K113" s="214" t="s">
        <v>153</v>
      </c>
      <c r="L113" s="44"/>
      <c r="M113" s="219" t="s">
        <v>19</v>
      </c>
      <c r="N113" s="220" t="s">
        <v>43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154</v>
      </c>
      <c r="AT113" s="223" t="s">
        <v>149</v>
      </c>
      <c r="AU113" s="223" t="s">
        <v>84</v>
      </c>
      <c r="AY113" s="17" t="s">
        <v>147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78</v>
      </c>
      <c r="BK113" s="224">
        <f>ROUND(I113*H113,2)</f>
        <v>0</v>
      </c>
      <c r="BL113" s="17" t="s">
        <v>154</v>
      </c>
      <c r="BM113" s="223" t="s">
        <v>186</v>
      </c>
    </row>
    <row r="114" s="2" customFormat="1">
      <c r="A114" s="38"/>
      <c r="B114" s="39"/>
      <c r="C114" s="40"/>
      <c r="D114" s="225" t="s">
        <v>156</v>
      </c>
      <c r="E114" s="40"/>
      <c r="F114" s="226" t="s">
        <v>187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156</v>
      </c>
      <c r="AU114" s="17" t="s">
        <v>84</v>
      </c>
    </row>
    <row r="115" s="2" customFormat="1" ht="21.75" customHeight="1">
      <c r="A115" s="38"/>
      <c r="B115" s="39"/>
      <c r="C115" s="212" t="s">
        <v>188</v>
      </c>
      <c r="D115" s="212" t="s">
        <v>149</v>
      </c>
      <c r="E115" s="213" t="s">
        <v>189</v>
      </c>
      <c r="F115" s="214" t="s">
        <v>190</v>
      </c>
      <c r="G115" s="215" t="s">
        <v>191</v>
      </c>
      <c r="H115" s="216">
        <v>30</v>
      </c>
      <c r="I115" s="217"/>
      <c r="J115" s="218">
        <f>ROUND(I115*H115,2)</f>
        <v>0</v>
      </c>
      <c r="K115" s="214" t="s">
        <v>153</v>
      </c>
      <c r="L115" s="44"/>
      <c r="M115" s="219" t="s">
        <v>19</v>
      </c>
      <c r="N115" s="220" t="s">
        <v>43</v>
      </c>
      <c r="O115" s="84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154</v>
      </c>
      <c r="AT115" s="223" t="s">
        <v>149</v>
      </c>
      <c r="AU115" s="223" t="s">
        <v>84</v>
      </c>
      <c r="AY115" s="17" t="s">
        <v>147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78</v>
      </c>
      <c r="BK115" s="224">
        <f>ROUND(I115*H115,2)</f>
        <v>0</v>
      </c>
      <c r="BL115" s="17" t="s">
        <v>154</v>
      </c>
      <c r="BM115" s="223" t="s">
        <v>192</v>
      </c>
    </row>
    <row r="116" s="2" customFormat="1">
      <c r="A116" s="38"/>
      <c r="B116" s="39"/>
      <c r="C116" s="40"/>
      <c r="D116" s="225" t="s">
        <v>156</v>
      </c>
      <c r="E116" s="40"/>
      <c r="F116" s="226" t="s">
        <v>193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156</v>
      </c>
      <c r="AU116" s="17" t="s">
        <v>84</v>
      </c>
    </row>
    <row r="117" s="2" customFormat="1" ht="24.15" customHeight="1">
      <c r="A117" s="38"/>
      <c r="B117" s="39"/>
      <c r="C117" s="212" t="s">
        <v>194</v>
      </c>
      <c r="D117" s="212" t="s">
        <v>149</v>
      </c>
      <c r="E117" s="213" t="s">
        <v>195</v>
      </c>
      <c r="F117" s="214" t="s">
        <v>196</v>
      </c>
      <c r="G117" s="215" t="s">
        <v>191</v>
      </c>
      <c r="H117" s="216">
        <v>31.199999999999999</v>
      </c>
      <c r="I117" s="217"/>
      <c r="J117" s="218">
        <f>ROUND(I117*H117,2)</f>
        <v>0</v>
      </c>
      <c r="K117" s="214" t="s">
        <v>153</v>
      </c>
      <c r="L117" s="44"/>
      <c r="M117" s="219" t="s">
        <v>19</v>
      </c>
      <c r="N117" s="220" t="s">
        <v>43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154</v>
      </c>
      <c r="AT117" s="223" t="s">
        <v>149</v>
      </c>
      <c r="AU117" s="223" t="s">
        <v>84</v>
      </c>
      <c r="AY117" s="17" t="s">
        <v>147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78</v>
      </c>
      <c r="BK117" s="224">
        <f>ROUND(I117*H117,2)</f>
        <v>0</v>
      </c>
      <c r="BL117" s="17" t="s">
        <v>154</v>
      </c>
      <c r="BM117" s="223" t="s">
        <v>197</v>
      </c>
    </row>
    <row r="118" s="2" customFormat="1">
      <c r="A118" s="38"/>
      <c r="B118" s="39"/>
      <c r="C118" s="40"/>
      <c r="D118" s="225" t="s">
        <v>156</v>
      </c>
      <c r="E118" s="40"/>
      <c r="F118" s="226" t="s">
        <v>198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156</v>
      </c>
      <c r="AU118" s="17" t="s">
        <v>84</v>
      </c>
    </row>
    <row r="119" s="13" customFormat="1">
      <c r="A119" s="13"/>
      <c r="B119" s="230"/>
      <c r="C119" s="231"/>
      <c r="D119" s="232" t="s">
        <v>158</v>
      </c>
      <c r="E119" s="233" t="s">
        <v>19</v>
      </c>
      <c r="F119" s="234" t="s">
        <v>199</v>
      </c>
      <c r="G119" s="231"/>
      <c r="H119" s="235">
        <v>31.199999999999999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158</v>
      </c>
      <c r="AU119" s="241" t="s">
        <v>84</v>
      </c>
      <c r="AV119" s="13" t="s">
        <v>84</v>
      </c>
      <c r="AW119" s="13" t="s">
        <v>33</v>
      </c>
      <c r="AX119" s="13" t="s">
        <v>78</v>
      </c>
      <c r="AY119" s="241" t="s">
        <v>147</v>
      </c>
    </row>
    <row r="120" s="2" customFormat="1" ht="21.75" customHeight="1">
      <c r="A120" s="38"/>
      <c r="B120" s="39"/>
      <c r="C120" s="212" t="s">
        <v>200</v>
      </c>
      <c r="D120" s="212" t="s">
        <v>149</v>
      </c>
      <c r="E120" s="213" t="s">
        <v>201</v>
      </c>
      <c r="F120" s="214" t="s">
        <v>202</v>
      </c>
      <c r="G120" s="215" t="s">
        <v>152</v>
      </c>
      <c r="H120" s="216">
        <v>52</v>
      </c>
      <c r="I120" s="217"/>
      <c r="J120" s="218">
        <f>ROUND(I120*H120,2)</f>
        <v>0</v>
      </c>
      <c r="K120" s="214" t="s">
        <v>153</v>
      </c>
      <c r="L120" s="44"/>
      <c r="M120" s="219" t="s">
        <v>19</v>
      </c>
      <c r="N120" s="220" t="s">
        <v>43</v>
      </c>
      <c r="O120" s="84"/>
      <c r="P120" s="221">
        <f>O120*H120</f>
        <v>0</v>
      </c>
      <c r="Q120" s="221">
        <v>0.00084000000000000003</v>
      </c>
      <c r="R120" s="221">
        <f>Q120*H120</f>
        <v>0.043680000000000004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154</v>
      </c>
      <c r="AT120" s="223" t="s">
        <v>149</v>
      </c>
      <c r="AU120" s="223" t="s">
        <v>84</v>
      </c>
      <c r="AY120" s="17" t="s">
        <v>147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78</v>
      </c>
      <c r="BK120" s="224">
        <f>ROUND(I120*H120,2)</f>
        <v>0</v>
      </c>
      <c r="BL120" s="17" t="s">
        <v>154</v>
      </c>
      <c r="BM120" s="223" t="s">
        <v>203</v>
      </c>
    </row>
    <row r="121" s="2" customFormat="1">
      <c r="A121" s="38"/>
      <c r="B121" s="39"/>
      <c r="C121" s="40"/>
      <c r="D121" s="225" t="s">
        <v>156</v>
      </c>
      <c r="E121" s="40"/>
      <c r="F121" s="226" t="s">
        <v>204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156</v>
      </c>
      <c r="AU121" s="17" t="s">
        <v>84</v>
      </c>
    </row>
    <row r="122" s="13" customFormat="1">
      <c r="A122" s="13"/>
      <c r="B122" s="230"/>
      <c r="C122" s="231"/>
      <c r="D122" s="232" t="s">
        <v>158</v>
      </c>
      <c r="E122" s="233" t="s">
        <v>19</v>
      </c>
      <c r="F122" s="234" t="s">
        <v>205</v>
      </c>
      <c r="G122" s="231"/>
      <c r="H122" s="235">
        <v>52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158</v>
      </c>
      <c r="AU122" s="241" t="s">
        <v>84</v>
      </c>
      <c r="AV122" s="13" t="s">
        <v>84</v>
      </c>
      <c r="AW122" s="13" t="s">
        <v>33</v>
      </c>
      <c r="AX122" s="13" t="s">
        <v>78</v>
      </c>
      <c r="AY122" s="241" t="s">
        <v>147</v>
      </c>
    </row>
    <row r="123" s="2" customFormat="1" ht="24.15" customHeight="1">
      <c r="A123" s="38"/>
      <c r="B123" s="39"/>
      <c r="C123" s="212" t="s">
        <v>206</v>
      </c>
      <c r="D123" s="212" t="s">
        <v>149</v>
      </c>
      <c r="E123" s="213" t="s">
        <v>207</v>
      </c>
      <c r="F123" s="214" t="s">
        <v>208</v>
      </c>
      <c r="G123" s="215" t="s">
        <v>152</v>
      </c>
      <c r="H123" s="216">
        <v>52</v>
      </c>
      <c r="I123" s="217"/>
      <c r="J123" s="218">
        <f>ROUND(I123*H123,2)</f>
        <v>0</v>
      </c>
      <c r="K123" s="214" t="s">
        <v>153</v>
      </c>
      <c r="L123" s="44"/>
      <c r="M123" s="219" t="s">
        <v>19</v>
      </c>
      <c r="N123" s="220" t="s">
        <v>43</v>
      </c>
      <c r="O123" s="84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154</v>
      </c>
      <c r="AT123" s="223" t="s">
        <v>149</v>
      </c>
      <c r="AU123" s="223" t="s">
        <v>84</v>
      </c>
      <c r="AY123" s="17" t="s">
        <v>147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78</v>
      </c>
      <c r="BK123" s="224">
        <f>ROUND(I123*H123,2)</f>
        <v>0</v>
      </c>
      <c r="BL123" s="17" t="s">
        <v>154</v>
      </c>
      <c r="BM123" s="223" t="s">
        <v>209</v>
      </c>
    </row>
    <row r="124" s="2" customFormat="1">
      <c r="A124" s="38"/>
      <c r="B124" s="39"/>
      <c r="C124" s="40"/>
      <c r="D124" s="225" t="s">
        <v>156</v>
      </c>
      <c r="E124" s="40"/>
      <c r="F124" s="226" t="s">
        <v>210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156</v>
      </c>
      <c r="AU124" s="17" t="s">
        <v>84</v>
      </c>
    </row>
    <row r="125" s="2" customFormat="1" ht="37.8" customHeight="1">
      <c r="A125" s="38"/>
      <c r="B125" s="39"/>
      <c r="C125" s="212" t="s">
        <v>211</v>
      </c>
      <c r="D125" s="212" t="s">
        <v>149</v>
      </c>
      <c r="E125" s="213" t="s">
        <v>212</v>
      </c>
      <c r="F125" s="214" t="s">
        <v>213</v>
      </c>
      <c r="G125" s="215" t="s">
        <v>191</v>
      </c>
      <c r="H125" s="216">
        <v>38.189999999999998</v>
      </c>
      <c r="I125" s="217"/>
      <c r="J125" s="218">
        <f>ROUND(I125*H125,2)</f>
        <v>0</v>
      </c>
      <c r="K125" s="214" t="s">
        <v>153</v>
      </c>
      <c r="L125" s="44"/>
      <c r="M125" s="219" t="s">
        <v>19</v>
      </c>
      <c r="N125" s="220" t="s">
        <v>43</v>
      </c>
      <c r="O125" s="84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154</v>
      </c>
      <c r="AT125" s="223" t="s">
        <v>149</v>
      </c>
      <c r="AU125" s="223" t="s">
        <v>84</v>
      </c>
      <c r="AY125" s="17" t="s">
        <v>147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78</v>
      </c>
      <c r="BK125" s="224">
        <f>ROUND(I125*H125,2)</f>
        <v>0</v>
      </c>
      <c r="BL125" s="17" t="s">
        <v>154</v>
      </c>
      <c r="BM125" s="223" t="s">
        <v>214</v>
      </c>
    </row>
    <row r="126" s="2" customFormat="1">
      <c r="A126" s="38"/>
      <c r="B126" s="39"/>
      <c r="C126" s="40"/>
      <c r="D126" s="225" t="s">
        <v>156</v>
      </c>
      <c r="E126" s="40"/>
      <c r="F126" s="226" t="s">
        <v>215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156</v>
      </c>
      <c r="AU126" s="17" t="s">
        <v>84</v>
      </c>
    </row>
    <row r="127" s="13" customFormat="1">
      <c r="A127" s="13"/>
      <c r="B127" s="230"/>
      <c r="C127" s="231"/>
      <c r="D127" s="232" t="s">
        <v>158</v>
      </c>
      <c r="E127" s="233" t="s">
        <v>19</v>
      </c>
      <c r="F127" s="234" t="s">
        <v>216</v>
      </c>
      <c r="G127" s="231"/>
      <c r="H127" s="235">
        <v>30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158</v>
      </c>
      <c r="AU127" s="241" t="s">
        <v>84</v>
      </c>
      <c r="AV127" s="13" t="s">
        <v>84</v>
      </c>
      <c r="AW127" s="13" t="s">
        <v>33</v>
      </c>
      <c r="AX127" s="13" t="s">
        <v>72</v>
      </c>
      <c r="AY127" s="241" t="s">
        <v>147</v>
      </c>
    </row>
    <row r="128" s="13" customFormat="1">
      <c r="A128" s="13"/>
      <c r="B128" s="230"/>
      <c r="C128" s="231"/>
      <c r="D128" s="232" t="s">
        <v>158</v>
      </c>
      <c r="E128" s="233" t="s">
        <v>19</v>
      </c>
      <c r="F128" s="234" t="s">
        <v>217</v>
      </c>
      <c r="G128" s="231"/>
      <c r="H128" s="235">
        <v>8.1899999999999995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158</v>
      </c>
      <c r="AU128" s="241" t="s">
        <v>84</v>
      </c>
      <c r="AV128" s="13" t="s">
        <v>84</v>
      </c>
      <c r="AW128" s="13" t="s">
        <v>33</v>
      </c>
      <c r="AX128" s="13" t="s">
        <v>72</v>
      </c>
      <c r="AY128" s="241" t="s">
        <v>147</v>
      </c>
    </row>
    <row r="129" s="14" customFormat="1">
      <c r="A129" s="14"/>
      <c r="B129" s="242"/>
      <c r="C129" s="243"/>
      <c r="D129" s="232" t="s">
        <v>158</v>
      </c>
      <c r="E129" s="244" t="s">
        <v>19</v>
      </c>
      <c r="F129" s="245" t="s">
        <v>161</v>
      </c>
      <c r="G129" s="243"/>
      <c r="H129" s="246">
        <v>38.189999999999998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158</v>
      </c>
      <c r="AU129" s="252" t="s">
        <v>84</v>
      </c>
      <c r="AV129" s="14" t="s">
        <v>154</v>
      </c>
      <c r="AW129" s="14" t="s">
        <v>33</v>
      </c>
      <c r="AX129" s="14" t="s">
        <v>78</v>
      </c>
      <c r="AY129" s="252" t="s">
        <v>147</v>
      </c>
    </row>
    <row r="130" s="2" customFormat="1" ht="37.8" customHeight="1">
      <c r="A130" s="38"/>
      <c r="B130" s="39"/>
      <c r="C130" s="212" t="s">
        <v>8</v>
      </c>
      <c r="D130" s="212" t="s">
        <v>149</v>
      </c>
      <c r="E130" s="213" t="s">
        <v>218</v>
      </c>
      <c r="F130" s="214" t="s">
        <v>219</v>
      </c>
      <c r="G130" s="215" t="s">
        <v>191</v>
      </c>
      <c r="H130" s="216">
        <v>534.65999999999997</v>
      </c>
      <c r="I130" s="217"/>
      <c r="J130" s="218">
        <f>ROUND(I130*H130,2)</f>
        <v>0</v>
      </c>
      <c r="K130" s="214" t="s">
        <v>153</v>
      </c>
      <c r="L130" s="44"/>
      <c r="M130" s="219" t="s">
        <v>19</v>
      </c>
      <c r="N130" s="220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154</v>
      </c>
      <c r="AT130" s="223" t="s">
        <v>149</v>
      </c>
      <c r="AU130" s="223" t="s">
        <v>84</v>
      </c>
      <c r="AY130" s="17" t="s">
        <v>147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154</v>
      </c>
      <c r="BM130" s="223" t="s">
        <v>220</v>
      </c>
    </row>
    <row r="131" s="2" customFormat="1">
      <c r="A131" s="38"/>
      <c r="B131" s="39"/>
      <c r="C131" s="40"/>
      <c r="D131" s="225" t="s">
        <v>156</v>
      </c>
      <c r="E131" s="40"/>
      <c r="F131" s="226" t="s">
        <v>221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156</v>
      </c>
      <c r="AU131" s="17" t="s">
        <v>84</v>
      </c>
    </row>
    <row r="132" s="15" customFormat="1">
      <c r="A132" s="15"/>
      <c r="B132" s="253"/>
      <c r="C132" s="254"/>
      <c r="D132" s="232" t="s">
        <v>158</v>
      </c>
      <c r="E132" s="255" t="s">
        <v>19</v>
      </c>
      <c r="F132" s="256" t="s">
        <v>222</v>
      </c>
      <c r="G132" s="254"/>
      <c r="H132" s="255" t="s">
        <v>19</v>
      </c>
      <c r="I132" s="257"/>
      <c r="J132" s="254"/>
      <c r="K132" s="254"/>
      <c r="L132" s="258"/>
      <c r="M132" s="259"/>
      <c r="N132" s="260"/>
      <c r="O132" s="260"/>
      <c r="P132" s="260"/>
      <c r="Q132" s="260"/>
      <c r="R132" s="260"/>
      <c r="S132" s="260"/>
      <c r="T132" s="26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2" t="s">
        <v>158</v>
      </c>
      <c r="AU132" s="262" t="s">
        <v>84</v>
      </c>
      <c r="AV132" s="15" t="s">
        <v>78</v>
      </c>
      <c r="AW132" s="15" t="s">
        <v>33</v>
      </c>
      <c r="AX132" s="15" t="s">
        <v>72</v>
      </c>
      <c r="AY132" s="262" t="s">
        <v>147</v>
      </c>
    </row>
    <row r="133" s="13" customFormat="1">
      <c r="A133" s="13"/>
      <c r="B133" s="230"/>
      <c r="C133" s="231"/>
      <c r="D133" s="232" t="s">
        <v>158</v>
      </c>
      <c r="E133" s="233" t="s">
        <v>19</v>
      </c>
      <c r="F133" s="234" t="s">
        <v>216</v>
      </c>
      <c r="G133" s="231"/>
      <c r="H133" s="235">
        <v>30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158</v>
      </c>
      <c r="AU133" s="241" t="s">
        <v>84</v>
      </c>
      <c r="AV133" s="13" t="s">
        <v>84</v>
      </c>
      <c r="AW133" s="13" t="s">
        <v>33</v>
      </c>
      <c r="AX133" s="13" t="s">
        <v>72</v>
      </c>
      <c r="AY133" s="241" t="s">
        <v>147</v>
      </c>
    </row>
    <row r="134" s="13" customFormat="1">
      <c r="A134" s="13"/>
      <c r="B134" s="230"/>
      <c r="C134" s="231"/>
      <c r="D134" s="232" t="s">
        <v>158</v>
      </c>
      <c r="E134" s="233" t="s">
        <v>19</v>
      </c>
      <c r="F134" s="234" t="s">
        <v>217</v>
      </c>
      <c r="G134" s="231"/>
      <c r="H134" s="235">
        <v>8.1899999999999995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158</v>
      </c>
      <c r="AU134" s="241" t="s">
        <v>84</v>
      </c>
      <c r="AV134" s="13" t="s">
        <v>84</v>
      </c>
      <c r="AW134" s="13" t="s">
        <v>33</v>
      </c>
      <c r="AX134" s="13" t="s">
        <v>72</v>
      </c>
      <c r="AY134" s="241" t="s">
        <v>147</v>
      </c>
    </row>
    <row r="135" s="14" customFormat="1">
      <c r="A135" s="14"/>
      <c r="B135" s="242"/>
      <c r="C135" s="243"/>
      <c r="D135" s="232" t="s">
        <v>158</v>
      </c>
      <c r="E135" s="244" t="s">
        <v>19</v>
      </c>
      <c r="F135" s="245" t="s">
        <v>161</v>
      </c>
      <c r="G135" s="243"/>
      <c r="H135" s="246">
        <v>38.189999999999998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158</v>
      </c>
      <c r="AU135" s="252" t="s">
        <v>84</v>
      </c>
      <c r="AV135" s="14" t="s">
        <v>154</v>
      </c>
      <c r="AW135" s="14" t="s">
        <v>33</v>
      </c>
      <c r="AX135" s="14" t="s">
        <v>72</v>
      </c>
      <c r="AY135" s="252" t="s">
        <v>147</v>
      </c>
    </row>
    <row r="136" s="13" customFormat="1">
      <c r="A136" s="13"/>
      <c r="B136" s="230"/>
      <c r="C136" s="231"/>
      <c r="D136" s="232" t="s">
        <v>158</v>
      </c>
      <c r="E136" s="233" t="s">
        <v>19</v>
      </c>
      <c r="F136" s="234" t="s">
        <v>223</v>
      </c>
      <c r="G136" s="231"/>
      <c r="H136" s="235">
        <v>534.65999999999997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158</v>
      </c>
      <c r="AU136" s="241" t="s">
        <v>84</v>
      </c>
      <c r="AV136" s="13" t="s">
        <v>84</v>
      </c>
      <c r="AW136" s="13" t="s">
        <v>33</v>
      </c>
      <c r="AX136" s="13" t="s">
        <v>78</v>
      </c>
      <c r="AY136" s="241" t="s">
        <v>147</v>
      </c>
    </row>
    <row r="137" s="2" customFormat="1" ht="24.15" customHeight="1">
      <c r="A137" s="38"/>
      <c r="B137" s="39"/>
      <c r="C137" s="212" t="s">
        <v>224</v>
      </c>
      <c r="D137" s="212" t="s">
        <v>149</v>
      </c>
      <c r="E137" s="213" t="s">
        <v>225</v>
      </c>
      <c r="F137" s="214" t="s">
        <v>226</v>
      </c>
      <c r="G137" s="215" t="s">
        <v>191</v>
      </c>
      <c r="H137" s="216">
        <v>50</v>
      </c>
      <c r="I137" s="217"/>
      <c r="J137" s="218">
        <f>ROUND(I137*H137,2)</f>
        <v>0</v>
      </c>
      <c r="K137" s="214" t="s">
        <v>153</v>
      </c>
      <c r="L137" s="44"/>
      <c r="M137" s="219" t="s">
        <v>19</v>
      </c>
      <c r="N137" s="220" t="s">
        <v>43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154</v>
      </c>
      <c r="AT137" s="223" t="s">
        <v>149</v>
      </c>
      <c r="AU137" s="223" t="s">
        <v>84</v>
      </c>
      <c r="AY137" s="17" t="s">
        <v>147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78</v>
      </c>
      <c r="BK137" s="224">
        <f>ROUND(I137*H137,2)</f>
        <v>0</v>
      </c>
      <c r="BL137" s="17" t="s">
        <v>154</v>
      </c>
      <c r="BM137" s="223" t="s">
        <v>227</v>
      </c>
    </row>
    <row r="138" s="2" customFormat="1">
      <c r="A138" s="38"/>
      <c r="B138" s="39"/>
      <c r="C138" s="40"/>
      <c r="D138" s="225" t="s">
        <v>156</v>
      </c>
      <c r="E138" s="40"/>
      <c r="F138" s="226" t="s">
        <v>228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156</v>
      </c>
      <c r="AU138" s="17" t="s">
        <v>84</v>
      </c>
    </row>
    <row r="139" s="15" customFormat="1">
      <c r="A139" s="15"/>
      <c r="B139" s="253"/>
      <c r="C139" s="254"/>
      <c r="D139" s="232" t="s">
        <v>158</v>
      </c>
      <c r="E139" s="255" t="s">
        <v>19</v>
      </c>
      <c r="F139" s="256" t="s">
        <v>229</v>
      </c>
      <c r="G139" s="254"/>
      <c r="H139" s="255" t="s">
        <v>19</v>
      </c>
      <c r="I139" s="257"/>
      <c r="J139" s="254"/>
      <c r="K139" s="254"/>
      <c r="L139" s="258"/>
      <c r="M139" s="259"/>
      <c r="N139" s="260"/>
      <c r="O139" s="260"/>
      <c r="P139" s="260"/>
      <c r="Q139" s="260"/>
      <c r="R139" s="260"/>
      <c r="S139" s="260"/>
      <c r="T139" s="26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2" t="s">
        <v>158</v>
      </c>
      <c r="AU139" s="262" t="s">
        <v>84</v>
      </c>
      <c r="AV139" s="15" t="s">
        <v>78</v>
      </c>
      <c r="AW139" s="15" t="s">
        <v>33</v>
      </c>
      <c r="AX139" s="15" t="s">
        <v>72</v>
      </c>
      <c r="AY139" s="262" t="s">
        <v>147</v>
      </c>
    </row>
    <row r="140" s="13" customFormat="1">
      <c r="A140" s="13"/>
      <c r="B140" s="230"/>
      <c r="C140" s="231"/>
      <c r="D140" s="232" t="s">
        <v>158</v>
      </c>
      <c r="E140" s="233" t="s">
        <v>19</v>
      </c>
      <c r="F140" s="234" t="s">
        <v>230</v>
      </c>
      <c r="G140" s="231"/>
      <c r="H140" s="235">
        <v>50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158</v>
      </c>
      <c r="AU140" s="241" t="s">
        <v>84</v>
      </c>
      <c r="AV140" s="13" t="s">
        <v>84</v>
      </c>
      <c r="AW140" s="13" t="s">
        <v>33</v>
      </c>
      <c r="AX140" s="13" t="s">
        <v>78</v>
      </c>
      <c r="AY140" s="241" t="s">
        <v>147</v>
      </c>
    </row>
    <row r="141" s="2" customFormat="1" ht="16.5" customHeight="1">
      <c r="A141" s="38"/>
      <c r="B141" s="39"/>
      <c r="C141" s="263" t="s">
        <v>231</v>
      </c>
      <c r="D141" s="263" t="s">
        <v>232</v>
      </c>
      <c r="E141" s="264" t="s">
        <v>233</v>
      </c>
      <c r="F141" s="265" t="s">
        <v>234</v>
      </c>
      <c r="G141" s="266" t="s">
        <v>235</v>
      </c>
      <c r="H141" s="267">
        <v>90</v>
      </c>
      <c r="I141" s="268"/>
      <c r="J141" s="269">
        <f>ROUND(I141*H141,2)</f>
        <v>0</v>
      </c>
      <c r="K141" s="265" t="s">
        <v>153</v>
      </c>
      <c r="L141" s="270"/>
      <c r="M141" s="271" t="s">
        <v>19</v>
      </c>
      <c r="N141" s="272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194</v>
      </c>
      <c r="AT141" s="223" t="s">
        <v>232</v>
      </c>
      <c r="AU141" s="223" t="s">
        <v>84</v>
      </c>
      <c r="AY141" s="17" t="s">
        <v>147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154</v>
      </c>
      <c r="BM141" s="223" t="s">
        <v>236</v>
      </c>
    </row>
    <row r="142" s="13" customFormat="1">
      <c r="A142" s="13"/>
      <c r="B142" s="230"/>
      <c r="C142" s="231"/>
      <c r="D142" s="232" t="s">
        <v>158</v>
      </c>
      <c r="E142" s="233" t="s">
        <v>19</v>
      </c>
      <c r="F142" s="234" t="s">
        <v>237</v>
      </c>
      <c r="G142" s="231"/>
      <c r="H142" s="235">
        <v>90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158</v>
      </c>
      <c r="AU142" s="241" t="s">
        <v>84</v>
      </c>
      <c r="AV142" s="13" t="s">
        <v>84</v>
      </c>
      <c r="AW142" s="13" t="s">
        <v>33</v>
      </c>
      <c r="AX142" s="13" t="s">
        <v>78</v>
      </c>
      <c r="AY142" s="241" t="s">
        <v>147</v>
      </c>
    </row>
    <row r="143" s="2" customFormat="1" ht="24.15" customHeight="1">
      <c r="A143" s="38"/>
      <c r="B143" s="39"/>
      <c r="C143" s="212" t="s">
        <v>238</v>
      </c>
      <c r="D143" s="212" t="s">
        <v>149</v>
      </c>
      <c r="E143" s="213" t="s">
        <v>239</v>
      </c>
      <c r="F143" s="214" t="s">
        <v>240</v>
      </c>
      <c r="G143" s="215" t="s">
        <v>235</v>
      </c>
      <c r="H143" s="216">
        <v>64.923000000000002</v>
      </c>
      <c r="I143" s="217"/>
      <c r="J143" s="218">
        <f>ROUND(I143*H143,2)</f>
        <v>0</v>
      </c>
      <c r="K143" s="214" t="s">
        <v>153</v>
      </c>
      <c r="L143" s="44"/>
      <c r="M143" s="219" t="s">
        <v>19</v>
      </c>
      <c r="N143" s="220" t="s">
        <v>43</v>
      </c>
      <c r="O143" s="84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154</v>
      </c>
      <c r="AT143" s="223" t="s">
        <v>149</v>
      </c>
      <c r="AU143" s="223" t="s">
        <v>84</v>
      </c>
      <c r="AY143" s="17" t="s">
        <v>147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78</v>
      </c>
      <c r="BK143" s="224">
        <f>ROUND(I143*H143,2)</f>
        <v>0</v>
      </c>
      <c r="BL143" s="17" t="s">
        <v>154</v>
      </c>
      <c r="BM143" s="223" t="s">
        <v>241</v>
      </c>
    </row>
    <row r="144" s="2" customFormat="1">
      <c r="A144" s="38"/>
      <c r="B144" s="39"/>
      <c r="C144" s="40"/>
      <c r="D144" s="225" t="s">
        <v>156</v>
      </c>
      <c r="E144" s="40"/>
      <c r="F144" s="226" t="s">
        <v>242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84</v>
      </c>
    </row>
    <row r="145" s="13" customFormat="1">
      <c r="A145" s="13"/>
      <c r="B145" s="230"/>
      <c r="C145" s="231"/>
      <c r="D145" s="232" t="s">
        <v>158</v>
      </c>
      <c r="E145" s="233" t="s">
        <v>19</v>
      </c>
      <c r="F145" s="234" t="s">
        <v>216</v>
      </c>
      <c r="G145" s="231"/>
      <c r="H145" s="235">
        <v>30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158</v>
      </c>
      <c r="AU145" s="241" t="s">
        <v>84</v>
      </c>
      <c r="AV145" s="13" t="s">
        <v>84</v>
      </c>
      <c r="AW145" s="13" t="s">
        <v>33</v>
      </c>
      <c r="AX145" s="13" t="s">
        <v>72</v>
      </c>
      <c r="AY145" s="241" t="s">
        <v>147</v>
      </c>
    </row>
    <row r="146" s="13" customFormat="1">
      <c r="A146" s="13"/>
      <c r="B146" s="230"/>
      <c r="C146" s="231"/>
      <c r="D146" s="232" t="s">
        <v>158</v>
      </c>
      <c r="E146" s="233" t="s">
        <v>19</v>
      </c>
      <c r="F146" s="234" t="s">
        <v>217</v>
      </c>
      <c r="G146" s="231"/>
      <c r="H146" s="235">
        <v>8.1899999999999995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158</v>
      </c>
      <c r="AU146" s="241" t="s">
        <v>84</v>
      </c>
      <c r="AV146" s="13" t="s">
        <v>84</v>
      </c>
      <c r="AW146" s="13" t="s">
        <v>33</v>
      </c>
      <c r="AX146" s="13" t="s">
        <v>72</v>
      </c>
      <c r="AY146" s="241" t="s">
        <v>147</v>
      </c>
    </row>
    <row r="147" s="14" customFormat="1">
      <c r="A147" s="14"/>
      <c r="B147" s="242"/>
      <c r="C147" s="243"/>
      <c r="D147" s="232" t="s">
        <v>158</v>
      </c>
      <c r="E147" s="244" t="s">
        <v>19</v>
      </c>
      <c r="F147" s="245" t="s">
        <v>161</v>
      </c>
      <c r="G147" s="243"/>
      <c r="H147" s="246">
        <v>38.189999999999998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158</v>
      </c>
      <c r="AU147" s="252" t="s">
        <v>84</v>
      </c>
      <c r="AV147" s="14" t="s">
        <v>154</v>
      </c>
      <c r="AW147" s="14" t="s">
        <v>33</v>
      </c>
      <c r="AX147" s="14" t="s">
        <v>72</v>
      </c>
      <c r="AY147" s="252" t="s">
        <v>147</v>
      </c>
    </row>
    <row r="148" s="13" customFormat="1">
      <c r="A148" s="13"/>
      <c r="B148" s="230"/>
      <c r="C148" s="231"/>
      <c r="D148" s="232" t="s">
        <v>158</v>
      </c>
      <c r="E148" s="233" t="s">
        <v>19</v>
      </c>
      <c r="F148" s="234" t="s">
        <v>243</v>
      </c>
      <c r="G148" s="231"/>
      <c r="H148" s="235">
        <v>64.923000000000002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158</v>
      </c>
      <c r="AU148" s="241" t="s">
        <v>84</v>
      </c>
      <c r="AV148" s="13" t="s">
        <v>84</v>
      </c>
      <c r="AW148" s="13" t="s">
        <v>33</v>
      </c>
      <c r="AX148" s="13" t="s">
        <v>78</v>
      </c>
      <c r="AY148" s="241" t="s">
        <v>147</v>
      </c>
    </row>
    <row r="149" s="2" customFormat="1" ht="24.15" customHeight="1">
      <c r="A149" s="38"/>
      <c r="B149" s="39"/>
      <c r="C149" s="212" t="s">
        <v>244</v>
      </c>
      <c r="D149" s="212" t="s">
        <v>149</v>
      </c>
      <c r="E149" s="213" t="s">
        <v>245</v>
      </c>
      <c r="F149" s="214" t="s">
        <v>246</v>
      </c>
      <c r="G149" s="215" t="s">
        <v>191</v>
      </c>
      <c r="H149" s="216">
        <v>23.010000000000002</v>
      </c>
      <c r="I149" s="217"/>
      <c r="J149" s="218">
        <f>ROUND(I149*H149,2)</f>
        <v>0</v>
      </c>
      <c r="K149" s="214" t="s">
        <v>153</v>
      </c>
      <c r="L149" s="44"/>
      <c r="M149" s="219" t="s">
        <v>19</v>
      </c>
      <c r="N149" s="220" t="s">
        <v>43</v>
      </c>
      <c r="O149" s="84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154</v>
      </c>
      <c r="AT149" s="223" t="s">
        <v>149</v>
      </c>
      <c r="AU149" s="223" t="s">
        <v>84</v>
      </c>
      <c r="AY149" s="17" t="s">
        <v>147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78</v>
      </c>
      <c r="BK149" s="224">
        <f>ROUND(I149*H149,2)</f>
        <v>0</v>
      </c>
      <c r="BL149" s="17" t="s">
        <v>154</v>
      </c>
      <c r="BM149" s="223" t="s">
        <v>247</v>
      </c>
    </row>
    <row r="150" s="2" customFormat="1">
      <c r="A150" s="38"/>
      <c r="B150" s="39"/>
      <c r="C150" s="40"/>
      <c r="D150" s="225" t="s">
        <v>156</v>
      </c>
      <c r="E150" s="40"/>
      <c r="F150" s="226" t="s">
        <v>248</v>
      </c>
      <c r="G150" s="40"/>
      <c r="H150" s="40"/>
      <c r="I150" s="227"/>
      <c r="J150" s="40"/>
      <c r="K150" s="40"/>
      <c r="L150" s="44"/>
      <c r="M150" s="228"/>
      <c r="N150" s="229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84</v>
      </c>
    </row>
    <row r="151" s="13" customFormat="1">
      <c r="A151" s="13"/>
      <c r="B151" s="230"/>
      <c r="C151" s="231"/>
      <c r="D151" s="232" t="s">
        <v>158</v>
      </c>
      <c r="E151" s="233" t="s">
        <v>19</v>
      </c>
      <c r="F151" s="234" t="s">
        <v>249</v>
      </c>
      <c r="G151" s="231"/>
      <c r="H151" s="235">
        <v>23.010000000000002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158</v>
      </c>
      <c r="AU151" s="241" t="s">
        <v>84</v>
      </c>
      <c r="AV151" s="13" t="s">
        <v>84</v>
      </c>
      <c r="AW151" s="13" t="s">
        <v>33</v>
      </c>
      <c r="AX151" s="13" t="s">
        <v>78</v>
      </c>
      <c r="AY151" s="241" t="s">
        <v>147</v>
      </c>
    </row>
    <row r="152" s="2" customFormat="1" ht="37.8" customHeight="1">
      <c r="A152" s="38"/>
      <c r="B152" s="39"/>
      <c r="C152" s="212" t="s">
        <v>250</v>
      </c>
      <c r="D152" s="212" t="s">
        <v>149</v>
      </c>
      <c r="E152" s="213" t="s">
        <v>251</v>
      </c>
      <c r="F152" s="214" t="s">
        <v>252</v>
      </c>
      <c r="G152" s="215" t="s">
        <v>191</v>
      </c>
      <c r="H152" s="216">
        <v>6.6299999999999999</v>
      </c>
      <c r="I152" s="217"/>
      <c r="J152" s="218">
        <f>ROUND(I152*H152,2)</f>
        <v>0</v>
      </c>
      <c r="K152" s="214" t="s">
        <v>153</v>
      </c>
      <c r="L152" s="44"/>
      <c r="M152" s="219" t="s">
        <v>19</v>
      </c>
      <c r="N152" s="220" t="s">
        <v>43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154</v>
      </c>
      <c r="AT152" s="223" t="s">
        <v>149</v>
      </c>
      <c r="AU152" s="223" t="s">
        <v>84</v>
      </c>
      <c r="AY152" s="17" t="s">
        <v>147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78</v>
      </c>
      <c r="BK152" s="224">
        <f>ROUND(I152*H152,2)</f>
        <v>0</v>
      </c>
      <c r="BL152" s="17" t="s">
        <v>154</v>
      </c>
      <c r="BM152" s="223" t="s">
        <v>253</v>
      </c>
    </row>
    <row r="153" s="2" customFormat="1">
      <c r="A153" s="38"/>
      <c r="B153" s="39"/>
      <c r="C153" s="40"/>
      <c r="D153" s="225" t="s">
        <v>156</v>
      </c>
      <c r="E153" s="40"/>
      <c r="F153" s="226" t="s">
        <v>254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156</v>
      </c>
      <c r="AU153" s="17" t="s">
        <v>84</v>
      </c>
    </row>
    <row r="154" s="13" customFormat="1">
      <c r="A154" s="13"/>
      <c r="B154" s="230"/>
      <c r="C154" s="231"/>
      <c r="D154" s="232" t="s">
        <v>158</v>
      </c>
      <c r="E154" s="233" t="s">
        <v>19</v>
      </c>
      <c r="F154" s="234" t="s">
        <v>255</v>
      </c>
      <c r="G154" s="231"/>
      <c r="H154" s="235">
        <v>6.6299999999999999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158</v>
      </c>
      <c r="AU154" s="241" t="s">
        <v>84</v>
      </c>
      <c r="AV154" s="13" t="s">
        <v>84</v>
      </c>
      <c r="AW154" s="13" t="s">
        <v>33</v>
      </c>
      <c r="AX154" s="13" t="s">
        <v>78</v>
      </c>
      <c r="AY154" s="241" t="s">
        <v>147</v>
      </c>
    </row>
    <row r="155" s="2" customFormat="1" ht="16.5" customHeight="1">
      <c r="A155" s="38"/>
      <c r="B155" s="39"/>
      <c r="C155" s="263" t="s">
        <v>256</v>
      </c>
      <c r="D155" s="263" t="s">
        <v>232</v>
      </c>
      <c r="E155" s="264" t="s">
        <v>257</v>
      </c>
      <c r="F155" s="265" t="s">
        <v>258</v>
      </c>
      <c r="G155" s="266" t="s">
        <v>235</v>
      </c>
      <c r="H155" s="267">
        <v>13.26</v>
      </c>
      <c r="I155" s="268"/>
      <c r="J155" s="269">
        <f>ROUND(I155*H155,2)</f>
        <v>0</v>
      </c>
      <c r="K155" s="265" t="s">
        <v>153</v>
      </c>
      <c r="L155" s="270"/>
      <c r="M155" s="271" t="s">
        <v>19</v>
      </c>
      <c r="N155" s="272" t="s">
        <v>43</v>
      </c>
      <c r="O155" s="84"/>
      <c r="P155" s="221">
        <f>O155*H155</f>
        <v>0</v>
      </c>
      <c r="Q155" s="221">
        <v>1</v>
      </c>
      <c r="R155" s="221">
        <f>Q155*H155</f>
        <v>13.26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194</v>
      </c>
      <c r="AT155" s="223" t="s">
        <v>232</v>
      </c>
      <c r="AU155" s="223" t="s">
        <v>84</v>
      </c>
      <c r="AY155" s="17" t="s">
        <v>147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154</v>
      </c>
      <c r="BM155" s="223" t="s">
        <v>259</v>
      </c>
    </row>
    <row r="156" s="13" customFormat="1">
      <c r="A156" s="13"/>
      <c r="B156" s="230"/>
      <c r="C156" s="231"/>
      <c r="D156" s="232" t="s">
        <v>158</v>
      </c>
      <c r="E156" s="233" t="s">
        <v>19</v>
      </c>
      <c r="F156" s="234" t="s">
        <v>260</v>
      </c>
      <c r="G156" s="231"/>
      <c r="H156" s="235">
        <v>13.26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158</v>
      </c>
      <c r="AU156" s="241" t="s">
        <v>84</v>
      </c>
      <c r="AV156" s="13" t="s">
        <v>84</v>
      </c>
      <c r="AW156" s="13" t="s">
        <v>33</v>
      </c>
      <c r="AX156" s="13" t="s">
        <v>78</v>
      </c>
      <c r="AY156" s="241" t="s">
        <v>147</v>
      </c>
    </row>
    <row r="157" s="2" customFormat="1" ht="24.15" customHeight="1">
      <c r="A157" s="38"/>
      <c r="B157" s="39"/>
      <c r="C157" s="212" t="s">
        <v>261</v>
      </c>
      <c r="D157" s="212" t="s">
        <v>149</v>
      </c>
      <c r="E157" s="213" t="s">
        <v>262</v>
      </c>
      <c r="F157" s="214" t="s">
        <v>263</v>
      </c>
      <c r="G157" s="215" t="s">
        <v>152</v>
      </c>
      <c r="H157" s="216">
        <v>31</v>
      </c>
      <c r="I157" s="217"/>
      <c r="J157" s="218">
        <f>ROUND(I157*H157,2)</f>
        <v>0</v>
      </c>
      <c r="K157" s="214" t="s">
        <v>153</v>
      </c>
      <c r="L157" s="44"/>
      <c r="M157" s="219" t="s">
        <v>19</v>
      </c>
      <c r="N157" s="220" t="s">
        <v>43</v>
      </c>
      <c r="O157" s="84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154</v>
      </c>
      <c r="AT157" s="223" t="s">
        <v>149</v>
      </c>
      <c r="AU157" s="223" t="s">
        <v>84</v>
      </c>
      <c r="AY157" s="17" t="s">
        <v>147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78</v>
      </c>
      <c r="BK157" s="224">
        <f>ROUND(I157*H157,2)</f>
        <v>0</v>
      </c>
      <c r="BL157" s="17" t="s">
        <v>154</v>
      </c>
      <c r="BM157" s="223" t="s">
        <v>264</v>
      </c>
    </row>
    <row r="158" s="2" customFormat="1">
      <c r="A158" s="38"/>
      <c r="B158" s="39"/>
      <c r="C158" s="40"/>
      <c r="D158" s="225" t="s">
        <v>156</v>
      </c>
      <c r="E158" s="40"/>
      <c r="F158" s="226" t="s">
        <v>265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156</v>
      </c>
      <c r="AU158" s="17" t="s">
        <v>84</v>
      </c>
    </row>
    <row r="159" s="2" customFormat="1" ht="16.5" customHeight="1">
      <c r="A159" s="38"/>
      <c r="B159" s="39"/>
      <c r="C159" s="263" t="s">
        <v>266</v>
      </c>
      <c r="D159" s="263" t="s">
        <v>232</v>
      </c>
      <c r="E159" s="264" t="s">
        <v>267</v>
      </c>
      <c r="F159" s="265" t="s">
        <v>268</v>
      </c>
      <c r="G159" s="266" t="s">
        <v>235</v>
      </c>
      <c r="H159" s="267">
        <v>3.3599999999999999</v>
      </c>
      <c r="I159" s="268"/>
      <c r="J159" s="269">
        <f>ROUND(I159*H159,2)</f>
        <v>0</v>
      </c>
      <c r="K159" s="265" t="s">
        <v>153</v>
      </c>
      <c r="L159" s="270"/>
      <c r="M159" s="271" t="s">
        <v>19</v>
      </c>
      <c r="N159" s="272" t="s">
        <v>43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194</v>
      </c>
      <c r="AT159" s="223" t="s">
        <v>232</v>
      </c>
      <c r="AU159" s="223" t="s">
        <v>84</v>
      </c>
      <c r="AY159" s="17" t="s">
        <v>147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78</v>
      </c>
      <c r="BK159" s="224">
        <f>ROUND(I159*H159,2)</f>
        <v>0</v>
      </c>
      <c r="BL159" s="17" t="s">
        <v>154</v>
      </c>
      <c r="BM159" s="223" t="s">
        <v>269</v>
      </c>
    </row>
    <row r="160" s="13" customFormat="1">
      <c r="A160" s="13"/>
      <c r="B160" s="230"/>
      <c r="C160" s="231"/>
      <c r="D160" s="232" t="s">
        <v>158</v>
      </c>
      <c r="E160" s="233" t="s">
        <v>19</v>
      </c>
      <c r="F160" s="234" t="s">
        <v>270</v>
      </c>
      <c r="G160" s="231"/>
      <c r="H160" s="235">
        <v>2.1000000000000001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158</v>
      </c>
      <c r="AU160" s="241" t="s">
        <v>84</v>
      </c>
      <c r="AV160" s="13" t="s">
        <v>84</v>
      </c>
      <c r="AW160" s="13" t="s">
        <v>33</v>
      </c>
      <c r="AX160" s="13" t="s">
        <v>72</v>
      </c>
      <c r="AY160" s="241" t="s">
        <v>147</v>
      </c>
    </row>
    <row r="161" s="13" customFormat="1">
      <c r="A161" s="13"/>
      <c r="B161" s="230"/>
      <c r="C161" s="231"/>
      <c r="D161" s="232" t="s">
        <v>158</v>
      </c>
      <c r="E161" s="233" t="s">
        <v>19</v>
      </c>
      <c r="F161" s="234" t="s">
        <v>271</v>
      </c>
      <c r="G161" s="231"/>
      <c r="H161" s="235">
        <v>3.3599999999999999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158</v>
      </c>
      <c r="AU161" s="241" t="s">
        <v>84</v>
      </c>
      <c r="AV161" s="13" t="s">
        <v>84</v>
      </c>
      <c r="AW161" s="13" t="s">
        <v>33</v>
      </c>
      <c r="AX161" s="13" t="s">
        <v>78</v>
      </c>
      <c r="AY161" s="241" t="s">
        <v>147</v>
      </c>
    </row>
    <row r="162" s="2" customFormat="1" ht="24.15" customHeight="1">
      <c r="A162" s="38"/>
      <c r="B162" s="39"/>
      <c r="C162" s="212" t="s">
        <v>7</v>
      </c>
      <c r="D162" s="212" t="s">
        <v>149</v>
      </c>
      <c r="E162" s="213" t="s">
        <v>272</v>
      </c>
      <c r="F162" s="214" t="s">
        <v>273</v>
      </c>
      <c r="G162" s="215" t="s">
        <v>152</v>
      </c>
      <c r="H162" s="216">
        <v>31</v>
      </c>
      <c r="I162" s="217"/>
      <c r="J162" s="218">
        <f>ROUND(I162*H162,2)</f>
        <v>0</v>
      </c>
      <c r="K162" s="214" t="s">
        <v>153</v>
      </c>
      <c r="L162" s="44"/>
      <c r="M162" s="219" t="s">
        <v>19</v>
      </c>
      <c r="N162" s="220" t="s">
        <v>43</v>
      </c>
      <c r="O162" s="84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154</v>
      </c>
      <c r="AT162" s="223" t="s">
        <v>149</v>
      </c>
      <c r="AU162" s="223" t="s">
        <v>84</v>
      </c>
      <c r="AY162" s="17" t="s">
        <v>147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78</v>
      </c>
      <c r="BK162" s="224">
        <f>ROUND(I162*H162,2)</f>
        <v>0</v>
      </c>
      <c r="BL162" s="17" t="s">
        <v>154</v>
      </c>
      <c r="BM162" s="223" t="s">
        <v>274</v>
      </c>
    </row>
    <row r="163" s="2" customFormat="1">
      <c r="A163" s="38"/>
      <c r="B163" s="39"/>
      <c r="C163" s="40"/>
      <c r="D163" s="225" t="s">
        <v>156</v>
      </c>
      <c r="E163" s="40"/>
      <c r="F163" s="226" t="s">
        <v>275</v>
      </c>
      <c r="G163" s="40"/>
      <c r="H163" s="40"/>
      <c r="I163" s="227"/>
      <c r="J163" s="40"/>
      <c r="K163" s="40"/>
      <c r="L163" s="44"/>
      <c r="M163" s="228"/>
      <c r="N163" s="229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156</v>
      </c>
      <c r="AU163" s="17" t="s">
        <v>84</v>
      </c>
    </row>
    <row r="164" s="2" customFormat="1" ht="16.5" customHeight="1">
      <c r="A164" s="38"/>
      <c r="B164" s="39"/>
      <c r="C164" s="263" t="s">
        <v>276</v>
      </c>
      <c r="D164" s="263" t="s">
        <v>232</v>
      </c>
      <c r="E164" s="264" t="s">
        <v>277</v>
      </c>
      <c r="F164" s="265" t="s">
        <v>278</v>
      </c>
      <c r="G164" s="266" t="s">
        <v>279</v>
      </c>
      <c r="H164" s="267">
        <v>0.97699999999999998</v>
      </c>
      <c r="I164" s="268"/>
      <c r="J164" s="269">
        <f>ROUND(I164*H164,2)</f>
        <v>0</v>
      </c>
      <c r="K164" s="265" t="s">
        <v>153</v>
      </c>
      <c r="L164" s="270"/>
      <c r="M164" s="271" t="s">
        <v>19</v>
      </c>
      <c r="N164" s="272" t="s">
        <v>43</v>
      </c>
      <c r="O164" s="84"/>
      <c r="P164" s="221">
        <f>O164*H164</f>
        <v>0</v>
      </c>
      <c r="Q164" s="221">
        <v>0.001</v>
      </c>
      <c r="R164" s="221">
        <f>Q164*H164</f>
        <v>0.000977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194</v>
      </c>
      <c r="AT164" s="223" t="s">
        <v>232</v>
      </c>
      <c r="AU164" s="223" t="s">
        <v>84</v>
      </c>
      <c r="AY164" s="17" t="s">
        <v>147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78</v>
      </c>
      <c r="BK164" s="224">
        <f>ROUND(I164*H164,2)</f>
        <v>0</v>
      </c>
      <c r="BL164" s="17" t="s">
        <v>154</v>
      </c>
      <c r="BM164" s="223" t="s">
        <v>280</v>
      </c>
    </row>
    <row r="165" s="13" customFormat="1">
      <c r="A165" s="13"/>
      <c r="B165" s="230"/>
      <c r="C165" s="231"/>
      <c r="D165" s="232" t="s">
        <v>158</v>
      </c>
      <c r="E165" s="233" t="s">
        <v>19</v>
      </c>
      <c r="F165" s="234" t="s">
        <v>281</v>
      </c>
      <c r="G165" s="231"/>
      <c r="H165" s="235">
        <v>0.97699999999999998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158</v>
      </c>
      <c r="AU165" s="241" t="s">
        <v>84</v>
      </c>
      <c r="AV165" s="13" t="s">
        <v>84</v>
      </c>
      <c r="AW165" s="13" t="s">
        <v>33</v>
      </c>
      <c r="AX165" s="13" t="s">
        <v>78</v>
      </c>
      <c r="AY165" s="241" t="s">
        <v>147</v>
      </c>
    </row>
    <row r="166" s="2" customFormat="1" ht="21.75" customHeight="1">
      <c r="A166" s="38"/>
      <c r="B166" s="39"/>
      <c r="C166" s="212" t="s">
        <v>282</v>
      </c>
      <c r="D166" s="212" t="s">
        <v>149</v>
      </c>
      <c r="E166" s="213" t="s">
        <v>283</v>
      </c>
      <c r="F166" s="214" t="s">
        <v>284</v>
      </c>
      <c r="G166" s="215" t="s">
        <v>152</v>
      </c>
      <c r="H166" s="216">
        <v>1100</v>
      </c>
      <c r="I166" s="217"/>
      <c r="J166" s="218">
        <f>ROUND(I166*H166,2)</f>
        <v>0</v>
      </c>
      <c r="K166" s="214" t="s">
        <v>153</v>
      </c>
      <c r="L166" s="44"/>
      <c r="M166" s="219" t="s">
        <v>19</v>
      </c>
      <c r="N166" s="220" t="s">
        <v>43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154</v>
      </c>
      <c r="AT166" s="223" t="s">
        <v>149</v>
      </c>
      <c r="AU166" s="223" t="s">
        <v>84</v>
      </c>
      <c r="AY166" s="17" t="s">
        <v>147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154</v>
      </c>
      <c r="BM166" s="223" t="s">
        <v>285</v>
      </c>
    </row>
    <row r="167" s="2" customFormat="1">
      <c r="A167" s="38"/>
      <c r="B167" s="39"/>
      <c r="C167" s="40"/>
      <c r="D167" s="225" t="s">
        <v>156</v>
      </c>
      <c r="E167" s="40"/>
      <c r="F167" s="226" t="s">
        <v>286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156</v>
      </c>
      <c r="AU167" s="17" t="s">
        <v>84</v>
      </c>
    </row>
    <row r="168" s="12" customFormat="1" ht="22.8" customHeight="1">
      <c r="A168" s="12"/>
      <c r="B168" s="196"/>
      <c r="C168" s="197"/>
      <c r="D168" s="198" t="s">
        <v>71</v>
      </c>
      <c r="E168" s="210" t="s">
        <v>154</v>
      </c>
      <c r="F168" s="210" t="s">
        <v>287</v>
      </c>
      <c r="G168" s="197"/>
      <c r="H168" s="197"/>
      <c r="I168" s="200"/>
      <c r="J168" s="211">
        <f>BK168</f>
        <v>0</v>
      </c>
      <c r="K168" s="197"/>
      <c r="L168" s="202"/>
      <c r="M168" s="203"/>
      <c r="N168" s="204"/>
      <c r="O168" s="204"/>
      <c r="P168" s="205">
        <f>SUM(P169:P171)</f>
        <v>0</v>
      </c>
      <c r="Q168" s="204"/>
      <c r="R168" s="205">
        <f>SUM(R169:R171)</f>
        <v>0</v>
      </c>
      <c r="S168" s="204"/>
      <c r="T168" s="206">
        <f>SUM(T169:T171)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7" t="s">
        <v>78</v>
      </c>
      <c r="AT168" s="208" t="s">
        <v>71</v>
      </c>
      <c r="AU168" s="208" t="s">
        <v>78</v>
      </c>
      <c r="AY168" s="207" t="s">
        <v>147</v>
      </c>
      <c r="BK168" s="209">
        <f>SUM(BK169:BK171)</f>
        <v>0</v>
      </c>
    </row>
    <row r="169" s="2" customFormat="1" ht="16.5" customHeight="1">
      <c r="A169" s="38"/>
      <c r="B169" s="39"/>
      <c r="C169" s="212" t="s">
        <v>288</v>
      </c>
      <c r="D169" s="212" t="s">
        <v>149</v>
      </c>
      <c r="E169" s="213" t="s">
        <v>289</v>
      </c>
      <c r="F169" s="214" t="s">
        <v>290</v>
      </c>
      <c r="G169" s="215" t="s">
        <v>191</v>
      </c>
      <c r="H169" s="216">
        <v>1.5600000000000001</v>
      </c>
      <c r="I169" s="217"/>
      <c r="J169" s="218">
        <f>ROUND(I169*H169,2)</f>
        <v>0</v>
      </c>
      <c r="K169" s="214" t="s">
        <v>153</v>
      </c>
      <c r="L169" s="44"/>
      <c r="M169" s="219" t="s">
        <v>19</v>
      </c>
      <c r="N169" s="220" t="s">
        <v>43</v>
      </c>
      <c r="O169" s="84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154</v>
      </c>
      <c r="AT169" s="223" t="s">
        <v>149</v>
      </c>
      <c r="AU169" s="223" t="s">
        <v>84</v>
      </c>
      <c r="AY169" s="17" t="s">
        <v>147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78</v>
      </c>
      <c r="BK169" s="224">
        <f>ROUND(I169*H169,2)</f>
        <v>0</v>
      </c>
      <c r="BL169" s="17" t="s">
        <v>154</v>
      </c>
      <c r="BM169" s="223" t="s">
        <v>291</v>
      </c>
    </row>
    <row r="170" s="2" customFormat="1">
      <c r="A170" s="38"/>
      <c r="B170" s="39"/>
      <c r="C170" s="40"/>
      <c r="D170" s="225" t="s">
        <v>156</v>
      </c>
      <c r="E170" s="40"/>
      <c r="F170" s="226" t="s">
        <v>292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84</v>
      </c>
    </row>
    <row r="171" s="13" customFormat="1">
      <c r="A171" s="13"/>
      <c r="B171" s="230"/>
      <c r="C171" s="231"/>
      <c r="D171" s="232" t="s">
        <v>158</v>
      </c>
      <c r="E171" s="233" t="s">
        <v>19</v>
      </c>
      <c r="F171" s="234" t="s">
        <v>293</v>
      </c>
      <c r="G171" s="231"/>
      <c r="H171" s="235">
        <v>1.5600000000000001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158</v>
      </c>
      <c r="AU171" s="241" t="s">
        <v>84</v>
      </c>
      <c r="AV171" s="13" t="s">
        <v>84</v>
      </c>
      <c r="AW171" s="13" t="s">
        <v>33</v>
      </c>
      <c r="AX171" s="13" t="s">
        <v>78</v>
      </c>
      <c r="AY171" s="241" t="s">
        <v>147</v>
      </c>
    </row>
    <row r="172" s="12" customFormat="1" ht="22.8" customHeight="1">
      <c r="A172" s="12"/>
      <c r="B172" s="196"/>
      <c r="C172" s="197"/>
      <c r="D172" s="198" t="s">
        <v>71</v>
      </c>
      <c r="E172" s="210" t="s">
        <v>177</v>
      </c>
      <c r="F172" s="210" t="s">
        <v>294</v>
      </c>
      <c r="G172" s="197"/>
      <c r="H172" s="197"/>
      <c r="I172" s="200"/>
      <c r="J172" s="211">
        <f>BK172</f>
        <v>0</v>
      </c>
      <c r="K172" s="197"/>
      <c r="L172" s="202"/>
      <c r="M172" s="203"/>
      <c r="N172" s="204"/>
      <c r="O172" s="204"/>
      <c r="P172" s="205">
        <f>SUM(P173:P215)</f>
        <v>0</v>
      </c>
      <c r="Q172" s="204"/>
      <c r="R172" s="205">
        <f>SUM(R173:R215)</f>
        <v>82.209059999999994</v>
      </c>
      <c r="S172" s="204"/>
      <c r="T172" s="206">
        <f>SUM(T173:T215)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78</v>
      </c>
      <c r="AT172" s="208" t="s">
        <v>71</v>
      </c>
      <c r="AU172" s="208" t="s">
        <v>78</v>
      </c>
      <c r="AY172" s="207" t="s">
        <v>147</v>
      </c>
      <c r="BK172" s="209">
        <f>SUM(BK173:BK215)</f>
        <v>0</v>
      </c>
    </row>
    <row r="173" s="2" customFormat="1" ht="21.75" customHeight="1">
      <c r="A173" s="38"/>
      <c r="B173" s="39"/>
      <c r="C173" s="212" t="s">
        <v>295</v>
      </c>
      <c r="D173" s="212" t="s">
        <v>149</v>
      </c>
      <c r="E173" s="213" t="s">
        <v>296</v>
      </c>
      <c r="F173" s="214" t="s">
        <v>297</v>
      </c>
      <c r="G173" s="215" t="s">
        <v>152</v>
      </c>
      <c r="H173" s="216">
        <v>1904</v>
      </c>
      <c r="I173" s="217"/>
      <c r="J173" s="218">
        <f>ROUND(I173*H173,2)</f>
        <v>0</v>
      </c>
      <c r="K173" s="214" t="s">
        <v>153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154</v>
      </c>
      <c r="AT173" s="223" t="s">
        <v>149</v>
      </c>
      <c r="AU173" s="223" t="s">
        <v>84</v>
      </c>
      <c r="AY173" s="17" t="s">
        <v>147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154</v>
      </c>
      <c r="BM173" s="223" t="s">
        <v>298</v>
      </c>
    </row>
    <row r="174" s="2" customFormat="1">
      <c r="A174" s="38"/>
      <c r="B174" s="39"/>
      <c r="C174" s="40"/>
      <c r="D174" s="225" t="s">
        <v>156</v>
      </c>
      <c r="E174" s="40"/>
      <c r="F174" s="226" t="s">
        <v>299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84</v>
      </c>
    </row>
    <row r="175" s="13" customFormat="1">
      <c r="A175" s="13"/>
      <c r="B175" s="230"/>
      <c r="C175" s="231"/>
      <c r="D175" s="232" t="s">
        <v>158</v>
      </c>
      <c r="E175" s="233" t="s">
        <v>19</v>
      </c>
      <c r="F175" s="234" t="s">
        <v>300</v>
      </c>
      <c r="G175" s="231"/>
      <c r="H175" s="235">
        <v>1540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158</v>
      </c>
      <c r="AU175" s="241" t="s">
        <v>84</v>
      </c>
      <c r="AV175" s="13" t="s">
        <v>84</v>
      </c>
      <c r="AW175" s="13" t="s">
        <v>33</v>
      </c>
      <c r="AX175" s="13" t="s">
        <v>72</v>
      </c>
      <c r="AY175" s="241" t="s">
        <v>147</v>
      </c>
    </row>
    <row r="176" s="13" customFormat="1">
      <c r="A176" s="13"/>
      <c r="B176" s="230"/>
      <c r="C176" s="231"/>
      <c r="D176" s="232" t="s">
        <v>158</v>
      </c>
      <c r="E176" s="233" t="s">
        <v>19</v>
      </c>
      <c r="F176" s="234" t="s">
        <v>301</v>
      </c>
      <c r="G176" s="231"/>
      <c r="H176" s="235">
        <v>67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158</v>
      </c>
      <c r="AU176" s="241" t="s">
        <v>84</v>
      </c>
      <c r="AV176" s="13" t="s">
        <v>84</v>
      </c>
      <c r="AW176" s="13" t="s">
        <v>33</v>
      </c>
      <c r="AX176" s="13" t="s">
        <v>72</v>
      </c>
      <c r="AY176" s="241" t="s">
        <v>147</v>
      </c>
    </row>
    <row r="177" s="13" customFormat="1">
      <c r="A177" s="13"/>
      <c r="B177" s="230"/>
      <c r="C177" s="231"/>
      <c r="D177" s="232" t="s">
        <v>158</v>
      </c>
      <c r="E177" s="233" t="s">
        <v>19</v>
      </c>
      <c r="F177" s="234" t="s">
        <v>302</v>
      </c>
      <c r="G177" s="231"/>
      <c r="H177" s="235">
        <v>2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158</v>
      </c>
      <c r="AU177" s="241" t="s">
        <v>84</v>
      </c>
      <c r="AV177" s="13" t="s">
        <v>84</v>
      </c>
      <c r="AW177" s="13" t="s">
        <v>33</v>
      </c>
      <c r="AX177" s="13" t="s">
        <v>72</v>
      </c>
      <c r="AY177" s="241" t="s">
        <v>147</v>
      </c>
    </row>
    <row r="178" s="13" customFormat="1">
      <c r="A178" s="13"/>
      <c r="B178" s="230"/>
      <c r="C178" s="231"/>
      <c r="D178" s="232" t="s">
        <v>158</v>
      </c>
      <c r="E178" s="233" t="s">
        <v>19</v>
      </c>
      <c r="F178" s="234" t="s">
        <v>303</v>
      </c>
      <c r="G178" s="231"/>
      <c r="H178" s="235">
        <v>3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158</v>
      </c>
      <c r="AU178" s="241" t="s">
        <v>84</v>
      </c>
      <c r="AV178" s="13" t="s">
        <v>84</v>
      </c>
      <c r="AW178" s="13" t="s">
        <v>33</v>
      </c>
      <c r="AX178" s="13" t="s">
        <v>72</v>
      </c>
      <c r="AY178" s="241" t="s">
        <v>147</v>
      </c>
    </row>
    <row r="179" s="13" customFormat="1">
      <c r="A179" s="13"/>
      <c r="B179" s="230"/>
      <c r="C179" s="231"/>
      <c r="D179" s="232" t="s">
        <v>158</v>
      </c>
      <c r="E179" s="233" t="s">
        <v>19</v>
      </c>
      <c r="F179" s="234" t="s">
        <v>304</v>
      </c>
      <c r="G179" s="231"/>
      <c r="H179" s="235">
        <v>292</v>
      </c>
      <c r="I179" s="236"/>
      <c r="J179" s="231"/>
      <c r="K179" s="231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158</v>
      </c>
      <c r="AU179" s="241" t="s">
        <v>84</v>
      </c>
      <c r="AV179" s="13" t="s">
        <v>84</v>
      </c>
      <c r="AW179" s="13" t="s">
        <v>33</v>
      </c>
      <c r="AX179" s="13" t="s">
        <v>72</v>
      </c>
      <c r="AY179" s="241" t="s">
        <v>147</v>
      </c>
    </row>
    <row r="180" s="14" customFormat="1">
      <c r="A180" s="14"/>
      <c r="B180" s="242"/>
      <c r="C180" s="243"/>
      <c r="D180" s="232" t="s">
        <v>158</v>
      </c>
      <c r="E180" s="244" t="s">
        <v>19</v>
      </c>
      <c r="F180" s="245" t="s">
        <v>161</v>
      </c>
      <c r="G180" s="243"/>
      <c r="H180" s="246">
        <v>1904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158</v>
      </c>
      <c r="AU180" s="252" t="s">
        <v>84</v>
      </c>
      <c r="AV180" s="14" t="s">
        <v>154</v>
      </c>
      <c r="AW180" s="14" t="s">
        <v>33</v>
      </c>
      <c r="AX180" s="14" t="s">
        <v>78</v>
      </c>
      <c r="AY180" s="252" t="s">
        <v>147</v>
      </c>
    </row>
    <row r="181" s="2" customFormat="1" ht="21.75" customHeight="1">
      <c r="A181" s="38"/>
      <c r="B181" s="39"/>
      <c r="C181" s="212" t="s">
        <v>305</v>
      </c>
      <c r="D181" s="212" t="s">
        <v>149</v>
      </c>
      <c r="E181" s="213" t="s">
        <v>306</v>
      </c>
      <c r="F181" s="214" t="s">
        <v>307</v>
      </c>
      <c r="G181" s="215" t="s">
        <v>152</v>
      </c>
      <c r="H181" s="216">
        <v>24</v>
      </c>
      <c r="I181" s="217"/>
      <c r="J181" s="218">
        <f>ROUND(I181*H181,2)</f>
        <v>0</v>
      </c>
      <c r="K181" s="214" t="s">
        <v>153</v>
      </c>
      <c r="L181" s="44"/>
      <c r="M181" s="219" t="s">
        <v>19</v>
      </c>
      <c r="N181" s="220" t="s">
        <v>43</v>
      </c>
      <c r="O181" s="84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154</v>
      </c>
      <c r="AT181" s="223" t="s">
        <v>149</v>
      </c>
      <c r="AU181" s="223" t="s">
        <v>84</v>
      </c>
      <c r="AY181" s="17" t="s">
        <v>147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78</v>
      </c>
      <c r="BK181" s="224">
        <f>ROUND(I181*H181,2)</f>
        <v>0</v>
      </c>
      <c r="BL181" s="17" t="s">
        <v>154</v>
      </c>
      <c r="BM181" s="223" t="s">
        <v>308</v>
      </c>
    </row>
    <row r="182" s="2" customFormat="1">
      <c r="A182" s="38"/>
      <c r="B182" s="39"/>
      <c r="C182" s="40"/>
      <c r="D182" s="225" t="s">
        <v>156</v>
      </c>
      <c r="E182" s="40"/>
      <c r="F182" s="226" t="s">
        <v>309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156</v>
      </c>
      <c r="AU182" s="17" t="s">
        <v>84</v>
      </c>
    </row>
    <row r="183" s="13" customFormat="1">
      <c r="A183" s="13"/>
      <c r="B183" s="230"/>
      <c r="C183" s="231"/>
      <c r="D183" s="232" t="s">
        <v>158</v>
      </c>
      <c r="E183" s="233" t="s">
        <v>19</v>
      </c>
      <c r="F183" s="234" t="s">
        <v>310</v>
      </c>
      <c r="G183" s="231"/>
      <c r="H183" s="235">
        <v>24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158</v>
      </c>
      <c r="AU183" s="241" t="s">
        <v>84</v>
      </c>
      <c r="AV183" s="13" t="s">
        <v>84</v>
      </c>
      <c r="AW183" s="13" t="s">
        <v>33</v>
      </c>
      <c r="AX183" s="13" t="s">
        <v>78</v>
      </c>
      <c r="AY183" s="241" t="s">
        <v>147</v>
      </c>
    </row>
    <row r="184" s="2" customFormat="1" ht="24.15" customHeight="1">
      <c r="A184" s="38"/>
      <c r="B184" s="39"/>
      <c r="C184" s="212" t="s">
        <v>311</v>
      </c>
      <c r="D184" s="212" t="s">
        <v>149</v>
      </c>
      <c r="E184" s="213" t="s">
        <v>312</v>
      </c>
      <c r="F184" s="214" t="s">
        <v>313</v>
      </c>
      <c r="G184" s="215" t="s">
        <v>152</v>
      </c>
      <c r="H184" s="216">
        <v>770</v>
      </c>
      <c r="I184" s="217"/>
      <c r="J184" s="218">
        <f>ROUND(I184*H184,2)</f>
        <v>0</v>
      </c>
      <c r="K184" s="214" t="s">
        <v>153</v>
      </c>
      <c r="L184" s="44"/>
      <c r="M184" s="219" t="s">
        <v>19</v>
      </c>
      <c r="N184" s="220" t="s">
        <v>43</v>
      </c>
      <c r="O184" s="84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154</v>
      </c>
      <c r="AT184" s="223" t="s">
        <v>149</v>
      </c>
      <c r="AU184" s="223" t="s">
        <v>84</v>
      </c>
      <c r="AY184" s="17" t="s">
        <v>147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78</v>
      </c>
      <c r="BK184" s="224">
        <f>ROUND(I184*H184,2)</f>
        <v>0</v>
      </c>
      <c r="BL184" s="17" t="s">
        <v>154</v>
      </c>
      <c r="BM184" s="223" t="s">
        <v>314</v>
      </c>
    </row>
    <row r="185" s="2" customFormat="1">
      <c r="A185" s="38"/>
      <c r="B185" s="39"/>
      <c r="C185" s="40"/>
      <c r="D185" s="225" t="s">
        <v>156</v>
      </c>
      <c r="E185" s="40"/>
      <c r="F185" s="226" t="s">
        <v>315</v>
      </c>
      <c r="G185" s="40"/>
      <c r="H185" s="40"/>
      <c r="I185" s="227"/>
      <c r="J185" s="40"/>
      <c r="K185" s="40"/>
      <c r="L185" s="44"/>
      <c r="M185" s="228"/>
      <c r="N185" s="229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156</v>
      </c>
      <c r="AU185" s="17" t="s">
        <v>84</v>
      </c>
    </row>
    <row r="186" s="13" customFormat="1">
      <c r="A186" s="13"/>
      <c r="B186" s="230"/>
      <c r="C186" s="231"/>
      <c r="D186" s="232" t="s">
        <v>158</v>
      </c>
      <c r="E186" s="233" t="s">
        <v>19</v>
      </c>
      <c r="F186" s="234" t="s">
        <v>316</v>
      </c>
      <c r="G186" s="231"/>
      <c r="H186" s="235">
        <v>770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158</v>
      </c>
      <c r="AU186" s="241" t="s">
        <v>84</v>
      </c>
      <c r="AV186" s="13" t="s">
        <v>84</v>
      </c>
      <c r="AW186" s="13" t="s">
        <v>33</v>
      </c>
      <c r="AX186" s="13" t="s">
        <v>78</v>
      </c>
      <c r="AY186" s="241" t="s">
        <v>147</v>
      </c>
    </row>
    <row r="187" s="2" customFormat="1" ht="16.5" customHeight="1">
      <c r="A187" s="38"/>
      <c r="B187" s="39"/>
      <c r="C187" s="212" t="s">
        <v>317</v>
      </c>
      <c r="D187" s="212" t="s">
        <v>149</v>
      </c>
      <c r="E187" s="213" t="s">
        <v>318</v>
      </c>
      <c r="F187" s="214" t="s">
        <v>319</v>
      </c>
      <c r="G187" s="215" t="s">
        <v>152</v>
      </c>
      <c r="H187" s="216">
        <v>770</v>
      </c>
      <c r="I187" s="217"/>
      <c r="J187" s="218">
        <f>ROUND(I187*H187,2)</f>
        <v>0</v>
      </c>
      <c r="K187" s="214" t="s">
        <v>153</v>
      </c>
      <c r="L187" s="44"/>
      <c r="M187" s="219" t="s">
        <v>19</v>
      </c>
      <c r="N187" s="220" t="s">
        <v>43</v>
      </c>
      <c r="O187" s="84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154</v>
      </c>
      <c r="AT187" s="223" t="s">
        <v>149</v>
      </c>
      <c r="AU187" s="223" t="s">
        <v>84</v>
      </c>
      <c r="AY187" s="17" t="s">
        <v>147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78</v>
      </c>
      <c r="BK187" s="224">
        <f>ROUND(I187*H187,2)</f>
        <v>0</v>
      </c>
      <c r="BL187" s="17" t="s">
        <v>154</v>
      </c>
      <c r="BM187" s="223" t="s">
        <v>320</v>
      </c>
    </row>
    <row r="188" s="2" customFormat="1">
      <c r="A188" s="38"/>
      <c r="B188" s="39"/>
      <c r="C188" s="40"/>
      <c r="D188" s="225" t="s">
        <v>156</v>
      </c>
      <c r="E188" s="40"/>
      <c r="F188" s="226" t="s">
        <v>321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156</v>
      </c>
      <c r="AU188" s="17" t="s">
        <v>84</v>
      </c>
    </row>
    <row r="189" s="13" customFormat="1">
      <c r="A189" s="13"/>
      <c r="B189" s="230"/>
      <c r="C189" s="231"/>
      <c r="D189" s="232" t="s">
        <v>158</v>
      </c>
      <c r="E189" s="233" t="s">
        <v>19</v>
      </c>
      <c r="F189" s="234" t="s">
        <v>316</v>
      </c>
      <c r="G189" s="231"/>
      <c r="H189" s="235">
        <v>770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158</v>
      </c>
      <c r="AU189" s="241" t="s">
        <v>84</v>
      </c>
      <c r="AV189" s="13" t="s">
        <v>84</v>
      </c>
      <c r="AW189" s="13" t="s">
        <v>33</v>
      </c>
      <c r="AX189" s="13" t="s">
        <v>78</v>
      </c>
      <c r="AY189" s="241" t="s">
        <v>147</v>
      </c>
    </row>
    <row r="190" s="2" customFormat="1" ht="16.5" customHeight="1">
      <c r="A190" s="38"/>
      <c r="B190" s="39"/>
      <c r="C190" s="212" t="s">
        <v>322</v>
      </c>
      <c r="D190" s="212" t="s">
        <v>149</v>
      </c>
      <c r="E190" s="213" t="s">
        <v>323</v>
      </c>
      <c r="F190" s="214" t="s">
        <v>324</v>
      </c>
      <c r="G190" s="215" t="s">
        <v>152</v>
      </c>
      <c r="H190" s="216">
        <v>770</v>
      </c>
      <c r="I190" s="217"/>
      <c r="J190" s="218">
        <f>ROUND(I190*H190,2)</f>
        <v>0</v>
      </c>
      <c r="K190" s="214" t="s">
        <v>153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154</v>
      </c>
      <c r="AT190" s="223" t="s">
        <v>149</v>
      </c>
      <c r="AU190" s="223" t="s">
        <v>84</v>
      </c>
      <c r="AY190" s="17" t="s">
        <v>147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154</v>
      </c>
      <c r="BM190" s="223" t="s">
        <v>325</v>
      </c>
    </row>
    <row r="191" s="2" customFormat="1">
      <c r="A191" s="38"/>
      <c r="B191" s="39"/>
      <c r="C191" s="40"/>
      <c r="D191" s="225" t="s">
        <v>156</v>
      </c>
      <c r="E191" s="40"/>
      <c r="F191" s="226" t="s">
        <v>326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156</v>
      </c>
      <c r="AU191" s="17" t="s">
        <v>84</v>
      </c>
    </row>
    <row r="192" s="13" customFormat="1">
      <c r="A192" s="13"/>
      <c r="B192" s="230"/>
      <c r="C192" s="231"/>
      <c r="D192" s="232" t="s">
        <v>158</v>
      </c>
      <c r="E192" s="233" t="s">
        <v>19</v>
      </c>
      <c r="F192" s="234" t="s">
        <v>316</v>
      </c>
      <c r="G192" s="231"/>
      <c r="H192" s="235">
        <v>770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158</v>
      </c>
      <c r="AU192" s="241" t="s">
        <v>84</v>
      </c>
      <c r="AV192" s="13" t="s">
        <v>84</v>
      </c>
      <c r="AW192" s="13" t="s">
        <v>33</v>
      </c>
      <c r="AX192" s="13" t="s">
        <v>78</v>
      </c>
      <c r="AY192" s="241" t="s">
        <v>147</v>
      </c>
    </row>
    <row r="193" s="2" customFormat="1" ht="24.15" customHeight="1">
      <c r="A193" s="38"/>
      <c r="B193" s="39"/>
      <c r="C193" s="212" t="s">
        <v>327</v>
      </c>
      <c r="D193" s="212" t="s">
        <v>149</v>
      </c>
      <c r="E193" s="213" t="s">
        <v>328</v>
      </c>
      <c r="F193" s="214" t="s">
        <v>329</v>
      </c>
      <c r="G193" s="215" t="s">
        <v>152</v>
      </c>
      <c r="H193" s="216">
        <v>770</v>
      </c>
      <c r="I193" s="217"/>
      <c r="J193" s="218">
        <f>ROUND(I193*H193,2)</f>
        <v>0</v>
      </c>
      <c r="K193" s="214" t="s">
        <v>153</v>
      </c>
      <c r="L193" s="44"/>
      <c r="M193" s="219" t="s">
        <v>19</v>
      </c>
      <c r="N193" s="220" t="s">
        <v>43</v>
      </c>
      <c r="O193" s="84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154</v>
      </c>
      <c r="AT193" s="223" t="s">
        <v>149</v>
      </c>
      <c r="AU193" s="223" t="s">
        <v>84</v>
      </c>
      <c r="AY193" s="17" t="s">
        <v>147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154</v>
      </c>
      <c r="BM193" s="223" t="s">
        <v>330</v>
      </c>
    </row>
    <row r="194" s="2" customFormat="1">
      <c r="A194" s="38"/>
      <c r="B194" s="39"/>
      <c r="C194" s="40"/>
      <c r="D194" s="225" t="s">
        <v>156</v>
      </c>
      <c r="E194" s="40"/>
      <c r="F194" s="226" t="s">
        <v>331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156</v>
      </c>
      <c r="AU194" s="17" t="s">
        <v>84</v>
      </c>
    </row>
    <row r="195" s="13" customFormat="1">
      <c r="A195" s="13"/>
      <c r="B195" s="230"/>
      <c r="C195" s="231"/>
      <c r="D195" s="232" t="s">
        <v>158</v>
      </c>
      <c r="E195" s="233" t="s">
        <v>19</v>
      </c>
      <c r="F195" s="234" t="s">
        <v>316</v>
      </c>
      <c r="G195" s="231"/>
      <c r="H195" s="235">
        <v>770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158</v>
      </c>
      <c r="AU195" s="241" t="s">
        <v>84</v>
      </c>
      <c r="AV195" s="13" t="s">
        <v>84</v>
      </c>
      <c r="AW195" s="13" t="s">
        <v>33</v>
      </c>
      <c r="AX195" s="13" t="s">
        <v>78</v>
      </c>
      <c r="AY195" s="241" t="s">
        <v>147</v>
      </c>
    </row>
    <row r="196" s="2" customFormat="1" ht="33" customHeight="1">
      <c r="A196" s="38"/>
      <c r="B196" s="39"/>
      <c r="C196" s="212" t="s">
        <v>332</v>
      </c>
      <c r="D196" s="212" t="s">
        <v>149</v>
      </c>
      <c r="E196" s="213" t="s">
        <v>333</v>
      </c>
      <c r="F196" s="214" t="s">
        <v>334</v>
      </c>
      <c r="G196" s="215" t="s">
        <v>152</v>
      </c>
      <c r="H196" s="216">
        <v>146</v>
      </c>
      <c r="I196" s="217"/>
      <c r="J196" s="218">
        <f>ROUND(I196*H196,2)</f>
        <v>0</v>
      </c>
      <c r="K196" s="214" t="s">
        <v>153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0.1837</v>
      </c>
      <c r="R196" s="221">
        <f>Q196*H196</f>
        <v>26.8202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154</v>
      </c>
      <c r="AT196" s="223" t="s">
        <v>149</v>
      </c>
      <c r="AU196" s="223" t="s">
        <v>84</v>
      </c>
      <c r="AY196" s="17" t="s">
        <v>147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154</v>
      </c>
      <c r="BM196" s="223" t="s">
        <v>335</v>
      </c>
    </row>
    <row r="197" s="2" customFormat="1">
      <c r="A197" s="38"/>
      <c r="B197" s="39"/>
      <c r="C197" s="40"/>
      <c r="D197" s="225" t="s">
        <v>156</v>
      </c>
      <c r="E197" s="40"/>
      <c r="F197" s="226" t="s">
        <v>336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156</v>
      </c>
      <c r="AU197" s="17" t="s">
        <v>84</v>
      </c>
    </row>
    <row r="198" s="13" customFormat="1">
      <c r="A198" s="13"/>
      <c r="B198" s="230"/>
      <c r="C198" s="231"/>
      <c r="D198" s="232" t="s">
        <v>158</v>
      </c>
      <c r="E198" s="233" t="s">
        <v>19</v>
      </c>
      <c r="F198" s="234" t="s">
        <v>337</v>
      </c>
      <c r="G198" s="231"/>
      <c r="H198" s="235">
        <v>146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158</v>
      </c>
      <c r="AU198" s="241" t="s">
        <v>84</v>
      </c>
      <c r="AV198" s="13" t="s">
        <v>84</v>
      </c>
      <c r="AW198" s="13" t="s">
        <v>33</v>
      </c>
      <c r="AX198" s="13" t="s">
        <v>78</v>
      </c>
      <c r="AY198" s="241" t="s">
        <v>147</v>
      </c>
    </row>
    <row r="199" s="2" customFormat="1" ht="16.5" customHeight="1">
      <c r="A199" s="38"/>
      <c r="B199" s="39"/>
      <c r="C199" s="263" t="s">
        <v>338</v>
      </c>
      <c r="D199" s="263" t="s">
        <v>232</v>
      </c>
      <c r="E199" s="264" t="s">
        <v>339</v>
      </c>
      <c r="F199" s="265" t="s">
        <v>340</v>
      </c>
      <c r="G199" s="266" t="s">
        <v>152</v>
      </c>
      <c r="H199" s="267">
        <v>148.91999999999999</v>
      </c>
      <c r="I199" s="268"/>
      <c r="J199" s="269">
        <f>ROUND(I199*H199,2)</f>
        <v>0</v>
      </c>
      <c r="K199" s="265" t="s">
        <v>153</v>
      </c>
      <c r="L199" s="270"/>
      <c r="M199" s="271" t="s">
        <v>19</v>
      </c>
      <c r="N199" s="272" t="s">
        <v>43</v>
      </c>
      <c r="O199" s="84"/>
      <c r="P199" s="221">
        <f>O199*H199</f>
        <v>0</v>
      </c>
      <c r="Q199" s="221">
        <v>0.222</v>
      </c>
      <c r="R199" s="221">
        <f>Q199*H199</f>
        <v>33.06024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194</v>
      </c>
      <c r="AT199" s="223" t="s">
        <v>232</v>
      </c>
      <c r="AU199" s="223" t="s">
        <v>84</v>
      </c>
      <c r="AY199" s="17" t="s">
        <v>147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78</v>
      </c>
      <c r="BK199" s="224">
        <f>ROUND(I199*H199,2)</f>
        <v>0</v>
      </c>
      <c r="BL199" s="17" t="s">
        <v>154</v>
      </c>
      <c r="BM199" s="223" t="s">
        <v>341</v>
      </c>
    </row>
    <row r="200" s="13" customFormat="1">
      <c r="A200" s="13"/>
      <c r="B200" s="230"/>
      <c r="C200" s="231"/>
      <c r="D200" s="232" t="s">
        <v>158</v>
      </c>
      <c r="E200" s="233" t="s">
        <v>19</v>
      </c>
      <c r="F200" s="234" t="s">
        <v>342</v>
      </c>
      <c r="G200" s="231"/>
      <c r="H200" s="235">
        <v>148.91999999999999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158</v>
      </c>
      <c r="AU200" s="241" t="s">
        <v>84</v>
      </c>
      <c r="AV200" s="13" t="s">
        <v>84</v>
      </c>
      <c r="AW200" s="13" t="s">
        <v>33</v>
      </c>
      <c r="AX200" s="13" t="s">
        <v>78</v>
      </c>
      <c r="AY200" s="241" t="s">
        <v>147</v>
      </c>
    </row>
    <row r="201" s="2" customFormat="1" ht="44.25" customHeight="1">
      <c r="A201" s="38"/>
      <c r="B201" s="39"/>
      <c r="C201" s="212" t="s">
        <v>343</v>
      </c>
      <c r="D201" s="212" t="s">
        <v>149</v>
      </c>
      <c r="E201" s="213" t="s">
        <v>344</v>
      </c>
      <c r="F201" s="214" t="s">
        <v>345</v>
      </c>
      <c r="G201" s="215" t="s">
        <v>152</v>
      </c>
      <c r="H201" s="216">
        <v>72</v>
      </c>
      <c r="I201" s="217"/>
      <c r="J201" s="218">
        <f>ROUND(I201*H201,2)</f>
        <v>0</v>
      </c>
      <c r="K201" s="214" t="s">
        <v>153</v>
      </c>
      <c r="L201" s="44"/>
      <c r="M201" s="219" t="s">
        <v>19</v>
      </c>
      <c r="N201" s="220" t="s">
        <v>43</v>
      </c>
      <c r="O201" s="84"/>
      <c r="P201" s="221">
        <f>O201*H201</f>
        <v>0</v>
      </c>
      <c r="Q201" s="221">
        <v>0.089219999999999994</v>
      </c>
      <c r="R201" s="221">
        <f>Q201*H201</f>
        <v>6.4238399999999993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154</v>
      </c>
      <c r="AT201" s="223" t="s">
        <v>149</v>
      </c>
      <c r="AU201" s="223" t="s">
        <v>84</v>
      </c>
      <c r="AY201" s="17" t="s">
        <v>147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78</v>
      </c>
      <c r="BK201" s="224">
        <f>ROUND(I201*H201,2)</f>
        <v>0</v>
      </c>
      <c r="BL201" s="17" t="s">
        <v>154</v>
      </c>
      <c r="BM201" s="223" t="s">
        <v>346</v>
      </c>
    </row>
    <row r="202" s="2" customFormat="1">
      <c r="A202" s="38"/>
      <c r="B202" s="39"/>
      <c r="C202" s="40"/>
      <c r="D202" s="225" t="s">
        <v>156</v>
      </c>
      <c r="E202" s="40"/>
      <c r="F202" s="226" t="s">
        <v>347</v>
      </c>
      <c r="G202" s="40"/>
      <c r="H202" s="40"/>
      <c r="I202" s="227"/>
      <c r="J202" s="40"/>
      <c r="K202" s="40"/>
      <c r="L202" s="44"/>
      <c r="M202" s="228"/>
      <c r="N202" s="229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156</v>
      </c>
      <c r="AU202" s="17" t="s">
        <v>84</v>
      </c>
    </row>
    <row r="203" s="13" customFormat="1">
      <c r="A203" s="13"/>
      <c r="B203" s="230"/>
      <c r="C203" s="231"/>
      <c r="D203" s="232" t="s">
        <v>158</v>
      </c>
      <c r="E203" s="233" t="s">
        <v>19</v>
      </c>
      <c r="F203" s="234" t="s">
        <v>301</v>
      </c>
      <c r="G203" s="231"/>
      <c r="H203" s="235">
        <v>67</v>
      </c>
      <c r="I203" s="236"/>
      <c r="J203" s="231"/>
      <c r="K203" s="231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158</v>
      </c>
      <c r="AU203" s="241" t="s">
        <v>84</v>
      </c>
      <c r="AV203" s="13" t="s">
        <v>84</v>
      </c>
      <c r="AW203" s="13" t="s">
        <v>33</v>
      </c>
      <c r="AX203" s="13" t="s">
        <v>72</v>
      </c>
      <c r="AY203" s="241" t="s">
        <v>147</v>
      </c>
    </row>
    <row r="204" s="13" customFormat="1">
      <c r="A204" s="13"/>
      <c r="B204" s="230"/>
      <c r="C204" s="231"/>
      <c r="D204" s="232" t="s">
        <v>158</v>
      </c>
      <c r="E204" s="233" t="s">
        <v>19</v>
      </c>
      <c r="F204" s="234" t="s">
        <v>302</v>
      </c>
      <c r="G204" s="231"/>
      <c r="H204" s="235">
        <v>2</v>
      </c>
      <c r="I204" s="236"/>
      <c r="J204" s="231"/>
      <c r="K204" s="231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158</v>
      </c>
      <c r="AU204" s="241" t="s">
        <v>84</v>
      </c>
      <c r="AV204" s="13" t="s">
        <v>84</v>
      </c>
      <c r="AW204" s="13" t="s">
        <v>33</v>
      </c>
      <c r="AX204" s="13" t="s">
        <v>72</v>
      </c>
      <c r="AY204" s="241" t="s">
        <v>147</v>
      </c>
    </row>
    <row r="205" s="13" customFormat="1">
      <c r="A205" s="13"/>
      <c r="B205" s="230"/>
      <c r="C205" s="231"/>
      <c r="D205" s="232" t="s">
        <v>158</v>
      </c>
      <c r="E205" s="233" t="s">
        <v>19</v>
      </c>
      <c r="F205" s="234" t="s">
        <v>348</v>
      </c>
      <c r="G205" s="231"/>
      <c r="H205" s="235">
        <v>3</v>
      </c>
      <c r="I205" s="236"/>
      <c r="J205" s="231"/>
      <c r="K205" s="231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158</v>
      </c>
      <c r="AU205" s="241" t="s">
        <v>84</v>
      </c>
      <c r="AV205" s="13" t="s">
        <v>84</v>
      </c>
      <c r="AW205" s="13" t="s">
        <v>33</v>
      </c>
      <c r="AX205" s="13" t="s">
        <v>72</v>
      </c>
      <c r="AY205" s="241" t="s">
        <v>147</v>
      </c>
    </row>
    <row r="206" s="14" customFormat="1">
      <c r="A206" s="14"/>
      <c r="B206" s="242"/>
      <c r="C206" s="243"/>
      <c r="D206" s="232" t="s">
        <v>158</v>
      </c>
      <c r="E206" s="244" t="s">
        <v>19</v>
      </c>
      <c r="F206" s="245" t="s">
        <v>161</v>
      </c>
      <c r="G206" s="243"/>
      <c r="H206" s="246">
        <v>72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2" t="s">
        <v>158</v>
      </c>
      <c r="AU206" s="252" t="s">
        <v>84</v>
      </c>
      <c r="AV206" s="14" t="s">
        <v>154</v>
      </c>
      <c r="AW206" s="14" t="s">
        <v>33</v>
      </c>
      <c r="AX206" s="14" t="s">
        <v>78</v>
      </c>
      <c r="AY206" s="252" t="s">
        <v>147</v>
      </c>
    </row>
    <row r="207" s="2" customFormat="1" ht="16.5" customHeight="1">
      <c r="A207" s="38"/>
      <c r="B207" s="39"/>
      <c r="C207" s="263" t="s">
        <v>349</v>
      </c>
      <c r="D207" s="263" t="s">
        <v>232</v>
      </c>
      <c r="E207" s="264" t="s">
        <v>350</v>
      </c>
      <c r="F207" s="265" t="s">
        <v>351</v>
      </c>
      <c r="G207" s="266" t="s">
        <v>152</v>
      </c>
      <c r="H207" s="267">
        <v>69.010000000000005</v>
      </c>
      <c r="I207" s="268"/>
      <c r="J207" s="269">
        <f>ROUND(I207*H207,2)</f>
        <v>0</v>
      </c>
      <c r="K207" s="265" t="s">
        <v>153</v>
      </c>
      <c r="L207" s="270"/>
      <c r="M207" s="271" t="s">
        <v>19</v>
      </c>
      <c r="N207" s="272" t="s">
        <v>43</v>
      </c>
      <c r="O207" s="84"/>
      <c r="P207" s="221">
        <f>O207*H207</f>
        <v>0</v>
      </c>
      <c r="Q207" s="221">
        <v>0.13200000000000001</v>
      </c>
      <c r="R207" s="221">
        <f>Q207*H207</f>
        <v>9.1093200000000003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194</v>
      </c>
      <c r="AT207" s="223" t="s">
        <v>232</v>
      </c>
      <c r="AU207" s="223" t="s">
        <v>84</v>
      </c>
      <c r="AY207" s="17" t="s">
        <v>147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78</v>
      </c>
      <c r="BK207" s="224">
        <f>ROUND(I207*H207,2)</f>
        <v>0</v>
      </c>
      <c r="BL207" s="17" t="s">
        <v>154</v>
      </c>
      <c r="BM207" s="223" t="s">
        <v>352</v>
      </c>
    </row>
    <row r="208" s="13" customFormat="1">
      <c r="A208" s="13"/>
      <c r="B208" s="230"/>
      <c r="C208" s="231"/>
      <c r="D208" s="232" t="s">
        <v>158</v>
      </c>
      <c r="E208" s="233" t="s">
        <v>19</v>
      </c>
      <c r="F208" s="234" t="s">
        <v>353</v>
      </c>
      <c r="G208" s="231"/>
      <c r="H208" s="235">
        <v>69.010000000000005</v>
      </c>
      <c r="I208" s="236"/>
      <c r="J208" s="231"/>
      <c r="K208" s="231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158</v>
      </c>
      <c r="AU208" s="241" t="s">
        <v>84</v>
      </c>
      <c r="AV208" s="13" t="s">
        <v>84</v>
      </c>
      <c r="AW208" s="13" t="s">
        <v>33</v>
      </c>
      <c r="AX208" s="13" t="s">
        <v>78</v>
      </c>
      <c r="AY208" s="241" t="s">
        <v>147</v>
      </c>
    </row>
    <row r="209" s="2" customFormat="1" ht="16.5" customHeight="1">
      <c r="A209" s="38"/>
      <c r="B209" s="39"/>
      <c r="C209" s="263" t="s">
        <v>354</v>
      </c>
      <c r="D209" s="263" t="s">
        <v>232</v>
      </c>
      <c r="E209" s="264" t="s">
        <v>355</v>
      </c>
      <c r="F209" s="265" t="s">
        <v>356</v>
      </c>
      <c r="G209" s="266" t="s">
        <v>152</v>
      </c>
      <c r="H209" s="267">
        <v>2.0600000000000001</v>
      </c>
      <c r="I209" s="268"/>
      <c r="J209" s="269">
        <f>ROUND(I209*H209,2)</f>
        <v>0</v>
      </c>
      <c r="K209" s="265" t="s">
        <v>153</v>
      </c>
      <c r="L209" s="270"/>
      <c r="M209" s="271" t="s">
        <v>19</v>
      </c>
      <c r="N209" s="272" t="s">
        <v>43</v>
      </c>
      <c r="O209" s="84"/>
      <c r="P209" s="221">
        <f>O209*H209</f>
        <v>0</v>
      </c>
      <c r="Q209" s="221">
        <v>0.13100000000000001</v>
      </c>
      <c r="R209" s="221">
        <f>Q209*H209</f>
        <v>0.26986000000000004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194</v>
      </c>
      <c r="AT209" s="223" t="s">
        <v>232</v>
      </c>
      <c r="AU209" s="223" t="s">
        <v>84</v>
      </c>
      <c r="AY209" s="17" t="s">
        <v>147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78</v>
      </c>
      <c r="BK209" s="224">
        <f>ROUND(I209*H209,2)</f>
        <v>0</v>
      </c>
      <c r="BL209" s="17" t="s">
        <v>154</v>
      </c>
      <c r="BM209" s="223" t="s">
        <v>357</v>
      </c>
    </row>
    <row r="210" s="13" customFormat="1">
      <c r="A210" s="13"/>
      <c r="B210" s="230"/>
      <c r="C210" s="231"/>
      <c r="D210" s="232" t="s">
        <v>158</v>
      </c>
      <c r="E210" s="233" t="s">
        <v>19</v>
      </c>
      <c r="F210" s="234" t="s">
        <v>358</v>
      </c>
      <c r="G210" s="231"/>
      <c r="H210" s="235">
        <v>2.0600000000000001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158</v>
      </c>
      <c r="AU210" s="241" t="s">
        <v>84</v>
      </c>
      <c r="AV210" s="13" t="s">
        <v>84</v>
      </c>
      <c r="AW210" s="13" t="s">
        <v>33</v>
      </c>
      <c r="AX210" s="13" t="s">
        <v>78</v>
      </c>
      <c r="AY210" s="241" t="s">
        <v>147</v>
      </c>
    </row>
    <row r="211" s="2" customFormat="1" ht="37.8" customHeight="1">
      <c r="A211" s="38"/>
      <c r="B211" s="39"/>
      <c r="C211" s="212" t="s">
        <v>359</v>
      </c>
      <c r="D211" s="212" t="s">
        <v>149</v>
      </c>
      <c r="E211" s="213" t="s">
        <v>360</v>
      </c>
      <c r="F211" s="214" t="s">
        <v>361</v>
      </c>
      <c r="G211" s="215" t="s">
        <v>152</v>
      </c>
      <c r="H211" s="216">
        <v>24</v>
      </c>
      <c r="I211" s="217"/>
      <c r="J211" s="218">
        <f>ROUND(I211*H211,2)</f>
        <v>0</v>
      </c>
      <c r="K211" s="214" t="s">
        <v>153</v>
      </c>
      <c r="L211" s="44"/>
      <c r="M211" s="219" t="s">
        <v>19</v>
      </c>
      <c r="N211" s="220" t="s">
        <v>43</v>
      </c>
      <c r="O211" s="84"/>
      <c r="P211" s="221">
        <f>O211*H211</f>
        <v>0</v>
      </c>
      <c r="Q211" s="221">
        <v>0.090620000000000006</v>
      </c>
      <c r="R211" s="221">
        <f>Q211*H211</f>
        <v>2.1748799999999999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154</v>
      </c>
      <c r="AT211" s="223" t="s">
        <v>149</v>
      </c>
      <c r="AU211" s="223" t="s">
        <v>84</v>
      </c>
      <c r="AY211" s="17" t="s">
        <v>147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154</v>
      </c>
      <c r="BM211" s="223" t="s">
        <v>362</v>
      </c>
    </row>
    <row r="212" s="2" customFormat="1">
      <c r="A212" s="38"/>
      <c r="B212" s="39"/>
      <c r="C212" s="40"/>
      <c r="D212" s="225" t="s">
        <v>156</v>
      </c>
      <c r="E212" s="40"/>
      <c r="F212" s="226" t="s">
        <v>363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84</v>
      </c>
    </row>
    <row r="213" s="13" customFormat="1">
      <c r="A213" s="13"/>
      <c r="B213" s="230"/>
      <c r="C213" s="231"/>
      <c r="D213" s="232" t="s">
        <v>158</v>
      </c>
      <c r="E213" s="233" t="s">
        <v>19</v>
      </c>
      <c r="F213" s="234" t="s">
        <v>364</v>
      </c>
      <c r="G213" s="231"/>
      <c r="H213" s="235">
        <v>24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158</v>
      </c>
      <c r="AU213" s="241" t="s">
        <v>84</v>
      </c>
      <c r="AV213" s="13" t="s">
        <v>84</v>
      </c>
      <c r="AW213" s="13" t="s">
        <v>33</v>
      </c>
      <c r="AX213" s="13" t="s">
        <v>78</v>
      </c>
      <c r="AY213" s="241" t="s">
        <v>147</v>
      </c>
    </row>
    <row r="214" s="2" customFormat="1" ht="16.5" customHeight="1">
      <c r="A214" s="38"/>
      <c r="B214" s="39"/>
      <c r="C214" s="263" t="s">
        <v>365</v>
      </c>
      <c r="D214" s="263" t="s">
        <v>232</v>
      </c>
      <c r="E214" s="264" t="s">
        <v>366</v>
      </c>
      <c r="F214" s="265" t="s">
        <v>367</v>
      </c>
      <c r="G214" s="266" t="s">
        <v>152</v>
      </c>
      <c r="H214" s="267">
        <v>24.719999999999999</v>
      </c>
      <c r="I214" s="268"/>
      <c r="J214" s="269">
        <f>ROUND(I214*H214,2)</f>
        <v>0</v>
      </c>
      <c r="K214" s="265" t="s">
        <v>153</v>
      </c>
      <c r="L214" s="270"/>
      <c r="M214" s="271" t="s">
        <v>19</v>
      </c>
      <c r="N214" s="272" t="s">
        <v>43</v>
      </c>
      <c r="O214" s="84"/>
      <c r="P214" s="221">
        <f>O214*H214</f>
        <v>0</v>
      </c>
      <c r="Q214" s="221">
        <v>0.17599999999999999</v>
      </c>
      <c r="R214" s="221">
        <f>Q214*H214</f>
        <v>4.3507199999999999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194</v>
      </c>
      <c r="AT214" s="223" t="s">
        <v>232</v>
      </c>
      <c r="AU214" s="223" t="s">
        <v>84</v>
      </c>
      <c r="AY214" s="17" t="s">
        <v>147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78</v>
      </c>
      <c r="BK214" s="224">
        <f>ROUND(I214*H214,2)</f>
        <v>0</v>
      </c>
      <c r="BL214" s="17" t="s">
        <v>154</v>
      </c>
      <c r="BM214" s="223" t="s">
        <v>368</v>
      </c>
    </row>
    <row r="215" s="13" customFormat="1">
      <c r="A215" s="13"/>
      <c r="B215" s="230"/>
      <c r="C215" s="231"/>
      <c r="D215" s="232" t="s">
        <v>158</v>
      </c>
      <c r="E215" s="233" t="s">
        <v>19</v>
      </c>
      <c r="F215" s="234" t="s">
        <v>369</v>
      </c>
      <c r="G215" s="231"/>
      <c r="H215" s="235">
        <v>24.719999999999999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158</v>
      </c>
      <c r="AU215" s="241" t="s">
        <v>84</v>
      </c>
      <c r="AV215" s="13" t="s">
        <v>84</v>
      </c>
      <c r="AW215" s="13" t="s">
        <v>33</v>
      </c>
      <c r="AX215" s="13" t="s">
        <v>78</v>
      </c>
      <c r="AY215" s="241" t="s">
        <v>147</v>
      </c>
    </row>
    <row r="216" s="12" customFormat="1" ht="22.8" customHeight="1">
      <c r="A216" s="12"/>
      <c r="B216" s="196"/>
      <c r="C216" s="197"/>
      <c r="D216" s="198" t="s">
        <v>71</v>
      </c>
      <c r="E216" s="210" t="s">
        <v>194</v>
      </c>
      <c r="F216" s="210" t="s">
        <v>370</v>
      </c>
      <c r="G216" s="197"/>
      <c r="H216" s="197"/>
      <c r="I216" s="200"/>
      <c r="J216" s="211">
        <f>BK216</f>
        <v>0</v>
      </c>
      <c r="K216" s="197"/>
      <c r="L216" s="202"/>
      <c r="M216" s="203"/>
      <c r="N216" s="204"/>
      <c r="O216" s="204"/>
      <c r="P216" s="205">
        <f>SUM(P217:P220)</f>
        <v>0</v>
      </c>
      <c r="Q216" s="204"/>
      <c r="R216" s="205">
        <f>SUM(R217:R220)</f>
        <v>9.3373300000000015</v>
      </c>
      <c r="S216" s="204"/>
      <c r="T216" s="206">
        <f>SUM(T217:T220)</f>
        <v>9.3000000000000007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7" t="s">
        <v>78</v>
      </c>
      <c r="AT216" s="208" t="s">
        <v>71</v>
      </c>
      <c r="AU216" s="208" t="s">
        <v>78</v>
      </c>
      <c r="AY216" s="207" t="s">
        <v>147</v>
      </c>
      <c r="BK216" s="209">
        <f>SUM(BK217:BK220)</f>
        <v>0</v>
      </c>
    </row>
    <row r="217" s="2" customFormat="1" ht="16.5" customHeight="1">
      <c r="A217" s="38"/>
      <c r="B217" s="39"/>
      <c r="C217" s="212" t="s">
        <v>371</v>
      </c>
      <c r="D217" s="212" t="s">
        <v>149</v>
      </c>
      <c r="E217" s="213" t="s">
        <v>372</v>
      </c>
      <c r="F217" s="214" t="s">
        <v>373</v>
      </c>
      <c r="G217" s="215" t="s">
        <v>180</v>
      </c>
      <c r="H217" s="216">
        <v>13</v>
      </c>
      <c r="I217" s="217"/>
      <c r="J217" s="218">
        <f>ROUND(I217*H217,2)</f>
        <v>0</v>
      </c>
      <c r="K217" s="214" t="s">
        <v>153</v>
      </c>
      <c r="L217" s="44"/>
      <c r="M217" s="219" t="s">
        <v>19</v>
      </c>
      <c r="N217" s="220" t="s">
        <v>43</v>
      </c>
      <c r="O217" s="84"/>
      <c r="P217" s="221">
        <f>O217*H217</f>
        <v>0</v>
      </c>
      <c r="Q217" s="221">
        <v>1.0000000000000001E-05</v>
      </c>
      <c r="R217" s="221">
        <f>Q217*H217</f>
        <v>0.00013000000000000002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154</v>
      </c>
      <c r="AT217" s="223" t="s">
        <v>149</v>
      </c>
      <c r="AU217" s="223" t="s">
        <v>84</v>
      </c>
      <c r="AY217" s="17" t="s">
        <v>147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78</v>
      </c>
      <c r="BK217" s="224">
        <f>ROUND(I217*H217,2)</f>
        <v>0</v>
      </c>
      <c r="BL217" s="17" t="s">
        <v>154</v>
      </c>
      <c r="BM217" s="223" t="s">
        <v>374</v>
      </c>
    </row>
    <row r="218" s="2" customFormat="1">
      <c r="A218" s="38"/>
      <c r="B218" s="39"/>
      <c r="C218" s="40"/>
      <c r="D218" s="225" t="s">
        <v>156</v>
      </c>
      <c r="E218" s="40"/>
      <c r="F218" s="226" t="s">
        <v>375</v>
      </c>
      <c r="G218" s="40"/>
      <c r="H218" s="40"/>
      <c r="I218" s="227"/>
      <c r="J218" s="40"/>
      <c r="K218" s="40"/>
      <c r="L218" s="44"/>
      <c r="M218" s="228"/>
      <c r="N218" s="229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156</v>
      </c>
      <c r="AU218" s="17" t="s">
        <v>84</v>
      </c>
    </row>
    <row r="219" s="2" customFormat="1" ht="24.15" customHeight="1">
      <c r="A219" s="38"/>
      <c r="B219" s="39"/>
      <c r="C219" s="212" t="s">
        <v>376</v>
      </c>
      <c r="D219" s="212" t="s">
        <v>149</v>
      </c>
      <c r="E219" s="213" t="s">
        <v>377</v>
      </c>
      <c r="F219" s="214" t="s">
        <v>378</v>
      </c>
      <c r="G219" s="215" t="s">
        <v>379</v>
      </c>
      <c r="H219" s="216">
        <v>15</v>
      </c>
      <c r="I219" s="217"/>
      <c r="J219" s="218">
        <f>ROUND(I219*H219,2)</f>
        <v>0</v>
      </c>
      <c r="K219" s="214" t="s">
        <v>153</v>
      </c>
      <c r="L219" s="44"/>
      <c r="M219" s="219" t="s">
        <v>19</v>
      </c>
      <c r="N219" s="220" t="s">
        <v>43</v>
      </c>
      <c r="O219" s="84"/>
      <c r="P219" s="221">
        <f>O219*H219</f>
        <v>0</v>
      </c>
      <c r="Q219" s="221">
        <v>0.62248000000000003</v>
      </c>
      <c r="R219" s="221">
        <f>Q219*H219</f>
        <v>9.3372000000000011</v>
      </c>
      <c r="S219" s="221">
        <v>0.62</v>
      </c>
      <c r="T219" s="222">
        <f>S219*H219</f>
        <v>9.3000000000000007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154</v>
      </c>
      <c r="AT219" s="223" t="s">
        <v>149</v>
      </c>
      <c r="AU219" s="223" t="s">
        <v>84</v>
      </c>
      <c r="AY219" s="17" t="s">
        <v>147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78</v>
      </c>
      <c r="BK219" s="224">
        <f>ROUND(I219*H219,2)</f>
        <v>0</v>
      </c>
      <c r="BL219" s="17" t="s">
        <v>154</v>
      </c>
      <c r="BM219" s="223" t="s">
        <v>380</v>
      </c>
    </row>
    <row r="220" s="2" customFormat="1">
      <c r="A220" s="38"/>
      <c r="B220" s="39"/>
      <c r="C220" s="40"/>
      <c r="D220" s="225" t="s">
        <v>156</v>
      </c>
      <c r="E220" s="40"/>
      <c r="F220" s="226" t="s">
        <v>381</v>
      </c>
      <c r="G220" s="40"/>
      <c r="H220" s="40"/>
      <c r="I220" s="227"/>
      <c r="J220" s="40"/>
      <c r="K220" s="40"/>
      <c r="L220" s="44"/>
      <c r="M220" s="228"/>
      <c r="N220" s="229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84</v>
      </c>
    </row>
    <row r="221" s="12" customFormat="1" ht="22.8" customHeight="1">
      <c r="A221" s="12"/>
      <c r="B221" s="196"/>
      <c r="C221" s="197"/>
      <c r="D221" s="198" t="s">
        <v>71</v>
      </c>
      <c r="E221" s="210" t="s">
        <v>200</v>
      </c>
      <c r="F221" s="210" t="s">
        <v>382</v>
      </c>
      <c r="G221" s="197"/>
      <c r="H221" s="197"/>
      <c r="I221" s="200"/>
      <c r="J221" s="211">
        <f>BK221</f>
        <v>0</v>
      </c>
      <c r="K221" s="197"/>
      <c r="L221" s="202"/>
      <c r="M221" s="203"/>
      <c r="N221" s="204"/>
      <c r="O221" s="204"/>
      <c r="P221" s="205">
        <f>SUM(P222:P260)</f>
        <v>0</v>
      </c>
      <c r="Q221" s="204"/>
      <c r="R221" s="205">
        <f>SUM(R222:R260)</f>
        <v>87.222697199999999</v>
      </c>
      <c r="S221" s="204"/>
      <c r="T221" s="206">
        <f>SUM(T222:T260)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7" t="s">
        <v>78</v>
      </c>
      <c r="AT221" s="208" t="s">
        <v>71</v>
      </c>
      <c r="AU221" s="208" t="s">
        <v>78</v>
      </c>
      <c r="AY221" s="207" t="s">
        <v>147</v>
      </c>
      <c r="BK221" s="209">
        <f>SUM(BK222:BK260)</f>
        <v>0</v>
      </c>
    </row>
    <row r="222" s="2" customFormat="1" ht="21.75" customHeight="1">
      <c r="A222" s="38"/>
      <c r="B222" s="39"/>
      <c r="C222" s="212" t="s">
        <v>383</v>
      </c>
      <c r="D222" s="212" t="s">
        <v>149</v>
      </c>
      <c r="E222" s="213" t="s">
        <v>384</v>
      </c>
      <c r="F222" s="214" t="s">
        <v>385</v>
      </c>
      <c r="G222" s="215" t="s">
        <v>152</v>
      </c>
      <c r="H222" s="216">
        <v>53</v>
      </c>
      <c r="I222" s="217"/>
      <c r="J222" s="218">
        <f>ROUND(I222*H222,2)</f>
        <v>0</v>
      </c>
      <c r="K222" s="214" t="s">
        <v>153</v>
      </c>
      <c r="L222" s="44"/>
      <c r="M222" s="219" t="s">
        <v>19</v>
      </c>
      <c r="N222" s="220" t="s">
        <v>43</v>
      </c>
      <c r="O222" s="84"/>
      <c r="P222" s="221">
        <f>O222*H222</f>
        <v>0</v>
      </c>
      <c r="Q222" s="221">
        <v>0.0016000000000000001</v>
      </c>
      <c r="R222" s="221">
        <f>Q222*H222</f>
        <v>0.0848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154</v>
      </c>
      <c r="AT222" s="223" t="s">
        <v>149</v>
      </c>
      <c r="AU222" s="223" t="s">
        <v>84</v>
      </c>
      <c r="AY222" s="17" t="s">
        <v>147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78</v>
      </c>
      <c r="BK222" s="224">
        <f>ROUND(I222*H222,2)</f>
        <v>0</v>
      </c>
      <c r="BL222" s="17" t="s">
        <v>154</v>
      </c>
      <c r="BM222" s="223" t="s">
        <v>386</v>
      </c>
    </row>
    <row r="223" s="2" customFormat="1">
      <c r="A223" s="38"/>
      <c r="B223" s="39"/>
      <c r="C223" s="40"/>
      <c r="D223" s="225" t="s">
        <v>156</v>
      </c>
      <c r="E223" s="40"/>
      <c r="F223" s="226" t="s">
        <v>387</v>
      </c>
      <c r="G223" s="40"/>
      <c r="H223" s="40"/>
      <c r="I223" s="227"/>
      <c r="J223" s="40"/>
      <c r="K223" s="40"/>
      <c r="L223" s="44"/>
      <c r="M223" s="228"/>
      <c r="N223" s="229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156</v>
      </c>
      <c r="AU223" s="17" t="s">
        <v>84</v>
      </c>
    </row>
    <row r="224" s="2" customFormat="1" ht="24.15" customHeight="1">
      <c r="A224" s="38"/>
      <c r="B224" s="39"/>
      <c r="C224" s="212" t="s">
        <v>388</v>
      </c>
      <c r="D224" s="212" t="s">
        <v>149</v>
      </c>
      <c r="E224" s="213" t="s">
        <v>389</v>
      </c>
      <c r="F224" s="214" t="s">
        <v>390</v>
      </c>
      <c r="G224" s="215" t="s">
        <v>152</v>
      </c>
      <c r="H224" s="216">
        <v>53</v>
      </c>
      <c r="I224" s="217"/>
      <c r="J224" s="218">
        <f>ROUND(I224*H224,2)</f>
        <v>0</v>
      </c>
      <c r="K224" s="214" t="s">
        <v>153</v>
      </c>
      <c r="L224" s="44"/>
      <c r="M224" s="219" t="s">
        <v>19</v>
      </c>
      <c r="N224" s="220" t="s">
        <v>43</v>
      </c>
      <c r="O224" s="84"/>
      <c r="P224" s="221">
        <f>O224*H224</f>
        <v>0</v>
      </c>
      <c r="Q224" s="221">
        <v>1.0000000000000001E-05</v>
      </c>
      <c r="R224" s="221">
        <f>Q224*H224</f>
        <v>0.00053000000000000009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154</v>
      </c>
      <c r="AT224" s="223" t="s">
        <v>149</v>
      </c>
      <c r="AU224" s="223" t="s">
        <v>84</v>
      </c>
      <c r="AY224" s="17" t="s">
        <v>147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78</v>
      </c>
      <c r="BK224" s="224">
        <f>ROUND(I224*H224,2)</f>
        <v>0</v>
      </c>
      <c r="BL224" s="17" t="s">
        <v>154</v>
      </c>
      <c r="BM224" s="223" t="s">
        <v>391</v>
      </c>
    </row>
    <row r="225" s="2" customFormat="1">
      <c r="A225" s="38"/>
      <c r="B225" s="39"/>
      <c r="C225" s="40"/>
      <c r="D225" s="225" t="s">
        <v>156</v>
      </c>
      <c r="E225" s="40"/>
      <c r="F225" s="226" t="s">
        <v>392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156</v>
      </c>
      <c r="AU225" s="17" t="s">
        <v>84</v>
      </c>
    </row>
    <row r="226" s="2" customFormat="1" ht="24.15" customHeight="1">
      <c r="A226" s="38"/>
      <c r="B226" s="39"/>
      <c r="C226" s="212" t="s">
        <v>393</v>
      </c>
      <c r="D226" s="212" t="s">
        <v>149</v>
      </c>
      <c r="E226" s="213" t="s">
        <v>394</v>
      </c>
      <c r="F226" s="214" t="s">
        <v>395</v>
      </c>
      <c r="G226" s="215" t="s">
        <v>180</v>
      </c>
      <c r="H226" s="216">
        <v>317</v>
      </c>
      <c r="I226" s="217"/>
      <c r="J226" s="218">
        <f>ROUND(I226*H226,2)</f>
        <v>0</v>
      </c>
      <c r="K226" s="214" t="s">
        <v>153</v>
      </c>
      <c r="L226" s="44"/>
      <c r="M226" s="219" t="s">
        <v>19</v>
      </c>
      <c r="N226" s="220" t="s">
        <v>43</v>
      </c>
      <c r="O226" s="84"/>
      <c r="P226" s="221">
        <f>O226*H226</f>
        <v>0</v>
      </c>
      <c r="Q226" s="221">
        <v>0.16850000000000001</v>
      </c>
      <c r="R226" s="221">
        <f>Q226*H226</f>
        <v>53.414500000000004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154</v>
      </c>
      <c r="AT226" s="223" t="s">
        <v>149</v>
      </c>
      <c r="AU226" s="223" t="s">
        <v>84</v>
      </c>
      <c r="AY226" s="17" t="s">
        <v>147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78</v>
      </c>
      <c r="BK226" s="224">
        <f>ROUND(I226*H226,2)</f>
        <v>0</v>
      </c>
      <c r="BL226" s="17" t="s">
        <v>154</v>
      </c>
      <c r="BM226" s="223" t="s">
        <v>396</v>
      </c>
    </row>
    <row r="227" s="2" customFormat="1">
      <c r="A227" s="38"/>
      <c r="B227" s="39"/>
      <c r="C227" s="40"/>
      <c r="D227" s="225" t="s">
        <v>156</v>
      </c>
      <c r="E227" s="40"/>
      <c r="F227" s="226" t="s">
        <v>397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156</v>
      </c>
      <c r="AU227" s="17" t="s">
        <v>84</v>
      </c>
    </row>
    <row r="228" s="13" customFormat="1">
      <c r="A228" s="13"/>
      <c r="B228" s="230"/>
      <c r="C228" s="231"/>
      <c r="D228" s="232" t="s">
        <v>158</v>
      </c>
      <c r="E228" s="233" t="s">
        <v>19</v>
      </c>
      <c r="F228" s="234" t="s">
        <v>398</v>
      </c>
      <c r="G228" s="231"/>
      <c r="H228" s="235">
        <v>317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158</v>
      </c>
      <c r="AU228" s="241" t="s">
        <v>84</v>
      </c>
      <c r="AV228" s="13" t="s">
        <v>84</v>
      </c>
      <c r="AW228" s="13" t="s">
        <v>33</v>
      </c>
      <c r="AX228" s="13" t="s">
        <v>78</v>
      </c>
      <c r="AY228" s="241" t="s">
        <v>147</v>
      </c>
    </row>
    <row r="229" s="2" customFormat="1" ht="16.5" customHeight="1">
      <c r="A229" s="38"/>
      <c r="B229" s="39"/>
      <c r="C229" s="263" t="s">
        <v>399</v>
      </c>
      <c r="D229" s="263" t="s">
        <v>232</v>
      </c>
      <c r="E229" s="264" t="s">
        <v>400</v>
      </c>
      <c r="F229" s="265" t="s">
        <v>401</v>
      </c>
      <c r="G229" s="266" t="s">
        <v>180</v>
      </c>
      <c r="H229" s="267">
        <v>16.16</v>
      </c>
      <c r="I229" s="268"/>
      <c r="J229" s="269">
        <f>ROUND(I229*H229,2)</f>
        <v>0</v>
      </c>
      <c r="K229" s="265" t="s">
        <v>153</v>
      </c>
      <c r="L229" s="270"/>
      <c r="M229" s="271" t="s">
        <v>19</v>
      </c>
      <c r="N229" s="272" t="s">
        <v>43</v>
      </c>
      <c r="O229" s="84"/>
      <c r="P229" s="221">
        <f>O229*H229</f>
        <v>0</v>
      </c>
      <c r="Q229" s="221">
        <v>0.065670000000000006</v>
      </c>
      <c r="R229" s="221">
        <f>Q229*H229</f>
        <v>1.0612272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194</v>
      </c>
      <c r="AT229" s="223" t="s">
        <v>232</v>
      </c>
      <c r="AU229" s="223" t="s">
        <v>84</v>
      </c>
      <c r="AY229" s="17" t="s">
        <v>147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78</v>
      </c>
      <c r="BK229" s="224">
        <f>ROUND(I229*H229,2)</f>
        <v>0</v>
      </c>
      <c r="BL229" s="17" t="s">
        <v>154</v>
      </c>
      <c r="BM229" s="223" t="s">
        <v>402</v>
      </c>
    </row>
    <row r="230" s="13" customFormat="1">
      <c r="A230" s="13"/>
      <c r="B230" s="230"/>
      <c r="C230" s="231"/>
      <c r="D230" s="232" t="s">
        <v>158</v>
      </c>
      <c r="E230" s="233" t="s">
        <v>19</v>
      </c>
      <c r="F230" s="234" t="s">
        <v>403</v>
      </c>
      <c r="G230" s="231"/>
      <c r="H230" s="235">
        <v>16</v>
      </c>
      <c r="I230" s="236"/>
      <c r="J230" s="231"/>
      <c r="K230" s="231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158</v>
      </c>
      <c r="AU230" s="241" t="s">
        <v>84</v>
      </c>
      <c r="AV230" s="13" t="s">
        <v>84</v>
      </c>
      <c r="AW230" s="13" t="s">
        <v>33</v>
      </c>
      <c r="AX230" s="13" t="s">
        <v>72</v>
      </c>
      <c r="AY230" s="241" t="s">
        <v>147</v>
      </c>
    </row>
    <row r="231" s="13" customFormat="1">
      <c r="A231" s="13"/>
      <c r="B231" s="230"/>
      <c r="C231" s="231"/>
      <c r="D231" s="232" t="s">
        <v>158</v>
      </c>
      <c r="E231" s="233" t="s">
        <v>19</v>
      </c>
      <c r="F231" s="234" t="s">
        <v>404</v>
      </c>
      <c r="G231" s="231"/>
      <c r="H231" s="235">
        <v>16.16</v>
      </c>
      <c r="I231" s="236"/>
      <c r="J231" s="231"/>
      <c r="K231" s="231"/>
      <c r="L231" s="237"/>
      <c r="M231" s="238"/>
      <c r="N231" s="239"/>
      <c r="O231" s="239"/>
      <c r="P231" s="239"/>
      <c r="Q231" s="239"/>
      <c r="R231" s="239"/>
      <c r="S231" s="239"/>
      <c r="T231" s="24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1" t="s">
        <v>158</v>
      </c>
      <c r="AU231" s="241" t="s">
        <v>84</v>
      </c>
      <c r="AV231" s="13" t="s">
        <v>84</v>
      </c>
      <c r="AW231" s="13" t="s">
        <v>33</v>
      </c>
      <c r="AX231" s="13" t="s">
        <v>78</v>
      </c>
      <c r="AY231" s="241" t="s">
        <v>147</v>
      </c>
    </row>
    <row r="232" s="2" customFormat="1" ht="16.5" customHeight="1">
      <c r="A232" s="38"/>
      <c r="B232" s="39"/>
      <c r="C232" s="263" t="s">
        <v>405</v>
      </c>
      <c r="D232" s="263" t="s">
        <v>232</v>
      </c>
      <c r="E232" s="264" t="s">
        <v>406</v>
      </c>
      <c r="F232" s="265" t="s">
        <v>407</v>
      </c>
      <c r="G232" s="266" t="s">
        <v>180</v>
      </c>
      <c r="H232" s="267">
        <v>148.47</v>
      </c>
      <c r="I232" s="268"/>
      <c r="J232" s="269">
        <f>ROUND(I232*H232,2)</f>
        <v>0</v>
      </c>
      <c r="K232" s="265" t="s">
        <v>153</v>
      </c>
      <c r="L232" s="270"/>
      <c r="M232" s="271" t="s">
        <v>19</v>
      </c>
      <c r="N232" s="272" t="s">
        <v>43</v>
      </c>
      <c r="O232" s="84"/>
      <c r="P232" s="221">
        <f>O232*H232</f>
        <v>0</v>
      </c>
      <c r="Q232" s="221">
        <v>0.080000000000000002</v>
      </c>
      <c r="R232" s="221">
        <f>Q232*H232</f>
        <v>11.877599999999999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194</v>
      </c>
      <c r="AT232" s="223" t="s">
        <v>232</v>
      </c>
      <c r="AU232" s="223" t="s">
        <v>84</v>
      </c>
      <c r="AY232" s="17" t="s">
        <v>147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78</v>
      </c>
      <c r="BK232" s="224">
        <f>ROUND(I232*H232,2)</f>
        <v>0</v>
      </c>
      <c r="BL232" s="17" t="s">
        <v>154</v>
      </c>
      <c r="BM232" s="223" t="s">
        <v>408</v>
      </c>
    </row>
    <row r="233" s="13" customFormat="1">
      <c r="A233" s="13"/>
      <c r="B233" s="230"/>
      <c r="C233" s="231"/>
      <c r="D233" s="232" t="s">
        <v>158</v>
      </c>
      <c r="E233" s="233" t="s">
        <v>19</v>
      </c>
      <c r="F233" s="234" t="s">
        <v>409</v>
      </c>
      <c r="G233" s="231"/>
      <c r="H233" s="235">
        <v>148.47</v>
      </c>
      <c r="I233" s="236"/>
      <c r="J233" s="231"/>
      <c r="K233" s="231"/>
      <c r="L233" s="237"/>
      <c r="M233" s="238"/>
      <c r="N233" s="239"/>
      <c r="O233" s="239"/>
      <c r="P233" s="239"/>
      <c r="Q233" s="239"/>
      <c r="R233" s="239"/>
      <c r="S233" s="239"/>
      <c r="T233" s="24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1" t="s">
        <v>158</v>
      </c>
      <c r="AU233" s="241" t="s">
        <v>84</v>
      </c>
      <c r="AV233" s="13" t="s">
        <v>84</v>
      </c>
      <c r="AW233" s="13" t="s">
        <v>33</v>
      </c>
      <c r="AX233" s="13" t="s">
        <v>78</v>
      </c>
      <c r="AY233" s="241" t="s">
        <v>147</v>
      </c>
    </row>
    <row r="234" s="2" customFormat="1" ht="16.5" customHeight="1">
      <c r="A234" s="38"/>
      <c r="B234" s="39"/>
      <c r="C234" s="263" t="s">
        <v>410</v>
      </c>
      <c r="D234" s="263" t="s">
        <v>232</v>
      </c>
      <c r="E234" s="264" t="s">
        <v>411</v>
      </c>
      <c r="F234" s="265" t="s">
        <v>412</v>
      </c>
      <c r="G234" s="266" t="s">
        <v>180</v>
      </c>
      <c r="H234" s="267">
        <v>15.15</v>
      </c>
      <c r="I234" s="268"/>
      <c r="J234" s="269">
        <f>ROUND(I234*H234,2)</f>
        <v>0</v>
      </c>
      <c r="K234" s="265" t="s">
        <v>153</v>
      </c>
      <c r="L234" s="270"/>
      <c r="M234" s="271" t="s">
        <v>19</v>
      </c>
      <c r="N234" s="272" t="s">
        <v>43</v>
      </c>
      <c r="O234" s="84"/>
      <c r="P234" s="221">
        <f>O234*H234</f>
        <v>0</v>
      </c>
      <c r="Q234" s="221">
        <v>0.080000000000000002</v>
      </c>
      <c r="R234" s="221">
        <f>Q234*H234</f>
        <v>1.212</v>
      </c>
      <c r="S234" s="221">
        <v>0</v>
      </c>
      <c r="T234" s="22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194</v>
      </c>
      <c r="AT234" s="223" t="s">
        <v>232</v>
      </c>
      <c r="AU234" s="223" t="s">
        <v>84</v>
      </c>
      <c r="AY234" s="17" t="s">
        <v>147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78</v>
      </c>
      <c r="BK234" s="224">
        <f>ROUND(I234*H234,2)</f>
        <v>0</v>
      </c>
      <c r="BL234" s="17" t="s">
        <v>154</v>
      </c>
      <c r="BM234" s="223" t="s">
        <v>413</v>
      </c>
    </row>
    <row r="235" s="13" customFormat="1">
      <c r="A235" s="13"/>
      <c r="B235" s="230"/>
      <c r="C235" s="231"/>
      <c r="D235" s="232" t="s">
        <v>158</v>
      </c>
      <c r="E235" s="233" t="s">
        <v>19</v>
      </c>
      <c r="F235" s="234" t="s">
        <v>414</v>
      </c>
      <c r="G235" s="231"/>
      <c r="H235" s="235">
        <v>15.15</v>
      </c>
      <c r="I235" s="236"/>
      <c r="J235" s="231"/>
      <c r="K235" s="231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158</v>
      </c>
      <c r="AU235" s="241" t="s">
        <v>84</v>
      </c>
      <c r="AV235" s="13" t="s">
        <v>84</v>
      </c>
      <c r="AW235" s="13" t="s">
        <v>33</v>
      </c>
      <c r="AX235" s="13" t="s">
        <v>78</v>
      </c>
      <c r="AY235" s="241" t="s">
        <v>147</v>
      </c>
    </row>
    <row r="236" s="2" customFormat="1" ht="16.5" customHeight="1">
      <c r="A236" s="38"/>
      <c r="B236" s="39"/>
      <c r="C236" s="263" t="s">
        <v>415</v>
      </c>
      <c r="D236" s="263" t="s">
        <v>232</v>
      </c>
      <c r="E236" s="264" t="s">
        <v>416</v>
      </c>
      <c r="F236" s="265" t="s">
        <v>417</v>
      </c>
      <c r="G236" s="266" t="s">
        <v>180</v>
      </c>
      <c r="H236" s="267">
        <v>85.849999999999994</v>
      </c>
      <c r="I236" s="268"/>
      <c r="J236" s="269">
        <f>ROUND(I236*H236,2)</f>
        <v>0</v>
      </c>
      <c r="K236" s="265" t="s">
        <v>153</v>
      </c>
      <c r="L236" s="270"/>
      <c r="M236" s="271" t="s">
        <v>19</v>
      </c>
      <c r="N236" s="272" t="s">
        <v>43</v>
      </c>
      <c r="O236" s="84"/>
      <c r="P236" s="221">
        <f>O236*H236</f>
        <v>0</v>
      </c>
      <c r="Q236" s="221">
        <v>0.044999999999999998</v>
      </c>
      <c r="R236" s="221">
        <f>Q236*H236</f>
        <v>3.8632499999999994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194</v>
      </c>
      <c r="AT236" s="223" t="s">
        <v>232</v>
      </c>
      <c r="AU236" s="223" t="s">
        <v>84</v>
      </c>
      <c r="AY236" s="17" t="s">
        <v>147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78</v>
      </c>
      <c r="BK236" s="224">
        <f>ROUND(I236*H236,2)</f>
        <v>0</v>
      </c>
      <c r="BL236" s="17" t="s">
        <v>154</v>
      </c>
      <c r="BM236" s="223" t="s">
        <v>418</v>
      </c>
    </row>
    <row r="237" s="13" customFormat="1">
      <c r="A237" s="13"/>
      <c r="B237" s="230"/>
      <c r="C237" s="231"/>
      <c r="D237" s="232" t="s">
        <v>158</v>
      </c>
      <c r="E237" s="233" t="s">
        <v>19</v>
      </c>
      <c r="F237" s="234" t="s">
        <v>419</v>
      </c>
      <c r="G237" s="231"/>
      <c r="H237" s="235">
        <v>85.849999999999994</v>
      </c>
      <c r="I237" s="236"/>
      <c r="J237" s="231"/>
      <c r="K237" s="231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158</v>
      </c>
      <c r="AU237" s="241" t="s">
        <v>84</v>
      </c>
      <c r="AV237" s="13" t="s">
        <v>84</v>
      </c>
      <c r="AW237" s="13" t="s">
        <v>33</v>
      </c>
      <c r="AX237" s="13" t="s">
        <v>78</v>
      </c>
      <c r="AY237" s="241" t="s">
        <v>147</v>
      </c>
    </row>
    <row r="238" s="2" customFormat="1" ht="16.5" customHeight="1">
      <c r="A238" s="38"/>
      <c r="B238" s="39"/>
      <c r="C238" s="263" t="s">
        <v>420</v>
      </c>
      <c r="D238" s="263" t="s">
        <v>232</v>
      </c>
      <c r="E238" s="264" t="s">
        <v>421</v>
      </c>
      <c r="F238" s="265" t="s">
        <v>422</v>
      </c>
      <c r="G238" s="266" t="s">
        <v>180</v>
      </c>
      <c r="H238" s="267">
        <v>50.5</v>
      </c>
      <c r="I238" s="268"/>
      <c r="J238" s="269">
        <f>ROUND(I238*H238,2)</f>
        <v>0</v>
      </c>
      <c r="K238" s="265" t="s">
        <v>153</v>
      </c>
      <c r="L238" s="270"/>
      <c r="M238" s="271" t="s">
        <v>19</v>
      </c>
      <c r="N238" s="272" t="s">
        <v>43</v>
      </c>
      <c r="O238" s="84"/>
      <c r="P238" s="221">
        <f>O238*H238</f>
        <v>0</v>
      </c>
      <c r="Q238" s="221">
        <v>0.048300000000000003</v>
      </c>
      <c r="R238" s="221">
        <f>Q238*H238</f>
        <v>2.4391500000000002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194</v>
      </c>
      <c r="AT238" s="223" t="s">
        <v>232</v>
      </c>
      <c r="AU238" s="223" t="s">
        <v>84</v>
      </c>
      <c r="AY238" s="17" t="s">
        <v>147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154</v>
      </c>
      <c r="BM238" s="223" t="s">
        <v>423</v>
      </c>
    </row>
    <row r="239" s="13" customFormat="1">
      <c r="A239" s="13"/>
      <c r="B239" s="230"/>
      <c r="C239" s="231"/>
      <c r="D239" s="232" t="s">
        <v>158</v>
      </c>
      <c r="E239" s="233" t="s">
        <v>19</v>
      </c>
      <c r="F239" s="234" t="s">
        <v>424</v>
      </c>
      <c r="G239" s="231"/>
      <c r="H239" s="235">
        <v>50.5</v>
      </c>
      <c r="I239" s="236"/>
      <c r="J239" s="231"/>
      <c r="K239" s="231"/>
      <c r="L239" s="237"/>
      <c r="M239" s="238"/>
      <c r="N239" s="239"/>
      <c r="O239" s="239"/>
      <c r="P239" s="239"/>
      <c r="Q239" s="239"/>
      <c r="R239" s="239"/>
      <c r="S239" s="239"/>
      <c r="T239" s="24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1" t="s">
        <v>158</v>
      </c>
      <c r="AU239" s="241" t="s">
        <v>84</v>
      </c>
      <c r="AV239" s="13" t="s">
        <v>84</v>
      </c>
      <c r="AW239" s="13" t="s">
        <v>33</v>
      </c>
      <c r="AX239" s="13" t="s">
        <v>78</v>
      </c>
      <c r="AY239" s="241" t="s">
        <v>147</v>
      </c>
    </row>
    <row r="240" s="2" customFormat="1" ht="16.5" customHeight="1">
      <c r="A240" s="38"/>
      <c r="B240" s="39"/>
      <c r="C240" s="263" t="s">
        <v>425</v>
      </c>
      <c r="D240" s="263" t="s">
        <v>232</v>
      </c>
      <c r="E240" s="264" t="s">
        <v>426</v>
      </c>
      <c r="F240" s="265" t="s">
        <v>427</v>
      </c>
      <c r="G240" s="266" t="s">
        <v>379</v>
      </c>
      <c r="H240" s="267">
        <v>2.02</v>
      </c>
      <c r="I240" s="268"/>
      <c r="J240" s="269">
        <f>ROUND(I240*H240,2)</f>
        <v>0</v>
      </c>
      <c r="K240" s="265" t="s">
        <v>19</v>
      </c>
      <c r="L240" s="270"/>
      <c r="M240" s="271" t="s">
        <v>19</v>
      </c>
      <c r="N240" s="272" t="s">
        <v>43</v>
      </c>
      <c r="O240" s="84"/>
      <c r="P240" s="221">
        <f>O240*H240</f>
        <v>0</v>
      </c>
      <c r="Q240" s="221">
        <v>0.017999999999999999</v>
      </c>
      <c r="R240" s="221">
        <f>Q240*H240</f>
        <v>0.036359999999999996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194</v>
      </c>
      <c r="AT240" s="223" t="s">
        <v>232</v>
      </c>
      <c r="AU240" s="223" t="s">
        <v>84</v>
      </c>
      <c r="AY240" s="17" t="s">
        <v>147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78</v>
      </c>
      <c r="BK240" s="224">
        <f>ROUND(I240*H240,2)</f>
        <v>0</v>
      </c>
      <c r="BL240" s="17" t="s">
        <v>154</v>
      </c>
      <c r="BM240" s="223" t="s">
        <v>428</v>
      </c>
    </row>
    <row r="241" s="13" customFormat="1">
      <c r="A241" s="13"/>
      <c r="B241" s="230"/>
      <c r="C241" s="231"/>
      <c r="D241" s="232" t="s">
        <v>158</v>
      </c>
      <c r="E241" s="233" t="s">
        <v>19</v>
      </c>
      <c r="F241" s="234" t="s">
        <v>429</v>
      </c>
      <c r="G241" s="231"/>
      <c r="H241" s="235">
        <v>2.02</v>
      </c>
      <c r="I241" s="236"/>
      <c r="J241" s="231"/>
      <c r="K241" s="231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158</v>
      </c>
      <c r="AU241" s="241" t="s">
        <v>84</v>
      </c>
      <c r="AV241" s="13" t="s">
        <v>84</v>
      </c>
      <c r="AW241" s="13" t="s">
        <v>33</v>
      </c>
      <c r="AX241" s="13" t="s">
        <v>78</v>
      </c>
      <c r="AY241" s="241" t="s">
        <v>147</v>
      </c>
    </row>
    <row r="242" s="2" customFormat="1" ht="16.5" customHeight="1">
      <c r="A242" s="38"/>
      <c r="B242" s="39"/>
      <c r="C242" s="263" t="s">
        <v>430</v>
      </c>
      <c r="D242" s="263" t="s">
        <v>232</v>
      </c>
      <c r="E242" s="264" t="s">
        <v>431</v>
      </c>
      <c r="F242" s="265" t="s">
        <v>432</v>
      </c>
      <c r="G242" s="266" t="s">
        <v>379</v>
      </c>
      <c r="H242" s="267">
        <v>2.02</v>
      </c>
      <c r="I242" s="268"/>
      <c r="J242" s="269">
        <f>ROUND(I242*H242,2)</f>
        <v>0</v>
      </c>
      <c r="K242" s="265" t="s">
        <v>19</v>
      </c>
      <c r="L242" s="270"/>
      <c r="M242" s="271" t="s">
        <v>19</v>
      </c>
      <c r="N242" s="272" t="s">
        <v>43</v>
      </c>
      <c r="O242" s="84"/>
      <c r="P242" s="221">
        <f>O242*H242</f>
        <v>0</v>
      </c>
      <c r="Q242" s="221">
        <v>0.017999999999999999</v>
      </c>
      <c r="R242" s="221">
        <f>Q242*H242</f>
        <v>0.036359999999999996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194</v>
      </c>
      <c r="AT242" s="223" t="s">
        <v>232</v>
      </c>
      <c r="AU242" s="223" t="s">
        <v>84</v>
      </c>
      <c r="AY242" s="17" t="s">
        <v>147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78</v>
      </c>
      <c r="BK242" s="224">
        <f>ROUND(I242*H242,2)</f>
        <v>0</v>
      </c>
      <c r="BL242" s="17" t="s">
        <v>154</v>
      </c>
      <c r="BM242" s="223" t="s">
        <v>433</v>
      </c>
    </row>
    <row r="243" s="13" customFormat="1">
      <c r="A243" s="13"/>
      <c r="B243" s="230"/>
      <c r="C243" s="231"/>
      <c r="D243" s="232" t="s">
        <v>158</v>
      </c>
      <c r="E243" s="233" t="s">
        <v>19</v>
      </c>
      <c r="F243" s="234" t="s">
        <v>429</v>
      </c>
      <c r="G243" s="231"/>
      <c r="H243" s="235">
        <v>2.02</v>
      </c>
      <c r="I243" s="236"/>
      <c r="J243" s="231"/>
      <c r="K243" s="231"/>
      <c r="L243" s="237"/>
      <c r="M243" s="238"/>
      <c r="N243" s="239"/>
      <c r="O243" s="239"/>
      <c r="P243" s="239"/>
      <c r="Q243" s="239"/>
      <c r="R243" s="239"/>
      <c r="S243" s="239"/>
      <c r="T243" s="24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1" t="s">
        <v>158</v>
      </c>
      <c r="AU243" s="241" t="s">
        <v>84</v>
      </c>
      <c r="AV243" s="13" t="s">
        <v>84</v>
      </c>
      <c r="AW243" s="13" t="s">
        <v>33</v>
      </c>
      <c r="AX243" s="13" t="s">
        <v>78</v>
      </c>
      <c r="AY243" s="241" t="s">
        <v>147</v>
      </c>
    </row>
    <row r="244" s="2" customFormat="1" ht="24.15" customHeight="1">
      <c r="A244" s="38"/>
      <c r="B244" s="39"/>
      <c r="C244" s="212" t="s">
        <v>434</v>
      </c>
      <c r="D244" s="212" t="s">
        <v>149</v>
      </c>
      <c r="E244" s="213" t="s">
        <v>435</v>
      </c>
      <c r="F244" s="214" t="s">
        <v>436</v>
      </c>
      <c r="G244" s="215" t="s">
        <v>180</v>
      </c>
      <c r="H244" s="216">
        <v>40</v>
      </c>
      <c r="I244" s="217"/>
      <c r="J244" s="218">
        <f>ROUND(I244*H244,2)</f>
        <v>0</v>
      </c>
      <c r="K244" s="214" t="s">
        <v>153</v>
      </c>
      <c r="L244" s="44"/>
      <c r="M244" s="219" t="s">
        <v>19</v>
      </c>
      <c r="N244" s="220" t="s">
        <v>43</v>
      </c>
      <c r="O244" s="84"/>
      <c r="P244" s="221">
        <f>O244*H244</f>
        <v>0</v>
      </c>
      <c r="Q244" s="221">
        <v>0.14041999999999999</v>
      </c>
      <c r="R244" s="221">
        <f>Q244*H244</f>
        <v>5.6167999999999996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154</v>
      </c>
      <c r="AT244" s="223" t="s">
        <v>149</v>
      </c>
      <c r="AU244" s="223" t="s">
        <v>84</v>
      </c>
      <c r="AY244" s="17" t="s">
        <v>147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78</v>
      </c>
      <c r="BK244" s="224">
        <f>ROUND(I244*H244,2)</f>
        <v>0</v>
      </c>
      <c r="BL244" s="17" t="s">
        <v>154</v>
      </c>
      <c r="BM244" s="223" t="s">
        <v>437</v>
      </c>
    </row>
    <row r="245" s="2" customFormat="1">
      <c r="A245" s="38"/>
      <c r="B245" s="39"/>
      <c r="C245" s="40"/>
      <c r="D245" s="225" t="s">
        <v>156</v>
      </c>
      <c r="E245" s="40"/>
      <c r="F245" s="226" t="s">
        <v>438</v>
      </c>
      <c r="G245" s="40"/>
      <c r="H245" s="40"/>
      <c r="I245" s="227"/>
      <c r="J245" s="40"/>
      <c r="K245" s="40"/>
      <c r="L245" s="44"/>
      <c r="M245" s="228"/>
      <c r="N245" s="229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156</v>
      </c>
      <c r="AU245" s="17" t="s">
        <v>84</v>
      </c>
    </row>
    <row r="246" s="2" customFormat="1" ht="16.5" customHeight="1">
      <c r="A246" s="38"/>
      <c r="B246" s="39"/>
      <c r="C246" s="263" t="s">
        <v>439</v>
      </c>
      <c r="D246" s="263" t="s">
        <v>232</v>
      </c>
      <c r="E246" s="264" t="s">
        <v>440</v>
      </c>
      <c r="F246" s="265" t="s">
        <v>441</v>
      </c>
      <c r="G246" s="266" t="s">
        <v>180</v>
      </c>
      <c r="H246" s="267">
        <v>40.399999999999999</v>
      </c>
      <c r="I246" s="268"/>
      <c r="J246" s="269">
        <f>ROUND(I246*H246,2)</f>
        <v>0</v>
      </c>
      <c r="K246" s="265" t="s">
        <v>153</v>
      </c>
      <c r="L246" s="270"/>
      <c r="M246" s="271" t="s">
        <v>19</v>
      </c>
      <c r="N246" s="272" t="s">
        <v>43</v>
      </c>
      <c r="O246" s="84"/>
      <c r="P246" s="221">
        <f>O246*H246</f>
        <v>0</v>
      </c>
      <c r="Q246" s="221">
        <v>0.024</v>
      </c>
      <c r="R246" s="221">
        <f>Q246*H246</f>
        <v>0.96960000000000002</v>
      </c>
      <c r="S246" s="221">
        <v>0</v>
      </c>
      <c r="T246" s="22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3" t="s">
        <v>194</v>
      </c>
      <c r="AT246" s="223" t="s">
        <v>232</v>
      </c>
      <c r="AU246" s="223" t="s">
        <v>84</v>
      </c>
      <c r="AY246" s="17" t="s">
        <v>147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78</v>
      </c>
      <c r="BK246" s="224">
        <f>ROUND(I246*H246,2)</f>
        <v>0</v>
      </c>
      <c r="BL246" s="17" t="s">
        <v>154</v>
      </c>
      <c r="BM246" s="223" t="s">
        <v>442</v>
      </c>
    </row>
    <row r="247" s="2" customFormat="1">
      <c r="A247" s="38"/>
      <c r="B247" s="39"/>
      <c r="C247" s="40"/>
      <c r="D247" s="232" t="s">
        <v>443</v>
      </c>
      <c r="E247" s="40"/>
      <c r="F247" s="273" t="s">
        <v>444</v>
      </c>
      <c r="G247" s="40"/>
      <c r="H247" s="40"/>
      <c r="I247" s="227"/>
      <c r="J247" s="40"/>
      <c r="K247" s="40"/>
      <c r="L247" s="44"/>
      <c r="M247" s="228"/>
      <c r="N247" s="229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443</v>
      </c>
      <c r="AU247" s="17" t="s">
        <v>84</v>
      </c>
    </row>
    <row r="248" s="13" customFormat="1">
      <c r="A248" s="13"/>
      <c r="B248" s="230"/>
      <c r="C248" s="231"/>
      <c r="D248" s="232" t="s">
        <v>158</v>
      </c>
      <c r="E248" s="233" t="s">
        <v>19</v>
      </c>
      <c r="F248" s="234" t="s">
        <v>445</v>
      </c>
      <c r="G248" s="231"/>
      <c r="H248" s="235">
        <v>40.399999999999999</v>
      </c>
      <c r="I248" s="236"/>
      <c r="J248" s="231"/>
      <c r="K248" s="231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158</v>
      </c>
      <c r="AU248" s="241" t="s">
        <v>84</v>
      </c>
      <c r="AV248" s="13" t="s">
        <v>84</v>
      </c>
      <c r="AW248" s="13" t="s">
        <v>33</v>
      </c>
      <c r="AX248" s="13" t="s">
        <v>78</v>
      </c>
      <c r="AY248" s="241" t="s">
        <v>147</v>
      </c>
    </row>
    <row r="249" s="2" customFormat="1" ht="24.15" customHeight="1">
      <c r="A249" s="38"/>
      <c r="B249" s="39"/>
      <c r="C249" s="212" t="s">
        <v>446</v>
      </c>
      <c r="D249" s="212" t="s">
        <v>149</v>
      </c>
      <c r="E249" s="213" t="s">
        <v>447</v>
      </c>
      <c r="F249" s="214" t="s">
        <v>448</v>
      </c>
      <c r="G249" s="215" t="s">
        <v>180</v>
      </c>
      <c r="H249" s="216">
        <v>232</v>
      </c>
      <c r="I249" s="217"/>
      <c r="J249" s="218">
        <f>ROUND(I249*H249,2)</f>
        <v>0</v>
      </c>
      <c r="K249" s="214" t="s">
        <v>153</v>
      </c>
      <c r="L249" s="44"/>
      <c r="M249" s="219" t="s">
        <v>19</v>
      </c>
      <c r="N249" s="220" t="s">
        <v>43</v>
      </c>
      <c r="O249" s="84"/>
      <c r="P249" s="221">
        <f>O249*H249</f>
        <v>0</v>
      </c>
      <c r="Q249" s="221">
        <v>0.00034000000000000002</v>
      </c>
      <c r="R249" s="221">
        <f>Q249*H249</f>
        <v>0.078880000000000006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154</v>
      </c>
      <c r="AT249" s="223" t="s">
        <v>149</v>
      </c>
      <c r="AU249" s="223" t="s">
        <v>84</v>
      </c>
      <c r="AY249" s="17" t="s">
        <v>147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78</v>
      </c>
      <c r="BK249" s="224">
        <f>ROUND(I249*H249,2)</f>
        <v>0</v>
      </c>
      <c r="BL249" s="17" t="s">
        <v>154</v>
      </c>
      <c r="BM249" s="223" t="s">
        <v>449</v>
      </c>
    </row>
    <row r="250" s="2" customFormat="1">
      <c r="A250" s="38"/>
      <c r="B250" s="39"/>
      <c r="C250" s="40"/>
      <c r="D250" s="225" t="s">
        <v>156</v>
      </c>
      <c r="E250" s="40"/>
      <c r="F250" s="226" t="s">
        <v>450</v>
      </c>
      <c r="G250" s="40"/>
      <c r="H250" s="40"/>
      <c r="I250" s="227"/>
      <c r="J250" s="40"/>
      <c r="K250" s="40"/>
      <c r="L250" s="44"/>
      <c r="M250" s="228"/>
      <c r="N250" s="229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156</v>
      </c>
      <c r="AU250" s="17" t="s">
        <v>84</v>
      </c>
    </row>
    <row r="251" s="2" customFormat="1" ht="16.5" customHeight="1">
      <c r="A251" s="38"/>
      <c r="B251" s="39"/>
      <c r="C251" s="212" t="s">
        <v>451</v>
      </c>
      <c r="D251" s="212" t="s">
        <v>149</v>
      </c>
      <c r="E251" s="213" t="s">
        <v>452</v>
      </c>
      <c r="F251" s="214" t="s">
        <v>453</v>
      </c>
      <c r="G251" s="215" t="s">
        <v>152</v>
      </c>
      <c r="H251" s="216">
        <v>180</v>
      </c>
      <c r="I251" s="217"/>
      <c r="J251" s="218">
        <f>ROUND(I251*H251,2)</f>
        <v>0</v>
      </c>
      <c r="K251" s="214" t="s">
        <v>153</v>
      </c>
      <c r="L251" s="44"/>
      <c r="M251" s="219" t="s">
        <v>19</v>
      </c>
      <c r="N251" s="220" t="s">
        <v>43</v>
      </c>
      <c r="O251" s="84"/>
      <c r="P251" s="221">
        <f>O251*H251</f>
        <v>0</v>
      </c>
      <c r="Q251" s="221">
        <v>0.00068999999999999997</v>
      </c>
      <c r="R251" s="221">
        <f>Q251*H251</f>
        <v>0.12419999999999999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154</v>
      </c>
      <c r="AT251" s="223" t="s">
        <v>149</v>
      </c>
      <c r="AU251" s="223" t="s">
        <v>84</v>
      </c>
      <c r="AY251" s="17" t="s">
        <v>147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78</v>
      </c>
      <c r="BK251" s="224">
        <f>ROUND(I251*H251,2)</f>
        <v>0</v>
      </c>
      <c r="BL251" s="17" t="s">
        <v>154</v>
      </c>
      <c r="BM251" s="223" t="s">
        <v>454</v>
      </c>
    </row>
    <row r="252" s="2" customFormat="1">
      <c r="A252" s="38"/>
      <c r="B252" s="39"/>
      <c r="C252" s="40"/>
      <c r="D252" s="225" t="s">
        <v>156</v>
      </c>
      <c r="E252" s="40"/>
      <c r="F252" s="226" t="s">
        <v>455</v>
      </c>
      <c r="G252" s="40"/>
      <c r="H252" s="40"/>
      <c r="I252" s="227"/>
      <c r="J252" s="40"/>
      <c r="K252" s="40"/>
      <c r="L252" s="44"/>
      <c r="M252" s="228"/>
      <c r="N252" s="229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156</v>
      </c>
      <c r="AU252" s="17" t="s">
        <v>84</v>
      </c>
    </row>
    <row r="253" s="2" customFormat="1" ht="16.5" customHeight="1">
      <c r="A253" s="38"/>
      <c r="B253" s="39"/>
      <c r="C253" s="212" t="s">
        <v>456</v>
      </c>
      <c r="D253" s="212" t="s">
        <v>149</v>
      </c>
      <c r="E253" s="213" t="s">
        <v>457</v>
      </c>
      <c r="F253" s="214" t="s">
        <v>458</v>
      </c>
      <c r="G253" s="215" t="s">
        <v>180</v>
      </c>
      <c r="H253" s="216">
        <v>15</v>
      </c>
      <c r="I253" s="217"/>
      <c r="J253" s="218">
        <f>ROUND(I253*H253,2)</f>
        <v>0</v>
      </c>
      <c r="K253" s="214" t="s">
        <v>153</v>
      </c>
      <c r="L253" s="44"/>
      <c r="M253" s="219" t="s">
        <v>19</v>
      </c>
      <c r="N253" s="220" t="s">
        <v>43</v>
      </c>
      <c r="O253" s="84"/>
      <c r="P253" s="221">
        <f>O253*H253</f>
        <v>0</v>
      </c>
      <c r="Q253" s="221">
        <v>3.0000000000000001E-05</v>
      </c>
      <c r="R253" s="221">
        <f>Q253*H253</f>
        <v>0.00044999999999999999</v>
      </c>
      <c r="S253" s="221">
        <v>0</v>
      </c>
      <c r="T253" s="22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3" t="s">
        <v>154</v>
      </c>
      <c r="AT253" s="223" t="s">
        <v>149</v>
      </c>
      <c r="AU253" s="223" t="s">
        <v>84</v>
      </c>
      <c r="AY253" s="17" t="s">
        <v>147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78</v>
      </c>
      <c r="BK253" s="224">
        <f>ROUND(I253*H253,2)</f>
        <v>0</v>
      </c>
      <c r="BL253" s="17" t="s">
        <v>154</v>
      </c>
      <c r="BM253" s="223" t="s">
        <v>459</v>
      </c>
    </row>
    <row r="254" s="2" customFormat="1">
      <c r="A254" s="38"/>
      <c r="B254" s="39"/>
      <c r="C254" s="40"/>
      <c r="D254" s="225" t="s">
        <v>156</v>
      </c>
      <c r="E254" s="40"/>
      <c r="F254" s="226" t="s">
        <v>460</v>
      </c>
      <c r="G254" s="40"/>
      <c r="H254" s="40"/>
      <c r="I254" s="227"/>
      <c r="J254" s="40"/>
      <c r="K254" s="40"/>
      <c r="L254" s="44"/>
      <c r="M254" s="228"/>
      <c r="N254" s="229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156</v>
      </c>
      <c r="AU254" s="17" t="s">
        <v>84</v>
      </c>
    </row>
    <row r="255" s="2" customFormat="1" ht="16.5" customHeight="1">
      <c r="A255" s="38"/>
      <c r="B255" s="39"/>
      <c r="C255" s="212" t="s">
        <v>461</v>
      </c>
      <c r="D255" s="212" t="s">
        <v>149</v>
      </c>
      <c r="E255" s="213" t="s">
        <v>462</v>
      </c>
      <c r="F255" s="214" t="s">
        <v>463</v>
      </c>
      <c r="G255" s="215" t="s">
        <v>180</v>
      </c>
      <c r="H255" s="216">
        <v>19</v>
      </c>
      <c r="I255" s="217"/>
      <c r="J255" s="218">
        <f>ROUND(I255*H255,2)</f>
        <v>0</v>
      </c>
      <c r="K255" s="214" t="s">
        <v>153</v>
      </c>
      <c r="L255" s="44"/>
      <c r="M255" s="219" t="s">
        <v>19</v>
      </c>
      <c r="N255" s="220" t="s">
        <v>43</v>
      </c>
      <c r="O255" s="84"/>
      <c r="P255" s="221">
        <f>O255*H255</f>
        <v>0</v>
      </c>
      <c r="Q255" s="221">
        <v>0.29221000000000003</v>
      </c>
      <c r="R255" s="221">
        <f>Q255*H255</f>
        <v>5.5519900000000009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154</v>
      </c>
      <c r="AT255" s="223" t="s">
        <v>149</v>
      </c>
      <c r="AU255" s="223" t="s">
        <v>84</v>
      </c>
      <c r="AY255" s="17" t="s">
        <v>147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78</v>
      </c>
      <c r="BK255" s="224">
        <f>ROUND(I255*H255,2)</f>
        <v>0</v>
      </c>
      <c r="BL255" s="17" t="s">
        <v>154</v>
      </c>
      <c r="BM255" s="223" t="s">
        <v>464</v>
      </c>
    </row>
    <row r="256" s="2" customFormat="1">
      <c r="A256" s="38"/>
      <c r="B256" s="39"/>
      <c r="C256" s="40"/>
      <c r="D256" s="225" t="s">
        <v>156</v>
      </c>
      <c r="E256" s="40"/>
      <c r="F256" s="226" t="s">
        <v>465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156</v>
      </c>
      <c r="AU256" s="17" t="s">
        <v>84</v>
      </c>
    </row>
    <row r="257" s="13" customFormat="1">
      <c r="A257" s="13"/>
      <c r="B257" s="230"/>
      <c r="C257" s="231"/>
      <c r="D257" s="232" t="s">
        <v>158</v>
      </c>
      <c r="E257" s="233" t="s">
        <v>19</v>
      </c>
      <c r="F257" s="234" t="s">
        <v>466</v>
      </c>
      <c r="G257" s="231"/>
      <c r="H257" s="235">
        <v>19</v>
      </c>
      <c r="I257" s="236"/>
      <c r="J257" s="231"/>
      <c r="K257" s="231"/>
      <c r="L257" s="237"/>
      <c r="M257" s="238"/>
      <c r="N257" s="239"/>
      <c r="O257" s="239"/>
      <c r="P257" s="239"/>
      <c r="Q257" s="239"/>
      <c r="R257" s="239"/>
      <c r="S257" s="239"/>
      <c r="T257" s="24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1" t="s">
        <v>158</v>
      </c>
      <c r="AU257" s="241" t="s">
        <v>84</v>
      </c>
      <c r="AV257" s="13" t="s">
        <v>84</v>
      </c>
      <c r="AW257" s="13" t="s">
        <v>33</v>
      </c>
      <c r="AX257" s="13" t="s">
        <v>78</v>
      </c>
      <c r="AY257" s="241" t="s">
        <v>147</v>
      </c>
    </row>
    <row r="258" s="2" customFormat="1" ht="33" customHeight="1">
      <c r="A258" s="38"/>
      <c r="B258" s="39"/>
      <c r="C258" s="263" t="s">
        <v>467</v>
      </c>
      <c r="D258" s="263" t="s">
        <v>232</v>
      </c>
      <c r="E258" s="264" t="s">
        <v>468</v>
      </c>
      <c r="F258" s="265" t="s">
        <v>469</v>
      </c>
      <c r="G258" s="266" t="s">
        <v>180</v>
      </c>
      <c r="H258" s="267">
        <v>19</v>
      </c>
      <c r="I258" s="268"/>
      <c r="J258" s="269">
        <f>ROUND(I258*H258,2)</f>
        <v>0</v>
      </c>
      <c r="K258" s="265" t="s">
        <v>19</v>
      </c>
      <c r="L258" s="270"/>
      <c r="M258" s="271" t="s">
        <v>19</v>
      </c>
      <c r="N258" s="272" t="s">
        <v>43</v>
      </c>
      <c r="O258" s="84"/>
      <c r="P258" s="221">
        <f>O258*H258</f>
        <v>0</v>
      </c>
      <c r="Q258" s="221">
        <v>0.044999999999999998</v>
      </c>
      <c r="R258" s="221">
        <f>Q258*H258</f>
        <v>0.85499999999999998</v>
      </c>
      <c r="S258" s="221">
        <v>0</v>
      </c>
      <c r="T258" s="22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3" t="s">
        <v>194</v>
      </c>
      <c r="AT258" s="223" t="s">
        <v>232</v>
      </c>
      <c r="AU258" s="223" t="s">
        <v>84</v>
      </c>
      <c r="AY258" s="17" t="s">
        <v>147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7" t="s">
        <v>78</v>
      </c>
      <c r="BK258" s="224">
        <f>ROUND(I258*H258,2)</f>
        <v>0</v>
      </c>
      <c r="BL258" s="17" t="s">
        <v>154</v>
      </c>
      <c r="BM258" s="223" t="s">
        <v>470</v>
      </c>
    </row>
    <row r="259" s="2" customFormat="1">
      <c r="A259" s="38"/>
      <c r="B259" s="39"/>
      <c r="C259" s="40"/>
      <c r="D259" s="232" t="s">
        <v>443</v>
      </c>
      <c r="E259" s="40"/>
      <c r="F259" s="273" t="s">
        <v>471</v>
      </c>
      <c r="G259" s="40"/>
      <c r="H259" s="40"/>
      <c r="I259" s="227"/>
      <c r="J259" s="40"/>
      <c r="K259" s="40"/>
      <c r="L259" s="44"/>
      <c r="M259" s="228"/>
      <c r="N259" s="229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443</v>
      </c>
      <c r="AU259" s="17" t="s">
        <v>84</v>
      </c>
    </row>
    <row r="260" s="13" customFormat="1">
      <c r="A260" s="13"/>
      <c r="B260" s="230"/>
      <c r="C260" s="231"/>
      <c r="D260" s="232" t="s">
        <v>158</v>
      </c>
      <c r="E260" s="233" t="s">
        <v>19</v>
      </c>
      <c r="F260" s="234" t="s">
        <v>472</v>
      </c>
      <c r="G260" s="231"/>
      <c r="H260" s="235">
        <v>19</v>
      </c>
      <c r="I260" s="236"/>
      <c r="J260" s="231"/>
      <c r="K260" s="231"/>
      <c r="L260" s="237"/>
      <c r="M260" s="238"/>
      <c r="N260" s="239"/>
      <c r="O260" s="239"/>
      <c r="P260" s="239"/>
      <c r="Q260" s="239"/>
      <c r="R260" s="239"/>
      <c r="S260" s="239"/>
      <c r="T260" s="24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1" t="s">
        <v>158</v>
      </c>
      <c r="AU260" s="241" t="s">
        <v>84</v>
      </c>
      <c r="AV260" s="13" t="s">
        <v>84</v>
      </c>
      <c r="AW260" s="13" t="s">
        <v>33</v>
      </c>
      <c r="AX260" s="13" t="s">
        <v>78</v>
      </c>
      <c r="AY260" s="241" t="s">
        <v>147</v>
      </c>
    </row>
    <row r="261" s="12" customFormat="1" ht="22.8" customHeight="1">
      <c r="A261" s="12"/>
      <c r="B261" s="196"/>
      <c r="C261" s="197"/>
      <c r="D261" s="198" t="s">
        <v>71</v>
      </c>
      <c r="E261" s="210" t="s">
        <v>473</v>
      </c>
      <c r="F261" s="210" t="s">
        <v>474</v>
      </c>
      <c r="G261" s="197"/>
      <c r="H261" s="197"/>
      <c r="I261" s="200"/>
      <c r="J261" s="211">
        <f>BK261</f>
        <v>0</v>
      </c>
      <c r="K261" s="197"/>
      <c r="L261" s="202"/>
      <c r="M261" s="203"/>
      <c r="N261" s="204"/>
      <c r="O261" s="204"/>
      <c r="P261" s="205">
        <f>SUM(P262:P272)</f>
        <v>0</v>
      </c>
      <c r="Q261" s="204"/>
      <c r="R261" s="205">
        <f>SUM(R262:R272)</f>
        <v>0</v>
      </c>
      <c r="S261" s="204"/>
      <c r="T261" s="206">
        <f>SUM(T262:T272)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7" t="s">
        <v>78</v>
      </c>
      <c r="AT261" s="208" t="s">
        <v>71</v>
      </c>
      <c r="AU261" s="208" t="s">
        <v>78</v>
      </c>
      <c r="AY261" s="207" t="s">
        <v>147</v>
      </c>
      <c r="BK261" s="209">
        <f>SUM(BK262:BK272)</f>
        <v>0</v>
      </c>
    </row>
    <row r="262" s="2" customFormat="1" ht="24.15" customHeight="1">
      <c r="A262" s="38"/>
      <c r="B262" s="39"/>
      <c r="C262" s="212" t="s">
        <v>475</v>
      </c>
      <c r="D262" s="212" t="s">
        <v>149</v>
      </c>
      <c r="E262" s="213" t="s">
        <v>476</v>
      </c>
      <c r="F262" s="214" t="s">
        <v>477</v>
      </c>
      <c r="G262" s="215" t="s">
        <v>235</v>
      </c>
      <c r="H262" s="216">
        <v>238.28</v>
      </c>
      <c r="I262" s="217"/>
      <c r="J262" s="218">
        <f>ROUND(I262*H262,2)</f>
        <v>0</v>
      </c>
      <c r="K262" s="214" t="s">
        <v>153</v>
      </c>
      <c r="L262" s="44"/>
      <c r="M262" s="219" t="s">
        <v>19</v>
      </c>
      <c r="N262" s="220" t="s">
        <v>43</v>
      </c>
      <c r="O262" s="84"/>
      <c r="P262" s="221">
        <f>O262*H262</f>
        <v>0</v>
      </c>
      <c r="Q262" s="221">
        <v>0</v>
      </c>
      <c r="R262" s="221">
        <f>Q262*H262</f>
        <v>0</v>
      </c>
      <c r="S262" s="221">
        <v>0</v>
      </c>
      <c r="T262" s="22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3" t="s">
        <v>154</v>
      </c>
      <c r="AT262" s="223" t="s">
        <v>149</v>
      </c>
      <c r="AU262" s="223" t="s">
        <v>84</v>
      </c>
      <c r="AY262" s="17" t="s">
        <v>147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7" t="s">
        <v>78</v>
      </c>
      <c r="BK262" s="224">
        <f>ROUND(I262*H262,2)</f>
        <v>0</v>
      </c>
      <c r="BL262" s="17" t="s">
        <v>154</v>
      </c>
      <c r="BM262" s="223" t="s">
        <v>478</v>
      </c>
    </row>
    <row r="263" s="2" customFormat="1">
      <c r="A263" s="38"/>
      <c r="B263" s="39"/>
      <c r="C263" s="40"/>
      <c r="D263" s="225" t="s">
        <v>156</v>
      </c>
      <c r="E263" s="40"/>
      <c r="F263" s="226" t="s">
        <v>479</v>
      </c>
      <c r="G263" s="40"/>
      <c r="H263" s="40"/>
      <c r="I263" s="227"/>
      <c r="J263" s="40"/>
      <c r="K263" s="40"/>
      <c r="L263" s="44"/>
      <c r="M263" s="228"/>
      <c r="N263" s="229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156</v>
      </c>
      <c r="AU263" s="17" t="s">
        <v>84</v>
      </c>
    </row>
    <row r="264" s="2" customFormat="1" ht="24.15" customHeight="1">
      <c r="A264" s="38"/>
      <c r="B264" s="39"/>
      <c r="C264" s="212" t="s">
        <v>480</v>
      </c>
      <c r="D264" s="212" t="s">
        <v>149</v>
      </c>
      <c r="E264" s="213" t="s">
        <v>481</v>
      </c>
      <c r="F264" s="214" t="s">
        <v>482</v>
      </c>
      <c r="G264" s="215" t="s">
        <v>235</v>
      </c>
      <c r="H264" s="216">
        <v>3335.9200000000001</v>
      </c>
      <c r="I264" s="217"/>
      <c r="J264" s="218">
        <f>ROUND(I264*H264,2)</f>
        <v>0</v>
      </c>
      <c r="K264" s="214" t="s">
        <v>153</v>
      </c>
      <c r="L264" s="44"/>
      <c r="M264" s="219" t="s">
        <v>19</v>
      </c>
      <c r="N264" s="220" t="s">
        <v>43</v>
      </c>
      <c r="O264" s="84"/>
      <c r="P264" s="221">
        <f>O264*H264</f>
        <v>0</v>
      </c>
      <c r="Q264" s="221">
        <v>0</v>
      </c>
      <c r="R264" s="221">
        <f>Q264*H264</f>
        <v>0</v>
      </c>
      <c r="S264" s="221">
        <v>0</v>
      </c>
      <c r="T264" s="22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3" t="s">
        <v>154</v>
      </c>
      <c r="AT264" s="223" t="s">
        <v>149</v>
      </c>
      <c r="AU264" s="223" t="s">
        <v>84</v>
      </c>
      <c r="AY264" s="17" t="s">
        <v>147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78</v>
      </c>
      <c r="BK264" s="224">
        <f>ROUND(I264*H264,2)</f>
        <v>0</v>
      </c>
      <c r="BL264" s="17" t="s">
        <v>154</v>
      </c>
      <c r="BM264" s="223" t="s">
        <v>483</v>
      </c>
    </row>
    <row r="265" s="2" customFormat="1">
      <c r="A265" s="38"/>
      <c r="B265" s="39"/>
      <c r="C265" s="40"/>
      <c r="D265" s="225" t="s">
        <v>156</v>
      </c>
      <c r="E265" s="40"/>
      <c r="F265" s="226" t="s">
        <v>484</v>
      </c>
      <c r="G265" s="40"/>
      <c r="H265" s="40"/>
      <c r="I265" s="227"/>
      <c r="J265" s="40"/>
      <c r="K265" s="40"/>
      <c r="L265" s="44"/>
      <c r="M265" s="228"/>
      <c r="N265" s="229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156</v>
      </c>
      <c r="AU265" s="17" t="s">
        <v>84</v>
      </c>
    </row>
    <row r="266" s="13" customFormat="1">
      <c r="A266" s="13"/>
      <c r="B266" s="230"/>
      <c r="C266" s="231"/>
      <c r="D266" s="232" t="s">
        <v>158</v>
      </c>
      <c r="E266" s="233" t="s">
        <v>19</v>
      </c>
      <c r="F266" s="234" t="s">
        <v>485</v>
      </c>
      <c r="G266" s="231"/>
      <c r="H266" s="235">
        <v>3335.9200000000001</v>
      </c>
      <c r="I266" s="236"/>
      <c r="J266" s="231"/>
      <c r="K266" s="231"/>
      <c r="L266" s="237"/>
      <c r="M266" s="238"/>
      <c r="N266" s="239"/>
      <c r="O266" s="239"/>
      <c r="P266" s="239"/>
      <c r="Q266" s="239"/>
      <c r="R266" s="239"/>
      <c r="S266" s="239"/>
      <c r="T266" s="24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1" t="s">
        <v>158</v>
      </c>
      <c r="AU266" s="241" t="s">
        <v>84</v>
      </c>
      <c r="AV266" s="13" t="s">
        <v>84</v>
      </c>
      <c r="AW266" s="13" t="s">
        <v>33</v>
      </c>
      <c r="AX266" s="13" t="s">
        <v>78</v>
      </c>
      <c r="AY266" s="241" t="s">
        <v>147</v>
      </c>
    </row>
    <row r="267" s="2" customFormat="1" ht="24.15" customHeight="1">
      <c r="A267" s="38"/>
      <c r="B267" s="39"/>
      <c r="C267" s="212" t="s">
        <v>486</v>
      </c>
      <c r="D267" s="212" t="s">
        <v>149</v>
      </c>
      <c r="E267" s="213" t="s">
        <v>487</v>
      </c>
      <c r="F267" s="214" t="s">
        <v>488</v>
      </c>
      <c r="G267" s="215" t="s">
        <v>235</v>
      </c>
      <c r="H267" s="216">
        <v>26.510000000000002</v>
      </c>
      <c r="I267" s="217"/>
      <c r="J267" s="218">
        <f>ROUND(I267*H267,2)</f>
        <v>0</v>
      </c>
      <c r="K267" s="214" t="s">
        <v>153</v>
      </c>
      <c r="L267" s="44"/>
      <c r="M267" s="219" t="s">
        <v>19</v>
      </c>
      <c r="N267" s="220" t="s">
        <v>43</v>
      </c>
      <c r="O267" s="84"/>
      <c r="P267" s="221">
        <f>O267*H267</f>
        <v>0</v>
      </c>
      <c r="Q267" s="221">
        <v>0</v>
      </c>
      <c r="R267" s="221">
        <f>Q267*H267</f>
        <v>0</v>
      </c>
      <c r="S267" s="221">
        <v>0</v>
      </c>
      <c r="T267" s="22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3" t="s">
        <v>154</v>
      </c>
      <c r="AT267" s="223" t="s">
        <v>149</v>
      </c>
      <c r="AU267" s="223" t="s">
        <v>84</v>
      </c>
      <c r="AY267" s="17" t="s">
        <v>147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78</v>
      </c>
      <c r="BK267" s="224">
        <f>ROUND(I267*H267,2)</f>
        <v>0</v>
      </c>
      <c r="BL267" s="17" t="s">
        <v>154</v>
      </c>
      <c r="BM267" s="223" t="s">
        <v>489</v>
      </c>
    </row>
    <row r="268" s="2" customFormat="1">
      <c r="A268" s="38"/>
      <c r="B268" s="39"/>
      <c r="C268" s="40"/>
      <c r="D268" s="225" t="s">
        <v>156</v>
      </c>
      <c r="E268" s="40"/>
      <c r="F268" s="226" t="s">
        <v>490</v>
      </c>
      <c r="G268" s="40"/>
      <c r="H268" s="40"/>
      <c r="I268" s="227"/>
      <c r="J268" s="40"/>
      <c r="K268" s="40"/>
      <c r="L268" s="44"/>
      <c r="M268" s="228"/>
      <c r="N268" s="229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156</v>
      </c>
      <c r="AU268" s="17" t="s">
        <v>84</v>
      </c>
    </row>
    <row r="269" s="2" customFormat="1" ht="24.15" customHeight="1">
      <c r="A269" s="38"/>
      <c r="B269" s="39"/>
      <c r="C269" s="212" t="s">
        <v>491</v>
      </c>
      <c r="D269" s="212" t="s">
        <v>149</v>
      </c>
      <c r="E269" s="213" t="s">
        <v>492</v>
      </c>
      <c r="F269" s="214" t="s">
        <v>493</v>
      </c>
      <c r="G269" s="215" t="s">
        <v>235</v>
      </c>
      <c r="H269" s="216">
        <v>195.80000000000001</v>
      </c>
      <c r="I269" s="217"/>
      <c r="J269" s="218">
        <f>ROUND(I269*H269,2)</f>
        <v>0</v>
      </c>
      <c r="K269" s="214" t="s">
        <v>153</v>
      </c>
      <c r="L269" s="44"/>
      <c r="M269" s="219" t="s">
        <v>19</v>
      </c>
      <c r="N269" s="220" t="s">
        <v>43</v>
      </c>
      <c r="O269" s="84"/>
      <c r="P269" s="221">
        <f>O269*H269</f>
        <v>0</v>
      </c>
      <c r="Q269" s="221">
        <v>0</v>
      </c>
      <c r="R269" s="221">
        <f>Q269*H269</f>
        <v>0</v>
      </c>
      <c r="S269" s="221">
        <v>0</v>
      </c>
      <c r="T269" s="22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3" t="s">
        <v>154</v>
      </c>
      <c r="AT269" s="223" t="s">
        <v>149</v>
      </c>
      <c r="AU269" s="223" t="s">
        <v>84</v>
      </c>
      <c r="AY269" s="17" t="s">
        <v>147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78</v>
      </c>
      <c r="BK269" s="224">
        <f>ROUND(I269*H269,2)</f>
        <v>0</v>
      </c>
      <c r="BL269" s="17" t="s">
        <v>154</v>
      </c>
      <c r="BM269" s="223" t="s">
        <v>494</v>
      </c>
    </row>
    <row r="270" s="2" customFormat="1">
      <c r="A270" s="38"/>
      <c r="B270" s="39"/>
      <c r="C270" s="40"/>
      <c r="D270" s="225" t="s">
        <v>156</v>
      </c>
      <c r="E270" s="40"/>
      <c r="F270" s="226" t="s">
        <v>495</v>
      </c>
      <c r="G270" s="40"/>
      <c r="H270" s="40"/>
      <c r="I270" s="227"/>
      <c r="J270" s="40"/>
      <c r="K270" s="40"/>
      <c r="L270" s="44"/>
      <c r="M270" s="228"/>
      <c r="N270" s="229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156</v>
      </c>
      <c r="AU270" s="17" t="s">
        <v>84</v>
      </c>
    </row>
    <row r="271" s="2" customFormat="1" ht="24.15" customHeight="1">
      <c r="A271" s="38"/>
      <c r="B271" s="39"/>
      <c r="C271" s="212" t="s">
        <v>496</v>
      </c>
      <c r="D271" s="212" t="s">
        <v>149</v>
      </c>
      <c r="E271" s="213" t="s">
        <v>497</v>
      </c>
      <c r="F271" s="214" t="s">
        <v>240</v>
      </c>
      <c r="G271" s="215" t="s">
        <v>235</v>
      </c>
      <c r="H271" s="216">
        <v>6.6699999999999999</v>
      </c>
      <c r="I271" s="217"/>
      <c r="J271" s="218">
        <f>ROUND(I271*H271,2)</f>
        <v>0</v>
      </c>
      <c r="K271" s="214" t="s">
        <v>153</v>
      </c>
      <c r="L271" s="44"/>
      <c r="M271" s="219" t="s">
        <v>19</v>
      </c>
      <c r="N271" s="220" t="s">
        <v>43</v>
      </c>
      <c r="O271" s="84"/>
      <c r="P271" s="221">
        <f>O271*H271</f>
        <v>0</v>
      </c>
      <c r="Q271" s="221">
        <v>0</v>
      </c>
      <c r="R271" s="221">
        <f>Q271*H271</f>
        <v>0</v>
      </c>
      <c r="S271" s="221">
        <v>0</v>
      </c>
      <c r="T271" s="22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3" t="s">
        <v>154</v>
      </c>
      <c r="AT271" s="223" t="s">
        <v>149</v>
      </c>
      <c r="AU271" s="223" t="s">
        <v>84</v>
      </c>
      <c r="AY271" s="17" t="s">
        <v>147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78</v>
      </c>
      <c r="BK271" s="224">
        <f>ROUND(I271*H271,2)</f>
        <v>0</v>
      </c>
      <c r="BL271" s="17" t="s">
        <v>154</v>
      </c>
      <c r="BM271" s="223" t="s">
        <v>498</v>
      </c>
    </row>
    <row r="272" s="2" customFormat="1">
      <c r="A272" s="38"/>
      <c r="B272" s="39"/>
      <c r="C272" s="40"/>
      <c r="D272" s="225" t="s">
        <v>156</v>
      </c>
      <c r="E272" s="40"/>
      <c r="F272" s="226" t="s">
        <v>499</v>
      </c>
      <c r="G272" s="40"/>
      <c r="H272" s="40"/>
      <c r="I272" s="227"/>
      <c r="J272" s="40"/>
      <c r="K272" s="40"/>
      <c r="L272" s="44"/>
      <c r="M272" s="228"/>
      <c r="N272" s="229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156</v>
      </c>
      <c r="AU272" s="17" t="s">
        <v>84</v>
      </c>
    </row>
    <row r="273" s="12" customFormat="1" ht="22.8" customHeight="1">
      <c r="A273" s="12"/>
      <c r="B273" s="196"/>
      <c r="C273" s="197"/>
      <c r="D273" s="198" t="s">
        <v>71</v>
      </c>
      <c r="E273" s="210" t="s">
        <v>500</v>
      </c>
      <c r="F273" s="210" t="s">
        <v>501</v>
      </c>
      <c r="G273" s="197"/>
      <c r="H273" s="197"/>
      <c r="I273" s="200"/>
      <c r="J273" s="211">
        <f>BK273</f>
        <v>0</v>
      </c>
      <c r="K273" s="197"/>
      <c r="L273" s="202"/>
      <c r="M273" s="203"/>
      <c r="N273" s="204"/>
      <c r="O273" s="204"/>
      <c r="P273" s="205">
        <f>SUM(P274:P275)</f>
        <v>0</v>
      </c>
      <c r="Q273" s="204"/>
      <c r="R273" s="205">
        <f>SUM(R274:R275)</f>
        <v>0</v>
      </c>
      <c r="S273" s="204"/>
      <c r="T273" s="206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7" t="s">
        <v>78</v>
      </c>
      <c r="AT273" s="208" t="s">
        <v>71</v>
      </c>
      <c r="AU273" s="208" t="s">
        <v>78</v>
      </c>
      <c r="AY273" s="207" t="s">
        <v>147</v>
      </c>
      <c r="BK273" s="209">
        <f>SUM(BK274:BK275)</f>
        <v>0</v>
      </c>
    </row>
    <row r="274" s="2" customFormat="1" ht="24.15" customHeight="1">
      <c r="A274" s="38"/>
      <c r="B274" s="39"/>
      <c r="C274" s="212" t="s">
        <v>502</v>
      </c>
      <c r="D274" s="212" t="s">
        <v>149</v>
      </c>
      <c r="E274" s="213" t="s">
        <v>503</v>
      </c>
      <c r="F274" s="214" t="s">
        <v>504</v>
      </c>
      <c r="G274" s="215" t="s">
        <v>235</v>
      </c>
      <c r="H274" s="216">
        <v>192.07400000000001</v>
      </c>
      <c r="I274" s="217"/>
      <c r="J274" s="218">
        <f>ROUND(I274*H274,2)</f>
        <v>0</v>
      </c>
      <c r="K274" s="214" t="s">
        <v>153</v>
      </c>
      <c r="L274" s="44"/>
      <c r="M274" s="219" t="s">
        <v>19</v>
      </c>
      <c r="N274" s="220" t="s">
        <v>43</v>
      </c>
      <c r="O274" s="84"/>
      <c r="P274" s="221">
        <f>O274*H274</f>
        <v>0</v>
      </c>
      <c r="Q274" s="221">
        <v>0</v>
      </c>
      <c r="R274" s="221">
        <f>Q274*H274</f>
        <v>0</v>
      </c>
      <c r="S274" s="221">
        <v>0</v>
      </c>
      <c r="T274" s="22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3" t="s">
        <v>154</v>
      </c>
      <c r="AT274" s="223" t="s">
        <v>149</v>
      </c>
      <c r="AU274" s="223" t="s">
        <v>84</v>
      </c>
      <c r="AY274" s="17" t="s">
        <v>147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78</v>
      </c>
      <c r="BK274" s="224">
        <f>ROUND(I274*H274,2)</f>
        <v>0</v>
      </c>
      <c r="BL274" s="17" t="s">
        <v>154</v>
      </c>
      <c r="BM274" s="223" t="s">
        <v>505</v>
      </c>
    </row>
    <row r="275" s="2" customFormat="1">
      <c r="A275" s="38"/>
      <c r="B275" s="39"/>
      <c r="C275" s="40"/>
      <c r="D275" s="225" t="s">
        <v>156</v>
      </c>
      <c r="E275" s="40"/>
      <c r="F275" s="226" t="s">
        <v>506</v>
      </c>
      <c r="G275" s="40"/>
      <c r="H275" s="40"/>
      <c r="I275" s="227"/>
      <c r="J275" s="40"/>
      <c r="K275" s="40"/>
      <c r="L275" s="44"/>
      <c r="M275" s="228"/>
      <c r="N275" s="229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156</v>
      </c>
      <c r="AU275" s="17" t="s">
        <v>84</v>
      </c>
    </row>
    <row r="276" s="12" customFormat="1" ht="25.92" customHeight="1">
      <c r="A276" s="12"/>
      <c r="B276" s="196"/>
      <c r="C276" s="197"/>
      <c r="D276" s="198" t="s">
        <v>71</v>
      </c>
      <c r="E276" s="199" t="s">
        <v>232</v>
      </c>
      <c r="F276" s="199" t="s">
        <v>507</v>
      </c>
      <c r="G276" s="197"/>
      <c r="H276" s="197"/>
      <c r="I276" s="200"/>
      <c r="J276" s="201">
        <f>BK276</f>
        <v>0</v>
      </c>
      <c r="K276" s="197"/>
      <c r="L276" s="202"/>
      <c r="M276" s="203"/>
      <c r="N276" s="204"/>
      <c r="O276" s="204"/>
      <c r="P276" s="205">
        <f>P277</f>
        <v>0</v>
      </c>
      <c r="Q276" s="204"/>
      <c r="R276" s="205">
        <f>R277</f>
        <v>12.6</v>
      </c>
      <c r="S276" s="204"/>
      <c r="T276" s="206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7" t="s">
        <v>166</v>
      </c>
      <c r="AT276" s="208" t="s">
        <v>71</v>
      </c>
      <c r="AU276" s="208" t="s">
        <v>72</v>
      </c>
      <c r="AY276" s="207" t="s">
        <v>147</v>
      </c>
      <c r="BK276" s="209">
        <f>BK277</f>
        <v>0</v>
      </c>
    </row>
    <row r="277" s="12" customFormat="1" ht="22.8" customHeight="1">
      <c r="A277" s="12"/>
      <c r="B277" s="196"/>
      <c r="C277" s="197"/>
      <c r="D277" s="198" t="s">
        <v>71</v>
      </c>
      <c r="E277" s="210" t="s">
        <v>508</v>
      </c>
      <c r="F277" s="210" t="s">
        <v>509</v>
      </c>
      <c r="G277" s="197"/>
      <c r="H277" s="197"/>
      <c r="I277" s="200"/>
      <c r="J277" s="211">
        <f>BK277</f>
        <v>0</v>
      </c>
      <c r="K277" s="197"/>
      <c r="L277" s="202"/>
      <c r="M277" s="203"/>
      <c r="N277" s="204"/>
      <c r="O277" s="204"/>
      <c r="P277" s="205">
        <f>SUM(P278:P284)</f>
        <v>0</v>
      </c>
      <c r="Q277" s="204"/>
      <c r="R277" s="205">
        <f>SUM(R278:R284)</f>
        <v>12.6</v>
      </c>
      <c r="S277" s="204"/>
      <c r="T277" s="206">
        <f>SUM(T278:T284)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7" t="s">
        <v>166</v>
      </c>
      <c r="AT277" s="208" t="s">
        <v>71</v>
      </c>
      <c r="AU277" s="208" t="s">
        <v>78</v>
      </c>
      <c r="AY277" s="207" t="s">
        <v>147</v>
      </c>
      <c r="BK277" s="209">
        <f>SUM(BK278:BK284)</f>
        <v>0</v>
      </c>
    </row>
    <row r="278" s="2" customFormat="1" ht="21.75" customHeight="1">
      <c r="A278" s="38"/>
      <c r="B278" s="39"/>
      <c r="C278" s="212" t="s">
        <v>510</v>
      </c>
      <c r="D278" s="212" t="s">
        <v>149</v>
      </c>
      <c r="E278" s="213" t="s">
        <v>511</v>
      </c>
      <c r="F278" s="214" t="s">
        <v>512</v>
      </c>
      <c r="G278" s="215" t="s">
        <v>180</v>
      </c>
      <c r="H278" s="216">
        <v>50</v>
      </c>
      <c r="I278" s="217"/>
      <c r="J278" s="218">
        <f>ROUND(I278*H278,2)</f>
        <v>0</v>
      </c>
      <c r="K278" s="214" t="s">
        <v>153</v>
      </c>
      <c r="L278" s="44"/>
      <c r="M278" s="219" t="s">
        <v>19</v>
      </c>
      <c r="N278" s="220" t="s">
        <v>43</v>
      </c>
      <c r="O278" s="84"/>
      <c r="P278" s="221">
        <f>O278*H278</f>
        <v>0</v>
      </c>
      <c r="Q278" s="221">
        <v>0</v>
      </c>
      <c r="R278" s="221">
        <f>Q278*H278</f>
        <v>0</v>
      </c>
      <c r="S278" s="221">
        <v>0</v>
      </c>
      <c r="T278" s="22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3" t="s">
        <v>513</v>
      </c>
      <c r="AT278" s="223" t="s">
        <v>149</v>
      </c>
      <c r="AU278" s="223" t="s">
        <v>84</v>
      </c>
      <c r="AY278" s="17" t="s">
        <v>147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78</v>
      </c>
      <c r="BK278" s="224">
        <f>ROUND(I278*H278,2)</f>
        <v>0</v>
      </c>
      <c r="BL278" s="17" t="s">
        <v>513</v>
      </c>
      <c r="BM278" s="223" t="s">
        <v>514</v>
      </c>
    </row>
    <row r="279" s="2" customFormat="1">
      <c r="A279" s="38"/>
      <c r="B279" s="39"/>
      <c r="C279" s="40"/>
      <c r="D279" s="225" t="s">
        <v>156</v>
      </c>
      <c r="E279" s="40"/>
      <c r="F279" s="226" t="s">
        <v>515</v>
      </c>
      <c r="G279" s="40"/>
      <c r="H279" s="40"/>
      <c r="I279" s="227"/>
      <c r="J279" s="40"/>
      <c r="K279" s="40"/>
      <c r="L279" s="44"/>
      <c r="M279" s="228"/>
      <c r="N279" s="229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156</v>
      </c>
      <c r="AU279" s="17" t="s">
        <v>84</v>
      </c>
    </row>
    <row r="280" s="2" customFormat="1" ht="16.5" customHeight="1">
      <c r="A280" s="38"/>
      <c r="B280" s="39"/>
      <c r="C280" s="263" t="s">
        <v>513</v>
      </c>
      <c r="D280" s="263" t="s">
        <v>232</v>
      </c>
      <c r="E280" s="264" t="s">
        <v>516</v>
      </c>
      <c r="F280" s="265" t="s">
        <v>517</v>
      </c>
      <c r="G280" s="266" t="s">
        <v>180</v>
      </c>
      <c r="H280" s="267">
        <v>50</v>
      </c>
      <c r="I280" s="268"/>
      <c r="J280" s="269">
        <f>ROUND(I280*H280,2)</f>
        <v>0</v>
      </c>
      <c r="K280" s="265" t="s">
        <v>19</v>
      </c>
      <c r="L280" s="270"/>
      <c r="M280" s="271" t="s">
        <v>19</v>
      </c>
      <c r="N280" s="272" t="s">
        <v>43</v>
      </c>
      <c r="O280" s="84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3" t="s">
        <v>518</v>
      </c>
      <c r="AT280" s="223" t="s">
        <v>232</v>
      </c>
      <c r="AU280" s="223" t="s">
        <v>84</v>
      </c>
      <c r="AY280" s="17" t="s">
        <v>147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78</v>
      </c>
      <c r="BK280" s="224">
        <f>ROUND(I280*H280,2)</f>
        <v>0</v>
      </c>
      <c r="BL280" s="17" t="s">
        <v>513</v>
      </c>
      <c r="BM280" s="223" t="s">
        <v>519</v>
      </c>
    </row>
    <row r="281" s="2" customFormat="1" ht="37.8" customHeight="1">
      <c r="A281" s="38"/>
      <c r="B281" s="39"/>
      <c r="C281" s="212" t="s">
        <v>520</v>
      </c>
      <c r="D281" s="212" t="s">
        <v>149</v>
      </c>
      <c r="E281" s="213" t="s">
        <v>521</v>
      </c>
      <c r="F281" s="214" t="s">
        <v>522</v>
      </c>
      <c r="G281" s="215" t="s">
        <v>180</v>
      </c>
      <c r="H281" s="216">
        <v>50</v>
      </c>
      <c r="I281" s="217"/>
      <c r="J281" s="218">
        <f>ROUND(I281*H281,2)</f>
        <v>0</v>
      </c>
      <c r="K281" s="214" t="s">
        <v>153</v>
      </c>
      <c r="L281" s="44"/>
      <c r="M281" s="219" t="s">
        <v>19</v>
      </c>
      <c r="N281" s="220" t="s">
        <v>43</v>
      </c>
      <c r="O281" s="84"/>
      <c r="P281" s="221">
        <f>O281*H281</f>
        <v>0</v>
      </c>
      <c r="Q281" s="221">
        <v>0</v>
      </c>
      <c r="R281" s="221">
        <f>Q281*H281</f>
        <v>0</v>
      </c>
      <c r="S281" s="221">
        <v>0</v>
      </c>
      <c r="T281" s="22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3" t="s">
        <v>513</v>
      </c>
      <c r="AT281" s="223" t="s">
        <v>149</v>
      </c>
      <c r="AU281" s="223" t="s">
        <v>84</v>
      </c>
      <c r="AY281" s="17" t="s">
        <v>147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78</v>
      </c>
      <c r="BK281" s="224">
        <f>ROUND(I281*H281,2)</f>
        <v>0</v>
      </c>
      <c r="BL281" s="17" t="s">
        <v>513</v>
      </c>
      <c r="BM281" s="223" t="s">
        <v>523</v>
      </c>
    </row>
    <row r="282" s="2" customFormat="1">
      <c r="A282" s="38"/>
      <c r="B282" s="39"/>
      <c r="C282" s="40"/>
      <c r="D282" s="225" t="s">
        <v>156</v>
      </c>
      <c r="E282" s="40"/>
      <c r="F282" s="226" t="s">
        <v>524</v>
      </c>
      <c r="G282" s="40"/>
      <c r="H282" s="40"/>
      <c r="I282" s="227"/>
      <c r="J282" s="40"/>
      <c r="K282" s="40"/>
      <c r="L282" s="44"/>
      <c r="M282" s="228"/>
      <c r="N282" s="229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156</v>
      </c>
      <c r="AU282" s="17" t="s">
        <v>84</v>
      </c>
    </row>
    <row r="283" s="2" customFormat="1" ht="16.5" customHeight="1">
      <c r="A283" s="38"/>
      <c r="B283" s="39"/>
      <c r="C283" s="263" t="s">
        <v>525</v>
      </c>
      <c r="D283" s="263" t="s">
        <v>232</v>
      </c>
      <c r="E283" s="264" t="s">
        <v>257</v>
      </c>
      <c r="F283" s="265" t="s">
        <v>258</v>
      </c>
      <c r="G283" s="266" t="s">
        <v>235</v>
      </c>
      <c r="H283" s="267">
        <v>12.6</v>
      </c>
      <c r="I283" s="268"/>
      <c r="J283" s="269">
        <f>ROUND(I283*H283,2)</f>
        <v>0</v>
      </c>
      <c r="K283" s="265" t="s">
        <v>153</v>
      </c>
      <c r="L283" s="270"/>
      <c r="M283" s="271" t="s">
        <v>19</v>
      </c>
      <c r="N283" s="272" t="s">
        <v>43</v>
      </c>
      <c r="O283" s="84"/>
      <c r="P283" s="221">
        <f>O283*H283</f>
        <v>0</v>
      </c>
      <c r="Q283" s="221">
        <v>1</v>
      </c>
      <c r="R283" s="221">
        <f>Q283*H283</f>
        <v>12.6</v>
      </c>
      <c r="S283" s="221">
        <v>0</v>
      </c>
      <c r="T283" s="22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3" t="s">
        <v>518</v>
      </c>
      <c r="AT283" s="223" t="s">
        <v>232</v>
      </c>
      <c r="AU283" s="223" t="s">
        <v>84</v>
      </c>
      <c r="AY283" s="17" t="s">
        <v>147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78</v>
      </c>
      <c r="BK283" s="224">
        <f>ROUND(I283*H283,2)</f>
        <v>0</v>
      </c>
      <c r="BL283" s="17" t="s">
        <v>513</v>
      </c>
      <c r="BM283" s="223" t="s">
        <v>526</v>
      </c>
    </row>
    <row r="284" s="13" customFormat="1">
      <c r="A284" s="13"/>
      <c r="B284" s="230"/>
      <c r="C284" s="231"/>
      <c r="D284" s="232" t="s">
        <v>158</v>
      </c>
      <c r="E284" s="233" t="s">
        <v>19</v>
      </c>
      <c r="F284" s="234" t="s">
        <v>527</v>
      </c>
      <c r="G284" s="231"/>
      <c r="H284" s="235">
        <v>12.6</v>
      </c>
      <c r="I284" s="236"/>
      <c r="J284" s="231"/>
      <c r="K284" s="231"/>
      <c r="L284" s="237"/>
      <c r="M284" s="274"/>
      <c r="N284" s="275"/>
      <c r="O284" s="275"/>
      <c r="P284" s="275"/>
      <c r="Q284" s="275"/>
      <c r="R284" s="275"/>
      <c r="S284" s="275"/>
      <c r="T284" s="27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1" t="s">
        <v>158</v>
      </c>
      <c r="AU284" s="241" t="s">
        <v>84</v>
      </c>
      <c r="AV284" s="13" t="s">
        <v>84</v>
      </c>
      <c r="AW284" s="13" t="s">
        <v>33</v>
      </c>
      <c r="AX284" s="13" t="s">
        <v>78</v>
      </c>
      <c r="AY284" s="241" t="s">
        <v>147</v>
      </c>
    </row>
    <row r="285" s="2" customFormat="1" ht="6.96" customHeight="1">
      <c r="A285" s="38"/>
      <c r="B285" s="59"/>
      <c r="C285" s="60"/>
      <c r="D285" s="60"/>
      <c r="E285" s="60"/>
      <c r="F285" s="60"/>
      <c r="G285" s="60"/>
      <c r="H285" s="60"/>
      <c r="I285" s="60"/>
      <c r="J285" s="60"/>
      <c r="K285" s="60"/>
      <c r="L285" s="44"/>
      <c r="M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</row>
  </sheetData>
  <sheetProtection sheet="1" autoFilter="0" formatColumns="0" formatRows="0" objects="1" scenarios="1" spinCount="100000" saltValue="S3NTv8WnS8pMA8Q4kfzyU2cJumTceDeZI+B7K5+SI5Vu0FMcKguheF3dsIH8haxveUd/NW/dSyKI82xNt5L6nA==" hashValue="04rGRzg+m0EpGTKR2N+4155Y5RhWONx7EGpPSbPUnMzuMLoNkHOGVUOksK2rgFHCLTcpoA4PIqEmbrHCGv8grQ==" algorithmName="SHA-512" password="CC35"/>
  <autoFilter ref="C94:K28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1/113106132"/>
    <hyperlink ref="F104" r:id="rId2" display="https://podminky.urs.cz/item/CS_URS_2025_01/113107242"/>
    <hyperlink ref="F106" r:id="rId3" display="https://podminky.urs.cz/item/CS_URS_2025_01/113107322"/>
    <hyperlink ref="F109" r:id="rId4" display="https://podminky.urs.cz/item/CS_URS_2025_01/113107332"/>
    <hyperlink ref="F112" r:id="rId5" display="https://podminky.urs.cz/item/CS_URS_2025_01/113202111"/>
    <hyperlink ref="F114" r:id="rId6" display="https://podminky.urs.cz/item/CS_URS_2025_01/121151103"/>
    <hyperlink ref="F116" r:id="rId7" display="https://podminky.urs.cz/item/CS_URS_2025_01/122351102"/>
    <hyperlink ref="F118" r:id="rId8" display="https://podminky.urs.cz/item/CS_URS_2025_01/132351251"/>
    <hyperlink ref="F121" r:id="rId9" display="https://podminky.urs.cz/item/CS_URS_2025_01/151101101"/>
    <hyperlink ref="F124" r:id="rId10" display="https://podminky.urs.cz/item/CS_URS_2025_01/151101111"/>
    <hyperlink ref="F126" r:id="rId11" display="https://podminky.urs.cz/item/CS_URS_2025_01/162751137"/>
    <hyperlink ref="F131" r:id="rId12" display="https://podminky.urs.cz/item/CS_URS_2025_01/162751139"/>
    <hyperlink ref="F138" r:id="rId13" display="https://podminky.urs.cz/item/CS_URS_2025_01/171152101"/>
    <hyperlink ref="F144" r:id="rId14" display="https://podminky.urs.cz/item/CS_URS_2025_01/171201231"/>
    <hyperlink ref="F150" r:id="rId15" display="https://podminky.urs.cz/item/CS_URS_2025_01/174101101"/>
    <hyperlink ref="F153" r:id="rId16" display="https://podminky.urs.cz/item/CS_URS_2025_01/175151101"/>
    <hyperlink ref="F158" r:id="rId17" display="https://podminky.urs.cz/item/CS_URS_2025_01/181351003"/>
    <hyperlink ref="F163" r:id="rId18" display="https://podminky.urs.cz/item/CS_URS_2025_01/181411131"/>
    <hyperlink ref="F167" r:id="rId19" display="https://podminky.urs.cz/item/CS_URS_2025_01/181951114"/>
    <hyperlink ref="F170" r:id="rId20" display="https://podminky.urs.cz/item/CS_URS_2025_01/451573111"/>
    <hyperlink ref="F174" r:id="rId21" display="https://podminky.urs.cz/item/CS_URS_2025_01/564851111"/>
    <hyperlink ref="F182" r:id="rId22" display="https://podminky.urs.cz/item/CS_URS_2025_01/564861111"/>
    <hyperlink ref="F185" r:id="rId23" display="https://podminky.urs.cz/item/CS_URS_2025_01/565155121"/>
    <hyperlink ref="F188" r:id="rId24" display="https://podminky.urs.cz/item/CS_URS_2025_01/573211107"/>
    <hyperlink ref="F191" r:id="rId25" display="https://podminky.urs.cz/item/CS_URS_2025_01/573211108"/>
    <hyperlink ref="F194" r:id="rId26" display="https://podminky.urs.cz/item/CS_URS_2025_01/577134121"/>
    <hyperlink ref="F197" r:id="rId27" display="https://podminky.urs.cz/item/CS_URS_2025_01/591211111"/>
    <hyperlink ref="F202" r:id="rId28" display="https://podminky.urs.cz/item/CS_URS_2025_01/596211111"/>
    <hyperlink ref="F212" r:id="rId29" display="https://podminky.urs.cz/item/CS_URS_2025_01/596211210"/>
    <hyperlink ref="F218" r:id="rId30" display="https://podminky.urs.cz/item/CS_URS_2025_01/871313121"/>
    <hyperlink ref="F220" r:id="rId31" display="https://podminky.urs.cz/item/CS_URS_2025_01/899132111"/>
    <hyperlink ref="F223" r:id="rId32" display="https://podminky.urs.cz/item/CS_URS_2025_01/915231111"/>
    <hyperlink ref="F225" r:id="rId33" display="https://podminky.urs.cz/item/CS_URS_2025_01/915621111"/>
    <hyperlink ref="F227" r:id="rId34" display="https://podminky.urs.cz/item/CS_URS_2025_01/916131213"/>
    <hyperlink ref="F245" r:id="rId35" display="https://podminky.urs.cz/item/CS_URS_2025_01/916231213"/>
    <hyperlink ref="F250" r:id="rId36" display="https://podminky.urs.cz/item/CS_URS_2025_01/919122132"/>
    <hyperlink ref="F252" r:id="rId37" display="https://podminky.urs.cz/item/CS_URS_2025_01/919726123"/>
    <hyperlink ref="F254" r:id="rId38" display="https://podminky.urs.cz/item/CS_URS_2025_01/919735123"/>
    <hyperlink ref="F256" r:id="rId39" display="https://podminky.urs.cz/item/CS_URS_2025_01/935113111"/>
    <hyperlink ref="F263" r:id="rId40" display="https://podminky.urs.cz/item/CS_URS_2025_01/997221561"/>
    <hyperlink ref="F265" r:id="rId41" display="https://podminky.urs.cz/item/CS_URS_2025_01/997221569"/>
    <hyperlink ref="F268" r:id="rId42" display="https://podminky.urs.cz/item/CS_URS_2025_01/997221861"/>
    <hyperlink ref="F270" r:id="rId43" display="https://podminky.urs.cz/item/CS_URS_2025_01/997221875"/>
    <hyperlink ref="F272" r:id="rId44" display="https://podminky.urs.cz/item/CS_URS_2025_01/997221873"/>
    <hyperlink ref="F275" r:id="rId45" display="https://podminky.urs.cz/item/CS_URS_2025_01/998225111"/>
    <hyperlink ref="F279" r:id="rId46" display="https://podminky.urs.cz/item/CS_URS_2025_01/460520164"/>
    <hyperlink ref="F282" r:id="rId47" display="https://podminky.urs.cz/item/CS_URS_2025_01/46046114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115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528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115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02a - Objekt SO 02 -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529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132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115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02a - Objekt SO 02 -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>Dopravně-inženýrská prjekční kancelář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133</v>
      </c>
      <c r="D85" s="188" t="s">
        <v>57</v>
      </c>
      <c r="E85" s="188" t="s">
        <v>53</v>
      </c>
      <c r="F85" s="188" t="s">
        <v>54</v>
      </c>
      <c r="G85" s="188" t="s">
        <v>134</v>
      </c>
      <c r="H85" s="188" t="s">
        <v>135</v>
      </c>
      <c r="I85" s="188" t="s">
        <v>136</v>
      </c>
      <c r="J85" s="188" t="s">
        <v>120</v>
      </c>
      <c r="K85" s="189" t="s">
        <v>137</v>
      </c>
      <c r="L85" s="190"/>
      <c r="M85" s="92" t="s">
        <v>19</v>
      </c>
      <c r="N85" s="93" t="s">
        <v>42</v>
      </c>
      <c r="O85" s="93" t="s">
        <v>138</v>
      </c>
      <c r="P85" s="93" t="s">
        <v>139</v>
      </c>
      <c r="Q85" s="93" t="s">
        <v>140</v>
      </c>
      <c r="R85" s="93" t="s">
        <v>141</v>
      </c>
      <c r="S85" s="93" t="s">
        <v>142</v>
      </c>
      <c r="T85" s="94" t="s">
        <v>143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144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530</v>
      </c>
      <c r="F87" s="199" t="s">
        <v>531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177</v>
      </c>
      <c r="AT87" s="208" t="s">
        <v>71</v>
      </c>
      <c r="AU87" s="208" t="s">
        <v>72</v>
      </c>
      <c r="AY87" s="207" t="s">
        <v>147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149</v>
      </c>
      <c r="E88" s="213" t="s">
        <v>532</v>
      </c>
      <c r="F88" s="214" t="s">
        <v>533</v>
      </c>
      <c r="G88" s="215" t="s">
        <v>534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154</v>
      </c>
      <c r="AT88" s="223" t="s">
        <v>149</v>
      </c>
      <c r="AU88" s="223" t="s">
        <v>78</v>
      </c>
      <c r="AY88" s="17" t="s">
        <v>147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154</v>
      </c>
      <c r="BM88" s="223" t="s">
        <v>535</v>
      </c>
    </row>
    <row r="89" s="2" customFormat="1" ht="16.5" customHeight="1">
      <c r="A89" s="38"/>
      <c r="B89" s="39"/>
      <c r="C89" s="212" t="s">
        <v>84</v>
      </c>
      <c r="D89" s="212" t="s">
        <v>149</v>
      </c>
      <c r="E89" s="213" t="s">
        <v>536</v>
      </c>
      <c r="F89" s="214" t="s">
        <v>537</v>
      </c>
      <c r="G89" s="215" t="s">
        <v>534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538</v>
      </c>
      <c r="AT89" s="223" t="s">
        <v>149</v>
      </c>
      <c r="AU89" s="223" t="s">
        <v>78</v>
      </c>
      <c r="AY89" s="17" t="s">
        <v>147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538</v>
      </c>
      <c r="BM89" s="223" t="s">
        <v>539</v>
      </c>
    </row>
    <row r="90" s="2" customFormat="1" ht="16.5" customHeight="1">
      <c r="A90" s="38"/>
      <c r="B90" s="39"/>
      <c r="C90" s="212" t="s">
        <v>166</v>
      </c>
      <c r="D90" s="212" t="s">
        <v>149</v>
      </c>
      <c r="E90" s="213" t="s">
        <v>540</v>
      </c>
      <c r="F90" s="214" t="s">
        <v>541</v>
      </c>
      <c r="G90" s="215" t="s">
        <v>534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538</v>
      </c>
      <c r="AT90" s="223" t="s">
        <v>149</v>
      </c>
      <c r="AU90" s="223" t="s">
        <v>78</v>
      </c>
      <c r="AY90" s="17" t="s">
        <v>147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538</v>
      </c>
      <c r="BM90" s="223" t="s">
        <v>542</v>
      </c>
    </row>
    <row r="91" s="2" customFormat="1" ht="16.5" customHeight="1">
      <c r="A91" s="38"/>
      <c r="B91" s="39"/>
      <c r="C91" s="212" t="s">
        <v>154</v>
      </c>
      <c r="D91" s="212" t="s">
        <v>149</v>
      </c>
      <c r="E91" s="213" t="s">
        <v>543</v>
      </c>
      <c r="F91" s="214" t="s">
        <v>544</v>
      </c>
      <c r="G91" s="215" t="s">
        <v>534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538</v>
      </c>
      <c r="AT91" s="223" t="s">
        <v>149</v>
      </c>
      <c r="AU91" s="223" t="s">
        <v>78</v>
      </c>
      <c r="AY91" s="17" t="s">
        <v>147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538</v>
      </c>
      <c r="BM91" s="223" t="s">
        <v>545</v>
      </c>
    </row>
    <row r="92" s="2" customFormat="1" ht="16.5" customHeight="1">
      <c r="A92" s="38"/>
      <c r="B92" s="39"/>
      <c r="C92" s="212" t="s">
        <v>177</v>
      </c>
      <c r="D92" s="212" t="s">
        <v>149</v>
      </c>
      <c r="E92" s="213" t="s">
        <v>546</v>
      </c>
      <c r="F92" s="214" t="s">
        <v>547</v>
      </c>
      <c r="G92" s="215" t="s">
        <v>534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538</v>
      </c>
      <c r="AT92" s="223" t="s">
        <v>149</v>
      </c>
      <c r="AU92" s="223" t="s">
        <v>78</v>
      </c>
      <c r="AY92" s="17" t="s">
        <v>147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538</v>
      </c>
      <c r="BM92" s="223" t="s">
        <v>548</v>
      </c>
    </row>
    <row r="93" s="2" customFormat="1">
      <c r="A93" s="38"/>
      <c r="B93" s="39"/>
      <c r="C93" s="40"/>
      <c r="D93" s="232" t="s">
        <v>443</v>
      </c>
      <c r="E93" s="40"/>
      <c r="F93" s="273" t="s">
        <v>549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443</v>
      </c>
      <c r="AU93" s="17" t="s">
        <v>78</v>
      </c>
    </row>
    <row r="94" s="2" customFormat="1" ht="16.5" customHeight="1">
      <c r="A94" s="38"/>
      <c r="B94" s="39"/>
      <c r="C94" s="212" t="s">
        <v>183</v>
      </c>
      <c r="D94" s="212" t="s">
        <v>149</v>
      </c>
      <c r="E94" s="213" t="s">
        <v>550</v>
      </c>
      <c r="F94" s="214" t="s">
        <v>551</v>
      </c>
      <c r="G94" s="215" t="s">
        <v>534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538</v>
      </c>
      <c r="AT94" s="223" t="s">
        <v>149</v>
      </c>
      <c r="AU94" s="223" t="s">
        <v>78</v>
      </c>
      <c r="AY94" s="17" t="s">
        <v>147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538</v>
      </c>
      <c r="BM94" s="223" t="s">
        <v>552</v>
      </c>
    </row>
    <row r="95" s="2" customFormat="1" ht="16.5" customHeight="1">
      <c r="A95" s="38"/>
      <c r="B95" s="39"/>
      <c r="C95" s="212" t="s">
        <v>188</v>
      </c>
      <c r="D95" s="212" t="s">
        <v>149</v>
      </c>
      <c r="E95" s="213" t="s">
        <v>553</v>
      </c>
      <c r="F95" s="214" t="s">
        <v>554</v>
      </c>
      <c r="G95" s="215" t="s">
        <v>379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538</v>
      </c>
      <c r="AT95" s="223" t="s">
        <v>149</v>
      </c>
      <c r="AU95" s="223" t="s">
        <v>78</v>
      </c>
      <c r="AY95" s="17" t="s">
        <v>147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538</v>
      </c>
      <c r="BM95" s="223" t="s">
        <v>555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m5N+r7Cjd1y3iAaM2TI40L+8UXk6pOQ2zjlKqNbaFOgOCSp1T7+Jt0xDaFpPS9NGpdYVmniyF+tBplmsU2DBiA==" hashValue="v1pl6xTy5UnZ2uOk2jNb5YaDVAiu+VQaOOHv9Z8aPXOtw9/dizA8eyJ++nbmu3p6QVoXB5y11DZCzGOqMevMRQ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556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557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ROUND(J95,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ROUND((SUM(BE95:BE253)),  2)</f>
        <v>0</v>
      </c>
      <c r="G35" s="38"/>
      <c r="H35" s="38"/>
      <c r="I35" s="157">
        <v>0.20999999999999999</v>
      </c>
      <c r="J35" s="156">
        <f>ROUND(((SUM(BE95:BE253))*I35),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ROUND((SUM(BF95:BF253)),  2)</f>
        <v>0</v>
      </c>
      <c r="G36" s="38"/>
      <c r="H36" s="38"/>
      <c r="I36" s="157">
        <v>0.12</v>
      </c>
      <c r="J36" s="156">
        <f>ROUND(((SUM(BF95:BF253))*I36),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ROUND((SUM(BG95:BG253)),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ROUND((SUM(BH95:BH253)),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ROUND((SUM(BI95:BI253)),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556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03 - Objekt SO 03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J95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J96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J97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558</v>
      </c>
      <c r="E66" s="182"/>
      <c r="F66" s="182"/>
      <c r="G66" s="182"/>
      <c r="H66" s="182"/>
      <c r="I66" s="182"/>
      <c r="J66" s="183">
        <f>J150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125</v>
      </c>
      <c r="E67" s="182"/>
      <c r="F67" s="182"/>
      <c r="G67" s="182"/>
      <c r="H67" s="182"/>
      <c r="I67" s="182"/>
      <c r="J67" s="183">
        <f>J154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126</v>
      </c>
      <c r="E68" s="182"/>
      <c r="F68" s="182"/>
      <c r="G68" s="182"/>
      <c r="H68" s="182"/>
      <c r="I68" s="182"/>
      <c r="J68" s="183">
        <f>J195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0"/>
      <c r="C69" s="125"/>
      <c r="D69" s="181" t="s">
        <v>127</v>
      </c>
      <c r="E69" s="182"/>
      <c r="F69" s="182"/>
      <c r="G69" s="182"/>
      <c r="H69" s="182"/>
      <c r="I69" s="182"/>
      <c r="J69" s="183">
        <f>J210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0"/>
      <c r="C70" s="125"/>
      <c r="D70" s="181" t="s">
        <v>128</v>
      </c>
      <c r="E70" s="182"/>
      <c r="F70" s="182"/>
      <c r="G70" s="182"/>
      <c r="H70" s="182"/>
      <c r="I70" s="182"/>
      <c r="J70" s="183">
        <f>J232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0"/>
      <c r="C71" s="125"/>
      <c r="D71" s="181" t="s">
        <v>129</v>
      </c>
      <c r="E71" s="182"/>
      <c r="F71" s="182"/>
      <c r="G71" s="182"/>
      <c r="H71" s="182"/>
      <c r="I71" s="182"/>
      <c r="J71" s="183">
        <f>J242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4"/>
      <c r="C72" s="175"/>
      <c r="D72" s="176" t="s">
        <v>130</v>
      </c>
      <c r="E72" s="177"/>
      <c r="F72" s="177"/>
      <c r="G72" s="177"/>
      <c r="H72" s="177"/>
      <c r="I72" s="177"/>
      <c r="J72" s="178">
        <f>J245</f>
        <v>0</v>
      </c>
      <c r="K72" s="175"/>
      <c r="L72" s="17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0"/>
      <c r="C73" s="125"/>
      <c r="D73" s="181" t="s">
        <v>131</v>
      </c>
      <c r="E73" s="182"/>
      <c r="F73" s="182"/>
      <c r="G73" s="182"/>
      <c r="H73" s="182"/>
      <c r="I73" s="182"/>
      <c r="J73" s="183">
        <f>J246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132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9" t="str">
        <f>E7</f>
        <v>REKONSTRUKCE MÍSTNÍCH KOMUNIKACÍ V OBCI ŽELÉNKY</v>
      </c>
      <c r="F83" s="32"/>
      <c r="G83" s="32"/>
      <c r="H83" s="32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" customFormat="1" ht="12" customHeight="1">
      <c r="B84" s="21"/>
      <c r="C84" s="32" t="s">
        <v>114</v>
      </c>
      <c r="D84" s="22"/>
      <c r="E84" s="22"/>
      <c r="F84" s="22"/>
      <c r="G84" s="22"/>
      <c r="H84" s="22"/>
      <c r="I84" s="22"/>
      <c r="J84" s="22"/>
      <c r="K84" s="22"/>
      <c r="L84" s="20"/>
    </row>
    <row r="85" s="2" customFormat="1" ht="16.5" customHeight="1">
      <c r="A85" s="38"/>
      <c r="B85" s="39"/>
      <c r="C85" s="40"/>
      <c r="D85" s="40"/>
      <c r="E85" s="169" t="s">
        <v>556</v>
      </c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69" t="str">
        <f>E11</f>
        <v>SO 03 - Objekt SO 03</v>
      </c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F14</f>
        <v xml:space="preserve"> </v>
      </c>
      <c r="G89" s="40"/>
      <c r="H89" s="40"/>
      <c r="I89" s="32" t="s">
        <v>23</v>
      </c>
      <c r="J89" s="72" t="str">
        <f>IF(J14="","",J14)</f>
        <v>1. 7. 2025</v>
      </c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E17</f>
        <v>Obec Zabrušany</v>
      </c>
      <c r="G91" s="40"/>
      <c r="H91" s="40"/>
      <c r="I91" s="32" t="s">
        <v>31</v>
      </c>
      <c r="J91" s="36" t="str">
        <f>E23</f>
        <v>Ing. Michal Urbanský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29</v>
      </c>
      <c r="D92" s="40"/>
      <c r="E92" s="40"/>
      <c r="F92" s="27" t="str">
        <f>IF(E20="","",E20)</f>
        <v>Vyplň údaj</v>
      </c>
      <c r="G92" s="40"/>
      <c r="H92" s="40"/>
      <c r="I92" s="32" t="s">
        <v>34</v>
      </c>
      <c r="J92" s="36" t="str">
        <f>E26</f>
        <v>Dopravně-inženýrská prjekční kancelář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11" customFormat="1" ht="29.28" customHeight="1">
      <c r="A94" s="185"/>
      <c r="B94" s="186"/>
      <c r="C94" s="187" t="s">
        <v>133</v>
      </c>
      <c r="D94" s="188" t="s">
        <v>57</v>
      </c>
      <c r="E94" s="188" t="s">
        <v>53</v>
      </c>
      <c r="F94" s="188" t="s">
        <v>54</v>
      </c>
      <c r="G94" s="188" t="s">
        <v>134</v>
      </c>
      <c r="H94" s="188" t="s">
        <v>135</v>
      </c>
      <c r="I94" s="188" t="s">
        <v>136</v>
      </c>
      <c r="J94" s="188" t="s">
        <v>120</v>
      </c>
      <c r="K94" s="189" t="s">
        <v>137</v>
      </c>
      <c r="L94" s="190"/>
      <c r="M94" s="92" t="s">
        <v>19</v>
      </c>
      <c r="N94" s="93" t="s">
        <v>42</v>
      </c>
      <c r="O94" s="93" t="s">
        <v>138</v>
      </c>
      <c r="P94" s="93" t="s">
        <v>139</v>
      </c>
      <c r="Q94" s="93" t="s">
        <v>140</v>
      </c>
      <c r="R94" s="93" t="s">
        <v>141</v>
      </c>
      <c r="S94" s="93" t="s">
        <v>142</v>
      </c>
      <c r="T94" s="94" t="s">
        <v>143</v>
      </c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</row>
    <row r="95" s="2" customFormat="1" ht="22.8" customHeight="1">
      <c r="A95" s="38"/>
      <c r="B95" s="39"/>
      <c r="C95" s="99" t="s">
        <v>144</v>
      </c>
      <c r="D95" s="40"/>
      <c r="E95" s="40"/>
      <c r="F95" s="40"/>
      <c r="G95" s="40"/>
      <c r="H95" s="40"/>
      <c r="I95" s="40"/>
      <c r="J95" s="191">
        <f>BK95</f>
        <v>0</v>
      </c>
      <c r="K95" s="40"/>
      <c r="L95" s="44"/>
      <c r="M95" s="95"/>
      <c r="N95" s="192"/>
      <c r="O95" s="96"/>
      <c r="P95" s="193">
        <f>P96+P245</f>
        <v>0</v>
      </c>
      <c r="Q95" s="96"/>
      <c r="R95" s="193">
        <f>R96+R245</f>
        <v>42.143566500000006</v>
      </c>
      <c r="S95" s="96"/>
      <c r="T95" s="194">
        <f>T96+T245</f>
        <v>124.74500000000001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71</v>
      </c>
      <c r="AU95" s="17" t="s">
        <v>121</v>
      </c>
      <c r="BK95" s="195">
        <f>BK96+BK245</f>
        <v>0</v>
      </c>
    </row>
    <row r="96" s="12" customFormat="1" ht="25.92" customHeight="1">
      <c r="A96" s="12"/>
      <c r="B96" s="196"/>
      <c r="C96" s="197"/>
      <c r="D96" s="198" t="s">
        <v>71</v>
      </c>
      <c r="E96" s="199" t="s">
        <v>145</v>
      </c>
      <c r="F96" s="199" t="s">
        <v>146</v>
      </c>
      <c r="G96" s="197"/>
      <c r="H96" s="197"/>
      <c r="I96" s="200"/>
      <c r="J96" s="201">
        <f>BK96</f>
        <v>0</v>
      </c>
      <c r="K96" s="197"/>
      <c r="L96" s="202"/>
      <c r="M96" s="203"/>
      <c r="N96" s="204"/>
      <c r="O96" s="204"/>
      <c r="P96" s="205">
        <f>P97+P150+P154+P195+P210+P232+P242</f>
        <v>0</v>
      </c>
      <c r="Q96" s="204"/>
      <c r="R96" s="205">
        <f>R97+R150+R154+R195+R210+R232+R242</f>
        <v>42.143566500000006</v>
      </c>
      <c r="S96" s="204"/>
      <c r="T96" s="206">
        <f>T97+T150+T154+T195+T210+T232+T242</f>
        <v>124.74500000000001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72</v>
      </c>
      <c r="AY96" s="207" t="s">
        <v>147</v>
      </c>
      <c r="BK96" s="209">
        <f>BK97+BK150+BK154+BK195+BK210+BK232+BK242</f>
        <v>0</v>
      </c>
    </row>
    <row r="97" s="12" customFormat="1" ht="22.8" customHeight="1">
      <c r="A97" s="12"/>
      <c r="B97" s="196"/>
      <c r="C97" s="197"/>
      <c r="D97" s="198" t="s">
        <v>71</v>
      </c>
      <c r="E97" s="210" t="s">
        <v>78</v>
      </c>
      <c r="F97" s="210" t="s">
        <v>148</v>
      </c>
      <c r="G97" s="197"/>
      <c r="H97" s="197"/>
      <c r="I97" s="200"/>
      <c r="J97" s="211">
        <f>BK97</f>
        <v>0</v>
      </c>
      <c r="K97" s="197"/>
      <c r="L97" s="202"/>
      <c r="M97" s="203"/>
      <c r="N97" s="204"/>
      <c r="O97" s="204"/>
      <c r="P97" s="205">
        <f>SUM(P98:P149)</f>
        <v>0</v>
      </c>
      <c r="Q97" s="204"/>
      <c r="R97" s="205">
        <f>SUM(R98:R149)</f>
        <v>0.012983000000000002</v>
      </c>
      <c r="S97" s="204"/>
      <c r="T97" s="206">
        <f>SUM(T98:T149)</f>
        <v>118.545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78</v>
      </c>
      <c r="AT97" s="208" t="s">
        <v>71</v>
      </c>
      <c r="AU97" s="208" t="s">
        <v>78</v>
      </c>
      <c r="AY97" s="207" t="s">
        <v>147</v>
      </c>
      <c r="BK97" s="209">
        <f>SUM(BK98:BK149)</f>
        <v>0</v>
      </c>
    </row>
    <row r="98" s="2" customFormat="1" ht="24.15" customHeight="1">
      <c r="A98" s="38"/>
      <c r="B98" s="39"/>
      <c r="C98" s="212" t="s">
        <v>78</v>
      </c>
      <c r="D98" s="212" t="s">
        <v>149</v>
      </c>
      <c r="E98" s="213" t="s">
        <v>559</v>
      </c>
      <c r="F98" s="214" t="s">
        <v>560</v>
      </c>
      <c r="G98" s="215" t="s">
        <v>152</v>
      </c>
      <c r="H98" s="216">
        <v>30</v>
      </c>
      <c r="I98" s="217"/>
      <c r="J98" s="218">
        <f>ROUND(I98*H98,2)</f>
        <v>0</v>
      </c>
      <c r="K98" s="214" t="s">
        <v>153</v>
      </c>
      <c r="L98" s="44"/>
      <c r="M98" s="219" t="s">
        <v>19</v>
      </c>
      <c r="N98" s="220" t="s">
        <v>43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154</v>
      </c>
      <c r="AT98" s="223" t="s">
        <v>149</v>
      </c>
      <c r="AU98" s="223" t="s">
        <v>84</v>
      </c>
      <c r="AY98" s="17" t="s">
        <v>147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78</v>
      </c>
      <c r="BK98" s="224">
        <f>ROUND(I98*H98,2)</f>
        <v>0</v>
      </c>
      <c r="BL98" s="17" t="s">
        <v>154</v>
      </c>
      <c r="BM98" s="223" t="s">
        <v>561</v>
      </c>
    </row>
    <row r="99" s="2" customFormat="1">
      <c r="A99" s="38"/>
      <c r="B99" s="39"/>
      <c r="C99" s="40"/>
      <c r="D99" s="225" t="s">
        <v>156</v>
      </c>
      <c r="E99" s="40"/>
      <c r="F99" s="226" t="s">
        <v>562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156</v>
      </c>
      <c r="AU99" s="17" t="s">
        <v>84</v>
      </c>
    </row>
    <row r="100" s="2" customFormat="1" ht="33" customHeight="1">
      <c r="A100" s="38"/>
      <c r="B100" s="39"/>
      <c r="C100" s="212" t="s">
        <v>84</v>
      </c>
      <c r="D100" s="212" t="s">
        <v>149</v>
      </c>
      <c r="E100" s="213" t="s">
        <v>172</v>
      </c>
      <c r="F100" s="214" t="s">
        <v>173</v>
      </c>
      <c r="G100" s="215" t="s">
        <v>152</v>
      </c>
      <c r="H100" s="216">
        <v>18</v>
      </c>
      <c r="I100" s="217"/>
      <c r="J100" s="218">
        <f>ROUND(I100*H100,2)</f>
        <v>0</v>
      </c>
      <c r="K100" s="214" t="s">
        <v>153</v>
      </c>
      <c r="L100" s="44"/>
      <c r="M100" s="219" t="s">
        <v>19</v>
      </c>
      <c r="N100" s="220" t="s">
        <v>43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0.625</v>
      </c>
      <c r="T100" s="222">
        <f>S100*H100</f>
        <v>11.25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154</v>
      </c>
      <c r="AT100" s="223" t="s">
        <v>149</v>
      </c>
      <c r="AU100" s="223" t="s">
        <v>84</v>
      </c>
      <c r="AY100" s="17" t="s">
        <v>147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78</v>
      </c>
      <c r="BK100" s="224">
        <f>ROUND(I100*H100,2)</f>
        <v>0</v>
      </c>
      <c r="BL100" s="17" t="s">
        <v>154</v>
      </c>
      <c r="BM100" s="223" t="s">
        <v>563</v>
      </c>
    </row>
    <row r="101" s="2" customFormat="1">
      <c r="A101" s="38"/>
      <c r="B101" s="39"/>
      <c r="C101" s="40"/>
      <c r="D101" s="225" t="s">
        <v>156</v>
      </c>
      <c r="E101" s="40"/>
      <c r="F101" s="226" t="s">
        <v>175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156</v>
      </c>
      <c r="AU101" s="17" t="s">
        <v>84</v>
      </c>
    </row>
    <row r="102" s="13" customFormat="1">
      <c r="A102" s="13"/>
      <c r="B102" s="230"/>
      <c r="C102" s="231"/>
      <c r="D102" s="232" t="s">
        <v>158</v>
      </c>
      <c r="E102" s="233" t="s">
        <v>19</v>
      </c>
      <c r="F102" s="234" t="s">
        <v>564</v>
      </c>
      <c r="G102" s="231"/>
      <c r="H102" s="235">
        <v>18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158</v>
      </c>
      <c r="AU102" s="241" t="s">
        <v>84</v>
      </c>
      <c r="AV102" s="13" t="s">
        <v>84</v>
      </c>
      <c r="AW102" s="13" t="s">
        <v>33</v>
      </c>
      <c r="AX102" s="13" t="s">
        <v>78</v>
      </c>
      <c r="AY102" s="241" t="s">
        <v>147</v>
      </c>
    </row>
    <row r="103" s="2" customFormat="1" ht="24.15" customHeight="1">
      <c r="A103" s="38"/>
      <c r="B103" s="39"/>
      <c r="C103" s="212" t="s">
        <v>166</v>
      </c>
      <c r="D103" s="212" t="s">
        <v>149</v>
      </c>
      <c r="E103" s="213" t="s">
        <v>565</v>
      </c>
      <c r="F103" s="214" t="s">
        <v>566</v>
      </c>
      <c r="G103" s="215" t="s">
        <v>152</v>
      </c>
      <c r="H103" s="216">
        <v>810</v>
      </c>
      <c r="I103" s="217"/>
      <c r="J103" s="218">
        <f>ROUND(I103*H103,2)</f>
        <v>0</v>
      </c>
      <c r="K103" s="214" t="s">
        <v>153</v>
      </c>
      <c r="L103" s="44"/>
      <c r="M103" s="219" t="s">
        <v>19</v>
      </c>
      <c r="N103" s="220" t="s">
        <v>43</v>
      </c>
      <c r="O103" s="84"/>
      <c r="P103" s="221">
        <f>O103*H103</f>
        <v>0</v>
      </c>
      <c r="Q103" s="221">
        <v>1.0000000000000001E-05</v>
      </c>
      <c r="R103" s="221">
        <f>Q103*H103</f>
        <v>0.0081000000000000013</v>
      </c>
      <c r="S103" s="221">
        <v>0.11500000000000001</v>
      </c>
      <c r="T103" s="222">
        <f>S103*H103</f>
        <v>93.150000000000006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154</v>
      </c>
      <c r="AT103" s="223" t="s">
        <v>149</v>
      </c>
      <c r="AU103" s="223" t="s">
        <v>84</v>
      </c>
      <c r="AY103" s="17" t="s">
        <v>147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78</v>
      </c>
      <c r="BK103" s="224">
        <f>ROUND(I103*H103,2)</f>
        <v>0</v>
      </c>
      <c r="BL103" s="17" t="s">
        <v>154</v>
      </c>
      <c r="BM103" s="223" t="s">
        <v>567</v>
      </c>
    </row>
    <row r="104" s="2" customFormat="1">
      <c r="A104" s="38"/>
      <c r="B104" s="39"/>
      <c r="C104" s="40"/>
      <c r="D104" s="225" t="s">
        <v>156</v>
      </c>
      <c r="E104" s="40"/>
      <c r="F104" s="226" t="s">
        <v>568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156</v>
      </c>
      <c r="AU104" s="17" t="s">
        <v>84</v>
      </c>
    </row>
    <row r="105" s="2" customFormat="1" ht="24.15" customHeight="1">
      <c r="A105" s="38"/>
      <c r="B105" s="39"/>
      <c r="C105" s="212" t="s">
        <v>154</v>
      </c>
      <c r="D105" s="212" t="s">
        <v>149</v>
      </c>
      <c r="E105" s="213" t="s">
        <v>178</v>
      </c>
      <c r="F105" s="214" t="s">
        <v>179</v>
      </c>
      <c r="G105" s="215" t="s">
        <v>180</v>
      </c>
      <c r="H105" s="216">
        <v>69</v>
      </c>
      <c r="I105" s="217"/>
      <c r="J105" s="218">
        <f>ROUND(I105*H105,2)</f>
        <v>0</v>
      </c>
      <c r="K105" s="214" t="s">
        <v>153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0.20499999999999999</v>
      </c>
      <c r="T105" s="222">
        <f>S105*H105</f>
        <v>14.145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154</v>
      </c>
      <c r="AT105" s="223" t="s">
        <v>149</v>
      </c>
      <c r="AU105" s="223" t="s">
        <v>84</v>
      </c>
      <c r="AY105" s="17" t="s">
        <v>147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154</v>
      </c>
      <c r="BM105" s="223" t="s">
        <v>569</v>
      </c>
    </row>
    <row r="106" s="2" customFormat="1">
      <c r="A106" s="38"/>
      <c r="B106" s="39"/>
      <c r="C106" s="40"/>
      <c r="D106" s="225" t="s">
        <v>156</v>
      </c>
      <c r="E106" s="40"/>
      <c r="F106" s="226" t="s">
        <v>182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156</v>
      </c>
      <c r="AU106" s="17" t="s">
        <v>84</v>
      </c>
    </row>
    <row r="107" s="2" customFormat="1" ht="21.75" customHeight="1">
      <c r="A107" s="38"/>
      <c r="B107" s="39"/>
      <c r="C107" s="212" t="s">
        <v>177</v>
      </c>
      <c r="D107" s="212" t="s">
        <v>149</v>
      </c>
      <c r="E107" s="213" t="s">
        <v>570</v>
      </c>
      <c r="F107" s="214" t="s">
        <v>571</v>
      </c>
      <c r="G107" s="215" t="s">
        <v>191</v>
      </c>
      <c r="H107" s="216">
        <v>180</v>
      </c>
      <c r="I107" s="217"/>
      <c r="J107" s="218">
        <f>ROUND(I107*H107,2)</f>
        <v>0</v>
      </c>
      <c r="K107" s="214" t="s">
        <v>153</v>
      </c>
      <c r="L107" s="44"/>
      <c r="M107" s="219" t="s">
        <v>19</v>
      </c>
      <c r="N107" s="220" t="s">
        <v>43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154</v>
      </c>
      <c r="AT107" s="223" t="s">
        <v>149</v>
      </c>
      <c r="AU107" s="223" t="s">
        <v>84</v>
      </c>
      <c r="AY107" s="17" t="s">
        <v>147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78</v>
      </c>
      <c r="BK107" s="224">
        <f>ROUND(I107*H107,2)</f>
        <v>0</v>
      </c>
      <c r="BL107" s="17" t="s">
        <v>154</v>
      </c>
      <c r="BM107" s="223" t="s">
        <v>572</v>
      </c>
    </row>
    <row r="108" s="2" customFormat="1">
      <c r="A108" s="38"/>
      <c r="B108" s="39"/>
      <c r="C108" s="40"/>
      <c r="D108" s="225" t="s">
        <v>156</v>
      </c>
      <c r="E108" s="40"/>
      <c r="F108" s="226" t="s">
        <v>573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156</v>
      </c>
      <c r="AU108" s="17" t="s">
        <v>84</v>
      </c>
    </row>
    <row r="109" s="2" customFormat="1" ht="37.8" customHeight="1">
      <c r="A109" s="38"/>
      <c r="B109" s="39"/>
      <c r="C109" s="212" t="s">
        <v>183</v>
      </c>
      <c r="D109" s="212" t="s">
        <v>149</v>
      </c>
      <c r="E109" s="213" t="s">
        <v>574</v>
      </c>
      <c r="F109" s="214" t="s">
        <v>575</v>
      </c>
      <c r="G109" s="215" t="s">
        <v>180</v>
      </c>
      <c r="H109" s="216">
        <v>95</v>
      </c>
      <c r="I109" s="217"/>
      <c r="J109" s="218">
        <f>ROUND(I109*H109,2)</f>
        <v>0</v>
      </c>
      <c r="K109" s="214" t="s">
        <v>153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154</v>
      </c>
      <c r="AT109" s="223" t="s">
        <v>149</v>
      </c>
      <c r="AU109" s="223" t="s">
        <v>84</v>
      </c>
      <c r="AY109" s="17" t="s">
        <v>147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154</v>
      </c>
      <c r="BM109" s="223" t="s">
        <v>576</v>
      </c>
    </row>
    <row r="110" s="2" customFormat="1">
      <c r="A110" s="38"/>
      <c r="B110" s="39"/>
      <c r="C110" s="40"/>
      <c r="D110" s="225" t="s">
        <v>156</v>
      </c>
      <c r="E110" s="40"/>
      <c r="F110" s="226" t="s">
        <v>577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156</v>
      </c>
      <c r="AU110" s="17" t="s">
        <v>84</v>
      </c>
    </row>
    <row r="111" s="13" customFormat="1">
      <c r="A111" s="13"/>
      <c r="B111" s="230"/>
      <c r="C111" s="231"/>
      <c r="D111" s="232" t="s">
        <v>158</v>
      </c>
      <c r="E111" s="233" t="s">
        <v>19</v>
      </c>
      <c r="F111" s="234" t="s">
        <v>578</v>
      </c>
      <c r="G111" s="231"/>
      <c r="H111" s="235">
        <v>95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158</v>
      </c>
      <c r="AU111" s="241" t="s">
        <v>84</v>
      </c>
      <c r="AV111" s="13" t="s">
        <v>84</v>
      </c>
      <c r="AW111" s="13" t="s">
        <v>33</v>
      </c>
      <c r="AX111" s="13" t="s">
        <v>78</v>
      </c>
      <c r="AY111" s="241" t="s">
        <v>147</v>
      </c>
    </row>
    <row r="112" s="2" customFormat="1" ht="37.8" customHeight="1">
      <c r="A112" s="38"/>
      <c r="B112" s="39"/>
      <c r="C112" s="212" t="s">
        <v>188</v>
      </c>
      <c r="D112" s="212" t="s">
        <v>149</v>
      </c>
      <c r="E112" s="213" t="s">
        <v>212</v>
      </c>
      <c r="F112" s="214" t="s">
        <v>213</v>
      </c>
      <c r="G112" s="215" t="s">
        <v>191</v>
      </c>
      <c r="H112" s="216">
        <v>61.939999999999998</v>
      </c>
      <c r="I112" s="217"/>
      <c r="J112" s="218">
        <f>ROUND(I112*H112,2)</f>
        <v>0</v>
      </c>
      <c r="K112" s="214" t="s">
        <v>153</v>
      </c>
      <c r="L112" s="44"/>
      <c r="M112" s="219" t="s">
        <v>19</v>
      </c>
      <c r="N112" s="220" t="s">
        <v>43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154</v>
      </c>
      <c r="AT112" s="223" t="s">
        <v>149</v>
      </c>
      <c r="AU112" s="223" t="s">
        <v>84</v>
      </c>
      <c r="AY112" s="17" t="s">
        <v>147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78</v>
      </c>
      <c r="BK112" s="224">
        <f>ROUND(I112*H112,2)</f>
        <v>0</v>
      </c>
      <c r="BL112" s="17" t="s">
        <v>154</v>
      </c>
      <c r="BM112" s="223" t="s">
        <v>579</v>
      </c>
    </row>
    <row r="113" s="2" customFormat="1">
      <c r="A113" s="38"/>
      <c r="B113" s="39"/>
      <c r="C113" s="40"/>
      <c r="D113" s="225" t="s">
        <v>156</v>
      </c>
      <c r="E113" s="40"/>
      <c r="F113" s="226" t="s">
        <v>215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156</v>
      </c>
      <c r="AU113" s="17" t="s">
        <v>84</v>
      </c>
    </row>
    <row r="114" s="13" customFormat="1">
      <c r="A114" s="13"/>
      <c r="B114" s="230"/>
      <c r="C114" s="231"/>
      <c r="D114" s="232" t="s">
        <v>158</v>
      </c>
      <c r="E114" s="233" t="s">
        <v>19</v>
      </c>
      <c r="F114" s="234" t="s">
        <v>216</v>
      </c>
      <c r="G114" s="231"/>
      <c r="H114" s="235">
        <v>30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158</v>
      </c>
      <c r="AU114" s="241" t="s">
        <v>84</v>
      </c>
      <c r="AV114" s="13" t="s">
        <v>84</v>
      </c>
      <c r="AW114" s="13" t="s">
        <v>33</v>
      </c>
      <c r="AX114" s="13" t="s">
        <v>72</v>
      </c>
      <c r="AY114" s="241" t="s">
        <v>147</v>
      </c>
    </row>
    <row r="115" s="13" customFormat="1">
      <c r="A115" s="13"/>
      <c r="B115" s="230"/>
      <c r="C115" s="231"/>
      <c r="D115" s="232" t="s">
        <v>158</v>
      </c>
      <c r="E115" s="233" t="s">
        <v>19</v>
      </c>
      <c r="F115" s="234" t="s">
        <v>217</v>
      </c>
      <c r="G115" s="231"/>
      <c r="H115" s="235">
        <v>8.1899999999999995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158</v>
      </c>
      <c r="AU115" s="241" t="s">
        <v>84</v>
      </c>
      <c r="AV115" s="13" t="s">
        <v>84</v>
      </c>
      <c r="AW115" s="13" t="s">
        <v>33</v>
      </c>
      <c r="AX115" s="13" t="s">
        <v>72</v>
      </c>
      <c r="AY115" s="241" t="s">
        <v>147</v>
      </c>
    </row>
    <row r="116" s="13" customFormat="1">
      <c r="A116" s="13"/>
      <c r="B116" s="230"/>
      <c r="C116" s="231"/>
      <c r="D116" s="232" t="s">
        <v>158</v>
      </c>
      <c r="E116" s="233" t="s">
        <v>19</v>
      </c>
      <c r="F116" s="234" t="s">
        <v>580</v>
      </c>
      <c r="G116" s="231"/>
      <c r="H116" s="235">
        <v>23.75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158</v>
      </c>
      <c r="AU116" s="241" t="s">
        <v>84</v>
      </c>
      <c r="AV116" s="13" t="s">
        <v>84</v>
      </c>
      <c r="AW116" s="13" t="s">
        <v>33</v>
      </c>
      <c r="AX116" s="13" t="s">
        <v>72</v>
      </c>
      <c r="AY116" s="241" t="s">
        <v>147</v>
      </c>
    </row>
    <row r="117" s="14" customFormat="1">
      <c r="A117" s="14"/>
      <c r="B117" s="242"/>
      <c r="C117" s="243"/>
      <c r="D117" s="232" t="s">
        <v>158</v>
      </c>
      <c r="E117" s="244" t="s">
        <v>19</v>
      </c>
      <c r="F117" s="245" t="s">
        <v>161</v>
      </c>
      <c r="G117" s="243"/>
      <c r="H117" s="246">
        <v>61.939999999999998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158</v>
      </c>
      <c r="AU117" s="252" t="s">
        <v>84</v>
      </c>
      <c r="AV117" s="14" t="s">
        <v>154</v>
      </c>
      <c r="AW117" s="14" t="s">
        <v>33</v>
      </c>
      <c r="AX117" s="14" t="s">
        <v>78</v>
      </c>
      <c r="AY117" s="252" t="s">
        <v>147</v>
      </c>
    </row>
    <row r="118" s="2" customFormat="1" ht="37.8" customHeight="1">
      <c r="A118" s="38"/>
      <c r="B118" s="39"/>
      <c r="C118" s="212" t="s">
        <v>194</v>
      </c>
      <c r="D118" s="212" t="s">
        <v>149</v>
      </c>
      <c r="E118" s="213" t="s">
        <v>218</v>
      </c>
      <c r="F118" s="214" t="s">
        <v>219</v>
      </c>
      <c r="G118" s="215" t="s">
        <v>191</v>
      </c>
      <c r="H118" s="216">
        <v>867.15999999999997</v>
      </c>
      <c r="I118" s="217"/>
      <c r="J118" s="218">
        <f>ROUND(I118*H118,2)</f>
        <v>0</v>
      </c>
      <c r="K118" s="214" t="s">
        <v>153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154</v>
      </c>
      <c r="AT118" s="223" t="s">
        <v>149</v>
      </c>
      <c r="AU118" s="223" t="s">
        <v>84</v>
      </c>
      <c r="AY118" s="17" t="s">
        <v>147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154</v>
      </c>
      <c r="BM118" s="223" t="s">
        <v>581</v>
      </c>
    </row>
    <row r="119" s="2" customFormat="1">
      <c r="A119" s="38"/>
      <c r="B119" s="39"/>
      <c r="C119" s="40"/>
      <c r="D119" s="225" t="s">
        <v>156</v>
      </c>
      <c r="E119" s="40"/>
      <c r="F119" s="226" t="s">
        <v>221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156</v>
      </c>
      <c r="AU119" s="17" t="s">
        <v>84</v>
      </c>
    </row>
    <row r="120" s="15" customFormat="1">
      <c r="A120" s="15"/>
      <c r="B120" s="253"/>
      <c r="C120" s="254"/>
      <c r="D120" s="232" t="s">
        <v>158</v>
      </c>
      <c r="E120" s="255" t="s">
        <v>19</v>
      </c>
      <c r="F120" s="256" t="s">
        <v>222</v>
      </c>
      <c r="G120" s="254"/>
      <c r="H120" s="255" t="s">
        <v>19</v>
      </c>
      <c r="I120" s="257"/>
      <c r="J120" s="254"/>
      <c r="K120" s="254"/>
      <c r="L120" s="258"/>
      <c r="M120" s="259"/>
      <c r="N120" s="260"/>
      <c r="O120" s="260"/>
      <c r="P120" s="260"/>
      <c r="Q120" s="260"/>
      <c r="R120" s="260"/>
      <c r="S120" s="260"/>
      <c r="T120" s="26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2" t="s">
        <v>158</v>
      </c>
      <c r="AU120" s="262" t="s">
        <v>84</v>
      </c>
      <c r="AV120" s="15" t="s">
        <v>78</v>
      </c>
      <c r="AW120" s="15" t="s">
        <v>33</v>
      </c>
      <c r="AX120" s="15" t="s">
        <v>72</v>
      </c>
      <c r="AY120" s="262" t="s">
        <v>147</v>
      </c>
    </row>
    <row r="121" s="13" customFormat="1">
      <c r="A121" s="13"/>
      <c r="B121" s="230"/>
      <c r="C121" s="231"/>
      <c r="D121" s="232" t="s">
        <v>158</v>
      </c>
      <c r="E121" s="233" t="s">
        <v>19</v>
      </c>
      <c r="F121" s="234" t="s">
        <v>216</v>
      </c>
      <c r="G121" s="231"/>
      <c r="H121" s="235">
        <v>30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158</v>
      </c>
      <c r="AU121" s="241" t="s">
        <v>84</v>
      </c>
      <c r="AV121" s="13" t="s">
        <v>84</v>
      </c>
      <c r="AW121" s="13" t="s">
        <v>33</v>
      </c>
      <c r="AX121" s="13" t="s">
        <v>72</v>
      </c>
      <c r="AY121" s="241" t="s">
        <v>147</v>
      </c>
    </row>
    <row r="122" s="13" customFormat="1">
      <c r="A122" s="13"/>
      <c r="B122" s="230"/>
      <c r="C122" s="231"/>
      <c r="D122" s="232" t="s">
        <v>158</v>
      </c>
      <c r="E122" s="233" t="s">
        <v>19</v>
      </c>
      <c r="F122" s="234" t="s">
        <v>217</v>
      </c>
      <c r="G122" s="231"/>
      <c r="H122" s="235">
        <v>8.1899999999999995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158</v>
      </c>
      <c r="AU122" s="241" t="s">
        <v>84</v>
      </c>
      <c r="AV122" s="13" t="s">
        <v>84</v>
      </c>
      <c r="AW122" s="13" t="s">
        <v>33</v>
      </c>
      <c r="AX122" s="13" t="s">
        <v>72</v>
      </c>
      <c r="AY122" s="241" t="s">
        <v>147</v>
      </c>
    </row>
    <row r="123" s="13" customFormat="1">
      <c r="A123" s="13"/>
      <c r="B123" s="230"/>
      <c r="C123" s="231"/>
      <c r="D123" s="232" t="s">
        <v>158</v>
      </c>
      <c r="E123" s="233" t="s">
        <v>19</v>
      </c>
      <c r="F123" s="234" t="s">
        <v>580</v>
      </c>
      <c r="G123" s="231"/>
      <c r="H123" s="235">
        <v>23.75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158</v>
      </c>
      <c r="AU123" s="241" t="s">
        <v>84</v>
      </c>
      <c r="AV123" s="13" t="s">
        <v>84</v>
      </c>
      <c r="AW123" s="13" t="s">
        <v>33</v>
      </c>
      <c r="AX123" s="13" t="s">
        <v>72</v>
      </c>
      <c r="AY123" s="241" t="s">
        <v>147</v>
      </c>
    </row>
    <row r="124" s="14" customFormat="1">
      <c r="A124" s="14"/>
      <c r="B124" s="242"/>
      <c r="C124" s="243"/>
      <c r="D124" s="232" t="s">
        <v>158</v>
      </c>
      <c r="E124" s="244" t="s">
        <v>19</v>
      </c>
      <c r="F124" s="245" t="s">
        <v>161</v>
      </c>
      <c r="G124" s="243"/>
      <c r="H124" s="246">
        <v>61.939999999999998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158</v>
      </c>
      <c r="AU124" s="252" t="s">
        <v>84</v>
      </c>
      <c r="AV124" s="14" t="s">
        <v>154</v>
      </c>
      <c r="AW124" s="14" t="s">
        <v>33</v>
      </c>
      <c r="AX124" s="14" t="s">
        <v>72</v>
      </c>
      <c r="AY124" s="252" t="s">
        <v>147</v>
      </c>
    </row>
    <row r="125" s="13" customFormat="1">
      <c r="A125" s="13"/>
      <c r="B125" s="230"/>
      <c r="C125" s="231"/>
      <c r="D125" s="232" t="s">
        <v>158</v>
      </c>
      <c r="E125" s="233" t="s">
        <v>19</v>
      </c>
      <c r="F125" s="234" t="s">
        <v>582</v>
      </c>
      <c r="G125" s="231"/>
      <c r="H125" s="235">
        <v>867.15999999999997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158</v>
      </c>
      <c r="AU125" s="241" t="s">
        <v>84</v>
      </c>
      <c r="AV125" s="13" t="s">
        <v>84</v>
      </c>
      <c r="AW125" s="13" t="s">
        <v>33</v>
      </c>
      <c r="AX125" s="13" t="s">
        <v>78</v>
      </c>
      <c r="AY125" s="241" t="s">
        <v>147</v>
      </c>
    </row>
    <row r="126" s="2" customFormat="1" ht="24.15" customHeight="1">
      <c r="A126" s="38"/>
      <c r="B126" s="39"/>
      <c r="C126" s="212" t="s">
        <v>200</v>
      </c>
      <c r="D126" s="212" t="s">
        <v>149</v>
      </c>
      <c r="E126" s="213" t="s">
        <v>583</v>
      </c>
      <c r="F126" s="214" t="s">
        <v>584</v>
      </c>
      <c r="G126" s="215" t="s">
        <v>191</v>
      </c>
      <c r="H126" s="216">
        <v>63</v>
      </c>
      <c r="I126" s="217"/>
      <c r="J126" s="218">
        <f>ROUND(I126*H126,2)</f>
        <v>0</v>
      </c>
      <c r="K126" s="214" t="s">
        <v>153</v>
      </c>
      <c r="L126" s="44"/>
      <c r="M126" s="219" t="s">
        <v>19</v>
      </c>
      <c r="N126" s="220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154</v>
      </c>
      <c r="AT126" s="223" t="s">
        <v>149</v>
      </c>
      <c r="AU126" s="223" t="s">
        <v>84</v>
      </c>
      <c r="AY126" s="17" t="s">
        <v>147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154</v>
      </c>
      <c r="BM126" s="223" t="s">
        <v>585</v>
      </c>
    </row>
    <row r="127" s="2" customFormat="1">
      <c r="A127" s="38"/>
      <c r="B127" s="39"/>
      <c r="C127" s="40"/>
      <c r="D127" s="225" t="s">
        <v>156</v>
      </c>
      <c r="E127" s="40"/>
      <c r="F127" s="226" t="s">
        <v>586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156</v>
      </c>
      <c r="AU127" s="17" t="s">
        <v>84</v>
      </c>
    </row>
    <row r="128" s="15" customFormat="1">
      <c r="A128" s="15"/>
      <c r="B128" s="253"/>
      <c r="C128" s="254"/>
      <c r="D128" s="232" t="s">
        <v>158</v>
      </c>
      <c r="E128" s="255" t="s">
        <v>19</v>
      </c>
      <c r="F128" s="256" t="s">
        <v>229</v>
      </c>
      <c r="G128" s="254"/>
      <c r="H128" s="255" t="s">
        <v>19</v>
      </c>
      <c r="I128" s="257"/>
      <c r="J128" s="254"/>
      <c r="K128" s="254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158</v>
      </c>
      <c r="AU128" s="262" t="s">
        <v>84</v>
      </c>
      <c r="AV128" s="15" t="s">
        <v>78</v>
      </c>
      <c r="AW128" s="15" t="s">
        <v>33</v>
      </c>
      <c r="AX128" s="15" t="s">
        <v>72</v>
      </c>
      <c r="AY128" s="262" t="s">
        <v>147</v>
      </c>
    </row>
    <row r="129" s="13" customFormat="1">
      <c r="A129" s="13"/>
      <c r="B129" s="230"/>
      <c r="C129" s="231"/>
      <c r="D129" s="232" t="s">
        <v>158</v>
      </c>
      <c r="E129" s="233" t="s">
        <v>19</v>
      </c>
      <c r="F129" s="234" t="s">
        <v>587</v>
      </c>
      <c r="G129" s="231"/>
      <c r="H129" s="235">
        <v>63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158</v>
      </c>
      <c r="AU129" s="241" t="s">
        <v>84</v>
      </c>
      <c r="AV129" s="13" t="s">
        <v>84</v>
      </c>
      <c r="AW129" s="13" t="s">
        <v>33</v>
      </c>
      <c r="AX129" s="13" t="s">
        <v>78</v>
      </c>
      <c r="AY129" s="241" t="s">
        <v>147</v>
      </c>
    </row>
    <row r="130" s="2" customFormat="1" ht="16.5" customHeight="1">
      <c r="A130" s="38"/>
      <c r="B130" s="39"/>
      <c r="C130" s="263" t="s">
        <v>206</v>
      </c>
      <c r="D130" s="263" t="s">
        <v>232</v>
      </c>
      <c r="E130" s="264" t="s">
        <v>233</v>
      </c>
      <c r="F130" s="265" t="s">
        <v>234</v>
      </c>
      <c r="G130" s="266" t="s">
        <v>235</v>
      </c>
      <c r="H130" s="267">
        <v>113.40000000000001</v>
      </c>
      <c r="I130" s="268"/>
      <c r="J130" s="269">
        <f>ROUND(I130*H130,2)</f>
        <v>0</v>
      </c>
      <c r="K130" s="265" t="s">
        <v>153</v>
      </c>
      <c r="L130" s="270"/>
      <c r="M130" s="271" t="s">
        <v>19</v>
      </c>
      <c r="N130" s="272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194</v>
      </c>
      <c r="AT130" s="223" t="s">
        <v>232</v>
      </c>
      <c r="AU130" s="223" t="s">
        <v>84</v>
      </c>
      <c r="AY130" s="17" t="s">
        <v>147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154</v>
      </c>
      <c r="BM130" s="223" t="s">
        <v>588</v>
      </c>
    </row>
    <row r="131" s="13" customFormat="1">
      <c r="A131" s="13"/>
      <c r="B131" s="230"/>
      <c r="C131" s="231"/>
      <c r="D131" s="232" t="s">
        <v>158</v>
      </c>
      <c r="E131" s="233" t="s">
        <v>19</v>
      </c>
      <c r="F131" s="234" t="s">
        <v>589</v>
      </c>
      <c r="G131" s="231"/>
      <c r="H131" s="235">
        <v>113.40000000000001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158</v>
      </c>
      <c r="AU131" s="241" t="s">
        <v>84</v>
      </c>
      <c r="AV131" s="13" t="s">
        <v>84</v>
      </c>
      <c r="AW131" s="13" t="s">
        <v>33</v>
      </c>
      <c r="AX131" s="13" t="s">
        <v>78</v>
      </c>
      <c r="AY131" s="241" t="s">
        <v>147</v>
      </c>
    </row>
    <row r="132" s="2" customFormat="1" ht="24.15" customHeight="1">
      <c r="A132" s="38"/>
      <c r="B132" s="39"/>
      <c r="C132" s="212" t="s">
        <v>211</v>
      </c>
      <c r="D132" s="212" t="s">
        <v>149</v>
      </c>
      <c r="E132" s="213" t="s">
        <v>239</v>
      </c>
      <c r="F132" s="214" t="s">
        <v>240</v>
      </c>
      <c r="G132" s="215" t="s">
        <v>235</v>
      </c>
      <c r="H132" s="216">
        <v>105.298</v>
      </c>
      <c r="I132" s="217"/>
      <c r="J132" s="218">
        <f>ROUND(I132*H132,2)</f>
        <v>0</v>
      </c>
      <c r="K132" s="214" t="s">
        <v>153</v>
      </c>
      <c r="L132" s="44"/>
      <c r="M132" s="219" t="s">
        <v>19</v>
      </c>
      <c r="N132" s="220" t="s">
        <v>43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154</v>
      </c>
      <c r="AT132" s="223" t="s">
        <v>149</v>
      </c>
      <c r="AU132" s="223" t="s">
        <v>84</v>
      </c>
      <c r="AY132" s="17" t="s">
        <v>147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78</v>
      </c>
      <c r="BK132" s="224">
        <f>ROUND(I132*H132,2)</f>
        <v>0</v>
      </c>
      <c r="BL132" s="17" t="s">
        <v>154</v>
      </c>
      <c r="BM132" s="223" t="s">
        <v>590</v>
      </c>
    </row>
    <row r="133" s="2" customFormat="1">
      <c r="A133" s="38"/>
      <c r="B133" s="39"/>
      <c r="C133" s="40"/>
      <c r="D133" s="225" t="s">
        <v>156</v>
      </c>
      <c r="E133" s="40"/>
      <c r="F133" s="226" t="s">
        <v>242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156</v>
      </c>
      <c r="AU133" s="17" t="s">
        <v>84</v>
      </c>
    </row>
    <row r="134" s="13" customFormat="1">
      <c r="A134" s="13"/>
      <c r="B134" s="230"/>
      <c r="C134" s="231"/>
      <c r="D134" s="232" t="s">
        <v>158</v>
      </c>
      <c r="E134" s="233" t="s">
        <v>19</v>
      </c>
      <c r="F134" s="234" t="s">
        <v>216</v>
      </c>
      <c r="G134" s="231"/>
      <c r="H134" s="235">
        <v>30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158</v>
      </c>
      <c r="AU134" s="241" t="s">
        <v>84</v>
      </c>
      <c r="AV134" s="13" t="s">
        <v>84</v>
      </c>
      <c r="AW134" s="13" t="s">
        <v>33</v>
      </c>
      <c r="AX134" s="13" t="s">
        <v>72</v>
      </c>
      <c r="AY134" s="241" t="s">
        <v>147</v>
      </c>
    </row>
    <row r="135" s="13" customFormat="1">
      <c r="A135" s="13"/>
      <c r="B135" s="230"/>
      <c r="C135" s="231"/>
      <c r="D135" s="232" t="s">
        <v>158</v>
      </c>
      <c r="E135" s="233" t="s">
        <v>19</v>
      </c>
      <c r="F135" s="234" t="s">
        <v>217</v>
      </c>
      <c r="G135" s="231"/>
      <c r="H135" s="235">
        <v>8.1899999999999995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158</v>
      </c>
      <c r="AU135" s="241" t="s">
        <v>84</v>
      </c>
      <c r="AV135" s="13" t="s">
        <v>84</v>
      </c>
      <c r="AW135" s="13" t="s">
        <v>33</v>
      </c>
      <c r="AX135" s="13" t="s">
        <v>72</v>
      </c>
      <c r="AY135" s="241" t="s">
        <v>147</v>
      </c>
    </row>
    <row r="136" s="13" customFormat="1">
      <c r="A136" s="13"/>
      <c r="B136" s="230"/>
      <c r="C136" s="231"/>
      <c r="D136" s="232" t="s">
        <v>158</v>
      </c>
      <c r="E136" s="233" t="s">
        <v>19</v>
      </c>
      <c r="F136" s="234" t="s">
        <v>580</v>
      </c>
      <c r="G136" s="231"/>
      <c r="H136" s="235">
        <v>23.75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158</v>
      </c>
      <c r="AU136" s="241" t="s">
        <v>84</v>
      </c>
      <c r="AV136" s="13" t="s">
        <v>84</v>
      </c>
      <c r="AW136" s="13" t="s">
        <v>33</v>
      </c>
      <c r="AX136" s="13" t="s">
        <v>72</v>
      </c>
      <c r="AY136" s="241" t="s">
        <v>147</v>
      </c>
    </row>
    <row r="137" s="14" customFormat="1">
      <c r="A137" s="14"/>
      <c r="B137" s="242"/>
      <c r="C137" s="243"/>
      <c r="D137" s="232" t="s">
        <v>158</v>
      </c>
      <c r="E137" s="244" t="s">
        <v>19</v>
      </c>
      <c r="F137" s="245" t="s">
        <v>161</v>
      </c>
      <c r="G137" s="243"/>
      <c r="H137" s="246">
        <v>61.939999999999998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158</v>
      </c>
      <c r="AU137" s="252" t="s">
        <v>84</v>
      </c>
      <c r="AV137" s="14" t="s">
        <v>154</v>
      </c>
      <c r="AW137" s="14" t="s">
        <v>33</v>
      </c>
      <c r="AX137" s="14" t="s">
        <v>72</v>
      </c>
      <c r="AY137" s="252" t="s">
        <v>147</v>
      </c>
    </row>
    <row r="138" s="13" customFormat="1">
      <c r="A138" s="13"/>
      <c r="B138" s="230"/>
      <c r="C138" s="231"/>
      <c r="D138" s="232" t="s">
        <v>158</v>
      </c>
      <c r="E138" s="233" t="s">
        <v>19</v>
      </c>
      <c r="F138" s="234" t="s">
        <v>591</v>
      </c>
      <c r="G138" s="231"/>
      <c r="H138" s="235">
        <v>105.298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158</v>
      </c>
      <c r="AU138" s="241" t="s">
        <v>84</v>
      </c>
      <c r="AV138" s="13" t="s">
        <v>84</v>
      </c>
      <c r="AW138" s="13" t="s">
        <v>33</v>
      </c>
      <c r="AX138" s="13" t="s">
        <v>78</v>
      </c>
      <c r="AY138" s="241" t="s">
        <v>147</v>
      </c>
    </row>
    <row r="139" s="2" customFormat="1" ht="24.15" customHeight="1">
      <c r="A139" s="38"/>
      <c r="B139" s="39"/>
      <c r="C139" s="212" t="s">
        <v>8</v>
      </c>
      <c r="D139" s="212" t="s">
        <v>149</v>
      </c>
      <c r="E139" s="213" t="s">
        <v>592</v>
      </c>
      <c r="F139" s="214" t="s">
        <v>593</v>
      </c>
      <c r="G139" s="215" t="s">
        <v>152</v>
      </c>
      <c r="H139" s="216">
        <v>155</v>
      </c>
      <c r="I139" s="217"/>
      <c r="J139" s="218">
        <f>ROUND(I139*H139,2)</f>
        <v>0</v>
      </c>
      <c r="K139" s="214" t="s">
        <v>153</v>
      </c>
      <c r="L139" s="44"/>
      <c r="M139" s="219" t="s">
        <v>19</v>
      </c>
      <c r="N139" s="220" t="s">
        <v>43</v>
      </c>
      <c r="O139" s="84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154</v>
      </c>
      <c r="AT139" s="223" t="s">
        <v>149</v>
      </c>
      <c r="AU139" s="223" t="s">
        <v>84</v>
      </c>
      <c r="AY139" s="17" t="s">
        <v>147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78</v>
      </c>
      <c r="BK139" s="224">
        <f>ROUND(I139*H139,2)</f>
        <v>0</v>
      </c>
      <c r="BL139" s="17" t="s">
        <v>154</v>
      </c>
      <c r="BM139" s="223" t="s">
        <v>594</v>
      </c>
    </row>
    <row r="140" s="2" customFormat="1">
      <c r="A140" s="38"/>
      <c r="B140" s="39"/>
      <c r="C140" s="40"/>
      <c r="D140" s="225" t="s">
        <v>156</v>
      </c>
      <c r="E140" s="40"/>
      <c r="F140" s="226" t="s">
        <v>595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156</v>
      </c>
      <c r="AU140" s="17" t="s">
        <v>84</v>
      </c>
    </row>
    <row r="141" s="2" customFormat="1" ht="16.5" customHeight="1">
      <c r="A141" s="38"/>
      <c r="B141" s="39"/>
      <c r="C141" s="263" t="s">
        <v>224</v>
      </c>
      <c r="D141" s="263" t="s">
        <v>232</v>
      </c>
      <c r="E141" s="264" t="s">
        <v>267</v>
      </c>
      <c r="F141" s="265" t="s">
        <v>268</v>
      </c>
      <c r="G141" s="266" t="s">
        <v>235</v>
      </c>
      <c r="H141" s="267">
        <v>24.800000000000001</v>
      </c>
      <c r="I141" s="268"/>
      <c r="J141" s="269">
        <f>ROUND(I141*H141,2)</f>
        <v>0</v>
      </c>
      <c r="K141" s="265" t="s">
        <v>153</v>
      </c>
      <c r="L141" s="270"/>
      <c r="M141" s="271" t="s">
        <v>19</v>
      </c>
      <c r="N141" s="272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194</v>
      </c>
      <c r="AT141" s="223" t="s">
        <v>232</v>
      </c>
      <c r="AU141" s="223" t="s">
        <v>84</v>
      </c>
      <c r="AY141" s="17" t="s">
        <v>147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154</v>
      </c>
      <c r="BM141" s="223" t="s">
        <v>596</v>
      </c>
    </row>
    <row r="142" s="13" customFormat="1">
      <c r="A142" s="13"/>
      <c r="B142" s="230"/>
      <c r="C142" s="231"/>
      <c r="D142" s="232" t="s">
        <v>158</v>
      </c>
      <c r="E142" s="233" t="s">
        <v>19</v>
      </c>
      <c r="F142" s="234" t="s">
        <v>597</v>
      </c>
      <c r="G142" s="231"/>
      <c r="H142" s="235">
        <v>15.5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158</v>
      </c>
      <c r="AU142" s="241" t="s">
        <v>84</v>
      </c>
      <c r="AV142" s="13" t="s">
        <v>84</v>
      </c>
      <c r="AW142" s="13" t="s">
        <v>33</v>
      </c>
      <c r="AX142" s="13" t="s">
        <v>72</v>
      </c>
      <c r="AY142" s="241" t="s">
        <v>147</v>
      </c>
    </row>
    <row r="143" s="13" customFormat="1">
      <c r="A143" s="13"/>
      <c r="B143" s="230"/>
      <c r="C143" s="231"/>
      <c r="D143" s="232" t="s">
        <v>158</v>
      </c>
      <c r="E143" s="233" t="s">
        <v>19</v>
      </c>
      <c r="F143" s="234" t="s">
        <v>598</v>
      </c>
      <c r="G143" s="231"/>
      <c r="H143" s="235">
        <v>24.800000000000001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158</v>
      </c>
      <c r="AU143" s="241" t="s">
        <v>84</v>
      </c>
      <c r="AV143" s="13" t="s">
        <v>84</v>
      </c>
      <c r="AW143" s="13" t="s">
        <v>33</v>
      </c>
      <c r="AX143" s="13" t="s">
        <v>78</v>
      </c>
      <c r="AY143" s="241" t="s">
        <v>147</v>
      </c>
    </row>
    <row r="144" s="2" customFormat="1" ht="24.15" customHeight="1">
      <c r="A144" s="38"/>
      <c r="B144" s="39"/>
      <c r="C144" s="212" t="s">
        <v>231</v>
      </c>
      <c r="D144" s="212" t="s">
        <v>149</v>
      </c>
      <c r="E144" s="213" t="s">
        <v>272</v>
      </c>
      <c r="F144" s="214" t="s">
        <v>273</v>
      </c>
      <c r="G144" s="215" t="s">
        <v>152</v>
      </c>
      <c r="H144" s="216">
        <v>155</v>
      </c>
      <c r="I144" s="217"/>
      <c r="J144" s="218">
        <f>ROUND(I144*H144,2)</f>
        <v>0</v>
      </c>
      <c r="K144" s="214" t="s">
        <v>153</v>
      </c>
      <c r="L144" s="44"/>
      <c r="M144" s="219" t="s">
        <v>19</v>
      </c>
      <c r="N144" s="220" t="s">
        <v>43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154</v>
      </c>
      <c r="AT144" s="223" t="s">
        <v>149</v>
      </c>
      <c r="AU144" s="223" t="s">
        <v>84</v>
      </c>
      <c r="AY144" s="17" t="s">
        <v>147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78</v>
      </c>
      <c r="BK144" s="224">
        <f>ROUND(I144*H144,2)</f>
        <v>0</v>
      </c>
      <c r="BL144" s="17" t="s">
        <v>154</v>
      </c>
      <c r="BM144" s="223" t="s">
        <v>599</v>
      </c>
    </row>
    <row r="145" s="2" customFormat="1">
      <c r="A145" s="38"/>
      <c r="B145" s="39"/>
      <c r="C145" s="40"/>
      <c r="D145" s="225" t="s">
        <v>156</v>
      </c>
      <c r="E145" s="40"/>
      <c r="F145" s="226" t="s">
        <v>275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156</v>
      </c>
      <c r="AU145" s="17" t="s">
        <v>84</v>
      </c>
    </row>
    <row r="146" s="2" customFormat="1" ht="16.5" customHeight="1">
      <c r="A146" s="38"/>
      <c r="B146" s="39"/>
      <c r="C146" s="263" t="s">
        <v>238</v>
      </c>
      <c r="D146" s="263" t="s">
        <v>232</v>
      </c>
      <c r="E146" s="264" t="s">
        <v>277</v>
      </c>
      <c r="F146" s="265" t="s">
        <v>278</v>
      </c>
      <c r="G146" s="266" t="s">
        <v>279</v>
      </c>
      <c r="H146" s="267">
        <v>4.883</v>
      </c>
      <c r="I146" s="268"/>
      <c r="J146" s="269">
        <f>ROUND(I146*H146,2)</f>
        <v>0</v>
      </c>
      <c r="K146" s="265" t="s">
        <v>153</v>
      </c>
      <c r="L146" s="270"/>
      <c r="M146" s="271" t="s">
        <v>19</v>
      </c>
      <c r="N146" s="272" t="s">
        <v>43</v>
      </c>
      <c r="O146" s="84"/>
      <c r="P146" s="221">
        <f>O146*H146</f>
        <v>0</v>
      </c>
      <c r="Q146" s="221">
        <v>0.001</v>
      </c>
      <c r="R146" s="221">
        <f>Q146*H146</f>
        <v>0.0048830000000000002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194</v>
      </c>
      <c r="AT146" s="223" t="s">
        <v>232</v>
      </c>
      <c r="AU146" s="223" t="s">
        <v>84</v>
      </c>
      <c r="AY146" s="17" t="s">
        <v>147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154</v>
      </c>
      <c r="BM146" s="223" t="s">
        <v>600</v>
      </c>
    </row>
    <row r="147" s="13" customFormat="1">
      <c r="A147" s="13"/>
      <c r="B147" s="230"/>
      <c r="C147" s="231"/>
      <c r="D147" s="232" t="s">
        <v>158</v>
      </c>
      <c r="E147" s="233" t="s">
        <v>19</v>
      </c>
      <c r="F147" s="234" t="s">
        <v>601</v>
      </c>
      <c r="G147" s="231"/>
      <c r="H147" s="235">
        <v>4.883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158</v>
      </c>
      <c r="AU147" s="241" t="s">
        <v>84</v>
      </c>
      <c r="AV147" s="13" t="s">
        <v>84</v>
      </c>
      <c r="AW147" s="13" t="s">
        <v>33</v>
      </c>
      <c r="AX147" s="13" t="s">
        <v>78</v>
      </c>
      <c r="AY147" s="241" t="s">
        <v>147</v>
      </c>
    </row>
    <row r="148" s="2" customFormat="1" ht="21.75" customHeight="1">
      <c r="A148" s="38"/>
      <c r="B148" s="39"/>
      <c r="C148" s="212" t="s">
        <v>244</v>
      </c>
      <c r="D148" s="212" t="s">
        <v>149</v>
      </c>
      <c r="E148" s="213" t="s">
        <v>283</v>
      </c>
      <c r="F148" s="214" t="s">
        <v>284</v>
      </c>
      <c r="G148" s="215" t="s">
        <v>152</v>
      </c>
      <c r="H148" s="216">
        <v>1450</v>
      </c>
      <c r="I148" s="217"/>
      <c r="J148" s="218">
        <f>ROUND(I148*H148,2)</f>
        <v>0</v>
      </c>
      <c r="K148" s="214" t="s">
        <v>153</v>
      </c>
      <c r="L148" s="44"/>
      <c r="M148" s="219" t="s">
        <v>19</v>
      </c>
      <c r="N148" s="220" t="s">
        <v>43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154</v>
      </c>
      <c r="AT148" s="223" t="s">
        <v>149</v>
      </c>
      <c r="AU148" s="223" t="s">
        <v>84</v>
      </c>
      <c r="AY148" s="17" t="s">
        <v>147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78</v>
      </c>
      <c r="BK148" s="224">
        <f>ROUND(I148*H148,2)</f>
        <v>0</v>
      </c>
      <c r="BL148" s="17" t="s">
        <v>154</v>
      </c>
      <c r="BM148" s="223" t="s">
        <v>602</v>
      </c>
    </row>
    <row r="149" s="2" customFormat="1">
      <c r="A149" s="38"/>
      <c r="B149" s="39"/>
      <c r="C149" s="40"/>
      <c r="D149" s="225" t="s">
        <v>156</v>
      </c>
      <c r="E149" s="40"/>
      <c r="F149" s="226" t="s">
        <v>286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156</v>
      </c>
      <c r="AU149" s="17" t="s">
        <v>84</v>
      </c>
    </row>
    <row r="150" s="12" customFormat="1" ht="22.8" customHeight="1">
      <c r="A150" s="12"/>
      <c r="B150" s="196"/>
      <c r="C150" s="197"/>
      <c r="D150" s="198" t="s">
        <v>71</v>
      </c>
      <c r="E150" s="210" t="s">
        <v>84</v>
      </c>
      <c r="F150" s="210" t="s">
        <v>603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SUM(P151:P153)</f>
        <v>0</v>
      </c>
      <c r="Q150" s="204"/>
      <c r="R150" s="205">
        <f>SUM(R151:R153)</f>
        <v>0</v>
      </c>
      <c r="S150" s="204"/>
      <c r="T150" s="206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78</v>
      </c>
      <c r="AT150" s="208" t="s">
        <v>71</v>
      </c>
      <c r="AU150" s="208" t="s">
        <v>78</v>
      </c>
      <c r="AY150" s="207" t="s">
        <v>147</v>
      </c>
      <c r="BK150" s="209">
        <f>SUM(BK151:BK153)</f>
        <v>0</v>
      </c>
    </row>
    <row r="151" s="2" customFormat="1" ht="24.15" customHeight="1">
      <c r="A151" s="38"/>
      <c r="B151" s="39"/>
      <c r="C151" s="212" t="s">
        <v>250</v>
      </c>
      <c r="D151" s="212" t="s">
        <v>149</v>
      </c>
      <c r="E151" s="213" t="s">
        <v>604</v>
      </c>
      <c r="F151" s="214" t="s">
        <v>605</v>
      </c>
      <c r="G151" s="215" t="s">
        <v>191</v>
      </c>
      <c r="H151" s="216">
        <v>23.75</v>
      </c>
      <c r="I151" s="217"/>
      <c r="J151" s="218">
        <f>ROUND(I151*H151,2)</f>
        <v>0</v>
      </c>
      <c r="K151" s="214" t="s">
        <v>153</v>
      </c>
      <c r="L151" s="44"/>
      <c r="M151" s="219" t="s">
        <v>19</v>
      </c>
      <c r="N151" s="220" t="s">
        <v>43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154</v>
      </c>
      <c r="AT151" s="223" t="s">
        <v>149</v>
      </c>
      <c r="AU151" s="223" t="s">
        <v>84</v>
      </c>
      <c r="AY151" s="17" t="s">
        <v>147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154</v>
      </c>
      <c r="BM151" s="223" t="s">
        <v>606</v>
      </c>
    </row>
    <row r="152" s="2" customFormat="1">
      <c r="A152" s="38"/>
      <c r="B152" s="39"/>
      <c r="C152" s="40"/>
      <c r="D152" s="225" t="s">
        <v>156</v>
      </c>
      <c r="E152" s="40"/>
      <c r="F152" s="226" t="s">
        <v>607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84</v>
      </c>
    </row>
    <row r="153" s="13" customFormat="1">
      <c r="A153" s="13"/>
      <c r="B153" s="230"/>
      <c r="C153" s="231"/>
      <c r="D153" s="232" t="s">
        <v>158</v>
      </c>
      <c r="E153" s="233" t="s">
        <v>19</v>
      </c>
      <c r="F153" s="234" t="s">
        <v>580</v>
      </c>
      <c r="G153" s="231"/>
      <c r="H153" s="235">
        <v>23.75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158</v>
      </c>
      <c r="AU153" s="241" t="s">
        <v>84</v>
      </c>
      <c r="AV153" s="13" t="s">
        <v>84</v>
      </c>
      <c r="AW153" s="13" t="s">
        <v>33</v>
      </c>
      <c r="AX153" s="13" t="s">
        <v>78</v>
      </c>
      <c r="AY153" s="241" t="s">
        <v>147</v>
      </c>
    </row>
    <row r="154" s="12" customFormat="1" ht="22.8" customHeight="1">
      <c r="A154" s="12"/>
      <c r="B154" s="196"/>
      <c r="C154" s="197"/>
      <c r="D154" s="198" t="s">
        <v>71</v>
      </c>
      <c r="E154" s="210" t="s">
        <v>177</v>
      </c>
      <c r="F154" s="210" t="s">
        <v>294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SUM(P155:P194)</f>
        <v>0</v>
      </c>
      <c r="Q154" s="204"/>
      <c r="R154" s="205">
        <f>SUM(R155:R194)</f>
        <v>13.40812</v>
      </c>
      <c r="S154" s="204"/>
      <c r="T154" s="206">
        <f>SUM(T155:T194)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78</v>
      </c>
      <c r="AT154" s="208" t="s">
        <v>71</v>
      </c>
      <c r="AU154" s="208" t="s">
        <v>78</v>
      </c>
      <c r="AY154" s="207" t="s">
        <v>147</v>
      </c>
      <c r="BK154" s="209">
        <f>SUM(BK155:BK194)</f>
        <v>0</v>
      </c>
    </row>
    <row r="155" s="2" customFormat="1" ht="21.75" customHeight="1">
      <c r="A155" s="38"/>
      <c r="B155" s="39"/>
      <c r="C155" s="212" t="s">
        <v>256</v>
      </c>
      <c r="D155" s="212" t="s">
        <v>149</v>
      </c>
      <c r="E155" s="213" t="s">
        <v>296</v>
      </c>
      <c r="F155" s="214" t="s">
        <v>297</v>
      </c>
      <c r="G155" s="215" t="s">
        <v>152</v>
      </c>
      <c r="H155" s="216">
        <v>904</v>
      </c>
      <c r="I155" s="217"/>
      <c r="J155" s="218">
        <f>ROUND(I155*H155,2)</f>
        <v>0</v>
      </c>
      <c r="K155" s="214" t="s">
        <v>153</v>
      </c>
      <c r="L155" s="44"/>
      <c r="M155" s="219" t="s">
        <v>19</v>
      </c>
      <c r="N155" s="220" t="s">
        <v>43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154</v>
      </c>
      <c r="AT155" s="223" t="s">
        <v>149</v>
      </c>
      <c r="AU155" s="223" t="s">
        <v>84</v>
      </c>
      <c r="AY155" s="17" t="s">
        <v>147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154</v>
      </c>
      <c r="BM155" s="223" t="s">
        <v>608</v>
      </c>
    </row>
    <row r="156" s="2" customFormat="1">
      <c r="A156" s="38"/>
      <c r="B156" s="39"/>
      <c r="C156" s="40"/>
      <c r="D156" s="225" t="s">
        <v>156</v>
      </c>
      <c r="E156" s="40"/>
      <c r="F156" s="226" t="s">
        <v>299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84</v>
      </c>
    </row>
    <row r="157" s="13" customFormat="1">
      <c r="A157" s="13"/>
      <c r="B157" s="230"/>
      <c r="C157" s="231"/>
      <c r="D157" s="232" t="s">
        <v>158</v>
      </c>
      <c r="E157" s="233" t="s">
        <v>19</v>
      </c>
      <c r="F157" s="234" t="s">
        <v>609</v>
      </c>
      <c r="G157" s="231"/>
      <c r="H157" s="235">
        <v>900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158</v>
      </c>
      <c r="AU157" s="241" t="s">
        <v>84</v>
      </c>
      <c r="AV157" s="13" t="s">
        <v>84</v>
      </c>
      <c r="AW157" s="13" t="s">
        <v>33</v>
      </c>
      <c r="AX157" s="13" t="s">
        <v>72</v>
      </c>
      <c r="AY157" s="241" t="s">
        <v>147</v>
      </c>
    </row>
    <row r="158" s="13" customFormat="1">
      <c r="A158" s="13"/>
      <c r="B158" s="230"/>
      <c r="C158" s="231"/>
      <c r="D158" s="232" t="s">
        <v>158</v>
      </c>
      <c r="E158" s="233" t="s">
        <v>19</v>
      </c>
      <c r="F158" s="234" t="s">
        <v>610</v>
      </c>
      <c r="G158" s="231"/>
      <c r="H158" s="235">
        <v>4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158</v>
      </c>
      <c r="AU158" s="241" t="s">
        <v>84</v>
      </c>
      <c r="AV158" s="13" t="s">
        <v>84</v>
      </c>
      <c r="AW158" s="13" t="s">
        <v>33</v>
      </c>
      <c r="AX158" s="13" t="s">
        <v>72</v>
      </c>
      <c r="AY158" s="241" t="s">
        <v>147</v>
      </c>
    </row>
    <row r="159" s="14" customFormat="1">
      <c r="A159" s="14"/>
      <c r="B159" s="242"/>
      <c r="C159" s="243"/>
      <c r="D159" s="232" t="s">
        <v>158</v>
      </c>
      <c r="E159" s="244" t="s">
        <v>19</v>
      </c>
      <c r="F159" s="245" t="s">
        <v>161</v>
      </c>
      <c r="G159" s="243"/>
      <c r="H159" s="246">
        <v>904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158</v>
      </c>
      <c r="AU159" s="252" t="s">
        <v>84</v>
      </c>
      <c r="AV159" s="14" t="s">
        <v>154</v>
      </c>
      <c r="AW159" s="14" t="s">
        <v>33</v>
      </c>
      <c r="AX159" s="14" t="s">
        <v>78</v>
      </c>
      <c r="AY159" s="252" t="s">
        <v>147</v>
      </c>
    </row>
    <row r="160" s="2" customFormat="1" ht="21.75" customHeight="1">
      <c r="A160" s="38"/>
      <c r="B160" s="39"/>
      <c r="C160" s="212" t="s">
        <v>261</v>
      </c>
      <c r="D160" s="212" t="s">
        <v>149</v>
      </c>
      <c r="E160" s="213" t="s">
        <v>306</v>
      </c>
      <c r="F160" s="214" t="s">
        <v>307</v>
      </c>
      <c r="G160" s="215" t="s">
        <v>152</v>
      </c>
      <c r="H160" s="216">
        <v>46</v>
      </c>
      <c r="I160" s="217"/>
      <c r="J160" s="218">
        <f>ROUND(I160*H160,2)</f>
        <v>0</v>
      </c>
      <c r="K160" s="214" t="s">
        <v>153</v>
      </c>
      <c r="L160" s="44"/>
      <c r="M160" s="219" t="s">
        <v>19</v>
      </c>
      <c r="N160" s="220" t="s">
        <v>43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154</v>
      </c>
      <c r="AT160" s="223" t="s">
        <v>149</v>
      </c>
      <c r="AU160" s="223" t="s">
        <v>84</v>
      </c>
      <c r="AY160" s="17" t="s">
        <v>147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78</v>
      </c>
      <c r="BK160" s="224">
        <f>ROUND(I160*H160,2)</f>
        <v>0</v>
      </c>
      <c r="BL160" s="17" t="s">
        <v>154</v>
      </c>
      <c r="BM160" s="223" t="s">
        <v>611</v>
      </c>
    </row>
    <row r="161" s="2" customFormat="1">
      <c r="A161" s="38"/>
      <c r="B161" s="39"/>
      <c r="C161" s="40"/>
      <c r="D161" s="225" t="s">
        <v>156</v>
      </c>
      <c r="E161" s="40"/>
      <c r="F161" s="226" t="s">
        <v>309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84</v>
      </c>
    </row>
    <row r="162" s="13" customFormat="1">
      <c r="A162" s="13"/>
      <c r="B162" s="230"/>
      <c r="C162" s="231"/>
      <c r="D162" s="232" t="s">
        <v>158</v>
      </c>
      <c r="E162" s="233" t="s">
        <v>19</v>
      </c>
      <c r="F162" s="234" t="s">
        <v>612</v>
      </c>
      <c r="G162" s="231"/>
      <c r="H162" s="235">
        <v>46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158</v>
      </c>
      <c r="AU162" s="241" t="s">
        <v>84</v>
      </c>
      <c r="AV162" s="13" t="s">
        <v>84</v>
      </c>
      <c r="AW162" s="13" t="s">
        <v>33</v>
      </c>
      <c r="AX162" s="13" t="s">
        <v>78</v>
      </c>
      <c r="AY162" s="241" t="s">
        <v>147</v>
      </c>
    </row>
    <row r="163" s="2" customFormat="1" ht="24.15" customHeight="1">
      <c r="A163" s="38"/>
      <c r="B163" s="39"/>
      <c r="C163" s="212" t="s">
        <v>266</v>
      </c>
      <c r="D163" s="212" t="s">
        <v>149</v>
      </c>
      <c r="E163" s="213" t="s">
        <v>312</v>
      </c>
      <c r="F163" s="214" t="s">
        <v>313</v>
      </c>
      <c r="G163" s="215" t="s">
        <v>152</v>
      </c>
      <c r="H163" s="216">
        <v>450</v>
      </c>
      <c r="I163" s="217"/>
      <c r="J163" s="218">
        <f>ROUND(I163*H163,2)</f>
        <v>0</v>
      </c>
      <c r="K163" s="214" t="s">
        <v>153</v>
      </c>
      <c r="L163" s="44"/>
      <c r="M163" s="219" t="s">
        <v>19</v>
      </c>
      <c r="N163" s="220" t="s">
        <v>43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154</v>
      </c>
      <c r="AT163" s="223" t="s">
        <v>149</v>
      </c>
      <c r="AU163" s="223" t="s">
        <v>84</v>
      </c>
      <c r="AY163" s="17" t="s">
        <v>147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78</v>
      </c>
      <c r="BK163" s="224">
        <f>ROUND(I163*H163,2)</f>
        <v>0</v>
      </c>
      <c r="BL163" s="17" t="s">
        <v>154</v>
      </c>
      <c r="BM163" s="223" t="s">
        <v>613</v>
      </c>
    </row>
    <row r="164" s="2" customFormat="1">
      <c r="A164" s="38"/>
      <c r="B164" s="39"/>
      <c r="C164" s="40"/>
      <c r="D164" s="225" t="s">
        <v>156</v>
      </c>
      <c r="E164" s="40"/>
      <c r="F164" s="226" t="s">
        <v>315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84</v>
      </c>
    </row>
    <row r="165" s="13" customFormat="1">
      <c r="A165" s="13"/>
      <c r="B165" s="230"/>
      <c r="C165" s="231"/>
      <c r="D165" s="232" t="s">
        <v>158</v>
      </c>
      <c r="E165" s="233" t="s">
        <v>19</v>
      </c>
      <c r="F165" s="234" t="s">
        <v>614</v>
      </c>
      <c r="G165" s="231"/>
      <c r="H165" s="235">
        <v>450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158</v>
      </c>
      <c r="AU165" s="241" t="s">
        <v>84</v>
      </c>
      <c r="AV165" s="13" t="s">
        <v>84</v>
      </c>
      <c r="AW165" s="13" t="s">
        <v>33</v>
      </c>
      <c r="AX165" s="13" t="s">
        <v>78</v>
      </c>
      <c r="AY165" s="241" t="s">
        <v>147</v>
      </c>
    </row>
    <row r="166" s="2" customFormat="1" ht="16.5" customHeight="1">
      <c r="A166" s="38"/>
      <c r="B166" s="39"/>
      <c r="C166" s="212" t="s">
        <v>7</v>
      </c>
      <c r="D166" s="212" t="s">
        <v>149</v>
      </c>
      <c r="E166" s="213" t="s">
        <v>615</v>
      </c>
      <c r="F166" s="214" t="s">
        <v>616</v>
      </c>
      <c r="G166" s="215" t="s">
        <v>191</v>
      </c>
      <c r="H166" s="216">
        <v>54</v>
      </c>
      <c r="I166" s="217"/>
      <c r="J166" s="218">
        <f>ROUND(I166*H166,2)</f>
        <v>0</v>
      </c>
      <c r="K166" s="214" t="s">
        <v>153</v>
      </c>
      <c r="L166" s="44"/>
      <c r="M166" s="219" t="s">
        <v>19</v>
      </c>
      <c r="N166" s="220" t="s">
        <v>43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154</v>
      </c>
      <c r="AT166" s="223" t="s">
        <v>149</v>
      </c>
      <c r="AU166" s="223" t="s">
        <v>84</v>
      </c>
      <c r="AY166" s="17" t="s">
        <v>147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154</v>
      </c>
      <c r="BM166" s="223" t="s">
        <v>617</v>
      </c>
    </row>
    <row r="167" s="2" customFormat="1">
      <c r="A167" s="38"/>
      <c r="B167" s="39"/>
      <c r="C167" s="40"/>
      <c r="D167" s="225" t="s">
        <v>156</v>
      </c>
      <c r="E167" s="40"/>
      <c r="F167" s="226" t="s">
        <v>618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156</v>
      </c>
      <c r="AU167" s="17" t="s">
        <v>84</v>
      </c>
    </row>
    <row r="168" s="15" customFormat="1">
      <c r="A168" s="15"/>
      <c r="B168" s="253"/>
      <c r="C168" s="254"/>
      <c r="D168" s="232" t="s">
        <v>158</v>
      </c>
      <c r="E168" s="255" t="s">
        <v>19</v>
      </c>
      <c r="F168" s="256" t="s">
        <v>619</v>
      </c>
      <c r="G168" s="254"/>
      <c r="H168" s="255" t="s">
        <v>19</v>
      </c>
      <c r="I168" s="257"/>
      <c r="J168" s="254"/>
      <c r="K168" s="254"/>
      <c r="L168" s="258"/>
      <c r="M168" s="259"/>
      <c r="N168" s="260"/>
      <c r="O168" s="260"/>
      <c r="P168" s="260"/>
      <c r="Q168" s="260"/>
      <c r="R168" s="260"/>
      <c r="S168" s="260"/>
      <c r="T168" s="26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2" t="s">
        <v>158</v>
      </c>
      <c r="AU168" s="262" t="s">
        <v>84</v>
      </c>
      <c r="AV168" s="15" t="s">
        <v>78</v>
      </c>
      <c r="AW168" s="15" t="s">
        <v>33</v>
      </c>
      <c r="AX168" s="15" t="s">
        <v>72</v>
      </c>
      <c r="AY168" s="262" t="s">
        <v>147</v>
      </c>
    </row>
    <row r="169" s="13" customFormat="1">
      <c r="A169" s="13"/>
      <c r="B169" s="230"/>
      <c r="C169" s="231"/>
      <c r="D169" s="232" t="s">
        <v>158</v>
      </c>
      <c r="E169" s="233" t="s">
        <v>19</v>
      </c>
      <c r="F169" s="234" t="s">
        <v>620</v>
      </c>
      <c r="G169" s="231"/>
      <c r="H169" s="235">
        <v>54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158</v>
      </c>
      <c r="AU169" s="241" t="s">
        <v>84</v>
      </c>
      <c r="AV169" s="13" t="s">
        <v>84</v>
      </c>
      <c r="AW169" s="13" t="s">
        <v>33</v>
      </c>
      <c r="AX169" s="13" t="s">
        <v>78</v>
      </c>
      <c r="AY169" s="241" t="s">
        <v>147</v>
      </c>
    </row>
    <row r="170" s="2" customFormat="1" ht="16.5" customHeight="1">
      <c r="A170" s="38"/>
      <c r="B170" s="39"/>
      <c r="C170" s="263" t="s">
        <v>276</v>
      </c>
      <c r="D170" s="263" t="s">
        <v>232</v>
      </c>
      <c r="E170" s="264" t="s">
        <v>621</v>
      </c>
      <c r="F170" s="265" t="s">
        <v>622</v>
      </c>
      <c r="G170" s="266" t="s">
        <v>235</v>
      </c>
      <c r="H170" s="267">
        <v>97.200000000000003</v>
      </c>
      <c r="I170" s="268"/>
      <c r="J170" s="269">
        <f>ROUND(I170*H170,2)</f>
        <v>0</v>
      </c>
      <c r="K170" s="265" t="s">
        <v>153</v>
      </c>
      <c r="L170" s="270"/>
      <c r="M170" s="271" t="s">
        <v>19</v>
      </c>
      <c r="N170" s="272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194</v>
      </c>
      <c r="AT170" s="223" t="s">
        <v>232</v>
      </c>
      <c r="AU170" s="223" t="s">
        <v>84</v>
      </c>
      <c r="AY170" s="17" t="s">
        <v>147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154</v>
      </c>
      <c r="BM170" s="223" t="s">
        <v>623</v>
      </c>
    </row>
    <row r="171" s="13" customFormat="1">
      <c r="A171" s="13"/>
      <c r="B171" s="230"/>
      <c r="C171" s="231"/>
      <c r="D171" s="232" t="s">
        <v>158</v>
      </c>
      <c r="E171" s="233" t="s">
        <v>19</v>
      </c>
      <c r="F171" s="234" t="s">
        <v>624</v>
      </c>
      <c r="G171" s="231"/>
      <c r="H171" s="235">
        <v>97.200000000000003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158</v>
      </c>
      <c r="AU171" s="241" t="s">
        <v>84</v>
      </c>
      <c r="AV171" s="13" t="s">
        <v>84</v>
      </c>
      <c r="AW171" s="13" t="s">
        <v>33</v>
      </c>
      <c r="AX171" s="13" t="s">
        <v>78</v>
      </c>
      <c r="AY171" s="241" t="s">
        <v>147</v>
      </c>
    </row>
    <row r="172" s="2" customFormat="1" ht="16.5" customHeight="1">
      <c r="A172" s="38"/>
      <c r="B172" s="39"/>
      <c r="C172" s="212" t="s">
        <v>282</v>
      </c>
      <c r="D172" s="212" t="s">
        <v>149</v>
      </c>
      <c r="E172" s="213" t="s">
        <v>318</v>
      </c>
      <c r="F172" s="214" t="s">
        <v>319</v>
      </c>
      <c r="G172" s="215" t="s">
        <v>152</v>
      </c>
      <c r="H172" s="216">
        <v>450</v>
      </c>
      <c r="I172" s="217"/>
      <c r="J172" s="218">
        <f>ROUND(I172*H172,2)</f>
        <v>0</v>
      </c>
      <c r="K172" s="214" t="s">
        <v>153</v>
      </c>
      <c r="L172" s="44"/>
      <c r="M172" s="219" t="s">
        <v>19</v>
      </c>
      <c r="N172" s="220" t="s">
        <v>43</v>
      </c>
      <c r="O172" s="84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154</v>
      </c>
      <c r="AT172" s="223" t="s">
        <v>149</v>
      </c>
      <c r="AU172" s="223" t="s">
        <v>84</v>
      </c>
      <c r="AY172" s="17" t="s">
        <v>147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78</v>
      </c>
      <c r="BK172" s="224">
        <f>ROUND(I172*H172,2)</f>
        <v>0</v>
      </c>
      <c r="BL172" s="17" t="s">
        <v>154</v>
      </c>
      <c r="BM172" s="223" t="s">
        <v>625</v>
      </c>
    </row>
    <row r="173" s="2" customFormat="1">
      <c r="A173" s="38"/>
      <c r="B173" s="39"/>
      <c r="C173" s="40"/>
      <c r="D173" s="225" t="s">
        <v>156</v>
      </c>
      <c r="E173" s="40"/>
      <c r="F173" s="226" t="s">
        <v>321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156</v>
      </c>
      <c r="AU173" s="17" t="s">
        <v>84</v>
      </c>
    </row>
    <row r="174" s="13" customFormat="1">
      <c r="A174" s="13"/>
      <c r="B174" s="230"/>
      <c r="C174" s="231"/>
      <c r="D174" s="232" t="s">
        <v>158</v>
      </c>
      <c r="E174" s="233" t="s">
        <v>19</v>
      </c>
      <c r="F174" s="234" t="s">
        <v>614</v>
      </c>
      <c r="G174" s="231"/>
      <c r="H174" s="235">
        <v>450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158</v>
      </c>
      <c r="AU174" s="241" t="s">
        <v>84</v>
      </c>
      <c r="AV174" s="13" t="s">
        <v>84</v>
      </c>
      <c r="AW174" s="13" t="s">
        <v>33</v>
      </c>
      <c r="AX174" s="13" t="s">
        <v>78</v>
      </c>
      <c r="AY174" s="241" t="s">
        <v>147</v>
      </c>
    </row>
    <row r="175" s="2" customFormat="1" ht="16.5" customHeight="1">
      <c r="A175" s="38"/>
      <c r="B175" s="39"/>
      <c r="C175" s="212" t="s">
        <v>288</v>
      </c>
      <c r="D175" s="212" t="s">
        <v>149</v>
      </c>
      <c r="E175" s="213" t="s">
        <v>323</v>
      </c>
      <c r="F175" s="214" t="s">
        <v>324</v>
      </c>
      <c r="G175" s="215" t="s">
        <v>152</v>
      </c>
      <c r="H175" s="216">
        <v>1260</v>
      </c>
      <c r="I175" s="217"/>
      <c r="J175" s="218">
        <f>ROUND(I175*H175,2)</f>
        <v>0</v>
      </c>
      <c r="K175" s="214" t="s">
        <v>153</v>
      </c>
      <c r="L175" s="44"/>
      <c r="M175" s="219" t="s">
        <v>19</v>
      </c>
      <c r="N175" s="220" t="s">
        <v>43</v>
      </c>
      <c r="O175" s="84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154</v>
      </c>
      <c r="AT175" s="223" t="s">
        <v>149</v>
      </c>
      <c r="AU175" s="223" t="s">
        <v>84</v>
      </c>
      <c r="AY175" s="17" t="s">
        <v>147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154</v>
      </c>
      <c r="BM175" s="223" t="s">
        <v>626</v>
      </c>
    </row>
    <row r="176" s="2" customFormat="1">
      <c r="A176" s="38"/>
      <c r="B176" s="39"/>
      <c r="C176" s="40"/>
      <c r="D176" s="225" t="s">
        <v>156</v>
      </c>
      <c r="E176" s="40"/>
      <c r="F176" s="226" t="s">
        <v>326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156</v>
      </c>
      <c r="AU176" s="17" t="s">
        <v>84</v>
      </c>
    </row>
    <row r="177" s="13" customFormat="1">
      <c r="A177" s="13"/>
      <c r="B177" s="230"/>
      <c r="C177" s="231"/>
      <c r="D177" s="232" t="s">
        <v>158</v>
      </c>
      <c r="E177" s="233" t="s">
        <v>19</v>
      </c>
      <c r="F177" s="234" t="s">
        <v>627</v>
      </c>
      <c r="G177" s="231"/>
      <c r="H177" s="235">
        <v>810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158</v>
      </c>
      <c r="AU177" s="241" t="s">
        <v>84</v>
      </c>
      <c r="AV177" s="13" t="s">
        <v>84</v>
      </c>
      <c r="AW177" s="13" t="s">
        <v>33</v>
      </c>
      <c r="AX177" s="13" t="s">
        <v>72</v>
      </c>
      <c r="AY177" s="241" t="s">
        <v>147</v>
      </c>
    </row>
    <row r="178" s="13" customFormat="1">
      <c r="A178" s="13"/>
      <c r="B178" s="230"/>
      <c r="C178" s="231"/>
      <c r="D178" s="232" t="s">
        <v>158</v>
      </c>
      <c r="E178" s="233" t="s">
        <v>19</v>
      </c>
      <c r="F178" s="234" t="s">
        <v>614</v>
      </c>
      <c r="G178" s="231"/>
      <c r="H178" s="235">
        <v>450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158</v>
      </c>
      <c r="AU178" s="241" t="s">
        <v>84</v>
      </c>
      <c r="AV178" s="13" t="s">
        <v>84</v>
      </c>
      <c r="AW178" s="13" t="s">
        <v>33</v>
      </c>
      <c r="AX178" s="13" t="s">
        <v>72</v>
      </c>
      <c r="AY178" s="241" t="s">
        <v>147</v>
      </c>
    </row>
    <row r="179" s="14" customFormat="1">
      <c r="A179" s="14"/>
      <c r="B179" s="242"/>
      <c r="C179" s="243"/>
      <c r="D179" s="232" t="s">
        <v>158</v>
      </c>
      <c r="E179" s="244" t="s">
        <v>19</v>
      </c>
      <c r="F179" s="245" t="s">
        <v>161</v>
      </c>
      <c r="G179" s="243"/>
      <c r="H179" s="246">
        <v>1260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158</v>
      </c>
      <c r="AU179" s="252" t="s">
        <v>84</v>
      </c>
      <c r="AV179" s="14" t="s">
        <v>154</v>
      </c>
      <c r="AW179" s="14" t="s">
        <v>33</v>
      </c>
      <c r="AX179" s="14" t="s">
        <v>78</v>
      </c>
      <c r="AY179" s="252" t="s">
        <v>147</v>
      </c>
    </row>
    <row r="180" s="2" customFormat="1" ht="24.15" customHeight="1">
      <c r="A180" s="38"/>
      <c r="B180" s="39"/>
      <c r="C180" s="212" t="s">
        <v>295</v>
      </c>
      <c r="D180" s="212" t="s">
        <v>149</v>
      </c>
      <c r="E180" s="213" t="s">
        <v>328</v>
      </c>
      <c r="F180" s="214" t="s">
        <v>329</v>
      </c>
      <c r="G180" s="215" t="s">
        <v>152</v>
      </c>
      <c r="H180" s="216">
        <v>1260</v>
      </c>
      <c r="I180" s="217"/>
      <c r="J180" s="218">
        <f>ROUND(I180*H180,2)</f>
        <v>0</v>
      </c>
      <c r="K180" s="214" t="s">
        <v>153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154</v>
      </c>
      <c r="AT180" s="223" t="s">
        <v>149</v>
      </c>
      <c r="AU180" s="223" t="s">
        <v>84</v>
      </c>
      <c r="AY180" s="17" t="s">
        <v>147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154</v>
      </c>
      <c r="BM180" s="223" t="s">
        <v>628</v>
      </c>
    </row>
    <row r="181" s="2" customFormat="1">
      <c r="A181" s="38"/>
      <c r="B181" s="39"/>
      <c r="C181" s="40"/>
      <c r="D181" s="225" t="s">
        <v>156</v>
      </c>
      <c r="E181" s="40"/>
      <c r="F181" s="226" t="s">
        <v>331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156</v>
      </c>
      <c r="AU181" s="17" t="s">
        <v>84</v>
      </c>
    </row>
    <row r="182" s="13" customFormat="1">
      <c r="A182" s="13"/>
      <c r="B182" s="230"/>
      <c r="C182" s="231"/>
      <c r="D182" s="232" t="s">
        <v>158</v>
      </c>
      <c r="E182" s="233" t="s">
        <v>19</v>
      </c>
      <c r="F182" s="234" t="s">
        <v>627</v>
      </c>
      <c r="G182" s="231"/>
      <c r="H182" s="235">
        <v>810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158</v>
      </c>
      <c r="AU182" s="241" t="s">
        <v>84</v>
      </c>
      <c r="AV182" s="13" t="s">
        <v>84</v>
      </c>
      <c r="AW182" s="13" t="s">
        <v>33</v>
      </c>
      <c r="AX182" s="13" t="s">
        <v>72</v>
      </c>
      <c r="AY182" s="241" t="s">
        <v>147</v>
      </c>
    </row>
    <row r="183" s="13" customFormat="1">
      <c r="A183" s="13"/>
      <c r="B183" s="230"/>
      <c r="C183" s="231"/>
      <c r="D183" s="232" t="s">
        <v>158</v>
      </c>
      <c r="E183" s="233" t="s">
        <v>19</v>
      </c>
      <c r="F183" s="234" t="s">
        <v>614</v>
      </c>
      <c r="G183" s="231"/>
      <c r="H183" s="235">
        <v>450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158</v>
      </c>
      <c r="AU183" s="241" t="s">
        <v>84</v>
      </c>
      <c r="AV183" s="13" t="s">
        <v>84</v>
      </c>
      <c r="AW183" s="13" t="s">
        <v>33</v>
      </c>
      <c r="AX183" s="13" t="s">
        <v>72</v>
      </c>
      <c r="AY183" s="241" t="s">
        <v>147</v>
      </c>
    </row>
    <row r="184" s="14" customFormat="1">
      <c r="A184" s="14"/>
      <c r="B184" s="242"/>
      <c r="C184" s="243"/>
      <c r="D184" s="232" t="s">
        <v>158</v>
      </c>
      <c r="E184" s="244" t="s">
        <v>19</v>
      </c>
      <c r="F184" s="245" t="s">
        <v>161</v>
      </c>
      <c r="G184" s="243"/>
      <c r="H184" s="246">
        <v>1260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158</v>
      </c>
      <c r="AU184" s="252" t="s">
        <v>84</v>
      </c>
      <c r="AV184" s="14" t="s">
        <v>154</v>
      </c>
      <c r="AW184" s="14" t="s">
        <v>33</v>
      </c>
      <c r="AX184" s="14" t="s">
        <v>78</v>
      </c>
      <c r="AY184" s="252" t="s">
        <v>147</v>
      </c>
    </row>
    <row r="185" s="2" customFormat="1" ht="37.8" customHeight="1">
      <c r="A185" s="38"/>
      <c r="B185" s="39"/>
      <c r="C185" s="212" t="s">
        <v>305</v>
      </c>
      <c r="D185" s="212" t="s">
        <v>149</v>
      </c>
      <c r="E185" s="213" t="s">
        <v>629</v>
      </c>
      <c r="F185" s="214" t="s">
        <v>630</v>
      </c>
      <c r="G185" s="215" t="s">
        <v>152</v>
      </c>
      <c r="H185" s="216">
        <v>4</v>
      </c>
      <c r="I185" s="217"/>
      <c r="J185" s="218">
        <f>ROUND(I185*H185,2)</f>
        <v>0</v>
      </c>
      <c r="K185" s="214" t="s">
        <v>153</v>
      </c>
      <c r="L185" s="44"/>
      <c r="M185" s="219" t="s">
        <v>19</v>
      </c>
      <c r="N185" s="220" t="s">
        <v>43</v>
      </c>
      <c r="O185" s="84"/>
      <c r="P185" s="221">
        <f>O185*H185</f>
        <v>0</v>
      </c>
      <c r="Q185" s="221">
        <v>0.089219999999999994</v>
      </c>
      <c r="R185" s="221">
        <f>Q185*H185</f>
        <v>0.35687999999999998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154</v>
      </c>
      <c r="AT185" s="223" t="s">
        <v>149</v>
      </c>
      <c r="AU185" s="223" t="s">
        <v>84</v>
      </c>
      <c r="AY185" s="17" t="s">
        <v>147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78</v>
      </c>
      <c r="BK185" s="224">
        <f>ROUND(I185*H185,2)</f>
        <v>0</v>
      </c>
      <c r="BL185" s="17" t="s">
        <v>154</v>
      </c>
      <c r="BM185" s="223" t="s">
        <v>631</v>
      </c>
    </row>
    <row r="186" s="2" customFormat="1">
      <c r="A186" s="38"/>
      <c r="B186" s="39"/>
      <c r="C186" s="40"/>
      <c r="D186" s="225" t="s">
        <v>156</v>
      </c>
      <c r="E186" s="40"/>
      <c r="F186" s="226" t="s">
        <v>632</v>
      </c>
      <c r="G186" s="40"/>
      <c r="H186" s="40"/>
      <c r="I186" s="227"/>
      <c r="J186" s="40"/>
      <c r="K186" s="40"/>
      <c r="L186" s="44"/>
      <c r="M186" s="228"/>
      <c r="N186" s="229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156</v>
      </c>
      <c r="AU186" s="17" t="s">
        <v>84</v>
      </c>
    </row>
    <row r="187" s="13" customFormat="1">
      <c r="A187" s="13"/>
      <c r="B187" s="230"/>
      <c r="C187" s="231"/>
      <c r="D187" s="232" t="s">
        <v>158</v>
      </c>
      <c r="E187" s="233" t="s">
        <v>19</v>
      </c>
      <c r="F187" s="234" t="s">
        <v>610</v>
      </c>
      <c r="G187" s="231"/>
      <c r="H187" s="235">
        <v>4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158</v>
      </c>
      <c r="AU187" s="241" t="s">
        <v>84</v>
      </c>
      <c r="AV187" s="13" t="s">
        <v>84</v>
      </c>
      <c r="AW187" s="13" t="s">
        <v>33</v>
      </c>
      <c r="AX187" s="13" t="s">
        <v>78</v>
      </c>
      <c r="AY187" s="241" t="s">
        <v>147</v>
      </c>
    </row>
    <row r="188" s="2" customFormat="1" ht="16.5" customHeight="1">
      <c r="A188" s="38"/>
      <c r="B188" s="39"/>
      <c r="C188" s="263" t="s">
        <v>311</v>
      </c>
      <c r="D188" s="263" t="s">
        <v>232</v>
      </c>
      <c r="E188" s="264" t="s">
        <v>350</v>
      </c>
      <c r="F188" s="265" t="s">
        <v>351</v>
      </c>
      <c r="G188" s="266" t="s">
        <v>152</v>
      </c>
      <c r="H188" s="267">
        <v>4.1200000000000001</v>
      </c>
      <c r="I188" s="268"/>
      <c r="J188" s="269">
        <f>ROUND(I188*H188,2)</f>
        <v>0</v>
      </c>
      <c r="K188" s="265" t="s">
        <v>153</v>
      </c>
      <c r="L188" s="270"/>
      <c r="M188" s="271" t="s">
        <v>19</v>
      </c>
      <c r="N188" s="272" t="s">
        <v>43</v>
      </c>
      <c r="O188" s="84"/>
      <c r="P188" s="221">
        <f>O188*H188</f>
        <v>0</v>
      </c>
      <c r="Q188" s="221">
        <v>0.13200000000000001</v>
      </c>
      <c r="R188" s="221">
        <f>Q188*H188</f>
        <v>0.54383999999999999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194</v>
      </c>
      <c r="AT188" s="223" t="s">
        <v>232</v>
      </c>
      <c r="AU188" s="223" t="s">
        <v>84</v>
      </c>
      <c r="AY188" s="17" t="s">
        <v>147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78</v>
      </c>
      <c r="BK188" s="224">
        <f>ROUND(I188*H188,2)</f>
        <v>0</v>
      </c>
      <c r="BL188" s="17" t="s">
        <v>154</v>
      </c>
      <c r="BM188" s="223" t="s">
        <v>633</v>
      </c>
    </row>
    <row r="189" s="13" customFormat="1">
      <c r="A189" s="13"/>
      <c r="B189" s="230"/>
      <c r="C189" s="231"/>
      <c r="D189" s="232" t="s">
        <v>158</v>
      </c>
      <c r="E189" s="233" t="s">
        <v>19</v>
      </c>
      <c r="F189" s="234" t="s">
        <v>634</v>
      </c>
      <c r="G189" s="231"/>
      <c r="H189" s="235">
        <v>4.1200000000000001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158</v>
      </c>
      <c r="AU189" s="241" t="s">
        <v>84</v>
      </c>
      <c r="AV189" s="13" t="s">
        <v>84</v>
      </c>
      <c r="AW189" s="13" t="s">
        <v>33</v>
      </c>
      <c r="AX189" s="13" t="s">
        <v>78</v>
      </c>
      <c r="AY189" s="241" t="s">
        <v>147</v>
      </c>
    </row>
    <row r="190" s="2" customFormat="1" ht="37.8" customHeight="1">
      <c r="A190" s="38"/>
      <c r="B190" s="39"/>
      <c r="C190" s="212" t="s">
        <v>317</v>
      </c>
      <c r="D190" s="212" t="s">
        <v>149</v>
      </c>
      <c r="E190" s="213" t="s">
        <v>360</v>
      </c>
      <c r="F190" s="214" t="s">
        <v>361</v>
      </c>
      <c r="G190" s="215" t="s">
        <v>152</v>
      </c>
      <c r="H190" s="216">
        <v>46</v>
      </c>
      <c r="I190" s="217"/>
      <c r="J190" s="218">
        <f>ROUND(I190*H190,2)</f>
        <v>0</v>
      </c>
      <c r="K190" s="214" t="s">
        <v>153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0.090620000000000006</v>
      </c>
      <c r="R190" s="221">
        <f>Q190*H190</f>
        <v>4.16852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154</v>
      </c>
      <c r="AT190" s="223" t="s">
        <v>149</v>
      </c>
      <c r="AU190" s="223" t="s">
        <v>84</v>
      </c>
      <c r="AY190" s="17" t="s">
        <v>147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154</v>
      </c>
      <c r="BM190" s="223" t="s">
        <v>635</v>
      </c>
    </row>
    <row r="191" s="2" customFormat="1">
      <c r="A191" s="38"/>
      <c r="B191" s="39"/>
      <c r="C191" s="40"/>
      <c r="D191" s="225" t="s">
        <v>156</v>
      </c>
      <c r="E191" s="40"/>
      <c r="F191" s="226" t="s">
        <v>363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156</v>
      </c>
      <c r="AU191" s="17" t="s">
        <v>84</v>
      </c>
    </row>
    <row r="192" s="13" customFormat="1">
      <c r="A192" s="13"/>
      <c r="B192" s="230"/>
      <c r="C192" s="231"/>
      <c r="D192" s="232" t="s">
        <v>158</v>
      </c>
      <c r="E192" s="233" t="s">
        <v>19</v>
      </c>
      <c r="F192" s="234" t="s">
        <v>636</v>
      </c>
      <c r="G192" s="231"/>
      <c r="H192" s="235">
        <v>46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158</v>
      </c>
      <c r="AU192" s="241" t="s">
        <v>84</v>
      </c>
      <c r="AV192" s="13" t="s">
        <v>84</v>
      </c>
      <c r="AW192" s="13" t="s">
        <v>33</v>
      </c>
      <c r="AX192" s="13" t="s">
        <v>78</v>
      </c>
      <c r="AY192" s="241" t="s">
        <v>147</v>
      </c>
    </row>
    <row r="193" s="2" customFormat="1" ht="16.5" customHeight="1">
      <c r="A193" s="38"/>
      <c r="B193" s="39"/>
      <c r="C193" s="263" t="s">
        <v>322</v>
      </c>
      <c r="D193" s="263" t="s">
        <v>232</v>
      </c>
      <c r="E193" s="264" t="s">
        <v>366</v>
      </c>
      <c r="F193" s="265" t="s">
        <v>367</v>
      </c>
      <c r="G193" s="266" t="s">
        <v>152</v>
      </c>
      <c r="H193" s="267">
        <v>47.380000000000003</v>
      </c>
      <c r="I193" s="268"/>
      <c r="J193" s="269">
        <f>ROUND(I193*H193,2)</f>
        <v>0</v>
      </c>
      <c r="K193" s="265" t="s">
        <v>153</v>
      </c>
      <c r="L193" s="270"/>
      <c r="M193" s="271" t="s">
        <v>19</v>
      </c>
      <c r="N193" s="272" t="s">
        <v>43</v>
      </c>
      <c r="O193" s="84"/>
      <c r="P193" s="221">
        <f>O193*H193</f>
        <v>0</v>
      </c>
      <c r="Q193" s="221">
        <v>0.17599999999999999</v>
      </c>
      <c r="R193" s="221">
        <f>Q193*H193</f>
        <v>8.3388799999999996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194</v>
      </c>
      <c r="AT193" s="223" t="s">
        <v>232</v>
      </c>
      <c r="AU193" s="223" t="s">
        <v>84</v>
      </c>
      <c r="AY193" s="17" t="s">
        <v>147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154</v>
      </c>
      <c r="BM193" s="223" t="s">
        <v>637</v>
      </c>
    </row>
    <row r="194" s="13" customFormat="1">
      <c r="A194" s="13"/>
      <c r="B194" s="230"/>
      <c r="C194" s="231"/>
      <c r="D194" s="232" t="s">
        <v>158</v>
      </c>
      <c r="E194" s="233" t="s">
        <v>19</v>
      </c>
      <c r="F194" s="234" t="s">
        <v>638</v>
      </c>
      <c r="G194" s="231"/>
      <c r="H194" s="235">
        <v>47.380000000000003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158</v>
      </c>
      <c r="AU194" s="241" t="s">
        <v>84</v>
      </c>
      <c r="AV194" s="13" t="s">
        <v>84</v>
      </c>
      <c r="AW194" s="13" t="s">
        <v>33</v>
      </c>
      <c r="AX194" s="13" t="s">
        <v>78</v>
      </c>
      <c r="AY194" s="241" t="s">
        <v>147</v>
      </c>
    </row>
    <row r="195" s="12" customFormat="1" ht="22.8" customHeight="1">
      <c r="A195" s="12"/>
      <c r="B195" s="196"/>
      <c r="C195" s="197"/>
      <c r="D195" s="198" t="s">
        <v>71</v>
      </c>
      <c r="E195" s="210" t="s">
        <v>194</v>
      </c>
      <c r="F195" s="210" t="s">
        <v>370</v>
      </c>
      <c r="G195" s="197"/>
      <c r="H195" s="197"/>
      <c r="I195" s="200"/>
      <c r="J195" s="211">
        <f>BK195</f>
        <v>0</v>
      </c>
      <c r="K195" s="197"/>
      <c r="L195" s="202"/>
      <c r="M195" s="203"/>
      <c r="N195" s="204"/>
      <c r="O195" s="204"/>
      <c r="P195" s="205">
        <f>SUM(P196:P209)</f>
        <v>0</v>
      </c>
      <c r="Q195" s="204"/>
      <c r="R195" s="205">
        <f>SUM(R196:R209)</f>
        <v>6.9728000000000003</v>
      </c>
      <c r="S195" s="204"/>
      <c r="T195" s="206">
        <f>SUM(T196:T209)</f>
        <v>6.2000000000000002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7" t="s">
        <v>78</v>
      </c>
      <c r="AT195" s="208" t="s">
        <v>71</v>
      </c>
      <c r="AU195" s="208" t="s">
        <v>78</v>
      </c>
      <c r="AY195" s="207" t="s">
        <v>147</v>
      </c>
      <c r="BK195" s="209">
        <f>SUM(BK196:BK209)</f>
        <v>0</v>
      </c>
    </row>
    <row r="196" s="2" customFormat="1" ht="16.5" customHeight="1">
      <c r="A196" s="38"/>
      <c r="B196" s="39"/>
      <c r="C196" s="212" t="s">
        <v>327</v>
      </c>
      <c r="D196" s="212" t="s">
        <v>149</v>
      </c>
      <c r="E196" s="213" t="s">
        <v>639</v>
      </c>
      <c r="F196" s="214" t="s">
        <v>640</v>
      </c>
      <c r="G196" s="215" t="s">
        <v>379</v>
      </c>
      <c r="H196" s="216">
        <v>1</v>
      </c>
      <c r="I196" s="217"/>
      <c r="J196" s="218">
        <f>ROUND(I196*H196,2)</f>
        <v>0</v>
      </c>
      <c r="K196" s="214" t="s">
        <v>153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0.12422</v>
      </c>
      <c r="R196" s="221">
        <f>Q196*H196</f>
        <v>0.12422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154</v>
      </c>
      <c r="AT196" s="223" t="s">
        <v>149</v>
      </c>
      <c r="AU196" s="223" t="s">
        <v>84</v>
      </c>
      <c r="AY196" s="17" t="s">
        <v>147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154</v>
      </c>
      <c r="BM196" s="223" t="s">
        <v>641</v>
      </c>
    </row>
    <row r="197" s="2" customFormat="1">
      <c r="A197" s="38"/>
      <c r="B197" s="39"/>
      <c r="C197" s="40"/>
      <c r="D197" s="225" t="s">
        <v>156</v>
      </c>
      <c r="E197" s="40"/>
      <c r="F197" s="226" t="s">
        <v>642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156</v>
      </c>
      <c r="AU197" s="17" t="s">
        <v>84</v>
      </c>
    </row>
    <row r="198" s="2" customFormat="1" ht="16.5" customHeight="1">
      <c r="A198" s="38"/>
      <c r="B198" s="39"/>
      <c r="C198" s="263" t="s">
        <v>332</v>
      </c>
      <c r="D198" s="263" t="s">
        <v>232</v>
      </c>
      <c r="E198" s="264" t="s">
        <v>643</v>
      </c>
      <c r="F198" s="265" t="s">
        <v>644</v>
      </c>
      <c r="G198" s="266" t="s">
        <v>379</v>
      </c>
      <c r="H198" s="267">
        <v>1</v>
      </c>
      <c r="I198" s="268"/>
      <c r="J198" s="269">
        <f>ROUND(I198*H198,2)</f>
        <v>0</v>
      </c>
      <c r="K198" s="265" t="s">
        <v>153</v>
      </c>
      <c r="L198" s="270"/>
      <c r="M198" s="271" t="s">
        <v>19</v>
      </c>
      <c r="N198" s="272" t="s">
        <v>43</v>
      </c>
      <c r="O198" s="84"/>
      <c r="P198" s="221">
        <f>O198*H198</f>
        <v>0</v>
      </c>
      <c r="Q198" s="221">
        <v>0.097000000000000003</v>
      </c>
      <c r="R198" s="221">
        <f>Q198*H198</f>
        <v>0.097000000000000003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194</v>
      </c>
      <c r="AT198" s="223" t="s">
        <v>232</v>
      </c>
      <c r="AU198" s="223" t="s">
        <v>84</v>
      </c>
      <c r="AY198" s="17" t="s">
        <v>147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78</v>
      </c>
      <c r="BK198" s="224">
        <f>ROUND(I198*H198,2)</f>
        <v>0</v>
      </c>
      <c r="BL198" s="17" t="s">
        <v>154</v>
      </c>
      <c r="BM198" s="223" t="s">
        <v>645</v>
      </c>
    </row>
    <row r="199" s="2" customFormat="1" ht="16.5" customHeight="1">
      <c r="A199" s="38"/>
      <c r="B199" s="39"/>
      <c r="C199" s="212" t="s">
        <v>338</v>
      </c>
      <c r="D199" s="212" t="s">
        <v>149</v>
      </c>
      <c r="E199" s="213" t="s">
        <v>646</v>
      </c>
      <c r="F199" s="214" t="s">
        <v>647</v>
      </c>
      <c r="G199" s="215" t="s">
        <v>379</v>
      </c>
      <c r="H199" s="216">
        <v>2</v>
      </c>
      <c r="I199" s="217"/>
      <c r="J199" s="218">
        <f>ROUND(I199*H199,2)</f>
        <v>0</v>
      </c>
      <c r="K199" s="214" t="s">
        <v>153</v>
      </c>
      <c r="L199" s="44"/>
      <c r="M199" s="219" t="s">
        <v>19</v>
      </c>
      <c r="N199" s="220" t="s">
        <v>43</v>
      </c>
      <c r="O199" s="84"/>
      <c r="P199" s="221">
        <f>O199*H199</f>
        <v>0</v>
      </c>
      <c r="Q199" s="221">
        <v>0.02972</v>
      </c>
      <c r="R199" s="221">
        <f>Q199*H199</f>
        <v>0.05944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154</v>
      </c>
      <c r="AT199" s="223" t="s">
        <v>149</v>
      </c>
      <c r="AU199" s="223" t="s">
        <v>84</v>
      </c>
      <c r="AY199" s="17" t="s">
        <v>147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78</v>
      </c>
      <c r="BK199" s="224">
        <f>ROUND(I199*H199,2)</f>
        <v>0</v>
      </c>
      <c r="BL199" s="17" t="s">
        <v>154</v>
      </c>
      <c r="BM199" s="223" t="s">
        <v>648</v>
      </c>
    </row>
    <row r="200" s="2" customFormat="1">
      <c r="A200" s="38"/>
      <c r="B200" s="39"/>
      <c r="C200" s="40"/>
      <c r="D200" s="225" t="s">
        <v>156</v>
      </c>
      <c r="E200" s="40"/>
      <c r="F200" s="226" t="s">
        <v>649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84</v>
      </c>
    </row>
    <row r="201" s="13" customFormat="1">
      <c r="A201" s="13"/>
      <c r="B201" s="230"/>
      <c r="C201" s="231"/>
      <c r="D201" s="232" t="s">
        <v>158</v>
      </c>
      <c r="E201" s="233" t="s">
        <v>19</v>
      </c>
      <c r="F201" s="234" t="s">
        <v>650</v>
      </c>
      <c r="G201" s="231"/>
      <c r="H201" s="235">
        <v>2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158</v>
      </c>
      <c r="AU201" s="241" t="s">
        <v>84</v>
      </c>
      <c r="AV201" s="13" t="s">
        <v>84</v>
      </c>
      <c r="AW201" s="13" t="s">
        <v>33</v>
      </c>
      <c r="AX201" s="13" t="s">
        <v>78</v>
      </c>
      <c r="AY201" s="241" t="s">
        <v>147</v>
      </c>
    </row>
    <row r="202" s="2" customFormat="1" ht="16.5" customHeight="1">
      <c r="A202" s="38"/>
      <c r="B202" s="39"/>
      <c r="C202" s="263" t="s">
        <v>343</v>
      </c>
      <c r="D202" s="263" t="s">
        <v>232</v>
      </c>
      <c r="E202" s="264" t="s">
        <v>651</v>
      </c>
      <c r="F202" s="265" t="s">
        <v>652</v>
      </c>
      <c r="G202" s="266" t="s">
        <v>379</v>
      </c>
      <c r="H202" s="267">
        <v>1</v>
      </c>
      <c r="I202" s="268"/>
      <c r="J202" s="269">
        <f>ROUND(I202*H202,2)</f>
        <v>0</v>
      </c>
      <c r="K202" s="265" t="s">
        <v>153</v>
      </c>
      <c r="L202" s="270"/>
      <c r="M202" s="271" t="s">
        <v>19</v>
      </c>
      <c r="N202" s="272" t="s">
        <v>43</v>
      </c>
      <c r="O202" s="84"/>
      <c r="P202" s="221">
        <f>O202*H202</f>
        <v>0</v>
      </c>
      <c r="Q202" s="221">
        <v>0.111</v>
      </c>
      <c r="R202" s="221">
        <f>Q202*H202</f>
        <v>0.111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194</v>
      </c>
      <c r="AT202" s="223" t="s">
        <v>232</v>
      </c>
      <c r="AU202" s="223" t="s">
        <v>84</v>
      </c>
      <c r="AY202" s="17" t="s">
        <v>147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78</v>
      </c>
      <c r="BK202" s="224">
        <f>ROUND(I202*H202,2)</f>
        <v>0</v>
      </c>
      <c r="BL202" s="17" t="s">
        <v>154</v>
      </c>
      <c r="BM202" s="223" t="s">
        <v>653</v>
      </c>
    </row>
    <row r="203" s="2" customFormat="1" ht="16.5" customHeight="1">
      <c r="A203" s="38"/>
      <c r="B203" s="39"/>
      <c r="C203" s="263" t="s">
        <v>349</v>
      </c>
      <c r="D203" s="263" t="s">
        <v>232</v>
      </c>
      <c r="E203" s="264" t="s">
        <v>654</v>
      </c>
      <c r="F203" s="265" t="s">
        <v>655</v>
      </c>
      <c r="G203" s="266" t="s">
        <v>379</v>
      </c>
      <c r="H203" s="267">
        <v>1</v>
      </c>
      <c r="I203" s="268"/>
      <c r="J203" s="269">
        <f>ROUND(I203*H203,2)</f>
        <v>0</v>
      </c>
      <c r="K203" s="265" t="s">
        <v>153</v>
      </c>
      <c r="L203" s="270"/>
      <c r="M203" s="271" t="s">
        <v>19</v>
      </c>
      <c r="N203" s="272" t="s">
        <v>43</v>
      </c>
      <c r="O203" s="84"/>
      <c r="P203" s="221">
        <f>O203*H203</f>
        <v>0</v>
      </c>
      <c r="Q203" s="221">
        <v>0.027</v>
      </c>
      <c r="R203" s="221">
        <f>Q203*H203</f>
        <v>0.027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194</v>
      </c>
      <c r="AT203" s="223" t="s">
        <v>232</v>
      </c>
      <c r="AU203" s="223" t="s">
        <v>84</v>
      </c>
      <c r="AY203" s="17" t="s">
        <v>147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78</v>
      </c>
      <c r="BK203" s="224">
        <f>ROUND(I203*H203,2)</f>
        <v>0</v>
      </c>
      <c r="BL203" s="17" t="s">
        <v>154</v>
      </c>
      <c r="BM203" s="223" t="s">
        <v>656</v>
      </c>
    </row>
    <row r="204" s="2" customFormat="1" ht="24.15" customHeight="1">
      <c r="A204" s="38"/>
      <c r="B204" s="39"/>
      <c r="C204" s="212" t="s">
        <v>354</v>
      </c>
      <c r="D204" s="212" t="s">
        <v>149</v>
      </c>
      <c r="E204" s="213" t="s">
        <v>377</v>
      </c>
      <c r="F204" s="214" t="s">
        <v>378</v>
      </c>
      <c r="G204" s="215" t="s">
        <v>379</v>
      </c>
      <c r="H204" s="216">
        <v>10</v>
      </c>
      <c r="I204" s="217"/>
      <c r="J204" s="218">
        <f>ROUND(I204*H204,2)</f>
        <v>0</v>
      </c>
      <c r="K204" s="214" t="s">
        <v>153</v>
      </c>
      <c r="L204" s="44"/>
      <c r="M204" s="219" t="s">
        <v>19</v>
      </c>
      <c r="N204" s="220" t="s">
        <v>43</v>
      </c>
      <c r="O204" s="84"/>
      <c r="P204" s="221">
        <f>O204*H204</f>
        <v>0</v>
      </c>
      <c r="Q204" s="221">
        <v>0.62248000000000003</v>
      </c>
      <c r="R204" s="221">
        <f>Q204*H204</f>
        <v>6.2248000000000001</v>
      </c>
      <c r="S204" s="221">
        <v>0.62</v>
      </c>
      <c r="T204" s="222">
        <f>S204*H204</f>
        <v>6.2000000000000002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154</v>
      </c>
      <c r="AT204" s="223" t="s">
        <v>149</v>
      </c>
      <c r="AU204" s="223" t="s">
        <v>84</v>
      </c>
      <c r="AY204" s="17" t="s">
        <v>147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78</v>
      </c>
      <c r="BK204" s="224">
        <f>ROUND(I204*H204,2)</f>
        <v>0</v>
      </c>
      <c r="BL204" s="17" t="s">
        <v>154</v>
      </c>
      <c r="BM204" s="223" t="s">
        <v>657</v>
      </c>
    </row>
    <row r="205" s="2" customFormat="1">
      <c r="A205" s="38"/>
      <c r="B205" s="39"/>
      <c r="C205" s="40"/>
      <c r="D205" s="225" t="s">
        <v>156</v>
      </c>
      <c r="E205" s="40"/>
      <c r="F205" s="226" t="s">
        <v>381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156</v>
      </c>
      <c r="AU205" s="17" t="s">
        <v>84</v>
      </c>
    </row>
    <row r="206" s="2" customFormat="1" ht="16.5" customHeight="1">
      <c r="A206" s="38"/>
      <c r="B206" s="39"/>
      <c r="C206" s="212" t="s">
        <v>359</v>
      </c>
      <c r="D206" s="212" t="s">
        <v>149</v>
      </c>
      <c r="E206" s="213" t="s">
        <v>658</v>
      </c>
      <c r="F206" s="214" t="s">
        <v>659</v>
      </c>
      <c r="G206" s="215" t="s">
        <v>379</v>
      </c>
      <c r="H206" s="216">
        <v>1</v>
      </c>
      <c r="I206" s="217"/>
      <c r="J206" s="218">
        <f>ROUND(I206*H206,2)</f>
        <v>0</v>
      </c>
      <c r="K206" s="214" t="s">
        <v>153</v>
      </c>
      <c r="L206" s="44"/>
      <c r="M206" s="219" t="s">
        <v>19</v>
      </c>
      <c r="N206" s="220" t="s">
        <v>43</v>
      </c>
      <c r="O206" s="84"/>
      <c r="P206" s="221">
        <f>O206*H206</f>
        <v>0</v>
      </c>
      <c r="Q206" s="221">
        <v>0.21734000000000001</v>
      </c>
      <c r="R206" s="221">
        <f>Q206*H206</f>
        <v>0.21734000000000001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154</v>
      </c>
      <c r="AT206" s="223" t="s">
        <v>149</v>
      </c>
      <c r="AU206" s="223" t="s">
        <v>84</v>
      </c>
      <c r="AY206" s="17" t="s">
        <v>147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78</v>
      </c>
      <c r="BK206" s="224">
        <f>ROUND(I206*H206,2)</f>
        <v>0</v>
      </c>
      <c r="BL206" s="17" t="s">
        <v>154</v>
      </c>
      <c r="BM206" s="223" t="s">
        <v>660</v>
      </c>
    </row>
    <row r="207" s="2" customFormat="1">
      <c r="A207" s="38"/>
      <c r="B207" s="39"/>
      <c r="C207" s="40"/>
      <c r="D207" s="225" t="s">
        <v>156</v>
      </c>
      <c r="E207" s="40"/>
      <c r="F207" s="226" t="s">
        <v>661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156</v>
      </c>
      <c r="AU207" s="17" t="s">
        <v>84</v>
      </c>
    </row>
    <row r="208" s="2" customFormat="1" ht="16.5" customHeight="1">
      <c r="A208" s="38"/>
      <c r="B208" s="39"/>
      <c r="C208" s="263" t="s">
        <v>365</v>
      </c>
      <c r="D208" s="263" t="s">
        <v>232</v>
      </c>
      <c r="E208" s="264" t="s">
        <v>662</v>
      </c>
      <c r="F208" s="265" t="s">
        <v>663</v>
      </c>
      <c r="G208" s="266" t="s">
        <v>379</v>
      </c>
      <c r="H208" s="267">
        <v>1</v>
      </c>
      <c r="I208" s="268"/>
      <c r="J208" s="269">
        <f>ROUND(I208*H208,2)</f>
        <v>0</v>
      </c>
      <c r="K208" s="265" t="s">
        <v>153</v>
      </c>
      <c r="L208" s="270"/>
      <c r="M208" s="271" t="s">
        <v>19</v>
      </c>
      <c r="N208" s="272" t="s">
        <v>43</v>
      </c>
      <c r="O208" s="84"/>
      <c r="P208" s="221">
        <f>O208*H208</f>
        <v>0</v>
      </c>
      <c r="Q208" s="221">
        <v>0.0040000000000000001</v>
      </c>
      <c r="R208" s="221">
        <f>Q208*H208</f>
        <v>0.0040000000000000001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194</v>
      </c>
      <c r="AT208" s="223" t="s">
        <v>232</v>
      </c>
      <c r="AU208" s="223" t="s">
        <v>84</v>
      </c>
      <c r="AY208" s="17" t="s">
        <v>147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154</v>
      </c>
      <c r="BM208" s="223" t="s">
        <v>664</v>
      </c>
    </row>
    <row r="209" s="2" customFormat="1" ht="16.5" customHeight="1">
      <c r="A209" s="38"/>
      <c r="B209" s="39"/>
      <c r="C209" s="263" t="s">
        <v>371</v>
      </c>
      <c r="D209" s="263" t="s">
        <v>232</v>
      </c>
      <c r="E209" s="264" t="s">
        <v>665</v>
      </c>
      <c r="F209" s="265" t="s">
        <v>666</v>
      </c>
      <c r="G209" s="266" t="s">
        <v>379</v>
      </c>
      <c r="H209" s="267">
        <v>1</v>
      </c>
      <c r="I209" s="268"/>
      <c r="J209" s="269">
        <f>ROUND(I209*H209,2)</f>
        <v>0</v>
      </c>
      <c r="K209" s="265" t="s">
        <v>153</v>
      </c>
      <c r="L209" s="270"/>
      <c r="M209" s="271" t="s">
        <v>19</v>
      </c>
      <c r="N209" s="272" t="s">
        <v>43</v>
      </c>
      <c r="O209" s="84"/>
      <c r="P209" s="221">
        <f>O209*H209</f>
        <v>0</v>
      </c>
      <c r="Q209" s="221">
        <v>0.108</v>
      </c>
      <c r="R209" s="221">
        <f>Q209*H209</f>
        <v>0.108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194</v>
      </c>
      <c r="AT209" s="223" t="s">
        <v>232</v>
      </c>
      <c r="AU209" s="223" t="s">
        <v>84</v>
      </c>
      <c r="AY209" s="17" t="s">
        <v>147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78</v>
      </c>
      <c r="BK209" s="224">
        <f>ROUND(I209*H209,2)</f>
        <v>0</v>
      </c>
      <c r="BL209" s="17" t="s">
        <v>154</v>
      </c>
      <c r="BM209" s="223" t="s">
        <v>667</v>
      </c>
    </row>
    <row r="210" s="12" customFormat="1" ht="22.8" customHeight="1">
      <c r="A210" s="12"/>
      <c r="B210" s="196"/>
      <c r="C210" s="197"/>
      <c r="D210" s="198" t="s">
        <v>71</v>
      </c>
      <c r="E210" s="210" t="s">
        <v>200</v>
      </c>
      <c r="F210" s="210" t="s">
        <v>382</v>
      </c>
      <c r="G210" s="197"/>
      <c r="H210" s="197"/>
      <c r="I210" s="200"/>
      <c r="J210" s="211">
        <f>BK210</f>
        <v>0</v>
      </c>
      <c r="K210" s="197"/>
      <c r="L210" s="202"/>
      <c r="M210" s="203"/>
      <c r="N210" s="204"/>
      <c r="O210" s="204"/>
      <c r="P210" s="205">
        <f>SUM(P211:P231)</f>
        <v>0</v>
      </c>
      <c r="Q210" s="204"/>
      <c r="R210" s="205">
        <f>SUM(R211:R231)</f>
        <v>21.7496635</v>
      </c>
      <c r="S210" s="204"/>
      <c r="T210" s="206">
        <f>SUM(T211:T231)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7" t="s">
        <v>78</v>
      </c>
      <c r="AT210" s="208" t="s">
        <v>71</v>
      </c>
      <c r="AU210" s="208" t="s">
        <v>78</v>
      </c>
      <c r="AY210" s="207" t="s">
        <v>147</v>
      </c>
      <c r="BK210" s="209">
        <f>SUM(BK211:BK231)</f>
        <v>0</v>
      </c>
    </row>
    <row r="211" s="2" customFormat="1" ht="24.15" customHeight="1">
      <c r="A211" s="38"/>
      <c r="B211" s="39"/>
      <c r="C211" s="212" t="s">
        <v>376</v>
      </c>
      <c r="D211" s="212" t="s">
        <v>149</v>
      </c>
      <c r="E211" s="213" t="s">
        <v>394</v>
      </c>
      <c r="F211" s="214" t="s">
        <v>395</v>
      </c>
      <c r="G211" s="215" t="s">
        <v>180</v>
      </c>
      <c r="H211" s="216">
        <v>82</v>
      </c>
      <c r="I211" s="217"/>
      <c r="J211" s="218">
        <f>ROUND(I211*H211,2)</f>
        <v>0</v>
      </c>
      <c r="K211" s="214" t="s">
        <v>153</v>
      </c>
      <c r="L211" s="44"/>
      <c r="M211" s="219" t="s">
        <v>19</v>
      </c>
      <c r="N211" s="220" t="s">
        <v>43</v>
      </c>
      <c r="O211" s="84"/>
      <c r="P211" s="221">
        <f>O211*H211</f>
        <v>0</v>
      </c>
      <c r="Q211" s="221">
        <v>0.16850000000000001</v>
      </c>
      <c r="R211" s="221">
        <f>Q211*H211</f>
        <v>13.817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154</v>
      </c>
      <c r="AT211" s="223" t="s">
        <v>149</v>
      </c>
      <c r="AU211" s="223" t="s">
        <v>84</v>
      </c>
      <c r="AY211" s="17" t="s">
        <v>147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154</v>
      </c>
      <c r="BM211" s="223" t="s">
        <v>668</v>
      </c>
    </row>
    <row r="212" s="2" customFormat="1">
      <c r="A212" s="38"/>
      <c r="B212" s="39"/>
      <c r="C212" s="40"/>
      <c r="D212" s="225" t="s">
        <v>156</v>
      </c>
      <c r="E212" s="40"/>
      <c r="F212" s="226" t="s">
        <v>397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84</v>
      </c>
    </row>
    <row r="213" s="13" customFormat="1">
      <c r="A213" s="13"/>
      <c r="B213" s="230"/>
      <c r="C213" s="231"/>
      <c r="D213" s="232" t="s">
        <v>158</v>
      </c>
      <c r="E213" s="233" t="s">
        <v>19</v>
      </c>
      <c r="F213" s="234" t="s">
        <v>669</v>
      </c>
      <c r="G213" s="231"/>
      <c r="H213" s="235">
        <v>82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158</v>
      </c>
      <c r="AU213" s="241" t="s">
        <v>84</v>
      </c>
      <c r="AV213" s="13" t="s">
        <v>84</v>
      </c>
      <c r="AW213" s="13" t="s">
        <v>33</v>
      </c>
      <c r="AX213" s="13" t="s">
        <v>78</v>
      </c>
      <c r="AY213" s="241" t="s">
        <v>147</v>
      </c>
    </row>
    <row r="214" s="2" customFormat="1" ht="16.5" customHeight="1">
      <c r="A214" s="38"/>
      <c r="B214" s="39"/>
      <c r="C214" s="263" t="s">
        <v>383</v>
      </c>
      <c r="D214" s="263" t="s">
        <v>232</v>
      </c>
      <c r="E214" s="264" t="s">
        <v>400</v>
      </c>
      <c r="F214" s="265" t="s">
        <v>401</v>
      </c>
      <c r="G214" s="266" t="s">
        <v>180</v>
      </c>
      <c r="H214" s="267">
        <v>5.0499999999999998</v>
      </c>
      <c r="I214" s="268"/>
      <c r="J214" s="269">
        <f>ROUND(I214*H214,2)</f>
        <v>0</v>
      </c>
      <c r="K214" s="265" t="s">
        <v>153</v>
      </c>
      <c r="L214" s="270"/>
      <c r="M214" s="271" t="s">
        <v>19</v>
      </c>
      <c r="N214" s="272" t="s">
        <v>43</v>
      </c>
      <c r="O214" s="84"/>
      <c r="P214" s="221">
        <f>O214*H214</f>
        <v>0</v>
      </c>
      <c r="Q214" s="221">
        <v>0.065670000000000006</v>
      </c>
      <c r="R214" s="221">
        <f>Q214*H214</f>
        <v>0.33163350000000003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194</v>
      </c>
      <c r="AT214" s="223" t="s">
        <v>232</v>
      </c>
      <c r="AU214" s="223" t="s">
        <v>84</v>
      </c>
      <c r="AY214" s="17" t="s">
        <v>147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78</v>
      </c>
      <c r="BK214" s="224">
        <f>ROUND(I214*H214,2)</f>
        <v>0</v>
      </c>
      <c r="BL214" s="17" t="s">
        <v>154</v>
      </c>
      <c r="BM214" s="223" t="s">
        <v>670</v>
      </c>
    </row>
    <row r="215" s="13" customFormat="1">
      <c r="A215" s="13"/>
      <c r="B215" s="230"/>
      <c r="C215" s="231"/>
      <c r="D215" s="232" t="s">
        <v>158</v>
      </c>
      <c r="E215" s="233" t="s">
        <v>19</v>
      </c>
      <c r="F215" s="234" t="s">
        <v>671</v>
      </c>
      <c r="G215" s="231"/>
      <c r="H215" s="235">
        <v>5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158</v>
      </c>
      <c r="AU215" s="241" t="s">
        <v>84</v>
      </c>
      <c r="AV215" s="13" t="s">
        <v>84</v>
      </c>
      <c r="AW215" s="13" t="s">
        <v>33</v>
      </c>
      <c r="AX215" s="13" t="s">
        <v>72</v>
      </c>
      <c r="AY215" s="241" t="s">
        <v>147</v>
      </c>
    </row>
    <row r="216" s="13" customFormat="1">
      <c r="A216" s="13"/>
      <c r="B216" s="230"/>
      <c r="C216" s="231"/>
      <c r="D216" s="232" t="s">
        <v>158</v>
      </c>
      <c r="E216" s="233" t="s">
        <v>19</v>
      </c>
      <c r="F216" s="234" t="s">
        <v>672</v>
      </c>
      <c r="G216" s="231"/>
      <c r="H216" s="235">
        <v>5.0499999999999998</v>
      </c>
      <c r="I216" s="236"/>
      <c r="J216" s="231"/>
      <c r="K216" s="231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158</v>
      </c>
      <c r="AU216" s="241" t="s">
        <v>84</v>
      </c>
      <c r="AV216" s="13" t="s">
        <v>84</v>
      </c>
      <c r="AW216" s="13" t="s">
        <v>33</v>
      </c>
      <c r="AX216" s="13" t="s">
        <v>78</v>
      </c>
      <c r="AY216" s="241" t="s">
        <v>147</v>
      </c>
    </row>
    <row r="217" s="2" customFormat="1" ht="16.5" customHeight="1">
      <c r="A217" s="38"/>
      <c r="B217" s="39"/>
      <c r="C217" s="263" t="s">
        <v>388</v>
      </c>
      <c r="D217" s="263" t="s">
        <v>232</v>
      </c>
      <c r="E217" s="264" t="s">
        <v>406</v>
      </c>
      <c r="F217" s="265" t="s">
        <v>407</v>
      </c>
      <c r="G217" s="266" t="s">
        <v>180</v>
      </c>
      <c r="H217" s="267">
        <v>52.520000000000003</v>
      </c>
      <c r="I217" s="268"/>
      <c r="J217" s="269">
        <f>ROUND(I217*H217,2)</f>
        <v>0</v>
      </c>
      <c r="K217" s="265" t="s">
        <v>153</v>
      </c>
      <c r="L217" s="270"/>
      <c r="M217" s="271" t="s">
        <v>19</v>
      </c>
      <c r="N217" s="272" t="s">
        <v>43</v>
      </c>
      <c r="O217" s="84"/>
      <c r="P217" s="221">
        <f>O217*H217</f>
        <v>0</v>
      </c>
      <c r="Q217" s="221">
        <v>0.080000000000000002</v>
      </c>
      <c r="R217" s="221">
        <f>Q217*H217</f>
        <v>4.2016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194</v>
      </c>
      <c r="AT217" s="223" t="s">
        <v>232</v>
      </c>
      <c r="AU217" s="223" t="s">
        <v>84</v>
      </c>
      <c r="AY217" s="17" t="s">
        <v>147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78</v>
      </c>
      <c r="BK217" s="224">
        <f>ROUND(I217*H217,2)</f>
        <v>0</v>
      </c>
      <c r="BL217" s="17" t="s">
        <v>154</v>
      </c>
      <c r="BM217" s="223" t="s">
        <v>673</v>
      </c>
    </row>
    <row r="218" s="13" customFormat="1">
      <c r="A218" s="13"/>
      <c r="B218" s="230"/>
      <c r="C218" s="231"/>
      <c r="D218" s="232" t="s">
        <v>158</v>
      </c>
      <c r="E218" s="233" t="s">
        <v>19</v>
      </c>
      <c r="F218" s="234" t="s">
        <v>674</v>
      </c>
      <c r="G218" s="231"/>
      <c r="H218" s="235">
        <v>52.520000000000003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158</v>
      </c>
      <c r="AU218" s="241" t="s">
        <v>84</v>
      </c>
      <c r="AV218" s="13" t="s">
        <v>84</v>
      </c>
      <c r="AW218" s="13" t="s">
        <v>33</v>
      </c>
      <c r="AX218" s="13" t="s">
        <v>78</v>
      </c>
      <c r="AY218" s="241" t="s">
        <v>147</v>
      </c>
    </row>
    <row r="219" s="2" customFormat="1" ht="16.5" customHeight="1">
      <c r="A219" s="38"/>
      <c r="B219" s="39"/>
      <c r="C219" s="263" t="s">
        <v>393</v>
      </c>
      <c r="D219" s="263" t="s">
        <v>232</v>
      </c>
      <c r="E219" s="264" t="s">
        <v>411</v>
      </c>
      <c r="F219" s="265" t="s">
        <v>412</v>
      </c>
      <c r="G219" s="266" t="s">
        <v>180</v>
      </c>
      <c r="H219" s="267">
        <v>5.0499999999999998</v>
      </c>
      <c r="I219" s="268"/>
      <c r="J219" s="269">
        <f>ROUND(I219*H219,2)</f>
        <v>0</v>
      </c>
      <c r="K219" s="265" t="s">
        <v>153</v>
      </c>
      <c r="L219" s="270"/>
      <c r="M219" s="271" t="s">
        <v>19</v>
      </c>
      <c r="N219" s="272" t="s">
        <v>43</v>
      </c>
      <c r="O219" s="84"/>
      <c r="P219" s="221">
        <f>O219*H219</f>
        <v>0</v>
      </c>
      <c r="Q219" s="221">
        <v>0.080000000000000002</v>
      </c>
      <c r="R219" s="221">
        <f>Q219*H219</f>
        <v>0.40399999999999997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194</v>
      </c>
      <c r="AT219" s="223" t="s">
        <v>232</v>
      </c>
      <c r="AU219" s="223" t="s">
        <v>84</v>
      </c>
      <c r="AY219" s="17" t="s">
        <v>147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78</v>
      </c>
      <c r="BK219" s="224">
        <f>ROUND(I219*H219,2)</f>
        <v>0</v>
      </c>
      <c r="BL219" s="17" t="s">
        <v>154</v>
      </c>
      <c r="BM219" s="223" t="s">
        <v>675</v>
      </c>
    </row>
    <row r="220" s="13" customFormat="1">
      <c r="A220" s="13"/>
      <c r="B220" s="230"/>
      <c r="C220" s="231"/>
      <c r="D220" s="232" t="s">
        <v>158</v>
      </c>
      <c r="E220" s="233" t="s">
        <v>19</v>
      </c>
      <c r="F220" s="234" t="s">
        <v>672</v>
      </c>
      <c r="G220" s="231"/>
      <c r="H220" s="235">
        <v>5.0499999999999998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158</v>
      </c>
      <c r="AU220" s="241" t="s">
        <v>84</v>
      </c>
      <c r="AV220" s="13" t="s">
        <v>84</v>
      </c>
      <c r="AW220" s="13" t="s">
        <v>33</v>
      </c>
      <c r="AX220" s="13" t="s">
        <v>78</v>
      </c>
      <c r="AY220" s="241" t="s">
        <v>147</v>
      </c>
    </row>
    <row r="221" s="2" customFormat="1" ht="16.5" customHeight="1">
      <c r="A221" s="38"/>
      <c r="B221" s="39"/>
      <c r="C221" s="263" t="s">
        <v>399</v>
      </c>
      <c r="D221" s="263" t="s">
        <v>232</v>
      </c>
      <c r="E221" s="264" t="s">
        <v>421</v>
      </c>
      <c r="F221" s="265" t="s">
        <v>422</v>
      </c>
      <c r="G221" s="266" t="s">
        <v>180</v>
      </c>
      <c r="H221" s="267">
        <v>20.199999999999999</v>
      </c>
      <c r="I221" s="268"/>
      <c r="J221" s="269">
        <f>ROUND(I221*H221,2)</f>
        <v>0</v>
      </c>
      <c r="K221" s="265" t="s">
        <v>153</v>
      </c>
      <c r="L221" s="270"/>
      <c r="M221" s="271" t="s">
        <v>19</v>
      </c>
      <c r="N221" s="272" t="s">
        <v>43</v>
      </c>
      <c r="O221" s="84"/>
      <c r="P221" s="221">
        <f>O221*H221</f>
        <v>0</v>
      </c>
      <c r="Q221" s="221">
        <v>0.048300000000000003</v>
      </c>
      <c r="R221" s="221">
        <f>Q221*H221</f>
        <v>0.97565999999999997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194</v>
      </c>
      <c r="AT221" s="223" t="s">
        <v>232</v>
      </c>
      <c r="AU221" s="223" t="s">
        <v>84</v>
      </c>
      <c r="AY221" s="17" t="s">
        <v>147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78</v>
      </c>
      <c r="BK221" s="224">
        <f>ROUND(I221*H221,2)</f>
        <v>0</v>
      </c>
      <c r="BL221" s="17" t="s">
        <v>154</v>
      </c>
      <c r="BM221" s="223" t="s">
        <v>676</v>
      </c>
    </row>
    <row r="222" s="13" customFormat="1">
      <c r="A222" s="13"/>
      <c r="B222" s="230"/>
      <c r="C222" s="231"/>
      <c r="D222" s="232" t="s">
        <v>158</v>
      </c>
      <c r="E222" s="233" t="s">
        <v>19</v>
      </c>
      <c r="F222" s="234" t="s">
        <v>677</v>
      </c>
      <c r="G222" s="231"/>
      <c r="H222" s="235">
        <v>20.199999999999999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158</v>
      </c>
      <c r="AU222" s="241" t="s">
        <v>84</v>
      </c>
      <c r="AV222" s="13" t="s">
        <v>84</v>
      </c>
      <c r="AW222" s="13" t="s">
        <v>33</v>
      </c>
      <c r="AX222" s="13" t="s">
        <v>78</v>
      </c>
      <c r="AY222" s="241" t="s">
        <v>147</v>
      </c>
    </row>
    <row r="223" s="2" customFormat="1" ht="24.15" customHeight="1">
      <c r="A223" s="38"/>
      <c r="B223" s="39"/>
      <c r="C223" s="212" t="s">
        <v>405</v>
      </c>
      <c r="D223" s="212" t="s">
        <v>149</v>
      </c>
      <c r="E223" s="213" t="s">
        <v>435</v>
      </c>
      <c r="F223" s="214" t="s">
        <v>436</v>
      </c>
      <c r="G223" s="215" t="s">
        <v>180</v>
      </c>
      <c r="H223" s="216">
        <v>12</v>
      </c>
      <c r="I223" s="217"/>
      <c r="J223" s="218">
        <f>ROUND(I223*H223,2)</f>
        <v>0</v>
      </c>
      <c r="K223" s="214" t="s">
        <v>153</v>
      </c>
      <c r="L223" s="44"/>
      <c r="M223" s="219" t="s">
        <v>19</v>
      </c>
      <c r="N223" s="220" t="s">
        <v>43</v>
      </c>
      <c r="O223" s="84"/>
      <c r="P223" s="221">
        <f>O223*H223</f>
        <v>0</v>
      </c>
      <c r="Q223" s="221">
        <v>0.14041999999999999</v>
      </c>
      <c r="R223" s="221">
        <f>Q223*H223</f>
        <v>1.6850399999999999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154</v>
      </c>
      <c r="AT223" s="223" t="s">
        <v>149</v>
      </c>
      <c r="AU223" s="223" t="s">
        <v>84</v>
      </c>
      <c r="AY223" s="17" t="s">
        <v>147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78</v>
      </c>
      <c r="BK223" s="224">
        <f>ROUND(I223*H223,2)</f>
        <v>0</v>
      </c>
      <c r="BL223" s="17" t="s">
        <v>154</v>
      </c>
      <c r="BM223" s="223" t="s">
        <v>678</v>
      </c>
    </row>
    <row r="224" s="2" customFormat="1">
      <c r="A224" s="38"/>
      <c r="B224" s="39"/>
      <c r="C224" s="40"/>
      <c r="D224" s="225" t="s">
        <v>156</v>
      </c>
      <c r="E224" s="40"/>
      <c r="F224" s="226" t="s">
        <v>438</v>
      </c>
      <c r="G224" s="40"/>
      <c r="H224" s="40"/>
      <c r="I224" s="227"/>
      <c r="J224" s="40"/>
      <c r="K224" s="40"/>
      <c r="L224" s="44"/>
      <c r="M224" s="228"/>
      <c r="N224" s="229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156</v>
      </c>
      <c r="AU224" s="17" t="s">
        <v>84</v>
      </c>
    </row>
    <row r="225" s="2" customFormat="1" ht="16.5" customHeight="1">
      <c r="A225" s="38"/>
      <c r="B225" s="39"/>
      <c r="C225" s="263" t="s">
        <v>410</v>
      </c>
      <c r="D225" s="263" t="s">
        <v>232</v>
      </c>
      <c r="E225" s="264" t="s">
        <v>440</v>
      </c>
      <c r="F225" s="265" t="s">
        <v>441</v>
      </c>
      <c r="G225" s="266" t="s">
        <v>180</v>
      </c>
      <c r="H225" s="267">
        <v>12.119999999999999</v>
      </c>
      <c r="I225" s="268"/>
      <c r="J225" s="269">
        <f>ROUND(I225*H225,2)</f>
        <v>0</v>
      </c>
      <c r="K225" s="265" t="s">
        <v>153</v>
      </c>
      <c r="L225" s="270"/>
      <c r="M225" s="271" t="s">
        <v>19</v>
      </c>
      <c r="N225" s="272" t="s">
        <v>43</v>
      </c>
      <c r="O225" s="84"/>
      <c r="P225" s="221">
        <f>O225*H225</f>
        <v>0</v>
      </c>
      <c r="Q225" s="221">
        <v>0.024</v>
      </c>
      <c r="R225" s="221">
        <f>Q225*H225</f>
        <v>0.29087999999999997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194</v>
      </c>
      <c r="AT225" s="223" t="s">
        <v>232</v>
      </c>
      <c r="AU225" s="223" t="s">
        <v>84</v>
      </c>
      <c r="AY225" s="17" t="s">
        <v>147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78</v>
      </c>
      <c r="BK225" s="224">
        <f>ROUND(I225*H225,2)</f>
        <v>0</v>
      </c>
      <c r="BL225" s="17" t="s">
        <v>154</v>
      </c>
      <c r="BM225" s="223" t="s">
        <v>679</v>
      </c>
    </row>
    <row r="226" s="2" customFormat="1">
      <c r="A226" s="38"/>
      <c r="B226" s="39"/>
      <c r="C226" s="40"/>
      <c r="D226" s="232" t="s">
        <v>443</v>
      </c>
      <c r="E226" s="40"/>
      <c r="F226" s="273" t="s">
        <v>444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443</v>
      </c>
      <c r="AU226" s="17" t="s">
        <v>84</v>
      </c>
    </row>
    <row r="227" s="13" customFormat="1">
      <c r="A227" s="13"/>
      <c r="B227" s="230"/>
      <c r="C227" s="231"/>
      <c r="D227" s="232" t="s">
        <v>158</v>
      </c>
      <c r="E227" s="233" t="s">
        <v>19</v>
      </c>
      <c r="F227" s="234" t="s">
        <v>680</v>
      </c>
      <c r="G227" s="231"/>
      <c r="H227" s="235">
        <v>12.119999999999999</v>
      </c>
      <c r="I227" s="236"/>
      <c r="J227" s="231"/>
      <c r="K227" s="231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158</v>
      </c>
      <c r="AU227" s="241" t="s">
        <v>84</v>
      </c>
      <c r="AV227" s="13" t="s">
        <v>84</v>
      </c>
      <c r="AW227" s="13" t="s">
        <v>33</v>
      </c>
      <c r="AX227" s="13" t="s">
        <v>78</v>
      </c>
      <c r="AY227" s="241" t="s">
        <v>147</v>
      </c>
    </row>
    <row r="228" s="2" customFormat="1" ht="24.15" customHeight="1">
      <c r="A228" s="38"/>
      <c r="B228" s="39"/>
      <c r="C228" s="212" t="s">
        <v>415</v>
      </c>
      <c r="D228" s="212" t="s">
        <v>149</v>
      </c>
      <c r="E228" s="213" t="s">
        <v>447</v>
      </c>
      <c r="F228" s="214" t="s">
        <v>448</v>
      </c>
      <c r="G228" s="215" t="s">
        <v>180</v>
      </c>
      <c r="H228" s="216">
        <v>125</v>
      </c>
      <c r="I228" s="217"/>
      <c r="J228" s="218">
        <f>ROUND(I228*H228,2)</f>
        <v>0</v>
      </c>
      <c r="K228" s="214" t="s">
        <v>153</v>
      </c>
      <c r="L228" s="44"/>
      <c r="M228" s="219" t="s">
        <v>19</v>
      </c>
      <c r="N228" s="220" t="s">
        <v>43</v>
      </c>
      <c r="O228" s="84"/>
      <c r="P228" s="221">
        <f>O228*H228</f>
        <v>0</v>
      </c>
      <c r="Q228" s="221">
        <v>0.00034000000000000002</v>
      </c>
      <c r="R228" s="221">
        <f>Q228*H228</f>
        <v>0.042500000000000003</v>
      </c>
      <c r="S228" s="221">
        <v>0</v>
      </c>
      <c r="T228" s="22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3" t="s">
        <v>154</v>
      </c>
      <c r="AT228" s="223" t="s">
        <v>149</v>
      </c>
      <c r="AU228" s="223" t="s">
        <v>84</v>
      </c>
      <c r="AY228" s="17" t="s">
        <v>147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78</v>
      </c>
      <c r="BK228" s="224">
        <f>ROUND(I228*H228,2)</f>
        <v>0</v>
      </c>
      <c r="BL228" s="17" t="s">
        <v>154</v>
      </c>
      <c r="BM228" s="223" t="s">
        <v>681</v>
      </c>
    </row>
    <row r="229" s="2" customFormat="1">
      <c r="A229" s="38"/>
      <c r="B229" s="39"/>
      <c r="C229" s="40"/>
      <c r="D229" s="225" t="s">
        <v>156</v>
      </c>
      <c r="E229" s="40"/>
      <c r="F229" s="226" t="s">
        <v>450</v>
      </c>
      <c r="G229" s="40"/>
      <c r="H229" s="40"/>
      <c r="I229" s="227"/>
      <c r="J229" s="40"/>
      <c r="K229" s="40"/>
      <c r="L229" s="44"/>
      <c r="M229" s="228"/>
      <c r="N229" s="229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156</v>
      </c>
      <c r="AU229" s="17" t="s">
        <v>84</v>
      </c>
    </row>
    <row r="230" s="2" customFormat="1" ht="16.5" customHeight="1">
      <c r="A230" s="38"/>
      <c r="B230" s="39"/>
      <c r="C230" s="212" t="s">
        <v>420</v>
      </c>
      <c r="D230" s="212" t="s">
        <v>149</v>
      </c>
      <c r="E230" s="213" t="s">
        <v>457</v>
      </c>
      <c r="F230" s="214" t="s">
        <v>458</v>
      </c>
      <c r="G230" s="215" t="s">
        <v>180</v>
      </c>
      <c r="H230" s="216">
        <v>45</v>
      </c>
      <c r="I230" s="217"/>
      <c r="J230" s="218">
        <f>ROUND(I230*H230,2)</f>
        <v>0</v>
      </c>
      <c r="K230" s="214" t="s">
        <v>153</v>
      </c>
      <c r="L230" s="44"/>
      <c r="M230" s="219" t="s">
        <v>19</v>
      </c>
      <c r="N230" s="220" t="s">
        <v>43</v>
      </c>
      <c r="O230" s="84"/>
      <c r="P230" s="221">
        <f>O230*H230</f>
        <v>0</v>
      </c>
      <c r="Q230" s="221">
        <v>3.0000000000000001E-05</v>
      </c>
      <c r="R230" s="221">
        <f>Q230*H230</f>
        <v>0.0013500000000000001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154</v>
      </c>
      <c r="AT230" s="223" t="s">
        <v>149</v>
      </c>
      <c r="AU230" s="223" t="s">
        <v>84</v>
      </c>
      <c r="AY230" s="17" t="s">
        <v>147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78</v>
      </c>
      <c r="BK230" s="224">
        <f>ROUND(I230*H230,2)</f>
        <v>0</v>
      </c>
      <c r="BL230" s="17" t="s">
        <v>154</v>
      </c>
      <c r="BM230" s="223" t="s">
        <v>682</v>
      </c>
    </row>
    <row r="231" s="2" customFormat="1">
      <c r="A231" s="38"/>
      <c r="B231" s="39"/>
      <c r="C231" s="40"/>
      <c r="D231" s="225" t="s">
        <v>156</v>
      </c>
      <c r="E231" s="40"/>
      <c r="F231" s="226" t="s">
        <v>460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156</v>
      </c>
      <c r="AU231" s="17" t="s">
        <v>84</v>
      </c>
    </row>
    <row r="232" s="12" customFormat="1" ht="22.8" customHeight="1">
      <c r="A232" s="12"/>
      <c r="B232" s="196"/>
      <c r="C232" s="197"/>
      <c r="D232" s="198" t="s">
        <v>71</v>
      </c>
      <c r="E232" s="210" t="s">
        <v>473</v>
      </c>
      <c r="F232" s="210" t="s">
        <v>474</v>
      </c>
      <c r="G232" s="197"/>
      <c r="H232" s="197"/>
      <c r="I232" s="200"/>
      <c r="J232" s="211">
        <f>BK232</f>
        <v>0</v>
      </c>
      <c r="K232" s="197"/>
      <c r="L232" s="202"/>
      <c r="M232" s="203"/>
      <c r="N232" s="204"/>
      <c r="O232" s="204"/>
      <c r="P232" s="205">
        <f>SUM(P233:P241)</f>
        <v>0</v>
      </c>
      <c r="Q232" s="204"/>
      <c r="R232" s="205">
        <f>SUM(R233:R241)</f>
        <v>0</v>
      </c>
      <c r="S232" s="204"/>
      <c r="T232" s="206">
        <f>SUM(T233:T241)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7" t="s">
        <v>78</v>
      </c>
      <c r="AT232" s="208" t="s">
        <v>71</v>
      </c>
      <c r="AU232" s="208" t="s">
        <v>78</v>
      </c>
      <c r="AY232" s="207" t="s">
        <v>147</v>
      </c>
      <c r="BK232" s="209">
        <f>SUM(BK233:BK241)</f>
        <v>0</v>
      </c>
    </row>
    <row r="233" s="2" customFormat="1" ht="24.15" customHeight="1">
      <c r="A233" s="38"/>
      <c r="B233" s="39"/>
      <c r="C233" s="212" t="s">
        <v>425</v>
      </c>
      <c r="D233" s="212" t="s">
        <v>149</v>
      </c>
      <c r="E233" s="213" t="s">
        <v>476</v>
      </c>
      <c r="F233" s="214" t="s">
        <v>477</v>
      </c>
      <c r="G233" s="215" t="s">
        <v>235</v>
      </c>
      <c r="H233" s="216">
        <v>124.74500000000001</v>
      </c>
      <c r="I233" s="217"/>
      <c r="J233" s="218">
        <f>ROUND(I233*H233,2)</f>
        <v>0</v>
      </c>
      <c r="K233" s="214" t="s">
        <v>153</v>
      </c>
      <c r="L233" s="44"/>
      <c r="M233" s="219" t="s">
        <v>19</v>
      </c>
      <c r="N233" s="220" t="s">
        <v>43</v>
      </c>
      <c r="O233" s="84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154</v>
      </c>
      <c r="AT233" s="223" t="s">
        <v>149</v>
      </c>
      <c r="AU233" s="223" t="s">
        <v>84</v>
      </c>
      <c r="AY233" s="17" t="s">
        <v>147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78</v>
      </c>
      <c r="BK233" s="224">
        <f>ROUND(I233*H233,2)</f>
        <v>0</v>
      </c>
      <c r="BL233" s="17" t="s">
        <v>154</v>
      </c>
      <c r="BM233" s="223" t="s">
        <v>683</v>
      </c>
    </row>
    <row r="234" s="2" customFormat="1">
      <c r="A234" s="38"/>
      <c r="B234" s="39"/>
      <c r="C234" s="40"/>
      <c r="D234" s="225" t="s">
        <v>156</v>
      </c>
      <c r="E234" s="40"/>
      <c r="F234" s="226" t="s">
        <v>479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156</v>
      </c>
      <c r="AU234" s="17" t="s">
        <v>84</v>
      </c>
    </row>
    <row r="235" s="2" customFormat="1" ht="24.15" customHeight="1">
      <c r="A235" s="38"/>
      <c r="B235" s="39"/>
      <c r="C235" s="212" t="s">
        <v>430</v>
      </c>
      <c r="D235" s="212" t="s">
        <v>149</v>
      </c>
      <c r="E235" s="213" t="s">
        <v>481</v>
      </c>
      <c r="F235" s="214" t="s">
        <v>482</v>
      </c>
      <c r="G235" s="215" t="s">
        <v>235</v>
      </c>
      <c r="H235" s="216">
        <v>1746.4300000000001</v>
      </c>
      <c r="I235" s="217"/>
      <c r="J235" s="218">
        <f>ROUND(I235*H235,2)</f>
        <v>0</v>
      </c>
      <c r="K235" s="214" t="s">
        <v>153</v>
      </c>
      <c r="L235" s="44"/>
      <c r="M235" s="219" t="s">
        <v>19</v>
      </c>
      <c r="N235" s="220" t="s">
        <v>43</v>
      </c>
      <c r="O235" s="84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154</v>
      </c>
      <c r="AT235" s="223" t="s">
        <v>149</v>
      </c>
      <c r="AU235" s="223" t="s">
        <v>84</v>
      </c>
      <c r="AY235" s="17" t="s">
        <v>147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78</v>
      </c>
      <c r="BK235" s="224">
        <f>ROUND(I235*H235,2)</f>
        <v>0</v>
      </c>
      <c r="BL235" s="17" t="s">
        <v>154</v>
      </c>
      <c r="BM235" s="223" t="s">
        <v>684</v>
      </c>
    </row>
    <row r="236" s="2" customFormat="1">
      <c r="A236" s="38"/>
      <c r="B236" s="39"/>
      <c r="C236" s="40"/>
      <c r="D236" s="225" t="s">
        <v>156</v>
      </c>
      <c r="E236" s="40"/>
      <c r="F236" s="226" t="s">
        <v>484</v>
      </c>
      <c r="G236" s="40"/>
      <c r="H236" s="40"/>
      <c r="I236" s="227"/>
      <c r="J236" s="40"/>
      <c r="K236" s="40"/>
      <c r="L236" s="44"/>
      <c r="M236" s="228"/>
      <c r="N236" s="229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156</v>
      </c>
      <c r="AU236" s="17" t="s">
        <v>84</v>
      </c>
    </row>
    <row r="237" s="13" customFormat="1">
      <c r="A237" s="13"/>
      <c r="B237" s="230"/>
      <c r="C237" s="231"/>
      <c r="D237" s="232" t="s">
        <v>158</v>
      </c>
      <c r="E237" s="233" t="s">
        <v>19</v>
      </c>
      <c r="F237" s="234" t="s">
        <v>685</v>
      </c>
      <c r="G237" s="231"/>
      <c r="H237" s="235">
        <v>1746.4300000000001</v>
      </c>
      <c r="I237" s="236"/>
      <c r="J237" s="231"/>
      <c r="K237" s="231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158</v>
      </c>
      <c r="AU237" s="241" t="s">
        <v>84</v>
      </c>
      <c r="AV237" s="13" t="s">
        <v>84</v>
      </c>
      <c r="AW237" s="13" t="s">
        <v>33</v>
      </c>
      <c r="AX237" s="13" t="s">
        <v>78</v>
      </c>
      <c r="AY237" s="241" t="s">
        <v>147</v>
      </c>
    </row>
    <row r="238" s="2" customFormat="1" ht="24.15" customHeight="1">
      <c r="A238" s="38"/>
      <c r="B238" s="39"/>
      <c r="C238" s="212" t="s">
        <v>434</v>
      </c>
      <c r="D238" s="212" t="s">
        <v>149</v>
      </c>
      <c r="E238" s="213" t="s">
        <v>487</v>
      </c>
      <c r="F238" s="214" t="s">
        <v>488</v>
      </c>
      <c r="G238" s="215" t="s">
        <v>235</v>
      </c>
      <c r="H238" s="216">
        <v>25.395</v>
      </c>
      <c r="I238" s="217"/>
      <c r="J238" s="218">
        <f>ROUND(I238*H238,2)</f>
        <v>0</v>
      </c>
      <c r="K238" s="214" t="s">
        <v>153</v>
      </c>
      <c r="L238" s="44"/>
      <c r="M238" s="219" t="s">
        <v>19</v>
      </c>
      <c r="N238" s="220" t="s">
        <v>43</v>
      </c>
      <c r="O238" s="84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154</v>
      </c>
      <c r="AT238" s="223" t="s">
        <v>149</v>
      </c>
      <c r="AU238" s="223" t="s">
        <v>84</v>
      </c>
      <c r="AY238" s="17" t="s">
        <v>147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154</v>
      </c>
      <c r="BM238" s="223" t="s">
        <v>686</v>
      </c>
    </row>
    <row r="239" s="2" customFormat="1">
      <c r="A239" s="38"/>
      <c r="B239" s="39"/>
      <c r="C239" s="40"/>
      <c r="D239" s="225" t="s">
        <v>156</v>
      </c>
      <c r="E239" s="40"/>
      <c r="F239" s="226" t="s">
        <v>490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156</v>
      </c>
      <c r="AU239" s="17" t="s">
        <v>84</v>
      </c>
    </row>
    <row r="240" s="2" customFormat="1" ht="24.15" customHeight="1">
      <c r="A240" s="38"/>
      <c r="B240" s="39"/>
      <c r="C240" s="212" t="s">
        <v>439</v>
      </c>
      <c r="D240" s="212" t="s">
        <v>149</v>
      </c>
      <c r="E240" s="213" t="s">
        <v>492</v>
      </c>
      <c r="F240" s="214" t="s">
        <v>493</v>
      </c>
      <c r="G240" s="215" t="s">
        <v>235</v>
      </c>
      <c r="H240" s="216">
        <v>103.68000000000001</v>
      </c>
      <c r="I240" s="217"/>
      <c r="J240" s="218">
        <f>ROUND(I240*H240,2)</f>
        <v>0</v>
      </c>
      <c r="K240" s="214" t="s">
        <v>153</v>
      </c>
      <c r="L240" s="44"/>
      <c r="M240" s="219" t="s">
        <v>19</v>
      </c>
      <c r="N240" s="220" t="s">
        <v>43</v>
      </c>
      <c r="O240" s="84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154</v>
      </c>
      <c r="AT240" s="223" t="s">
        <v>149</v>
      </c>
      <c r="AU240" s="223" t="s">
        <v>84</v>
      </c>
      <c r="AY240" s="17" t="s">
        <v>147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78</v>
      </c>
      <c r="BK240" s="224">
        <f>ROUND(I240*H240,2)</f>
        <v>0</v>
      </c>
      <c r="BL240" s="17" t="s">
        <v>154</v>
      </c>
      <c r="BM240" s="223" t="s">
        <v>687</v>
      </c>
    </row>
    <row r="241" s="2" customFormat="1">
      <c r="A241" s="38"/>
      <c r="B241" s="39"/>
      <c r="C241" s="40"/>
      <c r="D241" s="225" t="s">
        <v>156</v>
      </c>
      <c r="E241" s="40"/>
      <c r="F241" s="226" t="s">
        <v>495</v>
      </c>
      <c r="G241" s="40"/>
      <c r="H241" s="40"/>
      <c r="I241" s="227"/>
      <c r="J241" s="40"/>
      <c r="K241" s="40"/>
      <c r="L241" s="44"/>
      <c r="M241" s="228"/>
      <c r="N241" s="229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84</v>
      </c>
    </row>
    <row r="242" s="12" customFormat="1" ht="22.8" customHeight="1">
      <c r="A242" s="12"/>
      <c r="B242" s="196"/>
      <c r="C242" s="197"/>
      <c r="D242" s="198" t="s">
        <v>71</v>
      </c>
      <c r="E242" s="210" t="s">
        <v>500</v>
      </c>
      <c r="F242" s="210" t="s">
        <v>501</v>
      </c>
      <c r="G242" s="197"/>
      <c r="H242" s="197"/>
      <c r="I242" s="200"/>
      <c r="J242" s="211">
        <f>BK242</f>
        <v>0</v>
      </c>
      <c r="K242" s="197"/>
      <c r="L242" s="202"/>
      <c r="M242" s="203"/>
      <c r="N242" s="204"/>
      <c r="O242" s="204"/>
      <c r="P242" s="205">
        <f>SUM(P243:P244)</f>
        <v>0</v>
      </c>
      <c r="Q242" s="204"/>
      <c r="R242" s="205">
        <f>SUM(R243:R244)</f>
        <v>0</v>
      </c>
      <c r="S242" s="204"/>
      <c r="T242" s="206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7" t="s">
        <v>78</v>
      </c>
      <c r="AT242" s="208" t="s">
        <v>71</v>
      </c>
      <c r="AU242" s="208" t="s">
        <v>78</v>
      </c>
      <c r="AY242" s="207" t="s">
        <v>147</v>
      </c>
      <c r="BK242" s="209">
        <f>SUM(BK243:BK244)</f>
        <v>0</v>
      </c>
    </row>
    <row r="243" s="2" customFormat="1" ht="24.15" customHeight="1">
      <c r="A243" s="38"/>
      <c r="B243" s="39"/>
      <c r="C243" s="212" t="s">
        <v>446</v>
      </c>
      <c r="D243" s="212" t="s">
        <v>149</v>
      </c>
      <c r="E243" s="213" t="s">
        <v>503</v>
      </c>
      <c r="F243" s="214" t="s">
        <v>504</v>
      </c>
      <c r="G243" s="215" t="s">
        <v>235</v>
      </c>
      <c r="H243" s="216">
        <v>42.143999999999998</v>
      </c>
      <c r="I243" s="217"/>
      <c r="J243" s="218">
        <f>ROUND(I243*H243,2)</f>
        <v>0</v>
      </c>
      <c r="K243" s="214" t="s">
        <v>153</v>
      </c>
      <c r="L243" s="44"/>
      <c r="M243" s="219" t="s">
        <v>19</v>
      </c>
      <c r="N243" s="220" t="s">
        <v>43</v>
      </c>
      <c r="O243" s="84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154</v>
      </c>
      <c r="AT243" s="223" t="s">
        <v>149</v>
      </c>
      <c r="AU243" s="223" t="s">
        <v>84</v>
      </c>
      <c r="AY243" s="17" t="s">
        <v>147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78</v>
      </c>
      <c r="BK243" s="224">
        <f>ROUND(I243*H243,2)</f>
        <v>0</v>
      </c>
      <c r="BL243" s="17" t="s">
        <v>154</v>
      </c>
      <c r="BM243" s="223" t="s">
        <v>688</v>
      </c>
    </row>
    <row r="244" s="2" customFormat="1">
      <c r="A244" s="38"/>
      <c r="B244" s="39"/>
      <c r="C244" s="40"/>
      <c r="D244" s="225" t="s">
        <v>156</v>
      </c>
      <c r="E244" s="40"/>
      <c r="F244" s="226" t="s">
        <v>506</v>
      </c>
      <c r="G244" s="40"/>
      <c r="H244" s="40"/>
      <c r="I244" s="227"/>
      <c r="J244" s="40"/>
      <c r="K244" s="40"/>
      <c r="L244" s="44"/>
      <c r="M244" s="228"/>
      <c r="N244" s="229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156</v>
      </c>
      <c r="AU244" s="17" t="s">
        <v>84</v>
      </c>
    </row>
    <row r="245" s="12" customFormat="1" ht="25.92" customHeight="1">
      <c r="A245" s="12"/>
      <c r="B245" s="196"/>
      <c r="C245" s="197"/>
      <c r="D245" s="198" t="s">
        <v>71</v>
      </c>
      <c r="E245" s="199" t="s">
        <v>232</v>
      </c>
      <c r="F245" s="199" t="s">
        <v>507</v>
      </c>
      <c r="G245" s="197"/>
      <c r="H245" s="197"/>
      <c r="I245" s="200"/>
      <c r="J245" s="201">
        <f>BK245</f>
        <v>0</v>
      </c>
      <c r="K245" s="197"/>
      <c r="L245" s="202"/>
      <c r="M245" s="203"/>
      <c r="N245" s="204"/>
      <c r="O245" s="204"/>
      <c r="P245" s="205">
        <f>P246</f>
        <v>0</v>
      </c>
      <c r="Q245" s="204"/>
      <c r="R245" s="205">
        <f>R246</f>
        <v>0</v>
      </c>
      <c r="S245" s="204"/>
      <c r="T245" s="206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7" t="s">
        <v>166</v>
      </c>
      <c r="AT245" s="208" t="s">
        <v>71</v>
      </c>
      <c r="AU245" s="208" t="s">
        <v>72</v>
      </c>
      <c r="AY245" s="207" t="s">
        <v>147</v>
      </c>
      <c r="BK245" s="209">
        <f>BK246</f>
        <v>0</v>
      </c>
    </row>
    <row r="246" s="12" customFormat="1" ht="22.8" customHeight="1">
      <c r="A246" s="12"/>
      <c r="B246" s="196"/>
      <c r="C246" s="197"/>
      <c r="D246" s="198" t="s">
        <v>71</v>
      </c>
      <c r="E246" s="210" t="s">
        <v>508</v>
      </c>
      <c r="F246" s="210" t="s">
        <v>509</v>
      </c>
      <c r="G246" s="197"/>
      <c r="H246" s="197"/>
      <c r="I246" s="200"/>
      <c r="J246" s="211">
        <f>BK246</f>
        <v>0</v>
      </c>
      <c r="K246" s="197"/>
      <c r="L246" s="202"/>
      <c r="M246" s="203"/>
      <c r="N246" s="204"/>
      <c r="O246" s="204"/>
      <c r="P246" s="205">
        <f>SUM(P247:P253)</f>
        <v>0</v>
      </c>
      <c r="Q246" s="204"/>
      <c r="R246" s="205">
        <f>SUM(R247:R253)</f>
        <v>0</v>
      </c>
      <c r="S246" s="204"/>
      <c r="T246" s="206">
        <f>SUM(T247:T253)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7" t="s">
        <v>166</v>
      </c>
      <c r="AT246" s="208" t="s">
        <v>71</v>
      </c>
      <c r="AU246" s="208" t="s">
        <v>78</v>
      </c>
      <c r="AY246" s="207" t="s">
        <v>147</v>
      </c>
      <c r="BK246" s="209">
        <f>SUM(BK247:BK253)</f>
        <v>0</v>
      </c>
    </row>
    <row r="247" s="2" customFormat="1" ht="21.75" customHeight="1">
      <c r="A247" s="38"/>
      <c r="B247" s="39"/>
      <c r="C247" s="212" t="s">
        <v>451</v>
      </c>
      <c r="D247" s="212" t="s">
        <v>149</v>
      </c>
      <c r="E247" s="213" t="s">
        <v>511</v>
      </c>
      <c r="F247" s="214" t="s">
        <v>512</v>
      </c>
      <c r="G247" s="215" t="s">
        <v>180</v>
      </c>
      <c r="H247" s="216">
        <v>50</v>
      </c>
      <c r="I247" s="217"/>
      <c r="J247" s="218">
        <f>ROUND(I247*H247,2)</f>
        <v>0</v>
      </c>
      <c r="K247" s="214" t="s">
        <v>153</v>
      </c>
      <c r="L247" s="44"/>
      <c r="M247" s="219" t="s">
        <v>19</v>
      </c>
      <c r="N247" s="220" t="s">
        <v>43</v>
      </c>
      <c r="O247" s="84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513</v>
      </c>
      <c r="AT247" s="223" t="s">
        <v>149</v>
      </c>
      <c r="AU247" s="223" t="s">
        <v>84</v>
      </c>
      <c r="AY247" s="17" t="s">
        <v>147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78</v>
      </c>
      <c r="BK247" s="224">
        <f>ROUND(I247*H247,2)</f>
        <v>0</v>
      </c>
      <c r="BL247" s="17" t="s">
        <v>513</v>
      </c>
      <c r="BM247" s="223" t="s">
        <v>689</v>
      </c>
    </row>
    <row r="248" s="2" customFormat="1">
      <c r="A248" s="38"/>
      <c r="B248" s="39"/>
      <c r="C248" s="40"/>
      <c r="D248" s="225" t="s">
        <v>156</v>
      </c>
      <c r="E248" s="40"/>
      <c r="F248" s="226" t="s">
        <v>515</v>
      </c>
      <c r="G248" s="40"/>
      <c r="H248" s="40"/>
      <c r="I248" s="227"/>
      <c r="J248" s="40"/>
      <c r="K248" s="40"/>
      <c r="L248" s="44"/>
      <c r="M248" s="228"/>
      <c r="N248" s="229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156</v>
      </c>
      <c r="AU248" s="17" t="s">
        <v>84</v>
      </c>
    </row>
    <row r="249" s="2" customFormat="1" ht="16.5" customHeight="1">
      <c r="A249" s="38"/>
      <c r="B249" s="39"/>
      <c r="C249" s="263" t="s">
        <v>456</v>
      </c>
      <c r="D249" s="263" t="s">
        <v>232</v>
      </c>
      <c r="E249" s="264" t="s">
        <v>516</v>
      </c>
      <c r="F249" s="265" t="s">
        <v>517</v>
      </c>
      <c r="G249" s="266" t="s">
        <v>180</v>
      </c>
      <c r="H249" s="267">
        <v>50</v>
      </c>
      <c r="I249" s="268"/>
      <c r="J249" s="269">
        <f>ROUND(I249*H249,2)</f>
        <v>0</v>
      </c>
      <c r="K249" s="265" t="s">
        <v>19</v>
      </c>
      <c r="L249" s="270"/>
      <c r="M249" s="271" t="s">
        <v>19</v>
      </c>
      <c r="N249" s="272" t="s">
        <v>43</v>
      </c>
      <c r="O249" s="84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518</v>
      </c>
      <c r="AT249" s="223" t="s">
        <v>232</v>
      </c>
      <c r="AU249" s="223" t="s">
        <v>84</v>
      </c>
      <c r="AY249" s="17" t="s">
        <v>147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78</v>
      </c>
      <c r="BK249" s="224">
        <f>ROUND(I249*H249,2)</f>
        <v>0</v>
      </c>
      <c r="BL249" s="17" t="s">
        <v>513</v>
      </c>
      <c r="BM249" s="223" t="s">
        <v>690</v>
      </c>
    </row>
    <row r="250" s="2" customFormat="1" ht="37.8" customHeight="1">
      <c r="A250" s="38"/>
      <c r="B250" s="39"/>
      <c r="C250" s="212" t="s">
        <v>461</v>
      </c>
      <c r="D250" s="212" t="s">
        <v>149</v>
      </c>
      <c r="E250" s="213" t="s">
        <v>691</v>
      </c>
      <c r="F250" s="214" t="s">
        <v>692</v>
      </c>
      <c r="G250" s="215" t="s">
        <v>180</v>
      </c>
      <c r="H250" s="216">
        <v>50</v>
      </c>
      <c r="I250" s="217"/>
      <c r="J250" s="218">
        <f>ROUND(I250*H250,2)</f>
        <v>0</v>
      </c>
      <c r="K250" s="214" t="s">
        <v>153</v>
      </c>
      <c r="L250" s="44"/>
      <c r="M250" s="219" t="s">
        <v>19</v>
      </c>
      <c r="N250" s="220" t="s">
        <v>43</v>
      </c>
      <c r="O250" s="84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513</v>
      </c>
      <c r="AT250" s="223" t="s">
        <v>149</v>
      </c>
      <c r="AU250" s="223" t="s">
        <v>84</v>
      </c>
      <c r="AY250" s="17" t="s">
        <v>147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78</v>
      </c>
      <c r="BK250" s="224">
        <f>ROUND(I250*H250,2)</f>
        <v>0</v>
      </c>
      <c r="BL250" s="17" t="s">
        <v>513</v>
      </c>
      <c r="BM250" s="223" t="s">
        <v>693</v>
      </c>
    </row>
    <row r="251" s="2" customFormat="1">
      <c r="A251" s="38"/>
      <c r="B251" s="39"/>
      <c r="C251" s="40"/>
      <c r="D251" s="225" t="s">
        <v>156</v>
      </c>
      <c r="E251" s="40"/>
      <c r="F251" s="226" t="s">
        <v>694</v>
      </c>
      <c r="G251" s="40"/>
      <c r="H251" s="40"/>
      <c r="I251" s="227"/>
      <c r="J251" s="40"/>
      <c r="K251" s="40"/>
      <c r="L251" s="44"/>
      <c r="M251" s="228"/>
      <c r="N251" s="229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156</v>
      </c>
      <c r="AU251" s="17" t="s">
        <v>84</v>
      </c>
    </row>
    <row r="252" s="2" customFormat="1" ht="16.5" customHeight="1">
      <c r="A252" s="38"/>
      <c r="B252" s="39"/>
      <c r="C252" s="263" t="s">
        <v>467</v>
      </c>
      <c r="D252" s="263" t="s">
        <v>232</v>
      </c>
      <c r="E252" s="264" t="s">
        <v>257</v>
      </c>
      <c r="F252" s="265" t="s">
        <v>258</v>
      </c>
      <c r="G252" s="266" t="s">
        <v>235</v>
      </c>
      <c r="H252" s="267">
        <v>12.6</v>
      </c>
      <c r="I252" s="268"/>
      <c r="J252" s="269">
        <f>ROUND(I252*H252,2)</f>
        <v>0</v>
      </c>
      <c r="K252" s="265" t="s">
        <v>153</v>
      </c>
      <c r="L252" s="270"/>
      <c r="M252" s="271" t="s">
        <v>19</v>
      </c>
      <c r="N252" s="272" t="s">
        <v>43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518</v>
      </c>
      <c r="AT252" s="223" t="s">
        <v>232</v>
      </c>
      <c r="AU252" s="223" t="s">
        <v>84</v>
      </c>
      <c r="AY252" s="17" t="s">
        <v>147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78</v>
      </c>
      <c r="BK252" s="224">
        <f>ROUND(I252*H252,2)</f>
        <v>0</v>
      </c>
      <c r="BL252" s="17" t="s">
        <v>513</v>
      </c>
      <c r="BM252" s="223" t="s">
        <v>695</v>
      </c>
    </row>
    <row r="253" s="13" customFormat="1">
      <c r="A253" s="13"/>
      <c r="B253" s="230"/>
      <c r="C253" s="231"/>
      <c r="D253" s="232" t="s">
        <v>158</v>
      </c>
      <c r="E253" s="233" t="s">
        <v>19</v>
      </c>
      <c r="F253" s="234" t="s">
        <v>527</v>
      </c>
      <c r="G253" s="231"/>
      <c r="H253" s="235">
        <v>12.6</v>
      </c>
      <c r="I253" s="236"/>
      <c r="J253" s="231"/>
      <c r="K253" s="231"/>
      <c r="L253" s="237"/>
      <c r="M253" s="274"/>
      <c r="N253" s="275"/>
      <c r="O253" s="275"/>
      <c r="P253" s="275"/>
      <c r="Q253" s="275"/>
      <c r="R253" s="275"/>
      <c r="S253" s="275"/>
      <c r="T253" s="27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1" t="s">
        <v>158</v>
      </c>
      <c r="AU253" s="241" t="s">
        <v>84</v>
      </c>
      <c r="AV253" s="13" t="s">
        <v>84</v>
      </c>
      <c r="AW253" s="13" t="s">
        <v>33</v>
      </c>
      <c r="AX253" s="13" t="s">
        <v>78</v>
      </c>
      <c r="AY253" s="241" t="s">
        <v>147</v>
      </c>
    </row>
    <row r="254" s="2" customFormat="1" ht="6.96" customHeight="1">
      <c r="A254" s="38"/>
      <c r="B254" s="59"/>
      <c r="C254" s="60"/>
      <c r="D254" s="60"/>
      <c r="E254" s="60"/>
      <c r="F254" s="60"/>
      <c r="G254" s="60"/>
      <c r="H254" s="60"/>
      <c r="I254" s="60"/>
      <c r="J254" s="60"/>
      <c r="K254" s="60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NeaKkat2/oJGSv56LlzmWG1uf8NPFJytaDp9hBkhsblUdveDe62w3OVyKs4mgMAbEiax7PpqDi9dIcqHIZa2ig==" hashValue="Fota2Zy16wIjYWs20aIldq+UmWWUieBZP2h326CT89I4OokiRotSOesCmmMw/R4wkritWMlUhEKlYhFGmOa5OQ==" algorithmName="SHA-512" password="CC35"/>
  <autoFilter ref="C94:K2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1/111251101"/>
    <hyperlink ref="F101" r:id="rId2" display="https://podminky.urs.cz/item/CS_URS_2025_01/113107332"/>
    <hyperlink ref="F104" r:id="rId3" display="https://podminky.urs.cz/item/CS_URS_2025_01/113154543"/>
    <hyperlink ref="F106" r:id="rId4" display="https://podminky.urs.cz/item/CS_URS_2025_01/113202111"/>
    <hyperlink ref="F108" r:id="rId5" display="https://podminky.urs.cz/item/CS_URS_2025_01/122351103"/>
    <hyperlink ref="F110" r:id="rId6" display="https://podminky.urs.cz/item/CS_URS_2025_01/132153301"/>
    <hyperlink ref="F113" r:id="rId7" display="https://podminky.urs.cz/item/CS_URS_2025_01/162751137"/>
    <hyperlink ref="F119" r:id="rId8" display="https://podminky.urs.cz/item/CS_URS_2025_01/162751139"/>
    <hyperlink ref="F127" r:id="rId9" display="https://podminky.urs.cz/item/CS_URS_2025_01/171151103"/>
    <hyperlink ref="F133" r:id="rId10" display="https://podminky.urs.cz/item/CS_URS_2025_01/171201231"/>
    <hyperlink ref="F140" r:id="rId11" display="https://podminky.urs.cz/item/CS_URS_2025_01/181351103"/>
    <hyperlink ref="F145" r:id="rId12" display="https://podminky.urs.cz/item/CS_URS_2025_01/181411131"/>
    <hyperlink ref="F149" r:id="rId13" display="https://podminky.urs.cz/item/CS_URS_2025_01/181951114"/>
    <hyperlink ref="F152" r:id="rId14" display="https://podminky.urs.cz/item/CS_URS_2025_01/211521111"/>
    <hyperlink ref="F156" r:id="rId15" display="https://podminky.urs.cz/item/CS_URS_2025_01/564851111"/>
    <hyperlink ref="F161" r:id="rId16" display="https://podminky.urs.cz/item/CS_URS_2025_01/564861111"/>
    <hyperlink ref="F164" r:id="rId17" display="https://podminky.urs.cz/item/CS_URS_2025_01/565155121"/>
    <hyperlink ref="F167" r:id="rId18" display="https://podminky.urs.cz/item/CS_URS_2025_01/569903311"/>
    <hyperlink ref="F173" r:id="rId19" display="https://podminky.urs.cz/item/CS_URS_2025_01/573211107"/>
    <hyperlink ref="F176" r:id="rId20" display="https://podminky.urs.cz/item/CS_URS_2025_01/573211108"/>
    <hyperlink ref="F181" r:id="rId21" display="https://podminky.urs.cz/item/CS_URS_2025_01/577134121"/>
    <hyperlink ref="F186" r:id="rId22" display="https://podminky.urs.cz/item/CS_URS_2025_01/596211110"/>
    <hyperlink ref="F191" r:id="rId23" display="https://podminky.urs.cz/item/CS_URS_2025_01/596211210"/>
    <hyperlink ref="F197" r:id="rId24" display="https://podminky.urs.cz/item/CS_URS_2025_01/895941301"/>
    <hyperlink ref="F200" r:id="rId25" display="https://podminky.urs.cz/item/CS_URS_2025_01/895941314"/>
    <hyperlink ref="F205" r:id="rId26" display="https://podminky.urs.cz/item/CS_URS_2025_01/899132111"/>
    <hyperlink ref="F207" r:id="rId27" display="https://podminky.urs.cz/item/CS_URS_2025_01/899204112"/>
    <hyperlink ref="F212" r:id="rId28" display="https://podminky.urs.cz/item/CS_URS_2025_01/916131213"/>
    <hyperlink ref="F224" r:id="rId29" display="https://podminky.urs.cz/item/CS_URS_2025_01/916231213"/>
    <hyperlink ref="F229" r:id="rId30" display="https://podminky.urs.cz/item/CS_URS_2025_01/919122132"/>
    <hyperlink ref="F231" r:id="rId31" display="https://podminky.urs.cz/item/CS_URS_2025_01/919735123"/>
    <hyperlink ref="F234" r:id="rId32" display="https://podminky.urs.cz/item/CS_URS_2025_01/997221561"/>
    <hyperlink ref="F236" r:id="rId33" display="https://podminky.urs.cz/item/CS_URS_2025_01/997221569"/>
    <hyperlink ref="F239" r:id="rId34" display="https://podminky.urs.cz/item/CS_URS_2025_01/997221861"/>
    <hyperlink ref="F241" r:id="rId35" display="https://podminky.urs.cz/item/CS_URS_2025_01/997221875"/>
    <hyperlink ref="F244" r:id="rId36" display="https://podminky.urs.cz/item/CS_URS_2025_01/998225111"/>
    <hyperlink ref="F248" r:id="rId37" display="https://podminky.urs.cz/item/CS_URS_2025_01/460520164"/>
    <hyperlink ref="F251" r:id="rId38" display="https://podminky.urs.cz/item/CS_URS_2025_01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556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696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556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03a - Objekt SO 03 -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529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132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556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03a - Objekt SO 03 -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>Dopravně-inženýrská prjekční kancelář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133</v>
      </c>
      <c r="D85" s="188" t="s">
        <v>57</v>
      </c>
      <c r="E85" s="188" t="s">
        <v>53</v>
      </c>
      <c r="F85" s="188" t="s">
        <v>54</v>
      </c>
      <c r="G85" s="188" t="s">
        <v>134</v>
      </c>
      <c r="H85" s="188" t="s">
        <v>135</v>
      </c>
      <c r="I85" s="188" t="s">
        <v>136</v>
      </c>
      <c r="J85" s="188" t="s">
        <v>120</v>
      </c>
      <c r="K85" s="189" t="s">
        <v>137</v>
      </c>
      <c r="L85" s="190"/>
      <c r="M85" s="92" t="s">
        <v>19</v>
      </c>
      <c r="N85" s="93" t="s">
        <v>42</v>
      </c>
      <c r="O85" s="93" t="s">
        <v>138</v>
      </c>
      <c r="P85" s="93" t="s">
        <v>139</v>
      </c>
      <c r="Q85" s="93" t="s">
        <v>140</v>
      </c>
      <c r="R85" s="93" t="s">
        <v>141</v>
      </c>
      <c r="S85" s="93" t="s">
        <v>142</v>
      </c>
      <c r="T85" s="94" t="s">
        <v>143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144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530</v>
      </c>
      <c r="F87" s="199" t="s">
        <v>531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177</v>
      </c>
      <c r="AT87" s="208" t="s">
        <v>71</v>
      </c>
      <c r="AU87" s="208" t="s">
        <v>72</v>
      </c>
      <c r="AY87" s="207" t="s">
        <v>147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149</v>
      </c>
      <c r="E88" s="213" t="s">
        <v>532</v>
      </c>
      <c r="F88" s="214" t="s">
        <v>533</v>
      </c>
      <c r="G88" s="215" t="s">
        <v>534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154</v>
      </c>
      <c r="AT88" s="223" t="s">
        <v>149</v>
      </c>
      <c r="AU88" s="223" t="s">
        <v>78</v>
      </c>
      <c r="AY88" s="17" t="s">
        <v>147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154</v>
      </c>
      <c r="BM88" s="223" t="s">
        <v>697</v>
      </c>
    </row>
    <row r="89" s="2" customFormat="1" ht="16.5" customHeight="1">
      <c r="A89" s="38"/>
      <c r="B89" s="39"/>
      <c r="C89" s="212" t="s">
        <v>84</v>
      </c>
      <c r="D89" s="212" t="s">
        <v>149</v>
      </c>
      <c r="E89" s="213" t="s">
        <v>536</v>
      </c>
      <c r="F89" s="214" t="s">
        <v>537</v>
      </c>
      <c r="G89" s="215" t="s">
        <v>534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538</v>
      </c>
      <c r="AT89" s="223" t="s">
        <v>149</v>
      </c>
      <c r="AU89" s="223" t="s">
        <v>78</v>
      </c>
      <c r="AY89" s="17" t="s">
        <v>147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538</v>
      </c>
      <c r="BM89" s="223" t="s">
        <v>698</v>
      </c>
    </row>
    <row r="90" s="2" customFormat="1" ht="16.5" customHeight="1">
      <c r="A90" s="38"/>
      <c r="B90" s="39"/>
      <c r="C90" s="212" t="s">
        <v>166</v>
      </c>
      <c r="D90" s="212" t="s">
        <v>149</v>
      </c>
      <c r="E90" s="213" t="s">
        <v>540</v>
      </c>
      <c r="F90" s="214" t="s">
        <v>541</v>
      </c>
      <c r="G90" s="215" t="s">
        <v>534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538</v>
      </c>
      <c r="AT90" s="223" t="s">
        <v>149</v>
      </c>
      <c r="AU90" s="223" t="s">
        <v>78</v>
      </c>
      <c r="AY90" s="17" t="s">
        <v>147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538</v>
      </c>
      <c r="BM90" s="223" t="s">
        <v>699</v>
      </c>
    </row>
    <row r="91" s="2" customFormat="1" ht="16.5" customHeight="1">
      <c r="A91" s="38"/>
      <c r="B91" s="39"/>
      <c r="C91" s="212" t="s">
        <v>154</v>
      </c>
      <c r="D91" s="212" t="s">
        <v>149</v>
      </c>
      <c r="E91" s="213" t="s">
        <v>543</v>
      </c>
      <c r="F91" s="214" t="s">
        <v>544</v>
      </c>
      <c r="G91" s="215" t="s">
        <v>534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538</v>
      </c>
      <c r="AT91" s="223" t="s">
        <v>149</v>
      </c>
      <c r="AU91" s="223" t="s">
        <v>78</v>
      </c>
      <c r="AY91" s="17" t="s">
        <v>147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538</v>
      </c>
      <c r="BM91" s="223" t="s">
        <v>700</v>
      </c>
    </row>
    <row r="92" s="2" customFormat="1" ht="16.5" customHeight="1">
      <c r="A92" s="38"/>
      <c r="B92" s="39"/>
      <c r="C92" s="212" t="s">
        <v>177</v>
      </c>
      <c r="D92" s="212" t="s">
        <v>149</v>
      </c>
      <c r="E92" s="213" t="s">
        <v>546</v>
      </c>
      <c r="F92" s="214" t="s">
        <v>547</v>
      </c>
      <c r="G92" s="215" t="s">
        <v>534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538</v>
      </c>
      <c r="AT92" s="223" t="s">
        <v>149</v>
      </c>
      <c r="AU92" s="223" t="s">
        <v>78</v>
      </c>
      <c r="AY92" s="17" t="s">
        <v>147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538</v>
      </c>
      <c r="BM92" s="223" t="s">
        <v>701</v>
      </c>
    </row>
    <row r="93" s="2" customFormat="1">
      <c r="A93" s="38"/>
      <c r="B93" s="39"/>
      <c r="C93" s="40"/>
      <c r="D93" s="232" t="s">
        <v>443</v>
      </c>
      <c r="E93" s="40"/>
      <c r="F93" s="273" t="s">
        <v>549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443</v>
      </c>
      <c r="AU93" s="17" t="s">
        <v>78</v>
      </c>
    </row>
    <row r="94" s="2" customFormat="1" ht="16.5" customHeight="1">
      <c r="A94" s="38"/>
      <c r="B94" s="39"/>
      <c r="C94" s="212" t="s">
        <v>183</v>
      </c>
      <c r="D94" s="212" t="s">
        <v>149</v>
      </c>
      <c r="E94" s="213" t="s">
        <v>550</v>
      </c>
      <c r="F94" s="214" t="s">
        <v>551</v>
      </c>
      <c r="G94" s="215" t="s">
        <v>534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538</v>
      </c>
      <c r="AT94" s="223" t="s">
        <v>149</v>
      </c>
      <c r="AU94" s="223" t="s">
        <v>78</v>
      </c>
      <c r="AY94" s="17" t="s">
        <v>147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538</v>
      </c>
      <c r="BM94" s="223" t="s">
        <v>702</v>
      </c>
    </row>
    <row r="95" s="2" customFormat="1" ht="16.5" customHeight="1">
      <c r="A95" s="38"/>
      <c r="B95" s="39"/>
      <c r="C95" s="212" t="s">
        <v>188</v>
      </c>
      <c r="D95" s="212" t="s">
        <v>149</v>
      </c>
      <c r="E95" s="213" t="s">
        <v>553</v>
      </c>
      <c r="F95" s="214" t="s">
        <v>554</v>
      </c>
      <c r="G95" s="215" t="s">
        <v>379</v>
      </c>
      <c r="H95" s="216">
        <v>2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538</v>
      </c>
      <c r="AT95" s="223" t="s">
        <v>149</v>
      </c>
      <c r="AU95" s="223" t="s">
        <v>78</v>
      </c>
      <c r="AY95" s="17" t="s">
        <v>147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538</v>
      </c>
      <c r="BM95" s="223" t="s">
        <v>703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CcYrlDOfKJ65adrMp82+lcI6y28Bz9Em9zVcfAfX6vDvWeiLiY27Ik4UiPioEs9a+P6prMKlXjgDRPpaoV+sPQ==" hashValue="RWcRpJwAqWAVhTJiXywB75cUeXAeeD8FgkVHNJ3zXlI5XEEK9HruR23xR439LhBjqf8de9WgNIqkHQpTNZwOvQ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704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705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ROUND((SUM(BE94:BE196)),  2)</f>
        <v>0</v>
      </c>
      <c r="G35" s="38"/>
      <c r="H35" s="38"/>
      <c r="I35" s="157">
        <v>0.20999999999999999</v>
      </c>
      <c r="J35" s="156">
        <f>ROUND(((SUM(BE94:BE196))*I35),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ROUND((SUM(BF94:BF196)),  2)</f>
        <v>0</v>
      </c>
      <c r="G36" s="38"/>
      <c r="H36" s="38"/>
      <c r="I36" s="157">
        <v>0.12</v>
      </c>
      <c r="J36" s="156">
        <f>ROUND(((SUM(BF94:BF196))*I36),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ROUND((SUM(BG94:BG196)),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ROUND((SUM(BH94:BH196)),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ROUND((SUM(BI94:BI196)),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704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04 - Objekt SO 04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125</v>
      </c>
      <c r="E66" s="182"/>
      <c r="F66" s="182"/>
      <c r="G66" s="182"/>
      <c r="H66" s="182"/>
      <c r="I66" s="182"/>
      <c r="J66" s="183">
        <f>J135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126</v>
      </c>
      <c r="E67" s="182"/>
      <c r="F67" s="182"/>
      <c r="G67" s="182"/>
      <c r="H67" s="182"/>
      <c r="I67" s="182"/>
      <c r="J67" s="183">
        <f>J157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127</v>
      </c>
      <c r="E68" s="182"/>
      <c r="F68" s="182"/>
      <c r="G68" s="182"/>
      <c r="H68" s="182"/>
      <c r="I68" s="182"/>
      <c r="J68" s="183">
        <f>J160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0"/>
      <c r="C69" s="125"/>
      <c r="D69" s="181" t="s">
        <v>128</v>
      </c>
      <c r="E69" s="182"/>
      <c r="F69" s="182"/>
      <c r="G69" s="182"/>
      <c r="H69" s="182"/>
      <c r="I69" s="182"/>
      <c r="J69" s="183">
        <f>J177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0"/>
      <c r="C70" s="125"/>
      <c r="D70" s="181" t="s">
        <v>129</v>
      </c>
      <c r="E70" s="182"/>
      <c r="F70" s="182"/>
      <c r="G70" s="182"/>
      <c r="H70" s="182"/>
      <c r="I70" s="182"/>
      <c r="J70" s="183">
        <f>J185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4"/>
      <c r="C71" s="175"/>
      <c r="D71" s="176" t="s">
        <v>130</v>
      </c>
      <c r="E71" s="177"/>
      <c r="F71" s="177"/>
      <c r="G71" s="177"/>
      <c r="H71" s="177"/>
      <c r="I71" s="177"/>
      <c r="J71" s="178">
        <f>J188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0"/>
      <c r="C72" s="125"/>
      <c r="D72" s="181" t="s">
        <v>131</v>
      </c>
      <c r="E72" s="182"/>
      <c r="F72" s="182"/>
      <c r="G72" s="182"/>
      <c r="H72" s="182"/>
      <c r="I72" s="182"/>
      <c r="J72" s="183">
        <f>J189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132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REKONSTRUKCE MÍSTNÍCH KOMUNIKACÍ V OBCI ŽELÉNKY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114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704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SO 04 - Objekt SO 04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 xml:space="preserve"> </v>
      </c>
      <c r="G88" s="40"/>
      <c r="H88" s="40"/>
      <c r="I88" s="32" t="s">
        <v>23</v>
      </c>
      <c r="J88" s="72" t="str">
        <f>IF(J14="","",J14)</f>
        <v>1. 7. 2025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Obec Zabrušany</v>
      </c>
      <c r="G90" s="40"/>
      <c r="H90" s="40"/>
      <c r="I90" s="32" t="s">
        <v>31</v>
      </c>
      <c r="J90" s="36" t="str">
        <f>E23</f>
        <v>Ing. Michal Urbanský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IF(E20="","",E20)</f>
        <v>Vyplň údaj</v>
      </c>
      <c r="G91" s="40"/>
      <c r="H91" s="40"/>
      <c r="I91" s="32" t="s">
        <v>34</v>
      </c>
      <c r="J91" s="36" t="str">
        <f>E26</f>
        <v>Dopravně-inženýrská prjekční kancelář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133</v>
      </c>
      <c r="D93" s="188" t="s">
        <v>57</v>
      </c>
      <c r="E93" s="188" t="s">
        <v>53</v>
      </c>
      <c r="F93" s="188" t="s">
        <v>54</v>
      </c>
      <c r="G93" s="188" t="s">
        <v>134</v>
      </c>
      <c r="H93" s="188" t="s">
        <v>135</v>
      </c>
      <c r="I93" s="188" t="s">
        <v>136</v>
      </c>
      <c r="J93" s="188" t="s">
        <v>120</v>
      </c>
      <c r="K93" s="189" t="s">
        <v>137</v>
      </c>
      <c r="L93" s="190"/>
      <c r="M93" s="92" t="s">
        <v>19</v>
      </c>
      <c r="N93" s="93" t="s">
        <v>42</v>
      </c>
      <c r="O93" s="93" t="s">
        <v>138</v>
      </c>
      <c r="P93" s="93" t="s">
        <v>139</v>
      </c>
      <c r="Q93" s="93" t="s">
        <v>140</v>
      </c>
      <c r="R93" s="93" t="s">
        <v>141</v>
      </c>
      <c r="S93" s="93" t="s">
        <v>142</v>
      </c>
      <c r="T93" s="94" t="s">
        <v>143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144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P95+P188</f>
        <v>0</v>
      </c>
      <c r="Q94" s="96"/>
      <c r="R94" s="193">
        <f>R95+R188</f>
        <v>6.7262399999999998</v>
      </c>
      <c r="S94" s="96"/>
      <c r="T94" s="194">
        <f>T95+T188</f>
        <v>12.449999999999999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71</v>
      </c>
      <c r="AU94" s="17" t="s">
        <v>121</v>
      </c>
      <c r="BK94" s="195">
        <f>BK95+BK188</f>
        <v>0</v>
      </c>
    </row>
    <row r="95" s="12" customFormat="1" ht="25.92" customHeight="1">
      <c r="A95" s="12"/>
      <c r="B95" s="196"/>
      <c r="C95" s="197"/>
      <c r="D95" s="198" t="s">
        <v>71</v>
      </c>
      <c r="E95" s="199" t="s">
        <v>145</v>
      </c>
      <c r="F95" s="199" t="s">
        <v>146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P96+P135+P157+P160+P177+P185</f>
        <v>0</v>
      </c>
      <c r="Q95" s="204"/>
      <c r="R95" s="205">
        <f>R96+R135+R157+R160+R177+R185</f>
        <v>6.7262399999999998</v>
      </c>
      <c r="S95" s="204"/>
      <c r="T95" s="206">
        <f>T96+T135+T157+T160+T177+T185</f>
        <v>12.449999999999999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78</v>
      </c>
      <c r="AT95" s="208" t="s">
        <v>71</v>
      </c>
      <c r="AU95" s="208" t="s">
        <v>72</v>
      </c>
      <c r="AY95" s="207" t="s">
        <v>147</v>
      </c>
      <c r="BK95" s="209">
        <f>BK96+BK135+BK157+BK160+BK177+BK185</f>
        <v>0</v>
      </c>
    </row>
    <row r="96" s="12" customFormat="1" ht="22.8" customHeight="1">
      <c r="A96" s="12"/>
      <c r="B96" s="196"/>
      <c r="C96" s="197"/>
      <c r="D96" s="198" t="s">
        <v>71</v>
      </c>
      <c r="E96" s="210" t="s">
        <v>78</v>
      </c>
      <c r="F96" s="210" t="s">
        <v>148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SUM(P97:P134)</f>
        <v>0</v>
      </c>
      <c r="Q96" s="204"/>
      <c r="R96" s="205">
        <f>SUM(R97:R134)</f>
        <v>0.00545</v>
      </c>
      <c r="S96" s="204"/>
      <c r="T96" s="206">
        <f>SUM(T97:T134)</f>
        <v>6.25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78</v>
      </c>
      <c r="AY96" s="207" t="s">
        <v>147</v>
      </c>
      <c r="BK96" s="209">
        <f>SUM(BK97:BK134)</f>
        <v>0</v>
      </c>
    </row>
    <row r="97" s="2" customFormat="1" ht="24.15" customHeight="1">
      <c r="A97" s="38"/>
      <c r="B97" s="39"/>
      <c r="C97" s="212" t="s">
        <v>78</v>
      </c>
      <c r="D97" s="212" t="s">
        <v>149</v>
      </c>
      <c r="E97" s="213" t="s">
        <v>559</v>
      </c>
      <c r="F97" s="214" t="s">
        <v>560</v>
      </c>
      <c r="G97" s="215" t="s">
        <v>152</v>
      </c>
      <c r="H97" s="216">
        <v>40</v>
      </c>
      <c r="I97" s="217"/>
      <c r="J97" s="218">
        <f>ROUND(I97*H97,2)</f>
        <v>0</v>
      </c>
      <c r="K97" s="214" t="s">
        <v>153</v>
      </c>
      <c r="L97" s="44"/>
      <c r="M97" s="219" t="s">
        <v>19</v>
      </c>
      <c r="N97" s="220" t="s">
        <v>43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154</v>
      </c>
      <c r="AT97" s="223" t="s">
        <v>149</v>
      </c>
      <c r="AU97" s="223" t="s">
        <v>84</v>
      </c>
      <c r="AY97" s="17" t="s">
        <v>147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154</v>
      </c>
      <c r="BM97" s="223" t="s">
        <v>706</v>
      </c>
    </row>
    <row r="98" s="2" customFormat="1">
      <c r="A98" s="38"/>
      <c r="B98" s="39"/>
      <c r="C98" s="40"/>
      <c r="D98" s="225" t="s">
        <v>156</v>
      </c>
      <c r="E98" s="40"/>
      <c r="F98" s="226" t="s">
        <v>562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156</v>
      </c>
      <c r="AU98" s="17" t="s">
        <v>84</v>
      </c>
    </row>
    <row r="99" s="2" customFormat="1" ht="33" customHeight="1">
      <c r="A99" s="38"/>
      <c r="B99" s="39"/>
      <c r="C99" s="212" t="s">
        <v>84</v>
      </c>
      <c r="D99" s="212" t="s">
        <v>149</v>
      </c>
      <c r="E99" s="213" t="s">
        <v>172</v>
      </c>
      <c r="F99" s="214" t="s">
        <v>173</v>
      </c>
      <c r="G99" s="215" t="s">
        <v>152</v>
      </c>
      <c r="H99" s="216">
        <v>10</v>
      </c>
      <c r="I99" s="217"/>
      <c r="J99" s="218">
        <f>ROUND(I99*H99,2)</f>
        <v>0</v>
      </c>
      <c r="K99" s="214" t="s">
        <v>153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0.625</v>
      </c>
      <c r="T99" s="222">
        <f>S99*H99</f>
        <v>6.25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154</v>
      </c>
      <c r="AT99" s="223" t="s">
        <v>149</v>
      </c>
      <c r="AU99" s="223" t="s">
        <v>84</v>
      </c>
      <c r="AY99" s="17" t="s">
        <v>147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154</v>
      </c>
      <c r="BM99" s="223" t="s">
        <v>707</v>
      </c>
    </row>
    <row r="100" s="2" customFormat="1">
      <c r="A100" s="38"/>
      <c r="B100" s="39"/>
      <c r="C100" s="40"/>
      <c r="D100" s="225" t="s">
        <v>156</v>
      </c>
      <c r="E100" s="40"/>
      <c r="F100" s="226" t="s">
        <v>175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156</v>
      </c>
      <c r="AU100" s="17" t="s">
        <v>84</v>
      </c>
    </row>
    <row r="101" s="13" customFormat="1">
      <c r="A101" s="13"/>
      <c r="B101" s="230"/>
      <c r="C101" s="231"/>
      <c r="D101" s="232" t="s">
        <v>158</v>
      </c>
      <c r="E101" s="233" t="s">
        <v>19</v>
      </c>
      <c r="F101" s="234" t="s">
        <v>708</v>
      </c>
      <c r="G101" s="231"/>
      <c r="H101" s="235">
        <v>10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158</v>
      </c>
      <c r="AU101" s="241" t="s">
        <v>84</v>
      </c>
      <c r="AV101" s="13" t="s">
        <v>84</v>
      </c>
      <c r="AW101" s="13" t="s">
        <v>33</v>
      </c>
      <c r="AX101" s="13" t="s">
        <v>78</v>
      </c>
      <c r="AY101" s="241" t="s">
        <v>147</v>
      </c>
    </row>
    <row r="102" s="2" customFormat="1" ht="16.5" customHeight="1">
      <c r="A102" s="38"/>
      <c r="B102" s="39"/>
      <c r="C102" s="212" t="s">
        <v>166</v>
      </c>
      <c r="D102" s="212" t="s">
        <v>149</v>
      </c>
      <c r="E102" s="213" t="s">
        <v>709</v>
      </c>
      <c r="F102" s="214" t="s">
        <v>710</v>
      </c>
      <c r="G102" s="215" t="s">
        <v>152</v>
      </c>
      <c r="H102" s="216">
        <v>110</v>
      </c>
      <c r="I102" s="217"/>
      <c r="J102" s="218">
        <f>ROUND(I102*H102,2)</f>
        <v>0</v>
      </c>
      <c r="K102" s="214" t="s">
        <v>153</v>
      </c>
      <c r="L102" s="44"/>
      <c r="M102" s="219" t="s">
        <v>19</v>
      </c>
      <c r="N102" s="220" t="s">
        <v>43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154</v>
      </c>
      <c r="AT102" s="223" t="s">
        <v>149</v>
      </c>
      <c r="AU102" s="223" t="s">
        <v>84</v>
      </c>
      <c r="AY102" s="17" t="s">
        <v>147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154</v>
      </c>
      <c r="BM102" s="223" t="s">
        <v>711</v>
      </c>
    </row>
    <row r="103" s="2" customFormat="1">
      <c r="A103" s="38"/>
      <c r="B103" s="39"/>
      <c r="C103" s="40"/>
      <c r="D103" s="225" t="s">
        <v>156</v>
      </c>
      <c r="E103" s="40"/>
      <c r="F103" s="226" t="s">
        <v>712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156</v>
      </c>
      <c r="AU103" s="17" t="s">
        <v>84</v>
      </c>
    </row>
    <row r="104" s="2" customFormat="1" ht="21.75" customHeight="1">
      <c r="A104" s="38"/>
      <c r="B104" s="39"/>
      <c r="C104" s="212" t="s">
        <v>154</v>
      </c>
      <c r="D104" s="212" t="s">
        <v>149</v>
      </c>
      <c r="E104" s="213" t="s">
        <v>713</v>
      </c>
      <c r="F104" s="214" t="s">
        <v>714</v>
      </c>
      <c r="G104" s="215" t="s">
        <v>191</v>
      </c>
      <c r="H104" s="216">
        <v>316</v>
      </c>
      <c r="I104" s="217"/>
      <c r="J104" s="218">
        <f>ROUND(I104*H104,2)</f>
        <v>0</v>
      </c>
      <c r="K104" s="214" t="s">
        <v>153</v>
      </c>
      <c r="L104" s="44"/>
      <c r="M104" s="219" t="s">
        <v>19</v>
      </c>
      <c r="N104" s="220" t="s">
        <v>43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154</v>
      </c>
      <c r="AT104" s="223" t="s">
        <v>149</v>
      </c>
      <c r="AU104" s="223" t="s">
        <v>84</v>
      </c>
      <c r="AY104" s="17" t="s">
        <v>147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78</v>
      </c>
      <c r="BK104" s="224">
        <f>ROUND(I104*H104,2)</f>
        <v>0</v>
      </c>
      <c r="BL104" s="17" t="s">
        <v>154</v>
      </c>
      <c r="BM104" s="223" t="s">
        <v>715</v>
      </c>
    </row>
    <row r="105" s="2" customFormat="1">
      <c r="A105" s="38"/>
      <c r="B105" s="39"/>
      <c r="C105" s="40"/>
      <c r="D105" s="225" t="s">
        <v>156</v>
      </c>
      <c r="E105" s="40"/>
      <c r="F105" s="226" t="s">
        <v>716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156</v>
      </c>
      <c r="AU105" s="17" t="s">
        <v>84</v>
      </c>
    </row>
    <row r="106" s="2" customFormat="1" ht="37.8" customHeight="1">
      <c r="A106" s="38"/>
      <c r="B106" s="39"/>
      <c r="C106" s="212" t="s">
        <v>177</v>
      </c>
      <c r="D106" s="212" t="s">
        <v>149</v>
      </c>
      <c r="E106" s="213" t="s">
        <v>212</v>
      </c>
      <c r="F106" s="214" t="s">
        <v>213</v>
      </c>
      <c r="G106" s="215" t="s">
        <v>191</v>
      </c>
      <c r="H106" s="216">
        <v>316</v>
      </c>
      <c r="I106" s="217"/>
      <c r="J106" s="218">
        <f>ROUND(I106*H106,2)</f>
        <v>0</v>
      </c>
      <c r="K106" s="214" t="s">
        <v>153</v>
      </c>
      <c r="L106" s="44"/>
      <c r="M106" s="219" t="s">
        <v>19</v>
      </c>
      <c r="N106" s="220" t="s">
        <v>43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154</v>
      </c>
      <c r="AT106" s="223" t="s">
        <v>149</v>
      </c>
      <c r="AU106" s="223" t="s">
        <v>84</v>
      </c>
      <c r="AY106" s="17" t="s">
        <v>147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154</v>
      </c>
      <c r="BM106" s="223" t="s">
        <v>717</v>
      </c>
    </row>
    <row r="107" s="2" customFormat="1">
      <c r="A107" s="38"/>
      <c r="B107" s="39"/>
      <c r="C107" s="40"/>
      <c r="D107" s="225" t="s">
        <v>156</v>
      </c>
      <c r="E107" s="40"/>
      <c r="F107" s="226" t="s">
        <v>215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156</v>
      </c>
      <c r="AU107" s="17" t="s">
        <v>84</v>
      </c>
    </row>
    <row r="108" s="13" customFormat="1">
      <c r="A108" s="13"/>
      <c r="B108" s="230"/>
      <c r="C108" s="231"/>
      <c r="D108" s="232" t="s">
        <v>158</v>
      </c>
      <c r="E108" s="233" t="s">
        <v>19</v>
      </c>
      <c r="F108" s="234" t="s">
        <v>718</v>
      </c>
      <c r="G108" s="231"/>
      <c r="H108" s="235">
        <v>316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158</v>
      </c>
      <c r="AU108" s="241" t="s">
        <v>84</v>
      </c>
      <c r="AV108" s="13" t="s">
        <v>84</v>
      </c>
      <c r="AW108" s="13" t="s">
        <v>33</v>
      </c>
      <c r="AX108" s="13" t="s">
        <v>78</v>
      </c>
      <c r="AY108" s="241" t="s">
        <v>147</v>
      </c>
    </row>
    <row r="109" s="2" customFormat="1" ht="37.8" customHeight="1">
      <c r="A109" s="38"/>
      <c r="B109" s="39"/>
      <c r="C109" s="212" t="s">
        <v>183</v>
      </c>
      <c r="D109" s="212" t="s">
        <v>149</v>
      </c>
      <c r="E109" s="213" t="s">
        <v>218</v>
      </c>
      <c r="F109" s="214" t="s">
        <v>219</v>
      </c>
      <c r="G109" s="215" t="s">
        <v>191</v>
      </c>
      <c r="H109" s="216">
        <v>4424</v>
      </c>
      <c r="I109" s="217"/>
      <c r="J109" s="218">
        <f>ROUND(I109*H109,2)</f>
        <v>0</v>
      </c>
      <c r="K109" s="214" t="s">
        <v>153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154</v>
      </c>
      <c r="AT109" s="223" t="s">
        <v>149</v>
      </c>
      <c r="AU109" s="223" t="s">
        <v>84</v>
      </c>
      <c r="AY109" s="17" t="s">
        <v>147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154</v>
      </c>
      <c r="BM109" s="223" t="s">
        <v>719</v>
      </c>
    </row>
    <row r="110" s="2" customFormat="1">
      <c r="A110" s="38"/>
      <c r="B110" s="39"/>
      <c r="C110" s="40"/>
      <c r="D110" s="225" t="s">
        <v>156</v>
      </c>
      <c r="E110" s="40"/>
      <c r="F110" s="226" t="s">
        <v>221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156</v>
      </c>
      <c r="AU110" s="17" t="s">
        <v>84</v>
      </c>
    </row>
    <row r="111" s="15" customFormat="1">
      <c r="A111" s="15"/>
      <c r="B111" s="253"/>
      <c r="C111" s="254"/>
      <c r="D111" s="232" t="s">
        <v>158</v>
      </c>
      <c r="E111" s="255" t="s">
        <v>19</v>
      </c>
      <c r="F111" s="256" t="s">
        <v>222</v>
      </c>
      <c r="G111" s="254"/>
      <c r="H111" s="255" t="s">
        <v>19</v>
      </c>
      <c r="I111" s="257"/>
      <c r="J111" s="254"/>
      <c r="K111" s="254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158</v>
      </c>
      <c r="AU111" s="262" t="s">
        <v>84</v>
      </c>
      <c r="AV111" s="15" t="s">
        <v>78</v>
      </c>
      <c r="AW111" s="15" t="s">
        <v>33</v>
      </c>
      <c r="AX111" s="15" t="s">
        <v>72</v>
      </c>
      <c r="AY111" s="262" t="s">
        <v>147</v>
      </c>
    </row>
    <row r="112" s="13" customFormat="1">
      <c r="A112" s="13"/>
      <c r="B112" s="230"/>
      <c r="C112" s="231"/>
      <c r="D112" s="232" t="s">
        <v>158</v>
      </c>
      <c r="E112" s="233" t="s">
        <v>19</v>
      </c>
      <c r="F112" s="234" t="s">
        <v>718</v>
      </c>
      <c r="G112" s="231"/>
      <c r="H112" s="235">
        <v>316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158</v>
      </c>
      <c r="AU112" s="241" t="s">
        <v>84</v>
      </c>
      <c r="AV112" s="13" t="s">
        <v>84</v>
      </c>
      <c r="AW112" s="13" t="s">
        <v>33</v>
      </c>
      <c r="AX112" s="13" t="s">
        <v>72</v>
      </c>
      <c r="AY112" s="241" t="s">
        <v>147</v>
      </c>
    </row>
    <row r="113" s="13" customFormat="1">
      <c r="A113" s="13"/>
      <c r="B113" s="230"/>
      <c r="C113" s="231"/>
      <c r="D113" s="232" t="s">
        <v>158</v>
      </c>
      <c r="E113" s="233" t="s">
        <v>19</v>
      </c>
      <c r="F113" s="234" t="s">
        <v>720</v>
      </c>
      <c r="G113" s="231"/>
      <c r="H113" s="235">
        <v>4424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158</v>
      </c>
      <c r="AU113" s="241" t="s">
        <v>84</v>
      </c>
      <c r="AV113" s="13" t="s">
        <v>84</v>
      </c>
      <c r="AW113" s="13" t="s">
        <v>33</v>
      </c>
      <c r="AX113" s="13" t="s">
        <v>78</v>
      </c>
      <c r="AY113" s="241" t="s">
        <v>147</v>
      </c>
    </row>
    <row r="114" s="2" customFormat="1" ht="24.15" customHeight="1">
      <c r="A114" s="38"/>
      <c r="B114" s="39"/>
      <c r="C114" s="212" t="s">
        <v>188</v>
      </c>
      <c r="D114" s="212" t="s">
        <v>149</v>
      </c>
      <c r="E114" s="213" t="s">
        <v>583</v>
      </c>
      <c r="F114" s="214" t="s">
        <v>584</v>
      </c>
      <c r="G114" s="215" t="s">
        <v>191</v>
      </c>
      <c r="H114" s="216">
        <v>44</v>
      </c>
      <c r="I114" s="217"/>
      <c r="J114" s="218">
        <f>ROUND(I114*H114,2)</f>
        <v>0</v>
      </c>
      <c r="K114" s="214" t="s">
        <v>153</v>
      </c>
      <c r="L114" s="44"/>
      <c r="M114" s="219" t="s">
        <v>19</v>
      </c>
      <c r="N114" s="220" t="s">
        <v>43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154</v>
      </c>
      <c r="AT114" s="223" t="s">
        <v>149</v>
      </c>
      <c r="AU114" s="223" t="s">
        <v>84</v>
      </c>
      <c r="AY114" s="17" t="s">
        <v>147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78</v>
      </c>
      <c r="BK114" s="224">
        <f>ROUND(I114*H114,2)</f>
        <v>0</v>
      </c>
      <c r="BL114" s="17" t="s">
        <v>154</v>
      </c>
      <c r="BM114" s="223" t="s">
        <v>721</v>
      </c>
    </row>
    <row r="115" s="2" customFormat="1">
      <c r="A115" s="38"/>
      <c r="B115" s="39"/>
      <c r="C115" s="40"/>
      <c r="D115" s="225" t="s">
        <v>156</v>
      </c>
      <c r="E115" s="40"/>
      <c r="F115" s="226" t="s">
        <v>586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156</v>
      </c>
      <c r="AU115" s="17" t="s">
        <v>84</v>
      </c>
    </row>
    <row r="116" s="15" customFormat="1">
      <c r="A116" s="15"/>
      <c r="B116" s="253"/>
      <c r="C116" s="254"/>
      <c r="D116" s="232" t="s">
        <v>158</v>
      </c>
      <c r="E116" s="255" t="s">
        <v>19</v>
      </c>
      <c r="F116" s="256" t="s">
        <v>229</v>
      </c>
      <c r="G116" s="254"/>
      <c r="H116" s="255" t="s">
        <v>19</v>
      </c>
      <c r="I116" s="257"/>
      <c r="J116" s="254"/>
      <c r="K116" s="254"/>
      <c r="L116" s="258"/>
      <c r="M116" s="259"/>
      <c r="N116" s="260"/>
      <c r="O116" s="260"/>
      <c r="P116" s="260"/>
      <c r="Q116" s="260"/>
      <c r="R116" s="260"/>
      <c r="S116" s="260"/>
      <c r="T116" s="261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2" t="s">
        <v>158</v>
      </c>
      <c r="AU116" s="262" t="s">
        <v>84</v>
      </c>
      <c r="AV116" s="15" t="s">
        <v>78</v>
      </c>
      <c r="AW116" s="15" t="s">
        <v>33</v>
      </c>
      <c r="AX116" s="15" t="s">
        <v>72</v>
      </c>
      <c r="AY116" s="262" t="s">
        <v>147</v>
      </c>
    </row>
    <row r="117" s="13" customFormat="1">
      <c r="A117" s="13"/>
      <c r="B117" s="230"/>
      <c r="C117" s="231"/>
      <c r="D117" s="232" t="s">
        <v>158</v>
      </c>
      <c r="E117" s="233" t="s">
        <v>19</v>
      </c>
      <c r="F117" s="234" t="s">
        <v>722</v>
      </c>
      <c r="G117" s="231"/>
      <c r="H117" s="235">
        <v>44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158</v>
      </c>
      <c r="AU117" s="241" t="s">
        <v>84</v>
      </c>
      <c r="AV117" s="13" t="s">
        <v>84</v>
      </c>
      <c r="AW117" s="13" t="s">
        <v>33</v>
      </c>
      <c r="AX117" s="13" t="s">
        <v>78</v>
      </c>
      <c r="AY117" s="241" t="s">
        <v>147</v>
      </c>
    </row>
    <row r="118" s="2" customFormat="1" ht="16.5" customHeight="1">
      <c r="A118" s="38"/>
      <c r="B118" s="39"/>
      <c r="C118" s="263" t="s">
        <v>194</v>
      </c>
      <c r="D118" s="263" t="s">
        <v>232</v>
      </c>
      <c r="E118" s="264" t="s">
        <v>233</v>
      </c>
      <c r="F118" s="265" t="s">
        <v>234</v>
      </c>
      <c r="G118" s="266" t="s">
        <v>235</v>
      </c>
      <c r="H118" s="267">
        <v>79.200000000000003</v>
      </c>
      <c r="I118" s="268"/>
      <c r="J118" s="269">
        <f>ROUND(I118*H118,2)</f>
        <v>0</v>
      </c>
      <c r="K118" s="265" t="s">
        <v>153</v>
      </c>
      <c r="L118" s="270"/>
      <c r="M118" s="271" t="s">
        <v>19</v>
      </c>
      <c r="N118" s="272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194</v>
      </c>
      <c r="AT118" s="223" t="s">
        <v>232</v>
      </c>
      <c r="AU118" s="223" t="s">
        <v>84</v>
      </c>
      <c r="AY118" s="17" t="s">
        <v>147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154</v>
      </c>
      <c r="BM118" s="223" t="s">
        <v>723</v>
      </c>
    </row>
    <row r="119" s="13" customFormat="1">
      <c r="A119" s="13"/>
      <c r="B119" s="230"/>
      <c r="C119" s="231"/>
      <c r="D119" s="232" t="s">
        <v>158</v>
      </c>
      <c r="E119" s="233" t="s">
        <v>19</v>
      </c>
      <c r="F119" s="234" t="s">
        <v>724</v>
      </c>
      <c r="G119" s="231"/>
      <c r="H119" s="235">
        <v>79.200000000000003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158</v>
      </c>
      <c r="AU119" s="241" t="s">
        <v>84</v>
      </c>
      <c r="AV119" s="13" t="s">
        <v>84</v>
      </c>
      <c r="AW119" s="13" t="s">
        <v>33</v>
      </c>
      <c r="AX119" s="13" t="s">
        <v>78</v>
      </c>
      <c r="AY119" s="241" t="s">
        <v>147</v>
      </c>
    </row>
    <row r="120" s="2" customFormat="1" ht="24.15" customHeight="1">
      <c r="A120" s="38"/>
      <c r="B120" s="39"/>
      <c r="C120" s="212" t="s">
        <v>200</v>
      </c>
      <c r="D120" s="212" t="s">
        <v>149</v>
      </c>
      <c r="E120" s="213" t="s">
        <v>239</v>
      </c>
      <c r="F120" s="214" t="s">
        <v>240</v>
      </c>
      <c r="G120" s="215" t="s">
        <v>235</v>
      </c>
      <c r="H120" s="216">
        <v>537.20000000000005</v>
      </c>
      <c r="I120" s="217"/>
      <c r="J120" s="218">
        <f>ROUND(I120*H120,2)</f>
        <v>0</v>
      </c>
      <c r="K120" s="214" t="s">
        <v>153</v>
      </c>
      <c r="L120" s="44"/>
      <c r="M120" s="219" t="s">
        <v>19</v>
      </c>
      <c r="N120" s="220" t="s">
        <v>43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154</v>
      </c>
      <c r="AT120" s="223" t="s">
        <v>149</v>
      </c>
      <c r="AU120" s="223" t="s">
        <v>84</v>
      </c>
      <c r="AY120" s="17" t="s">
        <v>147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78</v>
      </c>
      <c r="BK120" s="224">
        <f>ROUND(I120*H120,2)</f>
        <v>0</v>
      </c>
      <c r="BL120" s="17" t="s">
        <v>154</v>
      </c>
      <c r="BM120" s="223" t="s">
        <v>725</v>
      </c>
    </row>
    <row r="121" s="2" customFormat="1">
      <c r="A121" s="38"/>
      <c r="B121" s="39"/>
      <c r="C121" s="40"/>
      <c r="D121" s="225" t="s">
        <v>156</v>
      </c>
      <c r="E121" s="40"/>
      <c r="F121" s="226" t="s">
        <v>242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156</v>
      </c>
      <c r="AU121" s="17" t="s">
        <v>84</v>
      </c>
    </row>
    <row r="122" s="13" customFormat="1">
      <c r="A122" s="13"/>
      <c r="B122" s="230"/>
      <c r="C122" s="231"/>
      <c r="D122" s="232" t="s">
        <v>158</v>
      </c>
      <c r="E122" s="233" t="s">
        <v>19</v>
      </c>
      <c r="F122" s="234" t="s">
        <v>718</v>
      </c>
      <c r="G122" s="231"/>
      <c r="H122" s="235">
        <v>316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158</v>
      </c>
      <c r="AU122" s="241" t="s">
        <v>84</v>
      </c>
      <c r="AV122" s="13" t="s">
        <v>84</v>
      </c>
      <c r="AW122" s="13" t="s">
        <v>33</v>
      </c>
      <c r="AX122" s="13" t="s">
        <v>72</v>
      </c>
      <c r="AY122" s="241" t="s">
        <v>147</v>
      </c>
    </row>
    <row r="123" s="13" customFormat="1">
      <c r="A123" s="13"/>
      <c r="B123" s="230"/>
      <c r="C123" s="231"/>
      <c r="D123" s="232" t="s">
        <v>158</v>
      </c>
      <c r="E123" s="233" t="s">
        <v>19</v>
      </c>
      <c r="F123" s="234" t="s">
        <v>726</v>
      </c>
      <c r="G123" s="231"/>
      <c r="H123" s="235">
        <v>537.20000000000005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158</v>
      </c>
      <c r="AU123" s="241" t="s">
        <v>84</v>
      </c>
      <c r="AV123" s="13" t="s">
        <v>84</v>
      </c>
      <c r="AW123" s="13" t="s">
        <v>33</v>
      </c>
      <c r="AX123" s="13" t="s">
        <v>78</v>
      </c>
      <c r="AY123" s="241" t="s">
        <v>147</v>
      </c>
    </row>
    <row r="124" s="2" customFormat="1" ht="24.15" customHeight="1">
      <c r="A124" s="38"/>
      <c r="B124" s="39"/>
      <c r="C124" s="212" t="s">
        <v>206</v>
      </c>
      <c r="D124" s="212" t="s">
        <v>149</v>
      </c>
      <c r="E124" s="213" t="s">
        <v>592</v>
      </c>
      <c r="F124" s="214" t="s">
        <v>593</v>
      </c>
      <c r="G124" s="215" t="s">
        <v>152</v>
      </c>
      <c r="H124" s="216">
        <v>173</v>
      </c>
      <c r="I124" s="217"/>
      <c r="J124" s="218">
        <f>ROUND(I124*H124,2)</f>
        <v>0</v>
      </c>
      <c r="K124" s="214" t="s">
        <v>153</v>
      </c>
      <c r="L124" s="44"/>
      <c r="M124" s="219" t="s">
        <v>19</v>
      </c>
      <c r="N124" s="220" t="s">
        <v>43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154</v>
      </c>
      <c r="AT124" s="223" t="s">
        <v>149</v>
      </c>
      <c r="AU124" s="223" t="s">
        <v>84</v>
      </c>
      <c r="AY124" s="17" t="s">
        <v>147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78</v>
      </c>
      <c r="BK124" s="224">
        <f>ROUND(I124*H124,2)</f>
        <v>0</v>
      </c>
      <c r="BL124" s="17" t="s">
        <v>154</v>
      </c>
      <c r="BM124" s="223" t="s">
        <v>727</v>
      </c>
    </row>
    <row r="125" s="2" customFormat="1">
      <c r="A125" s="38"/>
      <c r="B125" s="39"/>
      <c r="C125" s="40"/>
      <c r="D125" s="225" t="s">
        <v>156</v>
      </c>
      <c r="E125" s="40"/>
      <c r="F125" s="226" t="s">
        <v>595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156</v>
      </c>
      <c r="AU125" s="17" t="s">
        <v>84</v>
      </c>
    </row>
    <row r="126" s="2" customFormat="1" ht="16.5" customHeight="1">
      <c r="A126" s="38"/>
      <c r="B126" s="39"/>
      <c r="C126" s="263" t="s">
        <v>211</v>
      </c>
      <c r="D126" s="263" t="s">
        <v>232</v>
      </c>
      <c r="E126" s="264" t="s">
        <v>267</v>
      </c>
      <c r="F126" s="265" t="s">
        <v>268</v>
      </c>
      <c r="G126" s="266" t="s">
        <v>235</v>
      </c>
      <c r="H126" s="267">
        <v>25.920000000000002</v>
      </c>
      <c r="I126" s="268"/>
      <c r="J126" s="269">
        <f>ROUND(I126*H126,2)</f>
        <v>0</v>
      </c>
      <c r="K126" s="265" t="s">
        <v>153</v>
      </c>
      <c r="L126" s="270"/>
      <c r="M126" s="271" t="s">
        <v>19</v>
      </c>
      <c r="N126" s="272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194</v>
      </c>
      <c r="AT126" s="223" t="s">
        <v>232</v>
      </c>
      <c r="AU126" s="223" t="s">
        <v>84</v>
      </c>
      <c r="AY126" s="17" t="s">
        <v>147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154</v>
      </c>
      <c r="BM126" s="223" t="s">
        <v>728</v>
      </c>
    </row>
    <row r="127" s="13" customFormat="1">
      <c r="A127" s="13"/>
      <c r="B127" s="230"/>
      <c r="C127" s="231"/>
      <c r="D127" s="232" t="s">
        <v>158</v>
      </c>
      <c r="E127" s="233" t="s">
        <v>19</v>
      </c>
      <c r="F127" s="234" t="s">
        <v>729</v>
      </c>
      <c r="G127" s="231"/>
      <c r="H127" s="235">
        <v>16.199999999999999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158</v>
      </c>
      <c r="AU127" s="241" t="s">
        <v>84</v>
      </c>
      <c r="AV127" s="13" t="s">
        <v>84</v>
      </c>
      <c r="AW127" s="13" t="s">
        <v>33</v>
      </c>
      <c r="AX127" s="13" t="s">
        <v>72</v>
      </c>
      <c r="AY127" s="241" t="s">
        <v>147</v>
      </c>
    </row>
    <row r="128" s="13" customFormat="1">
      <c r="A128" s="13"/>
      <c r="B128" s="230"/>
      <c r="C128" s="231"/>
      <c r="D128" s="232" t="s">
        <v>158</v>
      </c>
      <c r="E128" s="233" t="s">
        <v>19</v>
      </c>
      <c r="F128" s="234" t="s">
        <v>730</v>
      </c>
      <c r="G128" s="231"/>
      <c r="H128" s="235">
        <v>25.920000000000002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158</v>
      </c>
      <c r="AU128" s="241" t="s">
        <v>84</v>
      </c>
      <c r="AV128" s="13" t="s">
        <v>84</v>
      </c>
      <c r="AW128" s="13" t="s">
        <v>33</v>
      </c>
      <c r="AX128" s="13" t="s">
        <v>78</v>
      </c>
      <c r="AY128" s="241" t="s">
        <v>147</v>
      </c>
    </row>
    <row r="129" s="2" customFormat="1" ht="24.15" customHeight="1">
      <c r="A129" s="38"/>
      <c r="B129" s="39"/>
      <c r="C129" s="212" t="s">
        <v>8</v>
      </c>
      <c r="D129" s="212" t="s">
        <v>149</v>
      </c>
      <c r="E129" s="213" t="s">
        <v>272</v>
      </c>
      <c r="F129" s="214" t="s">
        <v>273</v>
      </c>
      <c r="G129" s="215" t="s">
        <v>152</v>
      </c>
      <c r="H129" s="216">
        <v>173</v>
      </c>
      <c r="I129" s="217"/>
      <c r="J129" s="218">
        <f>ROUND(I129*H129,2)</f>
        <v>0</v>
      </c>
      <c r="K129" s="214" t="s">
        <v>153</v>
      </c>
      <c r="L129" s="44"/>
      <c r="M129" s="219" t="s">
        <v>19</v>
      </c>
      <c r="N129" s="220" t="s">
        <v>43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154</v>
      </c>
      <c r="AT129" s="223" t="s">
        <v>149</v>
      </c>
      <c r="AU129" s="223" t="s">
        <v>84</v>
      </c>
      <c r="AY129" s="17" t="s">
        <v>147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78</v>
      </c>
      <c r="BK129" s="224">
        <f>ROUND(I129*H129,2)</f>
        <v>0</v>
      </c>
      <c r="BL129" s="17" t="s">
        <v>154</v>
      </c>
      <c r="BM129" s="223" t="s">
        <v>731</v>
      </c>
    </row>
    <row r="130" s="2" customFormat="1">
      <c r="A130" s="38"/>
      <c r="B130" s="39"/>
      <c r="C130" s="40"/>
      <c r="D130" s="225" t="s">
        <v>156</v>
      </c>
      <c r="E130" s="40"/>
      <c r="F130" s="226" t="s">
        <v>275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156</v>
      </c>
      <c r="AU130" s="17" t="s">
        <v>84</v>
      </c>
    </row>
    <row r="131" s="2" customFormat="1" ht="16.5" customHeight="1">
      <c r="A131" s="38"/>
      <c r="B131" s="39"/>
      <c r="C131" s="263" t="s">
        <v>224</v>
      </c>
      <c r="D131" s="263" t="s">
        <v>232</v>
      </c>
      <c r="E131" s="264" t="s">
        <v>277</v>
      </c>
      <c r="F131" s="265" t="s">
        <v>278</v>
      </c>
      <c r="G131" s="266" t="s">
        <v>279</v>
      </c>
      <c r="H131" s="267">
        <v>5.4500000000000002</v>
      </c>
      <c r="I131" s="268"/>
      <c r="J131" s="269">
        <f>ROUND(I131*H131,2)</f>
        <v>0</v>
      </c>
      <c r="K131" s="265" t="s">
        <v>153</v>
      </c>
      <c r="L131" s="270"/>
      <c r="M131" s="271" t="s">
        <v>19</v>
      </c>
      <c r="N131" s="272" t="s">
        <v>43</v>
      </c>
      <c r="O131" s="84"/>
      <c r="P131" s="221">
        <f>O131*H131</f>
        <v>0</v>
      </c>
      <c r="Q131" s="221">
        <v>0.001</v>
      </c>
      <c r="R131" s="221">
        <f>Q131*H131</f>
        <v>0.00545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194</v>
      </c>
      <c r="AT131" s="223" t="s">
        <v>232</v>
      </c>
      <c r="AU131" s="223" t="s">
        <v>84</v>
      </c>
      <c r="AY131" s="17" t="s">
        <v>147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78</v>
      </c>
      <c r="BK131" s="224">
        <f>ROUND(I131*H131,2)</f>
        <v>0</v>
      </c>
      <c r="BL131" s="17" t="s">
        <v>154</v>
      </c>
      <c r="BM131" s="223" t="s">
        <v>732</v>
      </c>
    </row>
    <row r="132" s="13" customFormat="1">
      <c r="A132" s="13"/>
      <c r="B132" s="230"/>
      <c r="C132" s="231"/>
      <c r="D132" s="232" t="s">
        <v>158</v>
      </c>
      <c r="E132" s="233" t="s">
        <v>19</v>
      </c>
      <c r="F132" s="234" t="s">
        <v>733</v>
      </c>
      <c r="G132" s="231"/>
      <c r="H132" s="235">
        <v>5.4500000000000002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158</v>
      </c>
      <c r="AU132" s="241" t="s">
        <v>84</v>
      </c>
      <c r="AV132" s="13" t="s">
        <v>84</v>
      </c>
      <c r="AW132" s="13" t="s">
        <v>33</v>
      </c>
      <c r="AX132" s="13" t="s">
        <v>78</v>
      </c>
      <c r="AY132" s="241" t="s">
        <v>147</v>
      </c>
    </row>
    <row r="133" s="2" customFormat="1" ht="21.75" customHeight="1">
      <c r="A133" s="38"/>
      <c r="B133" s="39"/>
      <c r="C133" s="212" t="s">
        <v>231</v>
      </c>
      <c r="D133" s="212" t="s">
        <v>149</v>
      </c>
      <c r="E133" s="213" t="s">
        <v>283</v>
      </c>
      <c r="F133" s="214" t="s">
        <v>284</v>
      </c>
      <c r="G133" s="215" t="s">
        <v>152</v>
      </c>
      <c r="H133" s="216">
        <v>1108</v>
      </c>
      <c r="I133" s="217"/>
      <c r="J133" s="218">
        <f>ROUND(I133*H133,2)</f>
        <v>0</v>
      </c>
      <c r="K133" s="214" t="s">
        <v>153</v>
      </c>
      <c r="L133" s="44"/>
      <c r="M133" s="219" t="s">
        <v>19</v>
      </c>
      <c r="N133" s="220" t="s">
        <v>43</v>
      </c>
      <c r="O133" s="84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154</v>
      </c>
      <c r="AT133" s="223" t="s">
        <v>149</v>
      </c>
      <c r="AU133" s="223" t="s">
        <v>84</v>
      </c>
      <c r="AY133" s="17" t="s">
        <v>147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78</v>
      </c>
      <c r="BK133" s="224">
        <f>ROUND(I133*H133,2)</f>
        <v>0</v>
      </c>
      <c r="BL133" s="17" t="s">
        <v>154</v>
      </c>
      <c r="BM133" s="223" t="s">
        <v>734</v>
      </c>
    </row>
    <row r="134" s="2" customFormat="1">
      <c r="A134" s="38"/>
      <c r="B134" s="39"/>
      <c r="C134" s="40"/>
      <c r="D134" s="225" t="s">
        <v>156</v>
      </c>
      <c r="E134" s="40"/>
      <c r="F134" s="226" t="s">
        <v>286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156</v>
      </c>
      <c r="AU134" s="17" t="s">
        <v>84</v>
      </c>
    </row>
    <row r="135" s="12" customFormat="1" ht="22.8" customHeight="1">
      <c r="A135" s="12"/>
      <c r="B135" s="196"/>
      <c r="C135" s="197"/>
      <c r="D135" s="198" t="s">
        <v>71</v>
      </c>
      <c r="E135" s="210" t="s">
        <v>177</v>
      </c>
      <c r="F135" s="210" t="s">
        <v>294</v>
      </c>
      <c r="G135" s="197"/>
      <c r="H135" s="197"/>
      <c r="I135" s="200"/>
      <c r="J135" s="211">
        <f>BK135</f>
        <v>0</v>
      </c>
      <c r="K135" s="197"/>
      <c r="L135" s="202"/>
      <c r="M135" s="203"/>
      <c r="N135" s="204"/>
      <c r="O135" s="204"/>
      <c r="P135" s="205">
        <f>SUM(P136:P156)</f>
        <v>0</v>
      </c>
      <c r="Q135" s="204"/>
      <c r="R135" s="205">
        <f>SUM(R136:R156)</f>
        <v>0</v>
      </c>
      <c r="S135" s="204"/>
      <c r="T135" s="206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7" t="s">
        <v>78</v>
      </c>
      <c r="AT135" s="208" t="s">
        <v>71</v>
      </c>
      <c r="AU135" s="208" t="s">
        <v>78</v>
      </c>
      <c r="AY135" s="207" t="s">
        <v>147</v>
      </c>
      <c r="BK135" s="209">
        <f>SUM(BK136:BK156)</f>
        <v>0</v>
      </c>
    </row>
    <row r="136" s="2" customFormat="1" ht="21.75" customHeight="1">
      <c r="A136" s="38"/>
      <c r="B136" s="39"/>
      <c r="C136" s="212" t="s">
        <v>238</v>
      </c>
      <c r="D136" s="212" t="s">
        <v>149</v>
      </c>
      <c r="E136" s="213" t="s">
        <v>296</v>
      </c>
      <c r="F136" s="214" t="s">
        <v>297</v>
      </c>
      <c r="G136" s="215" t="s">
        <v>152</v>
      </c>
      <c r="H136" s="216">
        <v>1754</v>
      </c>
      <c r="I136" s="217"/>
      <c r="J136" s="218">
        <f>ROUND(I136*H136,2)</f>
        <v>0</v>
      </c>
      <c r="K136" s="214" t="s">
        <v>153</v>
      </c>
      <c r="L136" s="44"/>
      <c r="M136" s="219" t="s">
        <v>19</v>
      </c>
      <c r="N136" s="220" t="s">
        <v>43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154</v>
      </c>
      <c r="AT136" s="223" t="s">
        <v>149</v>
      </c>
      <c r="AU136" s="223" t="s">
        <v>84</v>
      </c>
      <c r="AY136" s="17" t="s">
        <v>147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78</v>
      </c>
      <c r="BK136" s="224">
        <f>ROUND(I136*H136,2)</f>
        <v>0</v>
      </c>
      <c r="BL136" s="17" t="s">
        <v>154</v>
      </c>
      <c r="BM136" s="223" t="s">
        <v>735</v>
      </c>
    </row>
    <row r="137" s="2" customFormat="1">
      <c r="A137" s="38"/>
      <c r="B137" s="39"/>
      <c r="C137" s="40"/>
      <c r="D137" s="225" t="s">
        <v>156</v>
      </c>
      <c r="E137" s="40"/>
      <c r="F137" s="226" t="s">
        <v>299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156</v>
      </c>
      <c r="AU137" s="17" t="s">
        <v>84</v>
      </c>
    </row>
    <row r="138" s="13" customFormat="1">
      <c r="A138" s="13"/>
      <c r="B138" s="230"/>
      <c r="C138" s="231"/>
      <c r="D138" s="232" t="s">
        <v>158</v>
      </c>
      <c r="E138" s="233" t="s">
        <v>19</v>
      </c>
      <c r="F138" s="234" t="s">
        <v>736</v>
      </c>
      <c r="G138" s="231"/>
      <c r="H138" s="235">
        <v>1754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158</v>
      </c>
      <c r="AU138" s="241" t="s">
        <v>84</v>
      </c>
      <c r="AV138" s="13" t="s">
        <v>84</v>
      </c>
      <c r="AW138" s="13" t="s">
        <v>33</v>
      </c>
      <c r="AX138" s="13" t="s">
        <v>78</v>
      </c>
      <c r="AY138" s="241" t="s">
        <v>147</v>
      </c>
    </row>
    <row r="139" s="2" customFormat="1" ht="24.15" customHeight="1">
      <c r="A139" s="38"/>
      <c r="B139" s="39"/>
      <c r="C139" s="212" t="s">
        <v>244</v>
      </c>
      <c r="D139" s="212" t="s">
        <v>149</v>
      </c>
      <c r="E139" s="213" t="s">
        <v>312</v>
      </c>
      <c r="F139" s="214" t="s">
        <v>313</v>
      </c>
      <c r="G139" s="215" t="s">
        <v>152</v>
      </c>
      <c r="H139" s="216">
        <v>877</v>
      </c>
      <c r="I139" s="217"/>
      <c r="J139" s="218">
        <f>ROUND(I139*H139,2)</f>
        <v>0</v>
      </c>
      <c r="K139" s="214" t="s">
        <v>153</v>
      </c>
      <c r="L139" s="44"/>
      <c r="M139" s="219" t="s">
        <v>19</v>
      </c>
      <c r="N139" s="220" t="s">
        <v>43</v>
      </c>
      <c r="O139" s="84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154</v>
      </c>
      <c r="AT139" s="223" t="s">
        <v>149</v>
      </c>
      <c r="AU139" s="223" t="s">
        <v>84</v>
      </c>
      <c r="AY139" s="17" t="s">
        <v>147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78</v>
      </c>
      <c r="BK139" s="224">
        <f>ROUND(I139*H139,2)</f>
        <v>0</v>
      </c>
      <c r="BL139" s="17" t="s">
        <v>154</v>
      </c>
      <c r="BM139" s="223" t="s">
        <v>737</v>
      </c>
    </row>
    <row r="140" s="2" customFormat="1">
      <c r="A140" s="38"/>
      <c r="B140" s="39"/>
      <c r="C140" s="40"/>
      <c r="D140" s="225" t="s">
        <v>156</v>
      </c>
      <c r="E140" s="40"/>
      <c r="F140" s="226" t="s">
        <v>315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156</v>
      </c>
      <c r="AU140" s="17" t="s">
        <v>84</v>
      </c>
    </row>
    <row r="141" s="13" customFormat="1">
      <c r="A141" s="13"/>
      <c r="B141" s="230"/>
      <c r="C141" s="231"/>
      <c r="D141" s="232" t="s">
        <v>158</v>
      </c>
      <c r="E141" s="233" t="s">
        <v>19</v>
      </c>
      <c r="F141" s="234" t="s">
        <v>738</v>
      </c>
      <c r="G141" s="231"/>
      <c r="H141" s="235">
        <v>877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158</v>
      </c>
      <c r="AU141" s="241" t="s">
        <v>84</v>
      </c>
      <c r="AV141" s="13" t="s">
        <v>84</v>
      </c>
      <c r="AW141" s="13" t="s">
        <v>33</v>
      </c>
      <c r="AX141" s="13" t="s">
        <v>78</v>
      </c>
      <c r="AY141" s="241" t="s">
        <v>147</v>
      </c>
    </row>
    <row r="142" s="2" customFormat="1" ht="16.5" customHeight="1">
      <c r="A142" s="38"/>
      <c r="B142" s="39"/>
      <c r="C142" s="212" t="s">
        <v>250</v>
      </c>
      <c r="D142" s="212" t="s">
        <v>149</v>
      </c>
      <c r="E142" s="213" t="s">
        <v>615</v>
      </c>
      <c r="F142" s="214" t="s">
        <v>616</v>
      </c>
      <c r="G142" s="215" t="s">
        <v>191</v>
      </c>
      <c r="H142" s="216">
        <v>66.599999999999994</v>
      </c>
      <c r="I142" s="217"/>
      <c r="J142" s="218">
        <f>ROUND(I142*H142,2)</f>
        <v>0</v>
      </c>
      <c r="K142" s="214" t="s">
        <v>153</v>
      </c>
      <c r="L142" s="44"/>
      <c r="M142" s="219" t="s">
        <v>19</v>
      </c>
      <c r="N142" s="220" t="s">
        <v>43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154</v>
      </c>
      <c r="AT142" s="223" t="s">
        <v>149</v>
      </c>
      <c r="AU142" s="223" t="s">
        <v>84</v>
      </c>
      <c r="AY142" s="17" t="s">
        <v>147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78</v>
      </c>
      <c r="BK142" s="224">
        <f>ROUND(I142*H142,2)</f>
        <v>0</v>
      </c>
      <c r="BL142" s="17" t="s">
        <v>154</v>
      </c>
      <c r="BM142" s="223" t="s">
        <v>739</v>
      </c>
    </row>
    <row r="143" s="2" customFormat="1">
      <c r="A143" s="38"/>
      <c r="B143" s="39"/>
      <c r="C143" s="40"/>
      <c r="D143" s="225" t="s">
        <v>156</v>
      </c>
      <c r="E143" s="40"/>
      <c r="F143" s="226" t="s">
        <v>618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156</v>
      </c>
      <c r="AU143" s="17" t="s">
        <v>84</v>
      </c>
    </row>
    <row r="144" s="15" customFormat="1">
      <c r="A144" s="15"/>
      <c r="B144" s="253"/>
      <c r="C144" s="254"/>
      <c r="D144" s="232" t="s">
        <v>158</v>
      </c>
      <c r="E144" s="255" t="s">
        <v>19</v>
      </c>
      <c r="F144" s="256" t="s">
        <v>619</v>
      </c>
      <c r="G144" s="254"/>
      <c r="H144" s="255" t="s">
        <v>19</v>
      </c>
      <c r="I144" s="257"/>
      <c r="J144" s="254"/>
      <c r="K144" s="254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158</v>
      </c>
      <c r="AU144" s="262" t="s">
        <v>84</v>
      </c>
      <c r="AV144" s="15" t="s">
        <v>78</v>
      </c>
      <c r="AW144" s="15" t="s">
        <v>33</v>
      </c>
      <c r="AX144" s="15" t="s">
        <v>72</v>
      </c>
      <c r="AY144" s="262" t="s">
        <v>147</v>
      </c>
    </row>
    <row r="145" s="13" customFormat="1">
      <c r="A145" s="13"/>
      <c r="B145" s="230"/>
      <c r="C145" s="231"/>
      <c r="D145" s="232" t="s">
        <v>158</v>
      </c>
      <c r="E145" s="233" t="s">
        <v>19</v>
      </c>
      <c r="F145" s="234" t="s">
        <v>740</v>
      </c>
      <c r="G145" s="231"/>
      <c r="H145" s="235">
        <v>66.599999999999994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158</v>
      </c>
      <c r="AU145" s="241" t="s">
        <v>84</v>
      </c>
      <c r="AV145" s="13" t="s">
        <v>84</v>
      </c>
      <c r="AW145" s="13" t="s">
        <v>33</v>
      </c>
      <c r="AX145" s="13" t="s">
        <v>78</v>
      </c>
      <c r="AY145" s="241" t="s">
        <v>147</v>
      </c>
    </row>
    <row r="146" s="2" customFormat="1" ht="16.5" customHeight="1">
      <c r="A146" s="38"/>
      <c r="B146" s="39"/>
      <c r="C146" s="263" t="s">
        <v>256</v>
      </c>
      <c r="D146" s="263" t="s">
        <v>232</v>
      </c>
      <c r="E146" s="264" t="s">
        <v>621</v>
      </c>
      <c r="F146" s="265" t="s">
        <v>622</v>
      </c>
      <c r="G146" s="266" t="s">
        <v>235</v>
      </c>
      <c r="H146" s="267">
        <v>119.88</v>
      </c>
      <c r="I146" s="268"/>
      <c r="J146" s="269">
        <f>ROUND(I146*H146,2)</f>
        <v>0</v>
      </c>
      <c r="K146" s="265" t="s">
        <v>153</v>
      </c>
      <c r="L146" s="270"/>
      <c r="M146" s="271" t="s">
        <v>19</v>
      </c>
      <c r="N146" s="272" t="s">
        <v>43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194</v>
      </c>
      <c r="AT146" s="223" t="s">
        <v>232</v>
      </c>
      <c r="AU146" s="223" t="s">
        <v>84</v>
      </c>
      <c r="AY146" s="17" t="s">
        <v>147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154</v>
      </c>
      <c r="BM146" s="223" t="s">
        <v>741</v>
      </c>
    </row>
    <row r="147" s="13" customFormat="1">
      <c r="A147" s="13"/>
      <c r="B147" s="230"/>
      <c r="C147" s="231"/>
      <c r="D147" s="232" t="s">
        <v>158</v>
      </c>
      <c r="E147" s="233" t="s">
        <v>19</v>
      </c>
      <c r="F147" s="234" t="s">
        <v>742</v>
      </c>
      <c r="G147" s="231"/>
      <c r="H147" s="235">
        <v>119.88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158</v>
      </c>
      <c r="AU147" s="241" t="s">
        <v>84</v>
      </c>
      <c r="AV147" s="13" t="s">
        <v>84</v>
      </c>
      <c r="AW147" s="13" t="s">
        <v>33</v>
      </c>
      <c r="AX147" s="13" t="s">
        <v>78</v>
      </c>
      <c r="AY147" s="241" t="s">
        <v>147</v>
      </c>
    </row>
    <row r="148" s="2" customFormat="1" ht="16.5" customHeight="1">
      <c r="A148" s="38"/>
      <c r="B148" s="39"/>
      <c r="C148" s="212" t="s">
        <v>261</v>
      </c>
      <c r="D148" s="212" t="s">
        <v>149</v>
      </c>
      <c r="E148" s="213" t="s">
        <v>318</v>
      </c>
      <c r="F148" s="214" t="s">
        <v>319</v>
      </c>
      <c r="G148" s="215" t="s">
        <v>152</v>
      </c>
      <c r="H148" s="216">
        <v>870</v>
      </c>
      <c r="I148" s="217"/>
      <c r="J148" s="218">
        <f>ROUND(I148*H148,2)</f>
        <v>0</v>
      </c>
      <c r="K148" s="214" t="s">
        <v>153</v>
      </c>
      <c r="L148" s="44"/>
      <c r="M148" s="219" t="s">
        <v>19</v>
      </c>
      <c r="N148" s="220" t="s">
        <v>43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154</v>
      </c>
      <c r="AT148" s="223" t="s">
        <v>149</v>
      </c>
      <c r="AU148" s="223" t="s">
        <v>84</v>
      </c>
      <c r="AY148" s="17" t="s">
        <v>147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78</v>
      </c>
      <c r="BK148" s="224">
        <f>ROUND(I148*H148,2)</f>
        <v>0</v>
      </c>
      <c r="BL148" s="17" t="s">
        <v>154</v>
      </c>
      <c r="BM148" s="223" t="s">
        <v>743</v>
      </c>
    </row>
    <row r="149" s="2" customFormat="1">
      <c r="A149" s="38"/>
      <c r="B149" s="39"/>
      <c r="C149" s="40"/>
      <c r="D149" s="225" t="s">
        <v>156</v>
      </c>
      <c r="E149" s="40"/>
      <c r="F149" s="226" t="s">
        <v>321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156</v>
      </c>
      <c r="AU149" s="17" t="s">
        <v>84</v>
      </c>
    </row>
    <row r="150" s="13" customFormat="1">
      <c r="A150" s="13"/>
      <c r="B150" s="230"/>
      <c r="C150" s="231"/>
      <c r="D150" s="232" t="s">
        <v>158</v>
      </c>
      <c r="E150" s="233" t="s">
        <v>19</v>
      </c>
      <c r="F150" s="234" t="s">
        <v>744</v>
      </c>
      <c r="G150" s="231"/>
      <c r="H150" s="235">
        <v>870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158</v>
      </c>
      <c r="AU150" s="241" t="s">
        <v>84</v>
      </c>
      <c r="AV150" s="13" t="s">
        <v>84</v>
      </c>
      <c r="AW150" s="13" t="s">
        <v>33</v>
      </c>
      <c r="AX150" s="13" t="s">
        <v>78</v>
      </c>
      <c r="AY150" s="241" t="s">
        <v>147</v>
      </c>
    </row>
    <row r="151" s="2" customFormat="1" ht="16.5" customHeight="1">
      <c r="A151" s="38"/>
      <c r="B151" s="39"/>
      <c r="C151" s="212" t="s">
        <v>266</v>
      </c>
      <c r="D151" s="212" t="s">
        <v>149</v>
      </c>
      <c r="E151" s="213" t="s">
        <v>323</v>
      </c>
      <c r="F151" s="214" t="s">
        <v>324</v>
      </c>
      <c r="G151" s="215" t="s">
        <v>152</v>
      </c>
      <c r="H151" s="216">
        <v>870</v>
      </c>
      <c r="I151" s="217"/>
      <c r="J151" s="218">
        <f>ROUND(I151*H151,2)</f>
        <v>0</v>
      </c>
      <c r="K151" s="214" t="s">
        <v>153</v>
      </c>
      <c r="L151" s="44"/>
      <c r="M151" s="219" t="s">
        <v>19</v>
      </c>
      <c r="N151" s="220" t="s">
        <v>43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154</v>
      </c>
      <c r="AT151" s="223" t="s">
        <v>149</v>
      </c>
      <c r="AU151" s="223" t="s">
        <v>84</v>
      </c>
      <c r="AY151" s="17" t="s">
        <v>147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154</v>
      </c>
      <c r="BM151" s="223" t="s">
        <v>745</v>
      </c>
    </row>
    <row r="152" s="2" customFormat="1">
      <c r="A152" s="38"/>
      <c r="B152" s="39"/>
      <c r="C152" s="40"/>
      <c r="D152" s="225" t="s">
        <v>156</v>
      </c>
      <c r="E152" s="40"/>
      <c r="F152" s="226" t="s">
        <v>326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84</v>
      </c>
    </row>
    <row r="153" s="13" customFormat="1">
      <c r="A153" s="13"/>
      <c r="B153" s="230"/>
      <c r="C153" s="231"/>
      <c r="D153" s="232" t="s">
        <v>158</v>
      </c>
      <c r="E153" s="233" t="s">
        <v>19</v>
      </c>
      <c r="F153" s="234" t="s">
        <v>744</v>
      </c>
      <c r="G153" s="231"/>
      <c r="H153" s="235">
        <v>870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158</v>
      </c>
      <c r="AU153" s="241" t="s">
        <v>84</v>
      </c>
      <c r="AV153" s="13" t="s">
        <v>84</v>
      </c>
      <c r="AW153" s="13" t="s">
        <v>33</v>
      </c>
      <c r="AX153" s="13" t="s">
        <v>78</v>
      </c>
      <c r="AY153" s="241" t="s">
        <v>147</v>
      </c>
    </row>
    <row r="154" s="2" customFormat="1" ht="24.15" customHeight="1">
      <c r="A154" s="38"/>
      <c r="B154" s="39"/>
      <c r="C154" s="212" t="s">
        <v>7</v>
      </c>
      <c r="D154" s="212" t="s">
        <v>149</v>
      </c>
      <c r="E154" s="213" t="s">
        <v>328</v>
      </c>
      <c r="F154" s="214" t="s">
        <v>329</v>
      </c>
      <c r="G154" s="215" t="s">
        <v>152</v>
      </c>
      <c r="H154" s="216">
        <v>870</v>
      </c>
      <c r="I154" s="217"/>
      <c r="J154" s="218">
        <f>ROUND(I154*H154,2)</f>
        <v>0</v>
      </c>
      <c r="K154" s="214" t="s">
        <v>153</v>
      </c>
      <c r="L154" s="44"/>
      <c r="M154" s="219" t="s">
        <v>19</v>
      </c>
      <c r="N154" s="220" t="s">
        <v>43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154</v>
      </c>
      <c r="AT154" s="223" t="s">
        <v>149</v>
      </c>
      <c r="AU154" s="223" t="s">
        <v>84</v>
      </c>
      <c r="AY154" s="17" t="s">
        <v>147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78</v>
      </c>
      <c r="BK154" s="224">
        <f>ROUND(I154*H154,2)</f>
        <v>0</v>
      </c>
      <c r="BL154" s="17" t="s">
        <v>154</v>
      </c>
      <c r="BM154" s="223" t="s">
        <v>746</v>
      </c>
    </row>
    <row r="155" s="2" customFormat="1">
      <c r="A155" s="38"/>
      <c r="B155" s="39"/>
      <c r="C155" s="40"/>
      <c r="D155" s="225" t="s">
        <v>156</v>
      </c>
      <c r="E155" s="40"/>
      <c r="F155" s="226" t="s">
        <v>331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156</v>
      </c>
      <c r="AU155" s="17" t="s">
        <v>84</v>
      </c>
    </row>
    <row r="156" s="13" customFormat="1">
      <c r="A156" s="13"/>
      <c r="B156" s="230"/>
      <c r="C156" s="231"/>
      <c r="D156" s="232" t="s">
        <v>158</v>
      </c>
      <c r="E156" s="233" t="s">
        <v>19</v>
      </c>
      <c r="F156" s="234" t="s">
        <v>744</v>
      </c>
      <c r="G156" s="231"/>
      <c r="H156" s="235">
        <v>870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158</v>
      </c>
      <c r="AU156" s="241" t="s">
        <v>84</v>
      </c>
      <c r="AV156" s="13" t="s">
        <v>84</v>
      </c>
      <c r="AW156" s="13" t="s">
        <v>33</v>
      </c>
      <c r="AX156" s="13" t="s">
        <v>78</v>
      </c>
      <c r="AY156" s="241" t="s">
        <v>147</v>
      </c>
    </row>
    <row r="157" s="12" customFormat="1" ht="22.8" customHeight="1">
      <c r="A157" s="12"/>
      <c r="B157" s="196"/>
      <c r="C157" s="197"/>
      <c r="D157" s="198" t="s">
        <v>71</v>
      </c>
      <c r="E157" s="210" t="s">
        <v>194</v>
      </c>
      <c r="F157" s="210" t="s">
        <v>370</v>
      </c>
      <c r="G157" s="197"/>
      <c r="H157" s="197"/>
      <c r="I157" s="200"/>
      <c r="J157" s="211">
        <f>BK157</f>
        <v>0</v>
      </c>
      <c r="K157" s="197"/>
      <c r="L157" s="202"/>
      <c r="M157" s="203"/>
      <c r="N157" s="204"/>
      <c r="O157" s="204"/>
      <c r="P157" s="205">
        <f>SUM(P158:P159)</f>
        <v>0</v>
      </c>
      <c r="Q157" s="204"/>
      <c r="R157" s="205">
        <f>SUM(R158:R159)</f>
        <v>6.2248000000000001</v>
      </c>
      <c r="S157" s="204"/>
      <c r="T157" s="206">
        <f>SUM(T158:T159)</f>
        <v>6.2000000000000002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7" t="s">
        <v>78</v>
      </c>
      <c r="AT157" s="208" t="s">
        <v>71</v>
      </c>
      <c r="AU157" s="208" t="s">
        <v>78</v>
      </c>
      <c r="AY157" s="207" t="s">
        <v>147</v>
      </c>
      <c r="BK157" s="209">
        <f>SUM(BK158:BK159)</f>
        <v>0</v>
      </c>
    </row>
    <row r="158" s="2" customFormat="1" ht="24.15" customHeight="1">
      <c r="A158" s="38"/>
      <c r="B158" s="39"/>
      <c r="C158" s="212" t="s">
        <v>276</v>
      </c>
      <c r="D158" s="212" t="s">
        <v>149</v>
      </c>
      <c r="E158" s="213" t="s">
        <v>377</v>
      </c>
      <c r="F158" s="214" t="s">
        <v>378</v>
      </c>
      <c r="G158" s="215" t="s">
        <v>379</v>
      </c>
      <c r="H158" s="216">
        <v>10</v>
      </c>
      <c r="I158" s="217"/>
      <c r="J158" s="218">
        <f>ROUND(I158*H158,2)</f>
        <v>0</v>
      </c>
      <c r="K158" s="214" t="s">
        <v>153</v>
      </c>
      <c r="L158" s="44"/>
      <c r="M158" s="219" t="s">
        <v>19</v>
      </c>
      <c r="N158" s="220" t="s">
        <v>43</v>
      </c>
      <c r="O158" s="84"/>
      <c r="P158" s="221">
        <f>O158*H158</f>
        <v>0</v>
      </c>
      <c r="Q158" s="221">
        <v>0.62248000000000003</v>
      </c>
      <c r="R158" s="221">
        <f>Q158*H158</f>
        <v>6.2248000000000001</v>
      </c>
      <c r="S158" s="221">
        <v>0.62</v>
      </c>
      <c r="T158" s="222">
        <f>S158*H158</f>
        <v>6.2000000000000002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154</v>
      </c>
      <c r="AT158" s="223" t="s">
        <v>149</v>
      </c>
      <c r="AU158" s="223" t="s">
        <v>84</v>
      </c>
      <c r="AY158" s="17" t="s">
        <v>147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78</v>
      </c>
      <c r="BK158" s="224">
        <f>ROUND(I158*H158,2)</f>
        <v>0</v>
      </c>
      <c r="BL158" s="17" t="s">
        <v>154</v>
      </c>
      <c r="BM158" s="223" t="s">
        <v>747</v>
      </c>
    </row>
    <row r="159" s="2" customFormat="1">
      <c r="A159" s="38"/>
      <c r="B159" s="39"/>
      <c r="C159" s="40"/>
      <c r="D159" s="225" t="s">
        <v>156</v>
      </c>
      <c r="E159" s="40"/>
      <c r="F159" s="226" t="s">
        <v>381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156</v>
      </c>
      <c r="AU159" s="17" t="s">
        <v>84</v>
      </c>
    </row>
    <row r="160" s="12" customFormat="1" ht="22.8" customHeight="1">
      <c r="A160" s="12"/>
      <c r="B160" s="196"/>
      <c r="C160" s="197"/>
      <c r="D160" s="198" t="s">
        <v>71</v>
      </c>
      <c r="E160" s="210" t="s">
        <v>200</v>
      </c>
      <c r="F160" s="210" t="s">
        <v>382</v>
      </c>
      <c r="G160" s="197"/>
      <c r="H160" s="197"/>
      <c r="I160" s="200"/>
      <c r="J160" s="211">
        <f>BK160</f>
        <v>0</v>
      </c>
      <c r="K160" s="197"/>
      <c r="L160" s="202"/>
      <c r="M160" s="203"/>
      <c r="N160" s="204"/>
      <c r="O160" s="204"/>
      <c r="P160" s="205">
        <f>SUM(P161:P176)</f>
        <v>0</v>
      </c>
      <c r="Q160" s="204"/>
      <c r="R160" s="205">
        <f>SUM(R161:R176)</f>
        <v>0.49598999999999993</v>
      </c>
      <c r="S160" s="204"/>
      <c r="T160" s="206">
        <f>SUM(T161:T176)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78</v>
      </c>
      <c r="AT160" s="208" t="s">
        <v>71</v>
      </c>
      <c r="AU160" s="208" t="s">
        <v>78</v>
      </c>
      <c r="AY160" s="207" t="s">
        <v>147</v>
      </c>
      <c r="BK160" s="209">
        <f>SUM(BK161:BK176)</f>
        <v>0</v>
      </c>
    </row>
    <row r="161" s="2" customFormat="1" ht="16.5" customHeight="1">
      <c r="A161" s="38"/>
      <c r="B161" s="39"/>
      <c r="C161" s="212" t="s">
        <v>282</v>
      </c>
      <c r="D161" s="212" t="s">
        <v>149</v>
      </c>
      <c r="E161" s="213" t="s">
        <v>748</v>
      </c>
      <c r="F161" s="214" t="s">
        <v>749</v>
      </c>
      <c r="G161" s="215" t="s">
        <v>379</v>
      </c>
      <c r="H161" s="216">
        <v>7</v>
      </c>
      <c r="I161" s="217"/>
      <c r="J161" s="218">
        <f>ROUND(I161*H161,2)</f>
        <v>0</v>
      </c>
      <c r="K161" s="214" t="s">
        <v>153</v>
      </c>
      <c r="L161" s="44"/>
      <c r="M161" s="219" t="s">
        <v>19</v>
      </c>
      <c r="N161" s="220" t="s">
        <v>43</v>
      </c>
      <c r="O161" s="84"/>
      <c r="P161" s="221">
        <f>O161*H161</f>
        <v>0</v>
      </c>
      <c r="Q161" s="221">
        <v>0.00069999999999999999</v>
      </c>
      <c r="R161" s="221">
        <f>Q161*H161</f>
        <v>0.0048999999999999998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154</v>
      </c>
      <c r="AT161" s="223" t="s">
        <v>149</v>
      </c>
      <c r="AU161" s="223" t="s">
        <v>84</v>
      </c>
      <c r="AY161" s="17" t="s">
        <v>147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78</v>
      </c>
      <c r="BK161" s="224">
        <f>ROUND(I161*H161,2)</f>
        <v>0</v>
      </c>
      <c r="BL161" s="17" t="s">
        <v>154</v>
      </c>
      <c r="BM161" s="223" t="s">
        <v>750</v>
      </c>
    </row>
    <row r="162" s="2" customFormat="1">
      <c r="A162" s="38"/>
      <c r="B162" s="39"/>
      <c r="C162" s="40"/>
      <c r="D162" s="225" t="s">
        <v>156</v>
      </c>
      <c r="E162" s="40"/>
      <c r="F162" s="226" t="s">
        <v>751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156</v>
      </c>
      <c r="AU162" s="17" t="s">
        <v>84</v>
      </c>
    </row>
    <row r="163" s="15" customFormat="1">
      <c r="A163" s="15"/>
      <c r="B163" s="253"/>
      <c r="C163" s="254"/>
      <c r="D163" s="232" t="s">
        <v>158</v>
      </c>
      <c r="E163" s="255" t="s">
        <v>19</v>
      </c>
      <c r="F163" s="256" t="s">
        <v>752</v>
      </c>
      <c r="G163" s="254"/>
      <c r="H163" s="255" t="s">
        <v>19</v>
      </c>
      <c r="I163" s="257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158</v>
      </c>
      <c r="AU163" s="262" t="s">
        <v>84</v>
      </c>
      <c r="AV163" s="15" t="s">
        <v>78</v>
      </c>
      <c r="AW163" s="15" t="s">
        <v>33</v>
      </c>
      <c r="AX163" s="15" t="s">
        <v>72</v>
      </c>
      <c r="AY163" s="262" t="s">
        <v>147</v>
      </c>
    </row>
    <row r="164" s="13" customFormat="1">
      <c r="A164" s="13"/>
      <c r="B164" s="230"/>
      <c r="C164" s="231"/>
      <c r="D164" s="232" t="s">
        <v>158</v>
      </c>
      <c r="E164" s="233" t="s">
        <v>19</v>
      </c>
      <c r="F164" s="234" t="s">
        <v>188</v>
      </c>
      <c r="G164" s="231"/>
      <c r="H164" s="235">
        <v>7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158</v>
      </c>
      <c r="AU164" s="241" t="s">
        <v>84</v>
      </c>
      <c r="AV164" s="13" t="s">
        <v>84</v>
      </c>
      <c r="AW164" s="13" t="s">
        <v>33</v>
      </c>
      <c r="AX164" s="13" t="s">
        <v>78</v>
      </c>
      <c r="AY164" s="241" t="s">
        <v>147</v>
      </c>
    </row>
    <row r="165" s="2" customFormat="1" ht="16.5" customHeight="1">
      <c r="A165" s="38"/>
      <c r="B165" s="39"/>
      <c r="C165" s="263" t="s">
        <v>288</v>
      </c>
      <c r="D165" s="263" t="s">
        <v>232</v>
      </c>
      <c r="E165" s="264" t="s">
        <v>753</v>
      </c>
      <c r="F165" s="265" t="s">
        <v>754</v>
      </c>
      <c r="G165" s="266" t="s">
        <v>379</v>
      </c>
      <c r="H165" s="267">
        <v>3</v>
      </c>
      <c r="I165" s="268"/>
      <c r="J165" s="269">
        <f>ROUND(I165*H165,2)</f>
        <v>0</v>
      </c>
      <c r="K165" s="265" t="s">
        <v>153</v>
      </c>
      <c r="L165" s="270"/>
      <c r="M165" s="271" t="s">
        <v>19</v>
      </c>
      <c r="N165" s="272" t="s">
        <v>43</v>
      </c>
      <c r="O165" s="84"/>
      <c r="P165" s="221">
        <f>O165*H165</f>
        <v>0</v>
      </c>
      <c r="Q165" s="221">
        <v>0.0025000000000000001</v>
      </c>
      <c r="R165" s="221">
        <f>Q165*H165</f>
        <v>0.0074999999999999997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194</v>
      </c>
      <c r="AT165" s="223" t="s">
        <v>232</v>
      </c>
      <c r="AU165" s="223" t="s">
        <v>84</v>
      </c>
      <c r="AY165" s="17" t="s">
        <v>147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78</v>
      </c>
      <c r="BK165" s="224">
        <f>ROUND(I165*H165,2)</f>
        <v>0</v>
      </c>
      <c r="BL165" s="17" t="s">
        <v>154</v>
      </c>
      <c r="BM165" s="223" t="s">
        <v>755</v>
      </c>
    </row>
    <row r="166" s="2" customFormat="1" ht="16.5" customHeight="1">
      <c r="A166" s="38"/>
      <c r="B166" s="39"/>
      <c r="C166" s="263" t="s">
        <v>295</v>
      </c>
      <c r="D166" s="263" t="s">
        <v>232</v>
      </c>
      <c r="E166" s="264" t="s">
        <v>756</v>
      </c>
      <c r="F166" s="265" t="s">
        <v>757</v>
      </c>
      <c r="G166" s="266" t="s">
        <v>379</v>
      </c>
      <c r="H166" s="267">
        <v>1</v>
      </c>
      <c r="I166" s="268"/>
      <c r="J166" s="269">
        <f>ROUND(I166*H166,2)</f>
        <v>0</v>
      </c>
      <c r="K166" s="265" t="s">
        <v>153</v>
      </c>
      <c r="L166" s="270"/>
      <c r="M166" s="271" t="s">
        <v>19</v>
      </c>
      <c r="N166" s="272" t="s">
        <v>43</v>
      </c>
      <c r="O166" s="84"/>
      <c r="P166" s="221">
        <f>O166*H166</f>
        <v>0</v>
      </c>
      <c r="Q166" s="221">
        <v>0.0040000000000000001</v>
      </c>
      <c r="R166" s="221">
        <f>Q166*H166</f>
        <v>0.0040000000000000001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194</v>
      </c>
      <c r="AT166" s="223" t="s">
        <v>232</v>
      </c>
      <c r="AU166" s="223" t="s">
        <v>84</v>
      </c>
      <c r="AY166" s="17" t="s">
        <v>147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154</v>
      </c>
      <c r="BM166" s="223" t="s">
        <v>758</v>
      </c>
    </row>
    <row r="167" s="2" customFormat="1" ht="16.5" customHeight="1">
      <c r="A167" s="38"/>
      <c r="B167" s="39"/>
      <c r="C167" s="263" t="s">
        <v>305</v>
      </c>
      <c r="D167" s="263" t="s">
        <v>232</v>
      </c>
      <c r="E167" s="264" t="s">
        <v>759</v>
      </c>
      <c r="F167" s="265" t="s">
        <v>760</v>
      </c>
      <c r="G167" s="266" t="s">
        <v>379</v>
      </c>
      <c r="H167" s="267">
        <v>2</v>
      </c>
      <c r="I167" s="268"/>
      <c r="J167" s="269">
        <f>ROUND(I167*H167,2)</f>
        <v>0</v>
      </c>
      <c r="K167" s="265" t="s">
        <v>153</v>
      </c>
      <c r="L167" s="270"/>
      <c r="M167" s="271" t="s">
        <v>19</v>
      </c>
      <c r="N167" s="272" t="s">
        <v>43</v>
      </c>
      <c r="O167" s="84"/>
      <c r="P167" s="221">
        <f>O167*H167</f>
        <v>0</v>
      </c>
      <c r="Q167" s="221">
        <v>0.0040000000000000001</v>
      </c>
      <c r="R167" s="221">
        <f>Q167*H167</f>
        <v>0.0080000000000000002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194</v>
      </c>
      <c r="AT167" s="223" t="s">
        <v>232</v>
      </c>
      <c r="AU167" s="223" t="s">
        <v>84</v>
      </c>
      <c r="AY167" s="17" t="s">
        <v>147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78</v>
      </c>
      <c r="BK167" s="224">
        <f>ROUND(I167*H167,2)</f>
        <v>0</v>
      </c>
      <c r="BL167" s="17" t="s">
        <v>154</v>
      </c>
      <c r="BM167" s="223" t="s">
        <v>761</v>
      </c>
    </row>
    <row r="168" s="2" customFormat="1" ht="16.5" customHeight="1">
      <c r="A168" s="38"/>
      <c r="B168" s="39"/>
      <c r="C168" s="263" t="s">
        <v>311</v>
      </c>
      <c r="D168" s="263" t="s">
        <v>232</v>
      </c>
      <c r="E168" s="264" t="s">
        <v>762</v>
      </c>
      <c r="F168" s="265" t="s">
        <v>763</v>
      </c>
      <c r="G168" s="266" t="s">
        <v>379</v>
      </c>
      <c r="H168" s="267">
        <v>1</v>
      </c>
      <c r="I168" s="268"/>
      <c r="J168" s="269">
        <f>ROUND(I168*H168,2)</f>
        <v>0</v>
      </c>
      <c r="K168" s="265" t="s">
        <v>153</v>
      </c>
      <c r="L168" s="270"/>
      <c r="M168" s="271" t="s">
        <v>19</v>
      </c>
      <c r="N168" s="272" t="s">
        <v>43</v>
      </c>
      <c r="O168" s="84"/>
      <c r="P168" s="221">
        <f>O168*H168</f>
        <v>0</v>
      </c>
      <c r="Q168" s="221">
        <v>0.0040000000000000001</v>
      </c>
      <c r="R168" s="221">
        <f>Q168*H168</f>
        <v>0.0040000000000000001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194</v>
      </c>
      <c r="AT168" s="223" t="s">
        <v>232</v>
      </c>
      <c r="AU168" s="223" t="s">
        <v>84</v>
      </c>
      <c r="AY168" s="17" t="s">
        <v>147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78</v>
      </c>
      <c r="BK168" s="224">
        <f>ROUND(I168*H168,2)</f>
        <v>0</v>
      </c>
      <c r="BL168" s="17" t="s">
        <v>154</v>
      </c>
      <c r="BM168" s="223" t="s">
        <v>764</v>
      </c>
    </row>
    <row r="169" s="2" customFormat="1" ht="16.5" customHeight="1">
      <c r="A169" s="38"/>
      <c r="B169" s="39"/>
      <c r="C169" s="212" t="s">
        <v>317</v>
      </c>
      <c r="D169" s="212" t="s">
        <v>149</v>
      </c>
      <c r="E169" s="213" t="s">
        <v>765</v>
      </c>
      <c r="F169" s="214" t="s">
        <v>766</v>
      </c>
      <c r="G169" s="215" t="s">
        <v>379</v>
      </c>
      <c r="H169" s="216">
        <v>4</v>
      </c>
      <c r="I169" s="217"/>
      <c r="J169" s="218">
        <f>ROUND(I169*H169,2)</f>
        <v>0</v>
      </c>
      <c r="K169" s="214" t="s">
        <v>153</v>
      </c>
      <c r="L169" s="44"/>
      <c r="M169" s="219" t="s">
        <v>19</v>
      </c>
      <c r="N169" s="220" t="s">
        <v>43</v>
      </c>
      <c r="O169" s="84"/>
      <c r="P169" s="221">
        <f>O169*H169</f>
        <v>0</v>
      </c>
      <c r="Q169" s="221">
        <v>0.10940999999999999</v>
      </c>
      <c r="R169" s="221">
        <f>Q169*H169</f>
        <v>0.43763999999999997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154</v>
      </c>
      <c r="AT169" s="223" t="s">
        <v>149</v>
      </c>
      <c r="AU169" s="223" t="s">
        <v>84</v>
      </c>
      <c r="AY169" s="17" t="s">
        <v>147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78</v>
      </c>
      <c r="BK169" s="224">
        <f>ROUND(I169*H169,2)</f>
        <v>0</v>
      </c>
      <c r="BL169" s="17" t="s">
        <v>154</v>
      </c>
      <c r="BM169" s="223" t="s">
        <v>767</v>
      </c>
    </row>
    <row r="170" s="2" customFormat="1">
      <c r="A170" s="38"/>
      <c r="B170" s="39"/>
      <c r="C170" s="40"/>
      <c r="D170" s="225" t="s">
        <v>156</v>
      </c>
      <c r="E170" s="40"/>
      <c r="F170" s="226" t="s">
        <v>768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84</v>
      </c>
    </row>
    <row r="171" s="13" customFormat="1">
      <c r="A171" s="13"/>
      <c r="B171" s="230"/>
      <c r="C171" s="231"/>
      <c r="D171" s="232" t="s">
        <v>158</v>
      </c>
      <c r="E171" s="233" t="s">
        <v>19</v>
      </c>
      <c r="F171" s="234" t="s">
        <v>769</v>
      </c>
      <c r="G171" s="231"/>
      <c r="H171" s="235">
        <v>4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158</v>
      </c>
      <c r="AU171" s="241" t="s">
        <v>84</v>
      </c>
      <c r="AV171" s="13" t="s">
        <v>84</v>
      </c>
      <c r="AW171" s="13" t="s">
        <v>33</v>
      </c>
      <c r="AX171" s="13" t="s">
        <v>78</v>
      </c>
      <c r="AY171" s="241" t="s">
        <v>147</v>
      </c>
    </row>
    <row r="172" s="2" customFormat="1" ht="16.5" customHeight="1">
      <c r="A172" s="38"/>
      <c r="B172" s="39"/>
      <c r="C172" s="263" t="s">
        <v>322</v>
      </c>
      <c r="D172" s="263" t="s">
        <v>232</v>
      </c>
      <c r="E172" s="264" t="s">
        <v>770</v>
      </c>
      <c r="F172" s="265" t="s">
        <v>771</v>
      </c>
      <c r="G172" s="266" t="s">
        <v>379</v>
      </c>
      <c r="H172" s="267">
        <v>4</v>
      </c>
      <c r="I172" s="268"/>
      <c r="J172" s="269">
        <f>ROUND(I172*H172,2)</f>
        <v>0</v>
      </c>
      <c r="K172" s="265" t="s">
        <v>153</v>
      </c>
      <c r="L172" s="270"/>
      <c r="M172" s="271" t="s">
        <v>19</v>
      </c>
      <c r="N172" s="272" t="s">
        <v>43</v>
      </c>
      <c r="O172" s="84"/>
      <c r="P172" s="221">
        <f>O172*H172</f>
        <v>0</v>
      </c>
      <c r="Q172" s="221">
        <v>0.0061000000000000004</v>
      </c>
      <c r="R172" s="221">
        <f>Q172*H172</f>
        <v>0.024400000000000002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194</v>
      </c>
      <c r="AT172" s="223" t="s">
        <v>232</v>
      </c>
      <c r="AU172" s="223" t="s">
        <v>84</v>
      </c>
      <c r="AY172" s="17" t="s">
        <v>147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78</v>
      </c>
      <c r="BK172" s="224">
        <f>ROUND(I172*H172,2)</f>
        <v>0</v>
      </c>
      <c r="BL172" s="17" t="s">
        <v>154</v>
      </c>
      <c r="BM172" s="223" t="s">
        <v>772</v>
      </c>
    </row>
    <row r="173" s="2" customFormat="1" ht="24.15" customHeight="1">
      <c r="A173" s="38"/>
      <c r="B173" s="39"/>
      <c r="C173" s="212" t="s">
        <v>327</v>
      </c>
      <c r="D173" s="212" t="s">
        <v>149</v>
      </c>
      <c r="E173" s="213" t="s">
        <v>447</v>
      </c>
      <c r="F173" s="214" t="s">
        <v>448</v>
      </c>
      <c r="G173" s="215" t="s">
        <v>180</v>
      </c>
      <c r="H173" s="216">
        <v>15</v>
      </c>
      <c r="I173" s="217"/>
      <c r="J173" s="218">
        <f>ROUND(I173*H173,2)</f>
        <v>0</v>
      </c>
      <c r="K173" s="214" t="s">
        <v>153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0.00034000000000000002</v>
      </c>
      <c r="R173" s="221">
        <f>Q173*H173</f>
        <v>0.0051000000000000004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154</v>
      </c>
      <c r="AT173" s="223" t="s">
        <v>149</v>
      </c>
      <c r="AU173" s="223" t="s">
        <v>84</v>
      </c>
      <c r="AY173" s="17" t="s">
        <v>147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154</v>
      </c>
      <c r="BM173" s="223" t="s">
        <v>773</v>
      </c>
    </row>
    <row r="174" s="2" customFormat="1">
      <c r="A174" s="38"/>
      <c r="B174" s="39"/>
      <c r="C174" s="40"/>
      <c r="D174" s="225" t="s">
        <v>156</v>
      </c>
      <c r="E174" s="40"/>
      <c r="F174" s="226" t="s">
        <v>450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84</v>
      </c>
    </row>
    <row r="175" s="2" customFormat="1" ht="16.5" customHeight="1">
      <c r="A175" s="38"/>
      <c r="B175" s="39"/>
      <c r="C175" s="212" t="s">
        <v>332</v>
      </c>
      <c r="D175" s="212" t="s">
        <v>149</v>
      </c>
      <c r="E175" s="213" t="s">
        <v>457</v>
      </c>
      <c r="F175" s="214" t="s">
        <v>458</v>
      </c>
      <c r="G175" s="215" t="s">
        <v>180</v>
      </c>
      <c r="H175" s="216">
        <v>15</v>
      </c>
      <c r="I175" s="217"/>
      <c r="J175" s="218">
        <f>ROUND(I175*H175,2)</f>
        <v>0</v>
      </c>
      <c r="K175" s="214" t="s">
        <v>153</v>
      </c>
      <c r="L175" s="44"/>
      <c r="M175" s="219" t="s">
        <v>19</v>
      </c>
      <c r="N175" s="220" t="s">
        <v>43</v>
      </c>
      <c r="O175" s="84"/>
      <c r="P175" s="221">
        <f>O175*H175</f>
        <v>0</v>
      </c>
      <c r="Q175" s="221">
        <v>3.0000000000000001E-05</v>
      </c>
      <c r="R175" s="221">
        <f>Q175*H175</f>
        <v>0.00044999999999999999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154</v>
      </c>
      <c r="AT175" s="223" t="s">
        <v>149</v>
      </c>
      <c r="AU175" s="223" t="s">
        <v>84</v>
      </c>
      <c r="AY175" s="17" t="s">
        <v>147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154</v>
      </c>
      <c r="BM175" s="223" t="s">
        <v>774</v>
      </c>
    </row>
    <row r="176" s="2" customFormat="1">
      <c r="A176" s="38"/>
      <c r="B176" s="39"/>
      <c r="C176" s="40"/>
      <c r="D176" s="225" t="s">
        <v>156</v>
      </c>
      <c r="E176" s="40"/>
      <c r="F176" s="226" t="s">
        <v>460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156</v>
      </c>
      <c r="AU176" s="17" t="s">
        <v>84</v>
      </c>
    </row>
    <row r="177" s="12" customFormat="1" ht="22.8" customHeight="1">
      <c r="A177" s="12"/>
      <c r="B177" s="196"/>
      <c r="C177" s="197"/>
      <c r="D177" s="198" t="s">
        <v>71</v>
      </c>
      <c r="E177" s="210" t="s">
        <v>473</v>
      </c>
      <c r="F177" s="210" t="s">
        <v>474</v>
      </c>
      <c r="G177" s="197"/>
      <c r="H177" s="197"/>
      <c r="I177" s="200"/>
      <c r="J177" s="211">
        <f>BK177</f>
        <v>0</v>
      </c>
      <c r="K177" s="197"/>
      <c r="L177" s="202"/>
      <c r="M177" s="203"/>
      <c r="N177" s="204"/>
      <c r="O177" s="204"/>
      <c r="P177" s="205">
        <f>SUM(P178:P184)</f>
        <v>0</v>
      </c>
      <c r="Q177" s="204"/>
      <c r="R177" s="205">
        <f>SUM(R178:R184)</f>
        <v>0</v>
      </c>
      <c r="S177" s="204"/>
      <c r="T177" s="206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7" t="s">
        <v>78</v>
      </c>
      <c r="AT177" s="208" t="s">
        <v>71</v>
      </c>
      <c r="AU177" s="208" t="s">
        <v>78</v>
      </c>
      <c r="AY177" s="207" t="s">
        <v>147</v>
      </c>
      <c r="BK177" s="209">
        <f>SUM(BK178:BK184)</f>
        <v>0</v>
      </c>
    </row>
    <row r="178" s="2" customFormat="1" ht="24.15" customHeight="1">
      <c r="A178" s="38"/>
      <c r="B178" s="39"/>
      <c r="C178" s="212" t="s">
        <v>338</v>
      </c>
      <c r="D178" s="212" t="s">
        <v>149</v>
      </c>
      <c r="E178" s="213" t="s">
        <v>476</v>
      </c>
      <c r="F178" s="214" t="s">
        <v>477</v>
      </c>
      <c r="G178" s="215" t="s">
        <v>235</v>
      </c>
      <c r="H178" s="216">
        <v>12.449999999999999</v>
      </c>
      <c r="I178" s="217"/>
      <c r="J178" s="218">
        <f>ROUND(I178*H178,2)</f>
        <v>0</v>
      </c>
      <c r="K178" s="214" t="s">
        <v>153</v>
      </c>
      <c r="L178" s="44"/>
      <c r="M178" s="219" t="s">
        <v>19</v>
      </c>
      <c r="N178" s="220" t="s">
        <v>43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154</v>
      </c>
      <c r="AT178" s="223" t="s">
        <v>149</v>
      </c>
      <c r="AU178" s="223" t="s">
        <v>84</v>
      </c>
      <c r="AY178" s="17" t="s">
        <v>147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78</v>
      </c>
      <c r="BK178" s="224">
        <f>ROUND(I178*H178,2)</f>
        <v>0</v>
      </c>
      <c r="BL178" s="17" t="s">
        <v>154</v>
      </c>
      <c r="BM178" s="223" t="s">
        <v>775</v>
      </c>
    </row>
    <row r="179" s="2" customFormat="1">
      <c r="A179" s="38"/>
      <c r="B179" s="39"/>
      <c r="C179" s="40"/>
      <c r="D179" s="225" t="s">
        <v>156</v>
      </c>
      <c r="E179" s="40"/>
      <c r="F179" s="226" t="s">
        <v>479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156</v>
      </c>
      <c r="AU179" s="17" t="s">
        <v>84</v>
      </c>
    </row>
    <row r="180" s="2" customFormat="1" ht="24.15" customHeight="1">
      <c r="A180" s="38"/>
      <c r="B180" s="39"/>
      <c r="C180" s="212" t="s">
        <v>343</v>
      </c>
      <c r="D180" s="212" t="s">
        <v>149</v>
      </c>
      <c r="E180" s="213" t="s">
        <v>481</v>
      </c>
      <c r="F180" s="214" t="s">
        <v>482</v>
      </c>
      <c r="G180" s="215" t="s">
        <v>235</v>
      </c>
      <c r="H180" s="216">
        <v>174.30000000000001</v>
      </c>
      <c r="I180" s="217"/>
      <c r="J180" s="218">
        <f>ROUND(I180*H180,2)</f>
        <v>0</v>
      </c>
      <c r="K180" s="214" t="s">
        <v>153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154</v>
      </c>
      <c r="AT180" s="223" t="s">
        <v>149</v>
      </c>
      <c r="AU180" s="223" t="s">
        <v>84</v>
      </c>
      <c r="AY180" s="17" t="s">
        <v>147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154</v>
      </c>
      <c r="BM180" s="223" t="s">
        <v>776</v>
      </c>
    </row>
    <row r="181" s="2" customFormat="1">
      <c r="A181" s="38"/>
      <c r="B181" s="39"/>
      <c r="C181" s="40"/>
      <c r="D181" s="225" t="s">
        <v>156</v>
      </c>
      <c r="E181" s="40"/>
      <c r="F181" s="226" t="s">
        <v>484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156</v>
      </c>
      <c r="AU181" s="17" t="s">
        <v>84</v>
      </c>
    </row>
    <row r="182" s="13" customFormat="1">
      <c r="A182" s="13"/>
      <c r="B182" s="230"/>
      <c r="C182" s="231"/>
      <c r="D182" s="232" t="s">
        <v>158</v>
      </c>
      <c r="E182" s="233" t="s">
        <v>19</v>
      </c>
      <c r="F182" s="234" t="s">
        <v>777</v>
      </c>
      <c r="G182" s="231"/>
      <c r="H182" s="235">
        <v>174.30000000000001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158</v>
      </c>
      <c r="AU182" s="241" t="s">
        <v>84</v>
      </c>
      <c r="AV182" s="13" t="s">
        <v>84</v>
      </c>
      <c r="AW182" s="13" t="s">
        <v>33</v>
      </c>
      <c r="AX182" s="13" t="s">
        <v>78</v>
      </c>
      <c r="AY182" s="241" t="s">
        <v>147</v>
      </c>
    </row>
    <row r="183" s="2" customFormat="1" ht="24.15" customHeight="1">
      <c r="A183" s="38"/>
      <c r="B183" s="39"/>
      <c r="C183" s="212" t="s">
        <v>349</v>
      </c>
      <c r="D183" s="212" t="s">
        <v>149</v>
      </c>
      <c r="E183" s="213" t="s">
        <v>487</v>
      </c>
      <c r="F183" s="214" t="s">
        <v>488</v>
      </c>
      <c r="G183" s="215" t="s">
        <v>235</v>
      </c>
      <c r="H183" s="216">
        <v>6.25</v>
      </c>
      <c r="I183" s="217"/>
      <c r="J183" s="218">
        <f>ROUND(I183*H183,2)</f>
        <v>0</v>
      </c>
      <c r="K183" s="214" t="s">
        <v>153</v>
      </c>
      <c r="L183" s="44"/>
      <c r="M183" s="219" t="s">
        <v>19</v>
      </c>
      <c r="N183" s="220" t="s">
        <v>43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154</v>
      </c>
      <c r="AT183" s="223" t="s">
        <v>149</v>
      </c>
      <c r="AU183" s="223" t="s">
        <v>84</v>
      </c>
      <c r="AY183" s="17" t="s">
        <v>147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78</v>
      </c>
      <c r="BK183" s="224">
        <f>ROUND(I183*H183,2)</f>
        <v>0</v>
      </c>
      <c r="BL183" s="17" t="s">
        <v>154</v>
      </c>
      <c r="BM183" s="223" t="s">
        <v>778</v>
      </c>
    </row>
    <row r="184" s="2" customFormat="1">
      <c r="A184" s="38"/>
      <c r="B184" s="39"/>
      <c r="C184" s="40"/>
      <c r="D184" s="225" t="s">
        <v>156</v>
      </c>
      <c r="E184" s="40"/>
      <c r="F184" s="226" t="s">
        <v>490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156</v>
      </c>
      <c r="AU184" s="17" t="s">
        <v>84</v>
      </c>
    </row>
    <row r="185" s="12" customFormat="1" ht="22.8" customHeight="1">
      <c r="A185" s="12"/>
      <c r="B185" s="196"/>
      <c r="C185" s="197"/>
      <c r="D185" s="198" t="s">
        <v>71</v>
      </c>
      <c r="E185" s="210" t="s">
        <v>500</v>
      </c>
      <c r="F185" s="210" t="s">
        <v>501</v>
      </c>
      <c r="G185" s="197"/>
      <c r="H185" s="197"/>
      <c r="I185" s="200"/>
      <c r="J185" s="211">
        <f>BK185</f>
        <v>0</v>
      </c>
      <c r="K185" s="197"/>
      <c r="L185" s="202"/>
      <c r="M185" s="203"/>
      <c r="N185" s="204"/>
      <c r="O185" s="204"/>
      <c r="P185" s="205">
        <f>SUM(P186:P187)</f>
        <v>0</v>
      </c>
      <c r="Q185" s="204"/>
      <c r="R185" s="205">
        <f>SUM(R186:R187)</f>
        <v>0</v>
      </c>
      <c r="S185" s="204"/>
      <c r="T185" s="206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78</v>
      </c>
      <c r="AT185" s="208" t="s">
        <v>71</v>
      </c>
      <c r="AU185" s="208" t="s">
        <v>78</v>
      </c>
      <c r="AY185" s="207" t="s">
        <v>147</v>
      </c>
      <c r="BK185" s="209">
        <f>SUM(BK186:BK187)</f>
        <v>0</v>
      </c>
    </row>
    <row r="186" s="2" customFormat="1" ht="24.15" customHeight="1">
      <c r="A186" s="38"/>
      <c r="B186" s="39"/>
      <c r="C186" s="212" t="s">
        <v>354</v>
      </c>
      <c r="D186" s="212" t="s">
        <v>149</v>
      </c>
      <c r="E186" s="213" t="s">
        <v>503</v>
      </c>
      <c r="F186" s="214" t="s">
        <v>504</v>
      </c>
      <c r="G186" s="215" t="s">
        <v>235</v>
      </c>
      <c r="H186" s="216">
        <v>6.726</v>
      </c>
      <c r="I186" s="217"/>
      <c r="J186" s="218">
        <f>ROUND(I186*H186,2)</f>
        <v>0</v>
      </c>
      <c r="K186" s="214" t="s">
        <v>153</v>
      </c>
      <c r="L186" s="44"/>
      <c r="M186" s="219" t="s">
        <v>19</v>
      </c>
      <c r="N186" s="220" t="s">
        <v>43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154</v>
      </c>
      <c r="AT186" s="223" t="s">
        <v>149</v>
      </c>
      <c r="AU186" s="223" t="s">
        <v>84</v>
      </c>
      <c r="AY186" s="17" t="s">
        <v>147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78</v>
      </c>
      <c r="BK186" s="224">
        <f>ROUND(I186*H186,2)</f>
        <v>0</v>
      </c>
      <c r="BL186" s="17" t="s">
        <v>154</v>
      </c>
      <c r="BM186" s="223" t="s">
        <v>779</v>
      </c>
    </row>
    <row r="187" s="2" customFormat="1">
      <c r="A187" s="38"/>
      <c r="B187" s="39"/>
      <c r="C187" s="40"/>
      <c r="D187" s="225" t="s">
        <v>156</v>
      </c>
      <c r="E187" s="40"/>
      <c r="F187" s="226" t="s">
        <v>506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156</v>
      </c>
      <c r="AU187" s="17" t="s">
        <v>84</v>
      </c>
    </row>
    <row r="188" s="12" customFormat="1" ht="25.92" customHeight="1">
      <c r="A188" s="12"/>
      <c r="B188" s="196"/>
      <c r="C188" s="197"/>
      <c r="D188" s="198" t="s">
        <v>71</v>
      </c>
      <c r="E188" s="199" t="s">
        <v>232</v>
      </c>
      <c r="F188" s="199" t="s">
        <v>507</v>
      </c>
      <c r="G188" s="197"/>
      <c r="H188" s="197"/>
      <c r="I188" s="200"/>
      <c r="J188" s="201">
        <f>BK188</f>
        <v>0</v>
      </c>
      <c r="K188" s="197"/>
      <c r="L188" s="202"/>
      <c r="M188" s="203"/>
      <c r="N188" s="204"/>
      <c r="O188" s="204"/>
      <c r="P188" s="205">
        <f>P189</f>
        <v>0</v>
      </c>
      <c r="Q188" s="204"/>
      <c r="R188" s="205">
        <f>R189</f>
        <v>0</v>
      </c>
      <c r="S188" s="204"/>
      <c r="T188" s="206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7" t="s">
        <v>166</v>
      </c>
      <c r="AT188" s="208" t="s">
        <v>71</v>
      </c>
      <c r="AU188" s="208" t="s">
        <v>72</v>
      </c>
      <c r="AY188" s="207" t="s">
        <v>147</v>
      </c>
      <c r="BK188" s="209">
        <f>BK189</f>
        <v>0</v>
      </c>
    </row>
    <row r="189" s="12" customFormat="1" ht="22.8" customHeight="1">
      <c r="A189" s="12"/>
      <c r="B189" s="196"/>
      <c r="C189" s="197"/>
      <c r="D189" s="198" t="s">
        <v>71</v>
      </c>
      <c r="E189" s="210" t="s">
        <v>508</v>
      </c>
      <c r="F189" s="210" t="s">
        <v>509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SUM(P190:P196)</f>
        <v>0</v>
      </c>
      <c r="Q189" s="204"/>
      <c r="R189" s="205">
        <f>SUM(R190:R196)</f>
        <v>0</v>
      </c>
      <c r="S189" s="204"/>
      <c r="T189" s="206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166</v>
      </c>
      <c r="AT189" s="208" t="s">
        <v>71</v>
      </c>
      <c r="AU189" s="208" t="s">
        <v>78</v>
      </c>
      <c r="AY189" s="207" t="s">
        <v>147</v>
      </c>
      <c r="BK189" s="209">
        <f>SUM(BK190:BK196)</f>
        <v>0</v>
      </c>
    </row>
    <row r="190" s="2" customFormat="1" ht="21.75" customHeight="1">
      <c r="A190" s="38"/>
      <c r="B190" s="39"/>
      <c r="C190" s="212" t="s">
        <v>359</v>
      </c>
      <c r="D190" s="212" t="s">
        <v>149</v>
      </c>
      <c r="E190" s="213" t="s">
        <v>511</v>
      </c>
      <c r="F190" s="214" t="s">
        <v>512</v>
      </c>
      <c r="G190" s="215" t="s">
        <v>180</v>
      </c>
      <c r="H190" s="216">
        <v>50</v>
      </c>
      <c r="I190" s="217"/>
      <c r="J190" s="218">
        <f>ROUND(I190*H190,2)</f>
        <v>0</v>
      </c>
      <c r="K190" s="214" t="s">
        <v>153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513</v>
      </c>
      <c r="AT190" s="223" t="s">
        <v>149</v>
      </c>
      <c r="AU190" s="223" t="s">
        <v>84</v>
      </c>
      <c r="AY190" s="17" t="s">
        <v>147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513</v>
      </c>
      <c r="BM190" s="223" t="s">
        <v>780</v>
      </c>
    </row>
    <row r="191" s="2" customFormat="1">
      <c r="A191" s="38"/>
      <c r="B191" s="39"/>
      <c r="C191" s="40"/>
      <c r="D191" s="225" t="s">
        <v>156</v>
      </c>
      <c r="E191" s="40"/>
      <c r="F191" s="226" t="s">
        <v>515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156</v>
      </c>
      <c r="AU191" s="17" t="s">
        <v>84</v>
      </c>
    </row>
    <row r="192" s="2" customFormat="1" ht="16.5" customHeight="1">
      <c r="A192" s="38"/>
      <c r="B192" s="39"/>
      <c r="C192" s="263" t="s">
        <v>365</v>
      </c>
      <c r="D192" s="263" t="s">
        <v>232</v>
      </c>
      <c r="E192" s="264" t="s">
        <v>516</v>
      </c>
      <c r="F192" s="265" t="s">
        <v>517</v>
      </c>
      <c r="G192" s="266" t="s">
        <v>180</v>
      </c>
      <c r="H192" s="267">
        <v>50</v>
      </c>
      <c r="I192" s="268"/>
      <c r="J192" s="269">
        <f>ROUND(I192*H192,2)</f>
        <v>0</v>
      </c>
      <c r="K192" s="265" t="s">
        <v>19</v>
      </c>
      <c r="L192" s="270"/>
      <c r="M192" s="271" t="s">
        <v>19</v>
      </c>
      <c r="N192" s="272" t="s">
        <v>43</v>
      </c>
      <c r="O192" s="84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518</v>
      </c>
      <c r="AT192" s="223" t="s">
        <v>232</v>
      </c>
      <c r="AU192" s="223" t="s">
        <v>84</v>
      </c>
      <c r="AY192" s="17" t="s">
        <v>147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78</v>
      </c>
      <c r="BK192" s="224">
        <f>ROUND(I192*H192,2)</f>
        <v>0</v>
      </c>
      <c r="BL192" s="17" t="s">
        <v>513</v>
      </c>
      <c r="BM192" s="223" t="s">
        <v>781</v>
      </c>
    </row>
    <row r="193" s="2" customFormat="1" ht="37.8" customHeight="1">
      <c r="A193" s="38"/>
      <c r="B193" s="39"/>
      <c r="C193" s="212" t="s">
        <v>371</v>
      </c>
      <c r="D193" s="212" t="s">
        <v>149</v>
      </c>
      <c r="E193" s="213" t="s">
        <v>691</v>
      </c>
      <c r="F193" s="214" t="s">
        <v>692</v>
      </c>
      <c r="G193" s="215" t="s">
        <v>180</v>
      </c>
      <c r="H193" s="216">
        <v>50</v>
      </c>
      <c r="I193" s="217"/>
      <c r="J193" s="218">
        <f>ROUND(I193*H193,2)</f>
        <v>0</v>
      </c>
      <c r="K193" s="214" t="s">
        <v>153</v>
      </c>
      <c r="L193" s="44"/>
      <c r="M193" s="219" t="s">
        <v>19</v>
      </c>
      <c r="N193" s="220" t="s">
        <v>43</v>
      </c>
      <c r="O193" s="84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513</v>
      </c>
      <c r="AT193" s="223" t="s">
        <v>149</v>
      </c>
      <c r="AU193" s="223" t="s">
        <v>84</v>
      </c>
      <c r="AY193" s="17" t="s">
        <v>147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513</v>
      </c>
      <c r="BM193" s="223" t="s">
        <v>782</v>
      </c>
    </row>
    <row r="194" s="2" customFormat="1">
      <c r="A194" s="38"/>
      <c r="B194" s="39"/>
      <c r="C194" s="40"/>
      <c r="D194" s="225" t="s">
        <v>156</v>
      </c>
      <c r="E194" s="40"/>
      <c r="F194" s="226" t="s">
        <v>694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156</v>
      </c>
      <c r="AU194" s="17" t="s">
        <v>84</v>
      </c>
    </row>
    <row r="195" s="2" customFormat="1" ht="16.5" customHeight="1">
      <c r="A195" s="38"/>
      <c r="B195" s="39"/>
      <c r="C195" s="263" t="s">
        <v>376</v>
      </c>
      <c r="D195" s="263" t="s">
        <v>232</v>
      </c>
      <c r="E195" s="264" t="s">
        <v>257</v>
      </c>
      <c r="F195" s="265" t="s">
        <v>258</v>
      </c>
      <c r="G195" s="266" t="s">
        <v>235</v>
      </c>
      <c r="H195" s="267">
        <v>12.6</v>
      </c>
      <c r="I195" s="268"/>
      <c r="J195" s="269">
        <f>ROUND(I195*H195,2)</f>
        <v>0</v>
      </c>
      <c r="K195" s="265" t="s">
        <v>153</v>
      </c>
      <c r="L195" s="270"/>
      <c r="M195" s="271" t="s">
        <v>19</v>
      </c>
      <c r="N195" s="272" t="s">
        <v>43</v>
      </c>
      <c r="O195" s="84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518</v>
      </c>
      <c r="AT195" s="223" t="s">
        <v>232</v>
      </c>
      <c r="AU195" s="223" t="s">
        <v>84</v>
      </c>
      <c r="AY195" s="17" t="s">
        <v>147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78</v>
      </c>
      <c r="BK195" s="224">
        <f>ROUND(I195*H195,2)</f>
        <v>0</v>
      </c>
      <c r="BL195" s="17" t="s">
        <v>513</v>
      </c>
      <c r="BM195" s="223" t="s">
        <v>783</v>
      </c>
    </row>
    <row r="196" s="13" customFormat="1">
      <c r="A196" s="13"/>
      <c r="B196" s="230"/>
      <c r="C196" s="231"/>
      <c r="D196" s="232" t="s">
        <v>158</v>
      </c>
      <c r="E196" s="233" t="s">
        <v>19</v>
      </c>
      <c r="F196" s="234" t="s">
        <v>527</v>
      </c>
      <c r="G196" s="231"/>
      <c r="H196" s="235">
        <v>12.6</v>
      </c>
      <c r="I196" s="236"/>
      <c r="J196" s="231"/>
      <c r="K196" s="231"/>
      <c r="L196" s="237"/>
      <c r="M196" s="274"/>
      <c r="N196" s="275"/>
      <c r="O196" s="275"/>
      <c r="P196" s="275"/>
      <c r="Q196" s="275"/>
      <c r="R196" s="275"/>
      <c r="S196" s="275"/>
      <c r="T196" s="27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158</v>
      </c>
      <c r="AU196" s="241" t="s">
        <v>84</v>
      </c>
      <c r="AV196" s="13" t="s">
        <v>84</v>
      </c>
      <c r="AW196" s="13" t="s">
        <v>33</v>
      </c>
      <c r="AX196" s="13" t="s">
        <v>78</v>
      </c>
      <c r="AY196" s="241" t="s">
        <v>147</v>
      </c>
    </row>
    <row r="197" s="2" customFormat="1" ht="6.96" customHeight="1">
      <c r="A197" s="38"/>
      <c r="B197" s="59"/>
      <c r="C197" s="60"/>
      <c r="D197" s="60"/>
      <c r="E197" s="60"/>
      <c r="F197" s="60"/>
      <c r="G197" s="60"/>
      <c r="H197" s="60"/>
      <c r="I197" s="60"/>
      <c r="J197" s="60"/>
      <c r="K197" s="60"/>
      <c r="L197" s="44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sheetProtection sheet="1" autoFilter="0" formatColumns="0" formatRows="0" objects="1" scenarios="1" spinCount="100000" saltValue="0f3ZhJSgHb08XWPLU1MuXZhLxRixjhIrPH/dSKZIJUcJvKDWT4WCctsbCEdpQ4wPnb+Dg1i4XKDDOu3MQhXLlw==" hashValue="9bRXvIdtECEmK+OPU/1WouYqdkZpdl+pWwp4E+AoeyxRQfjMHpZV4NTouOxv1quuSacMVPUJF6mXtKo+Azp8Nw==" algorithmName="SHA-512" password="CC35"/>
  <autoFilter ref="C93:K19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1/111251101"/>
    <hyperlink ref="F100" r:id="rId2" display="https://podminky.urs.cz/item/CS_URS_2025_01/113107332"/>
    <hyperlink ref="F103" r:id="rId3" display="https://podminky.urs.cz/item/CS_URS_2025_01/121151113"/>
    <hyperlink ref="F105" r:id="rId4" display="https://podminky.urs.cz/item/CS_URS_2025_01/122351104"/>
    <hyperlink ref="F107" r:id="rId5" display="https://podminky.urs.cz/item/CS_URS_2025_01/162751137"/>
    <hyperlink ref="F110" r:id="rId6" display="https://podminky.urs.cz/item/CS_URS_2025_01/162751139"/>
    <hyperlink ref="F115" r:id="rId7" display="https://podminky.urs.cz/item/CS_URS_2025_01/171151103"/>
    <hyperlink ref="F121" r:id="rId8" display="https://podminky.urs.cz/item/CS_URS_2025_01/171201231"/>
    <hyperlink ref="F125" r:id="rId9" display="https://podminky.urs.cz/item/CS_URS_2025_01/181351103"/>
    <hyperlink ref="F130" r:id="rId10" display="https://podminky.urs.cz/item/CS_URS_2025_01/181411131"/>
    <hyperlink ref="F134" r:id="rId11" display="https://podminky.urs.cz/item/CS_URS_2025_01/181951114"/>
    <hyperlink ref="F137" r:id="rId12" display="https://podminky.urs.cz/item/CS_URS_2025_01/564851111"/>
    <hyperlink ref="F140" r:id="rId13" display="https://podminky.urs.cz/item/CS_URS_2025_01/565155121"/>
    <hyperlink ref="F143" r:id="rId14" display="https://podminky.urs.cz/item/CS_URS_2025_01/569903311"/>
    <hyperlink ref="F149" r:id="rId15" display="https://podminky.urs.cz/item/CS_URS_2025_01/573211107"/>
    <hyperlink ref="F152" r:id="rId16" display="https://podminky.urs.cz/item/CS_URS_2025_01/573211108"/>
    <hyperlink ref="F155" r:id="rId17" display="https://podminky.urs.cz/item/CS_URS_2025_01/577134121"/>
    <hyperlink ref="F159" r:id="rId18" display="https://podminky.urs.cz/item/CS_URS_2025_01/899132111"/>
    <hyperlink ref="F162" r:id="rId19" display="https://podminky.urs.cz/item/CS_URS_2025_01/914111111"/>
    <hyperlink ref="F170" r:id="rId20" display="https://podminky.urs.cz/item/CS_URS_2025_01/914511111"/>
    <hyperlink ref="F174" r:id="rId21" display="https://podminky.urs.cz/item/CS_URS_2025_01/919122132"/>
    <hyperlink ref="F176" r:id="rId22" display="https://podminky.urs.cz/item/CS_URS_2025_01/919735123"/>
    <hyperlink ref="F179" r:id="rId23" display="https://podminky.urs.cz/item/CS_URS_2025_01/997221561"/>
    <hyperlink ref="F181" r:id="rId24" display="https://podminky.urs.cz/item/CS_URS_2025_01/997221569"/>
    <hyperlink ref="F184" r:id="rId25" display="https://podminky.urs.cz/item/CS_URS_2025_01/997221861"/>
    <hyperlink ref="F187" r:id="rId26" display="https://podminky.urs.cz/item/CS_URS_2025_01/998225111"/>
    <hyperlink ref="F191" r:id="rId27" display="https://podminky.urs.cz/item/CS_URS_2025_01/460520164"/>
    <hyperlink ref="F194" r:id="rId28" display="https://podminky.urs.cz/item/CS_URS_2025_01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704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784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704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04a - Objekt SO 04 -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529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132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704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04a - Objekt SO 04 -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>Dopravně-inženýrská prjekční kancelář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133</v>
      </c>
      <c r="D85" s="188" t="s">
        <v>57</v>
      </c>
      <c r="E85" s="188" t="s">
        <v>53</v>
      </c>
      <c r="F85" s="188" t="s">
        <v>54</v>
      </c>
      <c r="G85" s="188" t="s">
        <v>134</v>
      </c>
      <c r="H85" s="188" t="s">
        <v>135</v>
      </c>
      <c r="I85" s="188" t="s">
        <v>136</v>
      </c>
      <c r="J85" s="188" t="s">
        <v>120</v>
      </c>
      <c r="K85" s="189" t="s">
        <v>137</v>
      </c>
      <c r="L85" s="190"/>
      <c r="M85" s="92" t="s">
        <v>19</v>
      </c>
      <c r="N85" s="93" t="s">
        <v>42</v>
      </c>
      <c r="O85" s="93" t="s">
        <v>138</v>
      </c>
      <c r="P85" s="93" t="s">
        <v>139</v>
      </c>
      <c r="Q85" s="93" t="s">
        <v>140</v>
      </c>
      <c r="R85" s="93" t="s">
        <v>141</v>
      </c>
      <c r="S85" s="93" t="s">
        <v>142</v>
      </c>
      <c r="T85" s="94" t="s">
        <v>143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144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530</v>
      </c>
      <c r="F87" s="199" t="s">
        <v>531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177</v>
      </c>
      <c r="AT87" s="208" t="s">
        <v>71</v>
      </c>
      <c r="AU87" s="208" t="s">
        <v>72</v>
      </c>
      <c r="AY87" s="207" t="s">
        <v>147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149</v>
      </c>
      <c r="E88" s="213" t="s">
        <v>532</v>
      </c>
      <c r="F88" s="214" t="s">
        <v>533</v>
      </c>
      <c r="G88" s="215" t="s">
        <v>534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154</v>
      </c>
      <c r="AT88" s="223" t="s">
        <v>149</v>
      </c>
      <c r="AU88" s="223" t="s">
        <v>78</v>
      </c>
      <c r="AY88" s="17" t="s">
        <v>147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154</v>
      </c>
      <c r="BM88" s="223" t="s">
        <v>785</v>
      </c>
    </row>
    <row r="89" s="2" customFormat="1" ht="16.5" customHeight="1">
      <c r="A89" s="38"/>
      <c r="B89" s="39"/>
      <c r="C89" s="212" t="s">
        <v>84</v>
      </c>
      <c r="D89" s="212" t="s">
        <v>149</v>
      </c>
      <c r="E89" s="213" t="s">
        <v>536</v>
      </c>
      <c r="F89" s="214" t="s">
        <v>537</v>
      </c>
      <c r="G89" s="215" t="s">
        <v>534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538</v>
      </c>
      <c r="AT89" s="223" t="s">
        <v>149</v>
      </c>
      <c r="AU89" s="223" t="s">
        <v>78</v>
      </c>
      <c r="AY89" s="17" t="s">
        <v>147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538</v>
      </c>
      <c r="BM89" s="223" t="s">
        <v>786</v>
      </c>
    </row>
    <row r="90" s="2" customFormat="1" ht="16.5" customHeight="1">
      <c r="A90" s="38"/>
      <c r="B90" s="39"/>
      <c r="C90" s="212" t="s">
        <v>166</v>
      </c>
      <c r="D90" s="212" t="s">
        <v>149</v>
      </c>
      <c r="E90" s="213" t="s">
        <v>540</v>
      </c>
      <c r="F90" s="214" t="s">
        <v>541</v>
      </c>
      <c r="G90" s="215" t="s">
        <v>534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538</v>
      </c>
      <c r="AT90" s="223" t="s">
        <v>149</v>
      </c>
      <c r="AU90" s="223" t="s">
        <v>78</v>
      </c>
      <c r="AY90" s="17" t="s">
        <v>147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538</v>
      </c>
      <c r="BM90" s="223" t="s">
        <v>787</v>
      </c>
    </row>
    <row r="91" s="2" customFormat="1" ht="16.5" customHeight="1">
      <c r="A91" s="38"/>
      <c r="B91" s="39"/>
      <c r="C91" s="212" t="s">
        <v>154</v>
      </c>
      <c r="D91" s="212" t="s">
        <v>149</v>
      </c>
      <c r="E91" s="213" t="s">
        <v>543</v>
      </c>
      <c r="F91" s="214" t="s">
        <v>544</v>
      </c>
      <c r="G91" s="215" t="s">
        <v>534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538</v>
      </c>
      <c r="AT91" s="223" t="s">
        <v>149</v>
      </c>
      <c r="AU91" s="223" t="s">
        <v>78</v>
      </c>
      <c r="AY91" s="17" t="s">
        <v>147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538</v>
      </c>
      <c r="BM91" s="223" t="s">
        <v>788</v>
      </c>
    </row>
    <row r="92" s="2" customFormat="1" ht="16.5" customHeight="1">
      <c r="A92" s="38"/>
      <c r="B92" s="39"/>
      <c r="C92" s="212" t="s">
        <v>177</v>
      </c>
      <c r="D92" s="212" t="s">
        <v>149</v>
      </c>
      <c r="E92" s="213" t="s">
        <v>546</v>
      </c>
      <c r="F92" s="214" t="s">
        <v>547</v>
      </c>
      <c r="G92" s="215" t="s">
        <v>534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538</v>
      </c>
      <c r="AT92" s="223" t="s">
        <v>149</v>
      </c>
      <c r="AU92" s="223" t="s">
        <v>78</v>
      </c>
      <c r="AY92" s="17" t="s">
        <v>147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538</v>
      </c>
      <c r="BM92" s="223" t="s">
        <v>789</v>
      </c>
    </row>
    <row r="93" s="2" customFormat="1">
      <c r="A93" s="38"/>
      <c r="B93" s="39"/>
      <c r="C93" s="40"/>
      <c r="D93" s="232" t="s">
        <v>443</v>
      </c>
      <c r="E93" s="40"/>
      <c r="F93" s="273" t="s">
        <v>549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443</v>
      </c>
      <c r="AU93" s="17" t="s">
        <v>78</v>
      </c>
    </row>
    <row r="94" s="2" customFormat="1" ht="16.5" customHeight="1">
      <c r="A94" s="38"/>
      <c r="B94" s="39"/>
      <c r="C94" s="212" t="s">
        <v>183</v>
      </c>
      <c r="D94" s="212" t="s">
        <v>149</v>
      </c>
      <c r="E94" s="213" t="s">
        <v>550</v>
      </c>
      <c r="F94" s="214" t="s">
        <v>551</v>
      </c>
      <c r="G94" s="215" t="s">
        <v>534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538</v>
      </c>
      <c r="AT94" s="223" t="s">
        <v>149</v>
      </c>
      <c r="AU94" s="223" t="s">
        <v>78</v>
      </c>
      <c r="AY94" s="17" t="s">
        <v>147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538</v>
      </c>
      <c r="BM94" s="223" t="s">
        <v>790</v>
      </c>
    </row>
    <row r="95" s="2" customFormat="1" ht="16.5" customHeight="1">
      <c r="A95" s="38"/>
      <c r="B95" s="39"/>
      <c r="C95" s="212" t="s">
        <v>188</v>
      </c>
      <c r="D95" s="212" t="s">
        <v>149</v>
      </c>
      <c r="E95" s="213" t="s">
        <v>553</v>
      </c>
      <c r="F95" s="214" t="s">
        <v>554</v>
      </c>
      <c r="G95" s="215" t="s">
        <v>379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538</v>
      </c>
      <c r="AT95" s="223" t="s">
        <v>149</v>
      </c>
      <c r="AU95" s="223" t="s">
        <v>78</v>
      </c>
      <c r="AY95" s="17" t="s">
        <v>147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538</v>
      </c>
      <c r="BM95" s="223" t="s">
        <v>791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o10Or7qaPQHQfRekLmnZjySAcykCwbolfeRg6L8GVyeriAXb41h8aYcLlUt+uSRkqyT0Phi81lZO7CueMFDZwg==" hashValue="+xcZkPgJxT0gse9/tnGxBNtBlhYBLR7DBMszbfQU8LwRCF5BP9BAjf+ncxD6Fxp1ikV68dut+rdLz/scvS4o0g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792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793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ROUND((SUM(BE94:BE258)),  2)</f>
        <v>0</v>
      </c>
      <c r="G35" s="38"/>
      <c r="H35" s="38"/>
      <c r="I35" s="157">
        <v>0.20999999999999999</v>
      </c>
      <c r="J35" s="156">
        <f>ROUND(((SUM(BE94:BE258))*I35),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ROUND((SUM(BF94:BF258)),  2)</f>
        <v>0</v>
      </c>
      <c r="G36" s="38"/>
      <c r="H36" s="38"/>
      <c r="I36" s="157">
        <v>0.12</v>
      </c>
      <c r="J36" s="156">
        <f>ROUND(((SUM(BF94:BF258))*I36),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ROUND((SUM(BG94:BG258)),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ROUND((SUM(BH94:BH258)),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ROUND((SUM(BI94:BI258)),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792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05 - Objekt SO 05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125</v>
      </c>
      <c r="E66" s="182"/>
      <c r="F66" s="182"/>
      <c r="G66" s="182"/>
      <c r="H66" s="182"/>
      <c r="I66" s="182"/>
      <c r="J66" s="183">
        <f>J149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126</v>
      </c>
      <c r="E67" s="182"/>
      <c r="F67" s="182"/>
      <c r="G67" s="182"/>
      <c r="H67" s="182"/>
      <c r="I67" s="182"/>
      <c r="J67" s="183">
        <f>J186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127</v>
      </c>
      <c r="E68" s="182"/>
      <c r="F68" s="182"/>
      <c r="G68" s="182"/>
      <c r="H68" s="182"/>
      <c r="I68" s="182"/>
      <c r="J68" s="183">
        <f>J189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0"/>
      <c r="C69" s="125"/>
      <c r="D69" s="181" t="s">
        <v>128</v>
      </c>
      <c r="E69" s="182"/>
      <c r="F69" s="182"/>
      <c r="G69" s="182"/>
      <c r="H69" s="182"/>
      <c r="I69" s="182"/>
      <c r="J69" s="183">
        <f>J235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0"/>
      <c r="C70" s="125"/>
      <c r="D70" s="181" t="s">
        <v>129</v>
      </c>
      <c r="E70" s="182"/>
      <c r="F70" s="182"/>
      <c r="G70" s="182"/>
      <c r="H70" s="182"/>
      <c r="I70" s="182"/>
      <c r="J70" s="183">
        <f>J247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4"/>
      <c r="C71" s="175"/>
      <c r="D71" s="176" t="s">
        <v>130</v>
      </c>
      <c r="E71" s="177"/>
      <c r="F71" s="177"/>
      <c r="G71" s="177"/>
      <c r="H71" s="177"/>
      <c r="I71" s="177"/>
      <c r="J71" s="178">
        <f>J250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0"/>
      <c r="C72" s="125"/>
      <c r="D72" s="181" t="s">
        <v>131</v>
      </c>
      <c r="E72" s="182"/>
      <c r="F72" s="182"/>
      <c r="G72" s="182"/>
      <c r="H72" s="182"/>
      <c r="I72" s="182"/>
      <c r="J72" s="183">
        <f>J251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132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REKONSTRUKCE MÍSTNÍCH KOMUNIKACÍ V OBCI ŽELÉNKY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114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792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SO 05 - Objekt SO 05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 xml:space="preserve"> </v>
      </c>
      <c r="G88" s="40"/>
      <c r="H88" s="40"/>
      <c r="I88" s="32" t="s">
        <v>23</v>
      </c>
      <c r="J88" s="72" t="str">
        <f>IF(J14="","",J14)</f>
        <v>1. 7. 2025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Obec Zabrušany</v>
      </c>
      <c r="G90" s="40"/>
      <c r="H90" s="40"/>
      <c r="I90" s="32" t="s">
        <v>31</v>
      </c>
      <c r="J90" s="36" t="str">
        <f>E23</f>
        <v>Ing. Michal Urbanský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IF(E20="","",E20)</f>
        <v>Vyplň údaj</v>
      </c>
      <c r="G91" s="40"/>
      <c r="H91" s="40"/>
      <c r="I91" s="32" t="s">
        <v>34</v>
      </c>
      <c r="J91" s="36" t="str">
        <f>E26</f>
        <v>Dopravně-inženýrská prjekční kancelář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133</v>
      </c>
      <c r="D93" s="188" t="s">
        <v>57</v>
      </c>
      <c r="E93" s="188" t="s">
        <v>53</v>
      </c>
      <c r="F93" s="188" t="s">
        <v>54</v>
      </c>
      <c r="G93" s="188" t="s">
        <v>134</v>
      </c>
      <c r="H93" s="188" t="s">
        <v>135</v>
      </c>
      <c r="I93" s="188" t="s">
        <v>136</v>
      </c>
      <c r="J93" s="188" t="s">
        <v>120</v>
      </c>
      <c r="K93" s="189" t="s">
        <v>137</v>
      </c>
      <c r="L93" s="190"/>
      <c r="M93" s="92" t="s">
        <v>19</v>
      </c>
      <c r="N93" s="93" t="s">
        <v>42</v>
      </c>
      <c r="O93" s="93" t="s">
        <v>138</v>
      </c>
      <c r="P93" s="93" t="s">
        <v>139</v>
      </c>
      <c r="Q93" s="93" t="s">
        <v>140</v>
      </c>
      <c r="R93" s="93" t="s">
        <v>141</v>
      </c>
      <c r="S93" s="93" t="s">
        <v>142</v>
      </c>
      <c r="T93" s="94" t="s">
        <v>143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144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P95+P250</f>
        <v>0</v>
      </c>
      <c r="Q94" s="96"/>
      <c r="R94" s="193">
        <f>R95+R250</f>
        <v>158.28391139999999</v>
      </c>
      <c r="S94" s="96"/>
      <c r="T94" s="194">
        <f>T95+T250</f>
        <v>896.49000000000001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71</v>
      </c>
      <c r="AU94" s="17" t="s">
        <v>121</v>
      </c>
      <c r="BK94" s="195">
        <f>BK95+BK250</f>
        <v>0</v>
      </c>
    </row>
    <row r="95" s="12" customFormat="1" ht="25.92" customHeight="1">
      <c r="A95" s="12"/>
      <c r="B95" s="196"/>
      <c r="C95" s="197"/>
      <c r="D95" s="198" t="s">
        <v>71</v>
      </c>
      <c r="E95" s="199" t="s">
        <v>145</v>
      </c>
      <c r="F95" s="199" t="s">
        <v>146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P96+P149+P186+P189+P235+P247</f>
        <v>0</v>
      </c>
      <c r="Q95" s="204"/>
      <c r="R95" s="205">
        <f>R96+R149+R186+R189+R235+R247</f>
        <v>158.28391139999999</v>
      </c>
      <c r="S95" s="204"/>
      <c r="T95" s="206">
        <f>T96+T149+T186+T189+T235+T247</f>
        <v>896.49000000000001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78</v>
      </c>
      <c r="AT95" s="208" t="s">
        <v>71</v>
      </c>
      <c r="AU95" s="208" t="s">
        <v>72</v>
      </c>
      <c r="AY95" s="207" t="s">
        <v>147</v>
      </c>
      <c r="BK95" s="209">
        <f>BK96+BK149+BK186+BK189+BK235+BK247</f>
        <v>0</v>
      </c>
    </row>
    <row r="96" s="12" customFormat="1" ht="22.8" customHeight="1">
      <c r="A96" s="12"/>
      <c r="B96" s="196"/>
      <c r="C96" s="197"/>
      <c r="D96" s="198" t="s">
        <v>71</v>
      </c>
      <c r="E96" s="210" t="s">
        <v>78</v>
      </c>
      <c r="F96" s="210" t="s">
        <v>148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SUM(P97:P148)</f>
        <v>0</v>
      </c>
      <c r="Q96" s="204"/>
      <c r="R96" s="205">
        <f>SUM(R97:R148)</f>
        <v>0.020632999999999999</v>
      </c>
      <c r="S96" s="204"/>
      <c r="T96" s="206">
        <f>SUM(T97:T148)</f>
        <v>884.09000000000003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78</v>
      </c>
      <c r="AY96" s="207" t="s">
        <v>147</v>
      </c>
      <c r="BK96" s="209">
        <f>SUM(BK97:BK148)</f>
        <v>0</v>
      </c>
    </row>
    <row r="97" s="2" customFormat="1" ht="24.15" customHeight="1">
      <c r="A97" s="38"/>
      <c r="B97" s="39"/>
      <c r="C97" s="212" t="s">
        <v>78</v>
      </c>
      <c r="D97" s="212" t="s">
        <v>149</v>
      </c>
      <c r="E97" s="213" t="s">
        <v>559</v>
      </c>
      <c r="F97" s="214" t="s">
        <v>560</v>
      </c>
      <c r="G97" s="215" t="s">
        <v>152</v>
      </c>
      <c r="H97" s="216">
        <v>100</v>
      </c>
      <c r="I97" s="217"/>
      <c r="J97" s="218">
        <f>ROUND(I97*H97,2)</f>
        <v>0</v>
      </c>
      <c r="K97" s="214" t="s">
        <v>153</v>
      </c>
      <c r="L97" s="44"/>
      <c r="M97" s="219" t="s">
        <v>19</v>
      </c>
      <c r="N97" s="220" t="s">
        <v>43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154</v>
      </c>
      <c r="AT97" s="223" t="s">
        <v>149</v>
      </c>
      <c r="AU97" s="223" t="s">
        <v>84</v>
      </c>
      <c r="AY97" s="17" t="s">
        <v>147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154</v>
      </c>
      <c r="BM97" s="223" t="s">
        <v>794</v>
      </c>
    </row>
    <row r="98" s="2" customFormat="1">
      <c r="A98" s="38"/>
      <c r="B98" s="39"/>
      <c r="C98" s="40"/>
      <c r="D98" s="225" t="s">
        <v>156</v>
      </c>
      <c r="E98" s="40"/>
      <c r="F98" s="226" t="s">
        <v>562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156</v>
      </c>
      <c r="AU98" s="17" t="s">
        <v>84</v>
      </c>
    </row>
    <row r="99" s="2" customFormat="1" ht="37.8" customHeight="1">
      <c r="A99" s="38"/>
      <c r="B99" s="39"/>
      <c r="C99" s="212" t="s">
        <v>84</v>
      </c>
      <c r="D99" s="212" t="s">
        <v>149</v>
      </c>
      <c r="E99" s="213" t="s">
        <v>795</v>
      </c>
      <c r="F99" s="214" t="s">
        <v>796</v>
      </c>
      <c r="G99" s="215" t="s">
        <v>152</v>
      </c>
      <c r="H99" s="216">
        <v>105</v>
      </c>
      <c r="I99" s="217"/>
      <c r="J99" s="218">
        <f>ROUND(I99*H99,2)</f>
        <v>0</v>
      </c>
      <c r="K99" s="214" t="s">
        <v>153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0.26000000000000001</v>
      </c>
      <c r="T99" s="222">
        <f>S99*H99</f>
        <v>27.300000000000001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154</v>
      </c>
      <c r="AT99" s="223" t="s">
        <v>149</v>
      </c>
      <c r="AU99" s="223" t="s">
        <v>84</v>
      </c>
      <c r="AY99" s="17" t="s">
        <v>147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154</v>
      </c>
      <c r="BM99" s="223" t="s">
        <v>797</v>
      </c>
    </row>
    <row r="100" s="2" customFormat="1">
      <c r="A100" s="38"/>
      <c r="B100" s="39"/>
      <c r="C100" s="40"/>
      <c r="D100" s="225" t="s">
        <v>156</v>
      </c>
      <c r="E100" s="40"/>
      <c r="F100" s="226" t="s">
        <v>798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156</v>
      </c>
      <c r="AU100" s="17" t="s">
        <v>84</v>
      </c>
    </row>
    <row r="101" s="13" customFormat="1">
      <c r="A101" s="13"/>
      <c r="B101" s="230"/>
      <c r="C101" s="231"/>
      <c r="D101" s="232" t="s">
        <v>158</v>
      </c>
      <c r="E101" s="233" t="s">
        <v>19</v>
      </c>
      <c r="F101" s="234" t="s">
        <v>799</v>
      </c>
      <c r="G101" s="231"/>
      <c r="H101" s="235">
        <v>105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158</v>
      </c>
      <c r="AU101" s="241" t="s">
        <v>84</v>
      </c>
      <c r="AV101" s="13" t="s">
        <v>84</v>
      </c>
      <c r="AW101" s="13" t="s">
        <v>33</v>
      </c>
      <c r="AX101" s="13" t="s">
        <v>78</v>
      </c>
      <c r="AY101" s="241" t="s">
        <v>147</v>
      </c>
    </row>
    <row r="102" s="2" customFormat="1" ht="37.8" customHeight="1">
      <c r="A102" s="38"/>
      <c r="B102" s="39"/>
      <c r="C102" s="212" t="s">
        <v>166</v>
      </c>
      <c r="D102" s="212" t="s">
        <v>149</v>
      </c>
      <c r="E102" s="213" t="s">
        <v>800</v>
      </c>
      <c r="F102" s="214" t="s">
        <v>801</v>
      </c>
      <c r="G102" s="215" t="s">
        <v>152</v>
      </c>
      <c r="H102" s="216">
        <v>105</v>
      </c>
      <c r="I102" s="217"/>
      <c r="J102" s="218">
        <f>ROUND(I102*H102,2)</f>
        <v>0</v>
      </c>
      <c r="K102" s="214" t="s">
        <v>153</v>
      </c>
      <c r="L102" s="44"/>
      <c r="M102" s="219" t="s">
        <v>19</v>
      </c>
      <c r="N102" s="220" t="s">
        <v>43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0.28999999999999998</v>
      </c>
      <c r="T102" s="222">
        <f>S102*H102</f>
        <v>30.449999999999999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154</v>
      </c>
      <c r="AT102" s="223" t="s">
        <v>149</v>
      </c>
      <c r="AU102" s="223" t="s">
        <v>84</v>
      </c>
      <c r="AY102" s="17" t="s">
        <v>147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154</v>
      </c>
      <c r="BM102" s="223" t="s">
        <v>802</v>
      </c>
    </row>
    <row r="103" s="2" customFormat="1">
      <c r="A103" s="38"/>
      <c r="B103" s="39"/>
      <c r="C103" s="40"/>
      <c r="D103" s="225" t="s">
        <v>156</v>
      </c>
      <c r="E103" s="40"/>
      <c r="F103" s="226" t="s">
        <v>803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156</v>
      </c>
      <c r="AU103" s="17" t="s">
        <v>84</v>
      </c>
    </row>
    <row r="104" s="13" customFormat="1">
      <c r="A104" s="13"/>
      <c r="B104" s="230"/>
      <c r="C104" s="231"/>
      <c r="D104" s="232" t="s">
        <v>158</v>
      </c>
      <c r="E104" s="233" t="s">
        <v>19</v>
      </c>
      <c r="F104" s="234" t="s">
        <v>804</v>
      </c>
      <c r="G104" s="231"/>
      <c r="H104" s="235">
        <v>105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158</v>
      </c>
      <c r="AU104" s="241" t="s">
        <v>84</v>
      </c>
      <c r="AV104" s="13" t="s">
        <v>84</v>
      </c>
      <c r="AW104" s="13" t="s">
        <v>33</v>
      </c>
      <c r="AX104" s="13" t="s">
        <v>78</v>
      </c>
      <c r="AY104" s="241" t="s">
        <v>147</v>
      </c>
    </row>
    <row r="105" s="2" customFormat="1" ht="37.8" customHeight="1">
      <c r="A105" s="38"/>
      <c r="B105" s="39"/>
      <c r="C105" s="212" t="s">
        <v>154</v>
      </c>
      <c r="D105" s="212" t="s">
        <v>149</v>
      </c>
      <c r="E105" s="213" t="s">
        <v>805</v>
      </c>
      <c r="F105" s="214" t="s">
        <v>806</v>
      </c>
      <c r="G105" s="215" t="s">
        <v>152</v>
      </c>
      <c r="H105" s="216">
        <v>300</v>
      </c>
      <c r="I105" s="217"/>
      <c r="J105" s="218">
        <f>ROUND(I105*H105,2)</f>
        <v>0</v>
      </c>
      <c r="K105" s="214" t="s">
        <v>153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0.625</v>
      </c>
      <c r="T105" s="222">
        <f>S105*H105</f>
        <v>187.5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154</v>
      </c>
      <c r="AT105" s="223" t="s">
        <v>149</v>
      </c>
      <c r="AU105" s="223" t="s">
        <v>84</v>
      </c>
      <c r="AY105" s="17" t="s">
        <v>147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154</v>
      </c>
      <c r="BM105" s="223" t="s">
        <v>807</v>
      </c>
    </row>
    <row r="106" s="2" customFormat="1">
      <c r="A106" s="38"/>
      <c r="B106" s="39"/>
      <c r="C106" s="40"/>
      <c r="D106" s="225" t="s">
        <v>156</v>
      </c>
      <c r="E106" s="40"/>
      <c r="F106" s="226" t="s">
        <v>808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156</v>
      </c>
      <c r="AU106" s="17" t="s">
        <v>84</v>
      </c>
    </row>
    <row r="107" s="13" customFormat="1">
      <c r="A107" s="13"/>
      <c r="B107" s="230"/>
      <c r="C107" s="231"/>
      <c r="D107" s="232" t="s">
        <v>158</v>
      </c>
      <c r="E107" s="233" t="s">
        <v>19</v>
      </c>
      <c r="F107" s="234" t="s">
        <v>809</v>
      </c>
      <c r="G107" s="231"/>
      <c r="H107" s="235">
        <v>300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158</v>
      </c>
      <c r="AU107" s="241" t="s">
        <v>84</v>
      </c>
      <c r="AV107" s="13" t="s">
        <v>84</v>
      </c>
      <c r="AW107" s="13" t="s">
        <v>33</v>
      </c>
      <c r="AX107" s="13" t="s">
        <v>78</v>
      </c>
      <c r="AY107" s="241" t="s">
        <v>147</v>
      </c>
    </row>
    <row r="108" s="2" customFormat="1" ht="33" customHeight="1">
      <c r="A108" s="38"/>
      <c r="B108" s="39"/>
      <c r="C108" s="212" t="s">
        <v>177</v>
      </c>
      <c r="D108" s="212" t="s">
        <v>149</v>
      </c>
      <c r="E108" s="213" t="s">
        <v>162</v>
      </c>
      <c r="F108" s="214" t="s">
        <v>163</v>
      </c>
      <c r="G108" s="215" t="s">
        <v>152</v>
      </c>
      <c r="H108" s="216">
        <v>2833</v>
      </c>
      <c r="I108" s="217"/>
      <c r="J108" s="218">
        <f>ROUND(I108*H108,2)</f>
        <v>0</v>
      </c>
      <c r="K108" s="214" t="s">
        <v>153</v>
      </c>
      <c r="L108" s="44"/>
      <c r="M108" s="219" t="s">
        <v>19</v>
      </c>
      <c r="N108" s="220" t="s">
        <v>43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0.22</v>
      </c>
      <c r="T108" s="222">
        <f>S108*H108</f>
        <v>623.25999999999999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154</v>
      </c>
      <c r="AT108" s="223" t="s">
        <v>149</v>
      </c>
      <c r="AU108" s="223" t="s">
        <v>84</v>
      </c>
      <c r="AY108" s="17" t="s">
        <v>147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78</v>
      </c>
      <c r="BK108" s="224">
        <f>ROUND(I108*H108,2)</f>
        <v>0</v>
      </c>
      <c r="BL108" s="17" t="s">
        <v>154</v>
      </c>
      <c r="BM108" s="223" t="s">
        <v>810</v>
      </c>
    </row>
    <row r="109" s="2" customFormat="1">
      <c r="A109" s="38"/>
      <c r="B109" s="39"/>
      <c r="C109" s="40"/>
      <c r="D109" s="225" t="s">
        <v>156</v>
      </c>
      <c r="E109" s="40"/>
      <c r="F109" s="226" t="s">
        <v>165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156</v>
      </c>
      <c r="AU109" s="17" t="s">
        <v>84</v>
      </c>
    </row>
    <row r="110" s="13" customFormat="1">
      <c r="A110" s="13"/>
      <c r="B110" s="230"/>
      <c r="C110" s="231"/>
      <c r="D110" s="232" t="s">
        <v>158</v>
      </c>
      <c r="E110" s="233" t="s">
        <v>19</v>
      </c>
      <c r="F110" s="234" t="s">
        <v>811</v>
      </c>
      <c r="G110" s="231"/>
      <c r="H110" s="235">
        <v>2833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158</v>
      </c>
      <c r="AU110" s="241" t="s">
        <v>84</v>
      </c>
      <c r="AV110" s="13" t="s">
        <v>84</v>
      </c>
      <c r="AW110" s="13" t="s">
        <v>33</v>
      </c>
      <c r="AX110" s="13" t="s">
        <v>78</v>
      </c>
      <c r="AY110" s="241" t="s">
        <v>147</v>
      </c>
    </row>
    <row r="111" s="2" customFormat="1" ht="24.15" customHeight="1">
      <c r="A111" s="38"/>
      <c r="B111" s="39"/>
      <c r="C111" s="212" t="s">
        <v>183</v>
      </c>
      <c r="D111" s="212" t="s">
        <v>149</v>
      </c>
      <c r="E111" s="213" t="s">
        <v>178</v>
      </c>
      <c r="F111" s="214" t="s">
        <v>179</v>
      </c>
      <c r="G111" s="215" t="s">
        <v>180</v>
      </c>
      <c r="H111" s="216">
        <v>76</v>
      </c>
      <c r="I111" s="217"/>
      <c r="J111" s="218">
        <f>ROUND(I111*H111,2)</f>
        <v>0</v>
      </c>
      <c r="K111" s="214" t="s">
        <v>153</v>
      </c>
      <c r="L111" s="44"/>
      <c r="M111" s="219" t="s">
        <v>19</v>
      </c>
      <c r="N111" s="220" t="s">
        <v>43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0.20499999999999999</v>
      </c>
      <c r="T111" s="222">
        <f>S111*H111</f>
        <v>15.579999999999998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154</v>
      </c>
      <c r="AT111" s="223" t="s">
        <v>149</v>
      </c>
      <c r="AU111" s="223" t="s">
        <v>84</v>
      </c>
      <c r="AY111" s="17" t="s">
        <v>147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78</v>
      </c>
      <c r="BK111" s="224">
        <f>ROUND(I111*H111,2)</f>
        <v>0</v>
      </c>
      <c r="BL111" s="17" t="s">
        <v>154</v>
      </c>
      <c r="BM111" s="223" t="s">
        <v>812</v>
      </c>
    </row>
    <row r="112" s="2" customFormat="1">
      <c r="A112" s="38"/>
      <c r="B112" s="39"/>
      <c r="C112" s="40"/>
      <c r="D112" s="225" t="s">
        <v>156</v>
      </c>
      <c r="E112" s="40"/>
      <c r="F112" s="226" t="s">
        <v>182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156</v>
      </c>
      <c r="AU112" s="17" t="s">
        <v>84</v>
      </c>
    </row>
    <row r="113" s="2" customFormat="1" ht="16.5" customHeight="1">
      <c r="A113" s="38"/>
      <c r="B113" s="39"/>
      <c r="C113" s="212" t="s">
        <v>188</v>
      </c>
      <c r="D113" s="212" t="s">
        <v>149</v>
      </c>
      <c r="E113" s="213" t="s">
        <v>709</v>
      </c>
      <c r="F113" s="214" t="s">
        <v>710</v>
      </c>
      <c r="G113" s="215" t="s">
        <v>152</v>
      </c>
      <c r="H113" s="216">
        <v>185</v>
      </c>
      <c r="I113" s="217"/>
      <c r="J113" s="218">
        <f>ROUND(I113*H113,2)</f>
        <v>0</v>
      </c>
      <c r="K113" s="214" t="s">
        <v>153</v>
      </c>
      <c r="L113" s="44"/>
      <c r="M113" s="219" t="s">
        <v>19</v>
      </c>
      <c r="N113" s="220" t="s">
        <v>43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154</v>
      </c>
      <c r="AT113" s="223" t="s">
        <v>149</v>
      </c>
      <c r="AU113" s="223" t="s">
        <v>84</v>
      </c>
      <c r="AY113" s="17" t="s">
        <v>147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78</v>
      </c>
      <c r="BK113" s="224">
        <f>ROUND(I113*H113,2)</f>
        <v>0</v>
      </c>
      <c r="BL113" s="17" t="s">
        <v>154</v>
      </c>
      <c r="BM113" s="223" t="s">
        <v>813</v>
      </c>
    </row>
    <row r="114" s="2" customFormat="1">
      <c r="A114" s="38"/>
      <c r="B114" s="39"/>
      <c r="C114" s="40"/>
      <c r="D114" s="225" t="s">
        <v>156</v>
      </c>
      <c r="E114" s="40"/>
      <c r="F114" s="226" t="s">
        <v>712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156</v>
      </c>
      <c r="AU114" s="17" t="s">
        <v>84</v>
      </c>
    </row>
    <row r="115" s="13" customFormat="1">
      <c r="A115" s="13"/>
      <c r="B115" s="230"/>
      <c r="C115" s="231"/>
      <c r="D115" s="232" t="s">
        <v>158</v>
      </c>
      <c r="E115" s="233" t="s">
        <v>19</v>
      </c>
      <c r="F115" s="234" t="s">
        <v>814</v>
      </c>
      <c r="G115" s="231"/>
      <c r="H115" s="235">
        <v>185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158</v>
      </c>
      <c r="AU115" s="241" t="s">
        <v>84</v>
      </c>
      <c r="AV115" s="13" t="s">
        <v>84</v>
      </c>
      <c r="AW115" s="13" t="s">
        <v>33</v>
      </c>
      <c r="AX115" s="13" t="s">
        <v>78</v>
      </c>
      <c r="AY115" s="241" t="s">
        <v>147</v>
      </c>
    </row>
    <row r="116" s="2" customFormat="1" ht="21.75" customHeight="1">
      <c r="A116" s="38"/>
      <c r="B116" s="39"/>
      <c r="C116" s="212" t="s">
        <v>194</v>
      </c>
      <c r="D116" s="212" t="s">
        <v>149</v>
      </c>
      <c r="E116" s="213" t="s">
        <v>815</v>
      </c>
      <c r="F116" s="214" t="s">
        <v>816</v>
      </c>
      <c r="G116" s="215" t="s">
        <v>191</v>
      </c>
      <c r="H116" s="216">
        <v>859</v>
      </c>
      <c r="I116" s="217"/>
      <c r="J116" s="218">
        <f>ROUND(I116*H116,2)</f>
        <v>0</v>
      </c>
      <c r="K116" s="214" t="s">
        <v>153</v>
      </c>
      <c r="L116" s="44"/>
      <c r="M116" s="219" t="s">
        <v>19</v>
      </c>
      <c r="N116" s="220" t="s">
        <v>43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154</v>
      </c>
      <c r="AT116" s="223" t="s">
        <v>149</v>
      </c>
      <c r="AU116" s="223" t="s">
        <v>84</v>
      </c>
      <c r="AY116" s="17" t="s">
        <v>147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78</v>
      </c>
      <c r="BK116" s="224">
        <f>ROUND(I116*H116,2)</f>
        <v>0</v>
      </c>
      <c r="BL116" s="17" t="s">
        <v>154</v>
      </c>
      <c r="BM116" s="223" t="s">
        <v>817</v>
      </c>
    </row>
    <row r="117" s="2" customFormat="1">
      <c r="A117" s="38"/>
      <c r="B117" s="39"/>
      <c r="C117" s="40"/>
      <c r="D117" s="225" t="s">
        <v>156</v>
      </c>
      <c r="E117" s="40"/>
      <c r="F117" s="226" t="s">
        <v>818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156</v>
      </c>
      <c r="AU117" s="17" t="s">
        <v>84</v>
      </c>
    </row>
    <row r="118" s="2" customFormat="1" ht="37.8" customHeight="1">
      <c r="A118" s="38"/>
      <c r="B118" s="39"/>
      <c r="C118" s="212" t="s">
        <v>200</v>
      </c>
      <c r="D118" s="212" t="s">
        <v>149</v>
      </c>
      <c r="E118" s="213" t="s">
        <v>212</v>
      </c>
      <c r="F118" s="214" t="s">
        <v>213</v>
      </c>
      <c r="G118" s="215" t="s">
        <v>191</v>
      </c>
      <c r="H118" s="216">
        <v>859</v>
      </c>
      <c r="I118" s="217"/>
      <c r="J118" s="218">
        <f>ROUND(I118*H118,2)</f>
        <v>0</v>
      </c>
      <c r="K118" s="214" t="s">
        <v>153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154</v>
      </c>
      <c r="AT118" s="223" t="s">
        <v>149</v>
      </c>
      <c r="AU118" s="223" t="s">
        <v>84</v>
      </c>
      <c r="AY118" s="17" t="s">
        <v>147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154</v>
      </c>
      <c r="BM118" s="223" t="s">
        <v>819</v>
      </c>
    </row>
    <row r="119" s="2" customFormat="1">
      <c r="A119" s="38"/>
      <c r="B119" s="39"/>
      <c r="C119" s="40"/>
      <c r="D119" s="225" t="s">
        <v>156</v>
      </c>
      <c r="E119" s="40"/>
      <c r="F119" s="226" t="s">
        <v>215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156</v>
      </c>
      <c r="AU119" s="17" t="s">
        <v>84</v>
      </c>
    </row>
    <row r="120" s="13" customFormat="1">
      <c r="A120" s="13"/>
      <c r="B120" s="230"/>
      <c r="C120" s="231"/>
      <c r="D120" s="232" t="s">
        <v>158</v>
      </c>
      <c r="E120" s="233" t="s">
        <v>19</v>
      </c>
      <c r="F120" s="234" t="s">
        <v>820</v>
      </c>
      <c r="G120" s="231"/>
      <c r="H120" s="235">
        <v>859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158</v>
      </c>
      <c r="AU120" s="241" t="s">
        <v>84</v>
      </c>
      <c r="AV120" s="13" t="s">
        <v>84</v>
      </c>
      <c r="AW120" s="13" t="s">
        <v>33</v>
      </c>
      <c r="AX120" s="13" t="s">
        <v>78</v>
      </c>
      <c r="AY120" s="241" t="s">
        <v>147</v>
      </c>
    </row>
    <row r="121" s="2" customFormat="1" ht="37.8" customHeight="1">
      <c r="A121" s="38"/>
      <c r="B121" s="39"/>
      <c r="C121" s="212" t="s">
        <v>206</v>
      </c>
      <c r="D121" s="212" t="s">
        <v>149</v>
      </c>
      <c r="E121" s="213" t="s">
        <v>218</v>
      </c>
      <c r="F121" s="214" t="s">
        <v>219</v>
      </c>
      <c r="G121" s="215" t="s">
        <v>191</v>
      </c>
      <c r="H121" s="216">
        <v>12026</v>
      </c>
      <c r="I121" s="217"/>
      <c r="J121" s="218">
        <f>ROUND(I121*H121,2)</f>
        <v>0</v>
      </c>
      <c r="K121" s="214" t="s">
        <v>153</v>
      </c>
      <c r="L121" s="44"/>
      <c r="M121" s="219" t="s">
        <v>19</v>
      </c>
      <c r="N121" s="220" t="s">
        <v>43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154</v>
      </c>
      <c r="AT121" s="223" t="s">
        <v>149</v>
      </c>
      <c r="AU121" s="223" t="s">
        <v>84</v>
      </c>
      <c r="AY121" s="17" t="s">
        <v>147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78</v>
      </c>
      <c r="BK121" s="224">
        <f>ROUND(I121*H121,2)</f>
        <v>0</v>
      </c>
      <c r="BL121" s="17" t="s">
        <v>154</v>
      </c>
      <c r="BM121" s="223" t="s">
        <v>821</v>
      </c>
    </row>
    <row r="122" s="2" customFormat="1">
      <c r="A122" s="38"/>
      <c r="B122" s="39"/>
      <c r="C122" s="40"/>
      <c r="D122" s="225" t="s">
        <v>156</v>
      </c>
      <c r="E122" s="40"/>
      <c r="F122" s="226" t="s">
        <v>221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156</v>
      </c>
      <c r="AU122" s="17" t="s">
        <v>84</v>
      </c>
    </row>
    <row r="123" s="15" customFormat="1">
      <c r="A123" s="15"/>
      <c r="B123" s="253"/>
      <c r="C123" s="254"/>
      <c r="D123" s="232" t="s">
        <v>158</v>
      </c>
      <c r="E123" s="255" t="s">
        <v>19</v>
      </c>
      <c r="F123" s="256" t="s">
        <v>222</v>
      </c>
      <c r="G123" s="254"/>
      <c r="H123" s="255" t="s">
        <v>19</v>
      </c>
      <c r="I123" s="257"/>
      <c r="J123" s="254"/>
      <c r="K123" s="254"/>
      <c r="L123" s="258"/>
      <c r="M123" s="259"/>
      <c r="N123" s="260"/>
      <c r="O123" s="260"/>
      <c r="P123" s="260"/>
      <c r="Q123" s="260"/>
      <c r="R123" s="260"/>
      <c r="S123" s="260"/>
      <c r="T123" s="261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2" t="s">
        <v>158</v>
      </c>
      <c r="AU123" s="262" t="s">
        <v>84</v>
      </c>
      <c r="AV123" s="15" t="s">
        <v>78</v>
      </c>
      <c r="AW123" s="15" t="s">
        <v>33</v>
      </c>
      <c r="AX123" s="15" t="s">
        <v>72</v>
      </c>
      <c r="AY123" s="262" t="s">
        <v>147</v>
      </c>
    </row>
    <row r="124" s="13" customFormat="1">
      <c r="A124" s="13"/>
      <c r="B124" s="230"/>
      <c r="C124" s="231"/>
      <c r="D124" s="232" t="s">
        <v>158</v>
      </c>
      <c r="E124" s="233" t="s">
        <v>19</v>
      </c>
      <c r="F124" s="234" t="s">
        <v>820</v>
      </c>
      <c r="G124" s="231"/>
      <c r="H124" s="235">
        <v>859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158</v>
      </c>
      <c r="AU124" s="241" t="s">
        <v>84</v>
      </c>
      <c r="AV124" s="13" t="s">
        <v>84</v>
      </c>
      <c r="AW124" s="13" t="s">
        <v>33</v>
      </c>
      <c r="AX124" s="13" t="s">
        <v>72</v>
      </c>
      <c r="AY124" s="241" t="s">
        <v>147</v>
      </c>
    </row>
    <row r="125" s="13" customFormat="1">
      <c r="A125" s="13"/>
      <c r="B125" s="230"/>
      <c r="C125" s="231"/>
      <c r="D125" s="232" t="s">
        <v>158</v>
      </c>
      <c r="E125" s="233" t="s">
        <v>19</v>
      </c>
      <c r="F125" s="234" t="s">
        <v>822</v>
      </c>
      <c r="G125" s="231"/>
      <c r="H125" s="235">
        <v>12026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158</v>
      </c>
      <c r="AU125" s="241" t="s">
        <v>84</v>
      </c>
      <c r="AV125" s="13" t="s">
        <v>84</v>
      </c>
      <c r="AW125" s="13" t="s">
        <v>33</v>
      </c>
      <c r="AX125" s="13" t="s">
        <v>78</v>
      </c>
      <c r="AY125" s="241" t="s">
        <v>147</v>
      </c>
    </row>
    <row r="126" s="2" customFormat="1" ht="24.15" customHeight="1">
      <c r="A126" s="38"/>
      <c r="B126" s="39"/>
      <c r="C126" s="212" t="s">
        <v>211</v>
      </c>
      <c r="D126" s="212" t="s">
        <v>149</v>
      </c>
      <c r="E126" s="213" t="s">
        <v>225</v>
      </c>
      <c r="F126" s="214" t="s">
        <v>226</v>
      </c>
      <c r="G126" s="215" t="s">
        <v>191</v>
      </c>
      <c r="H126" s="216">
        <v>140</v>
      </c>
      <c r="I126" s="217"/>
      <c r="J126" s="218">
        <f>ROUND(I126*H126,2)</f>
        <v>0</v>
      </c>
      <c r="K126" s="214" t="s">
        <v>153</v>
      </c>
      <c r="L126" s="44"/>
      <c r="M126" s="219" t="s">
        <v>19</v>
      </c>
      <c r="N126" s="220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154</v>
      </c>
      <c r="AT126" s="223" t="s">
        <v>149</v>
      </c>
      <c r="AU126" s="223" t="s">
        <v>84</v>
      </c>
      <c r="AY126" s="17" t="s">
        <v>147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154</v>
      </c>
      <c r="BM126" s="223" t="s">
        <v>823</v>
      </c>
    </row>
    <row r="127" s="2" customFormat="1">
      <c r="A127" s="38"/>
      <c r="B127" s="39"/>
      <c r="C127" s="40"/>
      <c r="D127" s="225" t="s">
        <v>156</v>
      </c>
      <c r="E127" s="40"/>
      <c r="F127" s="226" t="s">
        <v>228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156</v>
      </c>
      <c r="AU127" s="17" t="s">
        <v>84</v>
      </c>
    </row>
    <row r="128" s="15" customFormat="1">
      <c r="A128" s="15"/>
      <c r="B128" s="253"/>
      <c r="C128" s="254"/>
      <c r="D128" s="232" t="s">
        <v>158</v>
      </c>
      <c r="E128" s="255" t="s">
        <v>19</v>
      </c>
      <c r="F128" s="256" t="s">
        <v>229</v>
      </c>
      <c r="G128" s="254"/>
      <c r="H128" s="255" t="s">
        <v>19</v>
      </c>
      <c r="I128" s="257"/>
      <c r="J128" s="254"/>
      <c r="K128" s="254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158</v>
      </c>
      <c r="AU128" s="262" t="s">
        <v>84</v>
      </c>
      <c r="AV128" s="15" t="s">
        <v>78</v>
      </c>
      <c r="AW128" s="15" t="s">
        <v>33</v>
      </c>
      <c r="AX128" s="15" t="s">
        <v>72</v>
      </c>
      <c r="AY128" s="262" t="s">
        <v>147</v>
      </c>
    </row>
    <row r="129" s="13" customFormat="1">
      <c r="A129" s="13"/>
      <c r="B129" s="230"/>
      <c r="C129" s="231"/>
      <c r="D129" s="232" t="s">
        <v>158</v>
      </c>
      <c r="E129" s="233" t="s">
        <v>19</v>
      </c>
      <c r="F129" s="234" t="s">
        <v>824</v>
      </c>
      <c r="G129" s="231"/>
      <c r="H129" s="235">
        <v>140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158</v>
      </c>
      <c r="AU129" s="241" t="s">
        <v>84</v>
      </c>
      <c r="AV129" s="13" t="s">
        <v>84</v>
      </c>
      <c r="AW129" s="13" t="s">
        <v>33</v>
      </c>
      <c r="AX129" s="13" t="s">
        <v>78</v>
      </c>
      <c r="AY129" s="241" t="s">
        <v>147</v>
      </c>
    </row>
    <row r="130" s="2" customFormat="1" ht="16.5" customHeight="1">
      <c r="A130" s="38"/>
      <c r="B130" s="39"/>
      <c r="C130" s="263" t="s">
        <v>8</v>
      </c>
      <c r="D130" s="263" t="s">
        <v>232</v>
      </c>
      <c r="E130" s="264" t="s">
        <v>233</v>
      </c>
      <c r="F130" s="265" t="s">
        <v>234</v>
      </c>
      <c r="G130" s="266" t="s">
        <v>235</v>
      </c>
      <c r="H130" s="267">
        <v>252</v>
      </c>
      <c r="I130" s="268"/>
      <c r="J130" s="269">
        <f>ROUND(I130*H130,2)</f>
        <v>0</v>
      </c>
      <c r="K130" s="265" t="s">
        <v>153</v>
      </c>
      <c r="L130" s="270"/>
      <c r="M130" s="271" t="s">
        <v>19</v>
      </c>
      <c r="N130" s="272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194</v>
      </c>
      <c r="AT130" s="223" t="s">
        <v>232</v>
      </c>
      <c r="AU130" s="223" t="s">
        <v>84</v>
      </c>
      <c r="AY130" s="17" t="s">
        <v>147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154</v>
      </c>
      <c r="BM130" s="223" t="s">
        <v>825</v>
      </c>
    </row>
    <row r="131" s="13" customFormat="1">
      <c r="A131" s="13"/>
      <c r="B131" s="230"/>
      <c r="C131" s="231"/>
      <c r="D131" s="232" t="s">
        <v>158</v>
      </c>
      <c r="E131" s="233" t="s">
        <v>19</v>
      </c>
      <c r="F131" s="234" t="s">
        <v>826</v>
      </c>
      <c r="G131" s="231"/>
      <c r="H131" s="235">
        <v>252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158</v>
      </c>
      <c r="AU131" s="241" t="s">
        <v>84</v>
      </c>
      <c r="AV131" s="13" t="s">
        <v>84</v>
      </c>
      <c r="AW131" s="13" t="s">
        <v>33</v>
      </c>
      <c r="AX131" s="13" t="s">
        <v>78</v>
      </c>
      <c r="AY131" s="241" t="s">
        <v>147</v>
      </c>
    </row>
    <row r="132" s="2" customFormat="1" ht="24.15" customHeight="1">
      <c r="A132" s="38"/>
      <c r="B132" s="39"/>
      <c r="C132" s="212" t="s">
        <v>224</v>
      </c>
      <c r="D132" s="212" t="s">
        <v>149</v>
      </c>
      <c r="E132" s="213" t="s">
        <v>239</v>
      </c>
      <c r="F132" s="214" t="s">
        <v>240</v>
      </c>
      <c r="G132" s="215" t="s">
        <v>235</v>
      </c>
      <c r="H132" s="216">
        <v>1546.2000000000001</v>
      </c>
      <c r="I132" s="217"/>
      <c r="J132" s="218">
        <f>ROUND(I132*H132,2)</f>
        <v>0</v>
      </c>
      <c r="K132" s="214" t="s">
        <v>153</v>
      </c>
      <c r="L132" s="44"/>
      <c r="M132" s="219" t="s">
        <v>19</v>
      </c>
      <c r="N132" s="220" t="s">
        <v>43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154</v>
      </c>
      <c r="AT132" s="223" t="s">
        <v>149</v>
      </c>
      <c r="AU132" s="223" t="s">
        <v>84</v>
      </c>
      <c r="AY132" s="17" t="s">
        <v>147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78</v>
      </c>
      <c r="BK132" s="224">
        <f>ROUND(I132*H132,2)</f>
        <v>0</v>
      </c>
      <c r="BL132" s="17" t="s">
        <v>154</v>
      </c>
      <c r="BM132" s="223" t="s">
        <v>827</v>
      </c>
    </row>
    <row r="133" s="2" customFormat="1">
      <c r="A133" s="38"/>
      <c r="B133" s="39"/>
      <c r="C133" s="40"/>
      <c r="D133" s="225" t="s">
        <v>156</v>
      </c>
      <c r="E133" s="40"/>
      <c r="F133" s="226" t="s">
        <v>242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156</v>
      </c>
      <c r="AU133" s="17" t="s">
        <v>84</v>
      </c>
    </row>
    <row r="134" s="13" customFormat="1">
      <c r="A134" s="13"/>
      <c r="B134" s="230"/>
      <c r="C134" s="231"/>
      <c r="D134" s="232" t="s">
        <v>158</v>
      </c>
      <c r="E134" s="233" t="s">
        <v>19</v>
      </c>
      <c r="F134" s="234" t="s">
        <v>820</v>
      </c>
      <c r="G134" s="231"/>
      <c r="H134" s="235">
        <v>859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158</v>
      </c>
      <c r="AU134" s="241" t="s">
        <v>84</v>
      </c>
      <c r="AV134" s="13" t="s">
        <v>84</v>
      </c>
      <c r="AW134" s="13" t="s">
        <v>33</v>
      </c>
      <c r="AX134" s="13" t="s">
        <v>72</v>
      </c>
      <c r="AY134" s="241" t="s">
        <v>147</v>
      </c>
    </row>
    <row r="135" s="13" customFormat="1">
      <c r="A135" s="13"/>
      <c r="B135" s="230"/>
      <c r="C135" s="231"/>
      <c r="D135" s="232" t="s">
        <v>158</v>
      </c>
      <c r="E135" s="233" t="s">
        <v>19</v>
      </c>
      <c r="F135" s="234" t="s">
        <v>828</v>
      </c>
      <c r="G135" s="231"/>
      <c r="H135" s="235">
        <v>1546.2000000000001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158</v>
      </c>
      <c r="AU135" s="241" t="s">
        <v>84</v>
      </c>
      <c r="AV135" s="13" t="s">
        <v>84</v>
      </c>
      <c r="AW135" s="13" t="s">
        <v>33</v>
      </c>
      <c r="AX135" s="13" t="s">
        <v>78</v>
      </c>
      <c r="AY135" s="241" t="s">
        <v>147</v>
      </c>
    </row>
    <row r="136" s="2" customFormat="1" ht="24.15" customHeight="1">
      <c r="A136" s="38"/>
      <c r="B136" s="39"/>
      <c r="C136" s="212" t="s">
        <v>231</v>
      </c>
      <c r="D136" s="212" t="s">
        <v>149</v>
      </c>
      <c r="E136" s="213" t="s">
        <v>829</v>
      </c>
      <c r="F136" s="214" t="s">
        <v>830</v>
      </c>
      <c r="G136" s="215" t="s">
        <v>152</v>
      </c>
      <c r="H136" s="216">
        <v>655</v>
      </c>
      <c r="I136" s="217"/>
      <c r="J136" s="218">
        <f>ROUND(I136*H136,2)</f>
        <v>0</v>
      </c>
      <c r="K136" s="214" t="s">
        <v>153</v>
      </c>
      <c r="L136" s="44"/>
      <c r="M136" s="219" t="s">
        <v>19</v>
      </c>
      <c r="N136" s="220" t="s">
        <v>43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154</v>
      </c>
      <c r="AT136" s="223" t="s">
        <v>149</v>
      </c>
      <c r="AU136" s="223" t="s">
        <v>84</v>
      </c>
      <c r="AY136" s="17" t="s">
        <v>147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78</v>
      </c>
      <c r="BK136" s="224">
        <f>ROUND(I136*H136,2)</f>
        <v>0</v>
      </c>
      <c r="BL136" s="17" t="s">
        <v>154</v>
      </c>
      <c r="BM136" s="223" t="s">
        <v>831</v>
      </c>
    </row>
    <row r="137" s="2" customFormat="1">
      <c r="A137" s="38"/>
      <c r="B137" s="39"/>
      <c r="C137" s="40"/>
      <c r="D137" s="225" t="s">
        <v>156</v>
      </c>
      <c r="E137" s="40"/>
      <c r="F137" s="226" t="s">
        <v>832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156</v>
      </c>
      <c r="AU137" s="17" t="s">
        <v>84</v>
      </c>
    </row>
    <row r="138" s="2" customFormat="1" ht="16.5" customHeight="1">
      <c r="A138" s="38"/>
      <c r="B138" s="39"/>
      <c r="C138" s="263" t="s">
        <v>238</v>
      </c>
      <c r="D138" s="263" t="s">
        <v>232</v>
      </c>
      <c r="E138" s="264" t="s">
        <v>267</v>
      </c>
      <c r="F138" s="265" t="s">
        <v>268</v>
      </c>
      <c r="G138" s="266" t="s">
        <v>235</v>
      </c>
      <c r="H138" s="267">
        <v>75.200000000000003</v>
      </c>
      <c r="I138" s="268"/>
      <c r="J138" s="269">
        <f>ROUND(I138*H138,2)</f>
        <v>0</v>
      </c>
      <c r="K138" s="265" t="s">
        <v>153</v>
      </c>
      <c r="L138" s="270"/>
      <c r="M138" s="271" t="s">
        <v>19</v>
      </c>
      <c r="N138" s="272" t="s">
        <v>43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194</v>
      </c>
      <c r="AT138" s="223" t="s">
        <v>232</v>
      </c>
      <c r="AU138" s="223" t="s">
        <v>84</v>
      </c>
      <c r="AY138" s="17" t="s">
        <v>147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78</v>
      </c>
      <c r="BK138" s="224">
        <f>ROUND(I138*H138,2)</f>
        <v>0</v>
      </c>
      <c r="BL138" s="17" t="s">
        <v>154</v>
      </c>
      <c r="BM138" s="223" t="s">
        <v>833</v>
      </c>
    </row>
    <row r="139" s="13" customFormat="1">
      <c r="A139" s="13"/>
      <c r="B139" s="230"/>
      <c r="C139" s="231"/>
      <c r="D139" s="232" t="s">
        <v>158</v>
      </c>
      <c r="E139" s="233" t="s">
        <v>19</v>
      </c>
      <c r="F139" s="234" t="s">
        <v>834</v>
      </c>
      <c r="G139" s="231"/>
      <c r="H139" s="235">
        <v>47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158</v>
      </c>
      <c r="AU139" s="241" t="s">
        <v>84</v>
      </c>
      <c r="AV139" s="13" t="s">
        <v>84</v>
      </c>
      <c r="AW139" s="13" t="s">
        <v>33</v>
      </c>
      <c r="AX139" s="13" t="s">
        <v>72</v>
      </c>
      <c r="AY139" s="241" t="s">
        <v>147</v>
      </c>
    </row>
    <row r="140" s="13" customFormat="1">
      <c r="A140" s="13"/>
      <c r="B140" s="230"/>
      <c r="C140" s="231"/>
      <c r="D140" s="232" t="s">
        <v>158</v>
      </c>
      <c r="E140" s="233" t="s">
        <v>19</v>
      </c>
      <c r="F140" s="234" t="s">
        <v>835</v>
      </c>
      <c r="G140" s="231"/>
      <c r="H140" s="235">
        <v>75.200000000000003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158</v>
      </c>
      <c r="AU140" s="241" t="s">
        <v>84</v>
      </c>
      <c r="AV140" s="13" t="s">
        <v>84</v>
      </c>
      <c r="AW140" s="13" t="s">
        <v>33</v>
      </c>
      <c r="AX140" s="13" t="s">
        <v>78</v>
      </c>
      <c r="AY140" s="241" t="s">
        <v>147</v>
      </c>
    </row>
    <row r="141" s="2" customFormat="1" ht="24.15" customHeight="1">
      <c r="A141" s="38"/>
      <c r="B141" s="39"/>
      <c r="C141" s="212" t="s">
        <v>244</v>
      </c>
      <c r="D141" s="212" t="s">
        <v>149</v>
      </c>
      <c r="E141" s="213" t="s">
        <v>272</v>
      </c>
      <c r="F141" s="214" t="s">
        <v>273</v>
      </c>
      <c r="G141" s="215" t="s">
        <v>152</v>
      </c>
      <c r="H141" s="216">
        <v>655</v>
      </c>
      <c r="I141" s="217"/>
      <c r="J141" s="218">
        <f>ROUND(I141*H141,2)</f>
        <v>0</v>
      </c>
      <c r="K141" s="214" t="s">
        <v>153</v>
      </c>
      <c r="L141" s="44"/>
      <c r="M141" s="219" t="s">
        <v>19</v>
      </c>
      <c r="N141" s="220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154</v>
      </c>
      <c r="AT141" s="223" t="s">
        <v>149</v>
      </c>
      <c r="AU141" s="223" t="s">
        <v>84</v>
      </c>
      <c r="AY141" s="17" t="s">
        <v>147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154</v>
      </c>
      <c r="BM141" s="223" t="s">
        <v>836</v>
      </c>
    </row>
    <row r="142" s="2" customFormat="1">
      <c r="A142" s="38"/>
      <c r="B142" s="39"/>
      <c r="C142" s="40"/>
      <c r="D142" s="225" t="s">
        <v>156</v>
      </c>
      <c r="E142" s="40"/>
      <c r="F142" s="226" t="s">
        <v>275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84</v>
      </c>
    </row>
    <row r="143" s="2" customFormat="1" ht="16.5" customHeight="1">
      <c r="A143" s="38"/>
      <c r="B143" s="39"/>
      <c r="C143" s="263" t="s">
        <v>250</v>
      </c>
      <c r="D143" s="263" t="s">
        <v>232</v>
      </c>
      <c r="E143" s="264" t="s">
        <v>277</v>
      </c>
      <c r="F143" s="265" t="s">
        <v>278</v>
      </c>
      <c r="G143" s="266" t="s">
        <v>279</v>
      </c>
      <c r="H143" s="267">
        <v>20.632999999999999</v>
      </c>
      <c r="I143" s="268"/>
      <c r="J143" s="269">
        <f>ROUND(I143*H143,2)</f>
        <v>0</v>
      </c>
      <c r="K143" s="265" t="s">
        <v>153</v>
      </c>
      <c r="L143" s="270"/>
      <c r="M143" s="271" t="s">
        <v>19</v>
      </c>
      <c r="N143" s="272" t="s">
        <v>43</v>
      </c>
      <c r="O143" s="84"/>
      <c r="P143" s="221">
        <f>O143*H143</f>
        <v>0</v>
      </c>
      <c r="Q143" s="221">
        <v>0.001</v>
      </c>
      <c r="R143" s="221">
        <f>Q143*H143</f>
        <v>0.020632999999999999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194</v>
      </c>
      <c r="AT143" s="223" t="s">
        <v>232</v>
      </c>
      <c r="AU143" s="223" t="s">
        <v>84</v>
      </c>
      <c r="AY143" s="17" t="s">
        <v>147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78</v>
      </c>
      <c r="BK143" s="224">
        <f>ROUND(I143*H143,2)</f>
        <v>0</v>
      </c>
      <c r="BL143" s="17" t="s">
        <v>154</v>
      </c>
      <c r="BM143" s="223" t="s">
        <v>837</v>
      </c>
    </row>
    <row r="144" s="13" customFormat="1">
      <c r="A144" s="13"/>
      <c r="B144" s="230"/>
      <c r="C144" s="231"/>
      <c r="D144" s="232" t="s">
        <v>158</v>
      </c>
      <c r="E144" s="233" t="s">
        <v>19</v>
      </c>
      <c r="F144" s="234" t="s">
        <v>838</v>
      </c>
      <c r="G144" s="231"/>
      <c r="H144" s="235">
        <v>20.632999999999999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158</v>
      </c>
      <c r="AU144" s="241" t="s">
        <v>84</v>
      </c>
      <c r="AV144" s="13" t="s">
        <v>84</v>
      </c>
      <c r="AW144" s="13" t="s">
        <v>33</v>
      </c>
      <c r="AX144" s="13" t="s">
        <v>78</v>
      </c>
      <c r="AY144" s="241" t="s">
        <v>147</v>
      </c>
    </row>
    <row r="145" s="2" customFormat="1" ht="21.75" customHeight="1">
      <c r="A145" s="38"/>
      <c r="B145" s="39"/>
      <c r="C145" s="212" t="s">
        <v>256</v>
      </c>
      <c r="D145" s="212" t="s">
        <v>149</v>
      </c>
      <c r="E145" s="213" t="s">
        <v>283</v>
      </c>
      <c r="F145" s="214" t="s">
        <v>284</v>
      </c>
      <c r="G145" s="215" t="s">
        <v>152</v>
      </c>
      <c r="H145" s="216">
        <v>3100</v>
      </c>
      <c r="I145" s="217"/>
      <c r="J145" s="218">
        <f>ROUND(I145*H145,2)</f>
        <v>0</v>
      </c>
      <c r="K145" s="214" t="s">
        <v>153</v>
      </c>
      <c r="L145" s="44"/>
      <c r="M145" s="219" t="s">
        <v>19</v>
      </c>
      <c r="N145" s="220" t="s">
        <v>43</v>
      </c>
      <c r="O145" s="84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154</v>
      </c>
      <c r="AT145" s="223" t="s">
        <v>149</v>
      </c>
      <c r="AU145" s="223" t="s">
        <v>84</v>
      </c>
      <c r="AY145" s="17" t="s">
        <v>147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78</v>
      </c>
      <c r="BK145" s="224">
        <f>ROUND(I145*H145,2)</f>
        <v>0</v>
      </c>
      <c r="BL145" s="17" t="s">
        <v>154</v>
      </c>
      <c r="BM145" s="223" t="s">
        <v>839</v>
      </c>
    </row>
    <row r="146" s="2" customFormat="1">
      <c r="A146" s="38"/>
      <c r="B146" s="39"/>
      <c r="C146" s="40"/>
      <c r="D146" s="225" t="s">
        <v>156</v>
      </c>
      <c r="E146" s="40"/>
      <c r="F146" s="226" t="s">
        <v>286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156</v>
      </c>
      <c r="AU146" s="17" t="s">
        <v>84</v>
      </c>
    </row>
    <row r="147" s="2" customFormat="1" ht="24.15" customHeight="1">
      <c r="A147" s="38"/>
      <c r="B147" s="39"/>
      <c r="C147" s="212" t="s">
        <v>261</v>
      </c>
      <c r="D147" s="212" t="s">
        <v>149</v>
      </c>
      <c r="E147" s="213" t="s">
        <v>840</v>
      </c>
      <c r="F147" s="214" t="s">
        <v>841</v>
      </c>
      <c r="G147" s="215" t="s">
        <v>152</v>
      </c>
      <c r="H147" s="216">
        <v>160</v>
      </c>
      <c r="I147" s="217"/>
      <c r="J147" s="218">
        <f>ROUND(I147*H147,2)</f>
        <v>0</v>
      </c>
      <c r="K147" s="214" t="s">
        <v>153</v>
      </c>
      <c r="L147" s="44"/>
      <c r="M147" s="219" t="s">
        <v>19</v>
      </c>
      <c r="N147" s="220" t="s">
        <v>43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154</v>
      </c>
      <c r="AT147" s="223" t="s">
        <v>149</v>
      </c>
      <c r="AU147" s="223" t="s">
        <v>84</v>
      </c>
      <c r="AY147" s="17" t="s">
        <v>147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78</v>
      </c>
      <c r="BK147" s="224">
        <f>ROUND(I147*H147,2)</f>
        <v>0</v>
      </c>
      <c r="BL147" s="17" t="s">
        <v>154</v>
      </c>
      <c r="BM147" s="223" t="s">
        <v>842</v>
      </c>
    </row>
    <row r="148" s="2" customFormat="1">
      <c r="A148" s="38"/>
      <c r="B148" s="39"/>
      <c r="C148" s="40"/>
      <c r="D148" s="225" t="s">
        <v>156</v>
      </c>
      <c r="E148" s="40"/>
      <c r="F148" s="226" t="s">
        <v>843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156</v>
      </c>
      <c r="AU148" s="17" t="s">
        <v>84</v>
      </c>
    </row>
    <row r="149" s="12" customFormat="1" ht="22.8" customHeight="1">
      <c r="A149" s="12"/>
      <c r="B149" s="196"/>
      <c r="C149" s="197"/>
      <c r="D149" s="198" t="s">
        <v>71</v>
      </c>
      <c r="E149" s="210" t="s">
        <v>177</v>
      </c>
      <c r="F149" s="210" t="s">
        <v>294</v>
      </c>
      <c r="G149" s="197"/>
      <c r="H149" s="197"/>
      <c r="I149" s="200"/>
      <c r="J149" s="211">
        <f>BK149</f>
        <v>0</v>
      </c>
      <c r="K149" s="197"/>
      <c r="L149" s="202"/>
      <c r="M149" s="203"/>
      <c r="N149" s="204"/>
      <c r="O149" s="204"/>
      <c r="P149" s="205">
        <f>SUM(P150:P185)</f>
        <v>0</v>
      </c>
      <c r="Q149" s="204"/>
      <c r="R149" s="205">
        <f>SUM(R150:R185)</f>
        <v>53.199120000000001</v>
      </c>
      <c r="S149" s="204"/>
      <c r="T149" s="206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7" t="s">
        <v>78</v>
      </c>
      <c r="AT149" s="208" t="s">
        <v>71</v>
      </c>
      <c r="AU149" s="208" t="s">
        <v>78</v>
      </c>
      <c r="AY149" s="207" t="s">
        <v>147</v>
      </c>
      <c r="BK149" s="209">
        <f>SUM(BK150:BK185)</f>
        <v>0</v>
      </c>
    </row>
    <row r="150" s="2" customFormat="1" ht="21.75" customHeight="1">
      <c r="A150" s="38"/>
      <c r="B150" s="39"/>
      <c r="C150" s="212" t="s">
        <v>266</v>
      </c>
      <c r="D150" s="212" t="s">
        <v>149</v>
      </c>
      <c r="E150" s="213" t="s">
        <v>296</v>
      </c>
      <c r="F150" s="214" t="s">
        <v>297</v>
      </c>
      <c r="G150" s="215" t="s">
        <v>152</v>
      </c>
      <c r="H150" s="216">
        <v>5596</v>
      </c>
      <c r="I150" s="217"/>
      <c r="J150" s="218">
        <f>ROUND(I150*H150,2)</f>
        <v>0</v>
      </c>
      <c r="K150" s="214" t="s">
        <v>153</v>
      </c>
      <c r="L150" s="44"/>
      <c r="M150" s="219" t="s">
        <v>19</v>
      </c>
      <c r="N150" s="220" t="s">
        <v>43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154</v>
      </c>
      <c r="AT150" s="223" t="s">
        <v>149</v>
      </c>
      <c r="AU150" s="223" t="s">
        <v>84</v>
      </c>
      <c r="AY150" s="17" t="s">
        <v>147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78</v>
      </c>
      <c r="BK150" s="224">
        <f>ROUND(I150*H150,2)</f>
        <v>0</v>
      </c>
      <c r="BL150" s="17" t="s">
        <v>154</v>
      </c>
      <c r="BM150" s="223" t="s">
        <v>844</v>
      </c>
    </row>
    <row r="151" s="2" customFormat="1">
      <c r="A151" s="38"/>
      <c r="B151" s="39"/>
      <c r="C151" s="40"/>
      <c r="D151" s="225" t="s">
        <v>156</v>
      </c>
      <c r="E151" s="40"/>
      <c r="F151" s="226" t="s">
        <v>299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156</v>
      </c>
      <c r="AU151" s="17" t="s">
        <v>84</v>
      </c>
    </row>
    <row r="152" s="13" customFormat="1">
      <c r="A152" s="13"/>
      <c r="B152" s="230"/>
      <c r="C152" s="231"/>
      <c r="D152" s="232" t="s">
        <v>158</v>
      </c>
      <c r="E152" s="233" t="s">
        <v>19</v>
      </c>
      <c r="F152" s="234" t="s">
        <v>845</v>
      </c>
      <c r="G152" s="231"/>
      <c r="H152" s="235">
        <v>5440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158</v>
      </c>
      <c r="AU152" s="241" t="s">
        <v>84</v>
      </c>
      <c r="AV152" s="13" t="s">
        <v>84</v>
      </c>
      <c r="AW152" s="13" t="s">
        <v>33</v>
      </c>
      <c r="AX152" s="13" t="s">
        <v>72</v>
      </c>
      <c r="AY152" s="241" t="s">
        <v>147</v>
      </c>
    </row>
    <row r="153" s="13" customFormat="1">
      <c r="A153" s="13"/>
      <c r="B153" s="230"/>
      <c r="C153" s="231"/>
      <c r="D153" s="232" t="s">
        <v>158</v>
      </c>
      <c r="E153" s="233" t="s">
        <v>19</v>
      </c>
      <c r="F153" s="234" t="s">
        <v>846</v>
      </c>
      <c r="G153" s="231"/>
      <c r="H153" s="235">
        <v>156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158</v>
      </c>
      <c r="AU153" s="241" t="s">
        <v>84</v>
      </c>
      <c r="AV153" s="13" t="s">
        <v>84</v>
      </c>
      <c r="AW153" s="13" t="s">
        <v>33</v>
      </c>
      <c r="AX153" s="13" t="s">
        <v>72</v>
      </c>
      <c r="AY153" s="241" t="s">
        <v>147</v>
      </c>
    </row>
    <row r="154" s="14" customFormat="1">
      <c r="A154" s="14"/>
      <c r="B154" s="242"/>
      <c r="C154" s="243"/>
      <c r="D154" s="232" t="s">
        <v>158</v>
      </c>
      <c r="E154" s="244" t="s">
        <v>19</v>
      </c>
      <c r="F154" s="245" t="s">
        <v>161</v>
      </c>
      <c r="G154" s="243"/>
      <c r="H154" s="246">
        <v>5596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158</v>
      </c>
      <c r="AU154" s="252" t="s">
        <v>84</v>
      </c>
      <c r="AV154" s="14" t="s">
        <v>154</v>
      </c>
      <c r="AW154" s="14" t="s">
        <v>33</v>
      </c>
      <c r="AX154" s="14" t="s">
        <v>78</v>
      </c>
      <c r="AY154" s="252" t="s">
        <v>147</v>
      </c>
    </row>
    <row r="155" s="2" customFormat="1" ht="21.75" customHeight="1">
      <c r="A155" s="38"/>
      <c r="B155" s="39"/>
      <c r="C155" s="212" t="s">
        <v>7</v>
      </c>
      <c r="D155" s="212" t="s">
        <v>149</v>
      </c>
      <c r="E155" s="213" t="s">
        <v>306</v>
      </c>
      <c r="F155" s="214" t="s">
        <v>307</v>
      </c>
      <c r="G155" s="215" t="s">
        <v>152</v>
      </c>
      <c r="H155" s="216">
        <v>78</v>
      </c>
      <c r="I155" s="217"/>
      <c r="J155" s="218">
        <f>ROUND(I155*H155,2)</f>
        <v>0</v>
      </c>
      <c r="K155" s="214" t="s">
        <v>153</v>
      </c>
      <c r="L155" s="44"/>
      <c r="M155" s="219" t="s">
        <v>19</v>
      </c>
      <c r="N155" s="220" t="s">
        <v>43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154</v>
      </c>
      <c r="AT155" s="223" t="s">
        <v>149</v>
      </c>
      <c r="AU155" s="223" t="s">
        <v>84</v>
      </c>
      <c r="AY155" s="17" t="s">
        <v>147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154</v>
      </c>
      <c r="BM155" s="223" t="s">
        <v>847</v>
      </c>
    </row>
    <row r="156" s="2" customFormat="1">
      <c r="A156" s="38"/>
      <c r="B156" s="39"/>
      <c r="C156" s="40"/>
      <c r="D156" s="225" t="s">
        <v>156</v>
      </c>
      <c r="E156" s="40"/>
      <c r="F156" s="226" t="s">
        <v>309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84</v>
      </c>
    </row>
    <row r="157" s="13" customFormat="1">
      <c r="A157" s="13"/>
      <c r="B157" s="230"/>
      <c r="C157" s="231"/>
      <c r="D157" s="232" t="s">
        <v>158</v>
      </c>
      <c r="E157" s="233" t="s">
        <v>19</v>
      </c>
      <c r="F157" s="234" t="s">
        <v>848</v>
      </c>
      <c r="G157" s="231"/>
      <c r="H157" s="235">
        <v>78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158</v>
      </c>
      <c r="AU157" s="241" t="s">
        <v>84</v>
      </c>
      <c r="AV157" s="13" t="s">
        <v>84</v>
      </c>
      <c r="AW157" s="13" t="s">
        <v>33</v>
      </c>
      <c r="AX157" s="13" t="s">
        <v>78</v>
      </c>
      <c r="AY157" s="241" t="s">
        <v>147</v>
      </c>
    </row>
    <row r="158" s="2" customFormat="1" ht="24.15" customHeight="1">
      <c r="A158" s="38"/>
      <c r="B158" s="39"/>
      <c r="C158" s="212" t="s">
        <v>276</v>
      </c>
      <c r="D158" s="212" t="s">
        <v>149</v>
      </c>
      <c r="E158" s="213" t="s">
        <v>312</v>
      </c>
      <c r="F158" s="214" t="s">
        <v>313</v>
      </c>
      <c r="G158" s="215" t="s">
        <v>152</v>
      </c>
      <c r="H158" s="216">
        <v>2720</v>
      </c>
      <c r="I158" s="217"/>
      <c r="J158" s="218">
        <f>ROUND(I158*H158,2)</f>
        <v>0</v>
      </c>
      <c r="K158" s="214" t="s">
        <v>153</v>
      </c>
      <c r="L158" s="44"/>
      <c r="M158" s="219" t="s">
        <v>19</v>
      </c>
      <c r="N158" s="220" t="s">
        <v>43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154</v>
      </c>
      <c r="AT158" s="223" t="s">
        <v>149</v>
      </c>
      <c r="AU158" s="223" t="s">
        <v>84</v>
      </c>
      <c r="AY158" s="17" t="s">
        <v>147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78</v>
      </c>
      <c r="BK158" s="224">
        <f>ROUND(I158*H158,2)</f>
        <v>0</v>
      </c>
      <c r="BL158" s="17" t="s">
        <v>154</v>
      </c>
      <c r="BM158" s="223" t="s">
        <v>849</v>
      </c>
    </row>
    <row r="159" s="2" customFormat="1">
      <c r="A159" s="38"/>
      <c r="B159" s="39"/>
      <c r="C159" s="40"/>
      <c r="D159" s="225" t="s">
        <v>156</v>
      </c>
      <c r="E159" s="40"/>
      <c r="F159" s="226" t="s">
        <v>315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156</v>
      </c>
      <c r="AU159" s="17" t="s">
        <v>84</v>
      </c>
    </row>
    <row r="160" s="13" customFormat="1">
      <c r="A160" s="13"/>
      <c r="B160" s="230"/>
      <c r="C160" s="231"/>
      <c r="D160" s="232" t="s">
        <v>158</v>
      </c>
      <c r="E160" s="233" t="s">
        <v>19</v>
      </c>
      <c r="F160" s="234" t="s">
        <v>850</v>
      </c>
      <c r="G160" s="231"/>
      <c r="H160" s="235">
        <v>2720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158</v>
      </c>
      <c r="AU160" s="241" t="s">
        <v>84</v>
      </c>
      <c r="AV160" s="13" t="s">
        <v>84</v>
      </c>
      <c r="AW160" s="13" t="s">
        <v>33</v>
      </c>
      <c r="AX160" s="13" t="s">
        <v>78</v>
      </c>
      <c r="AY160" s="241" t="s">
        <v>147</v>
      </c>
    </row>
    <row r="161" s="2" customFormat="1" ht="16.5" customHeight="1">
      <c r="A161" s="38"/>
      <c r="B161" s="39"/>
      <c r="C161" s="212" t="s">
        <v>282</v>
      </c>
      <c r="D161" s="212" t="s">
        <v>149</v>
      </c>
      <c r="E161" s="213" t="s">
        <v>615</v>
      </c>
      <c r="F161" s="214" t="s">
        <v>616</v>
      </c>
      <c r="G161" s="215" t="s">
        <v>191</v>
      </c>
      <c r="H161" s="216">
        <v>104.25</v>
      </c>
      <c r="I161" s="217"/>
      <c r="J161" s="218">
        <f>ROUND(I161*H161,2)</f>
        <v>0</v>
      </c>
      <c r="K161" s="214" t="s">
        <v>153</v>
      </c>
      <c r="L161" s="44"/>
      <c r="M161" s="219" t="s">
        <v>19</v>
      </c>
      <c r="N161" s="220" t="s">
        <v>43</v>
      </c>
      <c r="O161" s="84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154</v>
      </c>
      <c r="AT161" s="223" t="s">
        <v>149</v>
      </c>
      <c r="AU161" s="223" t="s">
        <v>84</v>
      </c>
      <c r="AY161" s="17" t="s">
        <v>147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78</v>
      </c>
      <c r="BK161" s="224">
        <f>ROUND(I161*H161,2)</f>
        <v>0</v>
      </c>
      <c r="BL161" s="17" t="s">
        <v>154</v>
      </c>
      <c r="BM161" s="223" t="s">
        <v>851</v>
      </c>
    </row>
    <row r="162" s="2" customFormat="1">
      <c r="A162" s="38"/>
      <c r="B162" s="39"/>
      <c r="C162" s="40"/>
      <c r="D162" s="225" t="s">
        <v>156</v>
      </c>
      <c r="E162" s="40"/>
      <c r="F162" s="226" t="s">
        <v>618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156</v>
      </c>
      <c r="AU162" s="17" t="s">
        <v>84</v>
      </c>
    </row>
    <row r="163" s="15" customFormat="1">
      <c r="A163" s="15"/>
      <c r="B163" s="253"/>
      <c r="C163" s="254"/>
      <c r="D163" s="232" t="s">
        <v>158</v>
      </c>
      <c r="E163" s="255" t="s">
        <v>19</v>
      </c>
      <c r="F163" s="256" t="s">
        <v>619</v>
      </c>
      <c r="G163" s="254"/>
      <c r="H163" s="255" t="s">
        <v>19</v>
      </c>
      <c r="I163" s="257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158</v>
      </c>
      <c r="AU163" s="262" t="s">
        <v>84</v>
      </c>
      <c r="AV163" s="15" t="s">
        <v>78</v>
      </c>
      <c r="AW163" s="15" t="s">
        <v>33</v>
      </c>
      <c r="AX163" s="15" t="s">
        <v>72</v>
      </c>
      <c r="AY163" s="262" t="s">
        <v>147</v>
      </c>
    </row>
    <row r="164" s="13" customFormat="1">
      <c r="A164" s="13"/>
      <c r="B164" s="230"/>
      <c r="C164" s="231"/>
      <c r="D164" s="232" t="s">
        <v>158</v>
      </c>
      <c r="E164" s="233" t="s">
        <v>19</v>
      </c>
      <c r="F164" s="234" t="s">
        <v>852</v>
      </c>
      <c r="G164" s="231"/>
      <c r="H164" s="235">
        <v>104.25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158</v>
      </c>
      <c r="AU164" s="241" t="s">
        <v>84</v>
      </c>
      <c r="AV164" s="13" t="s">
        <v>84</v>
      </c>
      <c r="AW164" s="13" t="s">
        <v>33</v>
      </c>
      <c r="AX164" s="13" t="s">
        <v>78</v>
      </c>
      <c r="AY164" s="241" t="s">
        <v>147</v>
      </c>
    </row>
    <row r="165" s="2" customFormat="1" ht="16.5" customHeight="1">
      <c r="A165" s="38"/>
      <c r="B165" s="39"/>
      <c r="C165" s="263" t="s">
        <v>288</v>
      </c>
      <c r="D165" s="263" t="s">
        <v>232</v>
      </c>
      <c r="E165" s="264" t="s">
        <v>621</v>
      </c>
      <c r="F165" s="265" t="s">
        <v>622</v>
      </c>
      <c r="G165" s="266" t="s">
        <v>235</v>
      </c>
      <c r="H165" s="267">
        <v>187.65000000000001</v>
      </c>
      <c r="I165" s="268"/>
      <c r="J165" s="269">
        <f>ROUND(I165*H165,2)</f>
        <v>0</v>
      </c>
      <c r="K165" s="265" t="s">
        <v>153</v>
      </c>
      <c r="L165" s="270"/>
      <c r="M165" s="271" t="s">
        <v>19</v>
      </c>
      <c r="N165" s="272" t="s">
        <v>43</v>
      </c>
      <c r="O165" s="84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194</v>
      </c>
      <c r="AT165" s="223" t="s">
        <v>232</v>
      </c>
      <c r="AU165" s="223" t="s">
        <v>84</v>
      </c>
      <c r="AY165" s="17" t="s">
        <v>147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78</v>
      </c>
      <c r="BK165" s="224">
        <f>ROUND(I165*H165,2)</f>
        <v>0</v>
      </c>
      <c r="BL165" s="17" t="s">
        <v>154</v>
      </c>
      <c r="BM165" s="223" t="s">
        <v>853</v>
      </c>
    </row>
    <row r="166" s="13" customFormat="1">
      <c r="A166" s="13"/>
      <c r="B166" s="230"/>
      <c r="C166" s="231"/>
      <c r="D166" s="232" t="s">
        <v>158</v>
      </c>
      <c r="E166" s="233" t="s">
        <v>19</v>
      </c>
      <c r="F166" s="234" t="s">
        <v>854</v>
      </c>
      <c r="G166" s="231"/>
      <c r="H166" s="235">
        <v>187.65000000000001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158</v>
      </c>
      <c r="AU166" s="241" t="s">
        <v>84</v>
      </c>
      <c r="AV166" s="13" t="s">
        <v>84</v>
      </c>
      <c r="AW166" s="13" t="s">
        <v>33</v>
      </c>
      <c r="AX166" s="13" t="s">
        <v>78</v>
      </c>
      <c r="AY166" s="241" t="s">
        <v>147</v>
      </c>
    </row>
    <row r="167" s="2" customFormat="1" ht="16.5" customHeight="1">
      <c r="A167" s="38"/>
      <c r="B167" s="39"/>
      <c r="C167" s="212" t="s">
        <v>295</v>
      </c>
      <c r="D167" s="212" t="s">
        <v>149</v>
      </c>
      <c r="E167" s="213" t="s">
        <v>318</v>
      </c>
      <c r="F167" s="214" t="s">
        <v>319</v>
      </c>
      <c r="G167" s="215" t="s">
        <v>152</v>
      </c>
      <c r="H167" s="216">
        <v>2720</v>
      </c>
      <c r="I167" s="217"/>
      <c r="J167" s="218">
        <f>ROUND(I167*H167,2)</f>
        <v>0</v>
      </c>
      <c r="K167" s="214" t="s">
        <v>153</v>
      </c>
      <c r="L167" s="44"/>
      <c r="M167" s="219" t="s">
        <v>19</v>
      </c>
      <c r="N167" s="220" t="s">
        <v>43</v>
      </c>
      <c r="O167" s="84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154</v>
      </c>
      <c r="AT167" s="223" t="s">
        <v>149</v>
      </c>
      <c r="AU167" s="223" t="s">
        <v>84</v>
      </c>
      <c r="AY167" s="17" t="s">
        <v>147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78</v>
      </c>
      <c r="BK167" s="224">
        <f>ROUND(I167*H167,2)</f>
        <v>0</v>
      </c>
      <c r="BL167" s="17" t="s">
        <v>154</v>
      </c>
      <c r="BM167" s="223" t="s">
        <v>855</v>
      </c>
    </row>
    <row r="168" s="2" customFormat="1">
      <c r="A168" s="38"/>
      <c r="B168" s="39"/>
      <c r="C168" s="40"/>
      <c r="D168" s="225" t="s">
        <v>156</v>
      </c>
      <c r="E168" s="40"/>
      <c r="F168" s="226" t="s">
        <v>321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156</v>
      </c>
      <c r="AU168" s="17" t="s">
        <v>84</v>
      </c>
    </row>
    <row r="169" s="13" customFormat="1">
      <c r="A169" s="13"/>
      <c r="B169" s="230"/>
      <c r="C169" s="231"/>
      <c r="D169" s="232" t="s">
        <v>158</v>
      </c>
      <c r="E169" s="233" t="s">
        <v>19</v>
      </c>
      <c r="F169" s="234" t="s">
        <v>856</v>
      </c>
      <c r="G169" s="231"/>
      <c r="H169" s="235">
        <v>2720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158</v>
      </c>
      <c r="AU169" s="241" t="s">
        <v>84</v>
      </c>
      <c r="AV169" s="13" t="s">
        <v>84</v>
      </c>
      <c r="AW169" s="13" t="s">
        <v>33</v>
      </c>
      <c r="AX169" s="13" t="s">
        <v>78</v>
      </c>
      <c r="AY169" s="241" t="s">
        <v>147</v>
      </c>
    </row>
    <row r="170" s="2" customFormat="1" ht="16.5" customHeight="1">
      <c r="A170" s="38"/>
      <c r="B170" s="39"/>
      <c r="C170" s="212" t="s">
        <v>305</v>
      </c>
      <c r="D170" s="212" t="s">
        <v>149</v>
      </c>
      <c r="E170" s="213" t="s">
        <v>323</v>
      </c>
      <c r="F170" s="214" t="s">
        <v>324</v>
      </c>
      <c r="G170" s="215" t="s">
        <v>152</v>
      </c>
      <c r="H170" s="216">
        <v>2720</v>
      </c>
      <c r="I170" s="217"/>
      <c r="J170" s="218">
        <f>ROUND(I170*H170,2)</f>
        <v>0</v>
      </c>
      <c r="K170" s="214" t="s">
        <v>153</v>
      </c>
      <c r="L170" s="44"/>
      <c r="M170" s="219" t="s">
        <v>19</v>
      </c>
      <c r="N170" s="220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154</v>
      </c>
      <c r="AT170" s="223" t="s">
        <v>149</v>
      </c>
      <c r="AU170" s="223" t="s">
        <v>84</v>
      </c>
      <c r="AY170" s="17" t="s">
        <v>147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154</v>
      </c>
      <c r="BM170" s="223" t="s">
        <v>857</v>
      </c>
    </row>
    <row r="171" s="2" customFormat="1">
      <c r="A171" s="38"/>
      <c r="B171" s="39"/>
      <c r="C171" s="40"/>
      <c r="D171" s="225" t="s">
        <v>156</v>
      </c>
      <c r="E171" s="40"/>
      <c r="F171" s="226" t="s">
        <v>326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156</v>
      </c>
      <c r="AU171" s="17" t="s">
        <v>84</v>
      </c>
    </row>
    <row r="172" s="13" customFormat="1">
      <c r="A172" s="13"/>
      <c r="B172" s="230"/>
      <c r="C172" s="231"/>
      <c r="D172" s="232" t="s">
        <v>158</v>
      </c>
      <c r="E172" s="233" t="s">
        <v>19</v>
      </c>
      <c r="F172" s="234" t="s">
        <v>856</v>
      </c>
      <c r="G172" s="231"/>
      <c r="H172" s="235">
        <v>2720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158</v>
      </c>
      <c r="AU172" s="241" t="s">
        <v>84</v>
      </c>
      <c r="AV172" s="13" t="s">
        <v>84</v>
      </c>
      <c r="AW172" s="13" t="s">
        <v>33</v>
      </c>
      <c r="AX172" s="13" t="s">
        <v>78</v>
      </c>
      <c r="AY172" s="241" t="s">
        <v>147</v>
      </c>
    </row>
    <row r="173" s="2" customFormat="1" ht="24.15" customHeight="1">
      <c r="A173" s="38"/>
      <c r="B173" s="39"/>
      <c r="C173" s="212" t="s">
        <v>311</v>
      </c>
      <c r="D173" s="212" t="s">
        <v>149</v>
      </c>
      <c r="E173" s="213" t="s">
        <v>328</v>
      </c>
      <c r="F173" s="214" t="s">
        <v>329</v>
      </c>
      <c r="G173" s="215" t="s">
        <v>152</v>
      </c>
      <c r="H173" s="216">
        <v>2720</v>
      </c>
      <c r="I173" s="217"/>
      <c r="J173" s="218">
        <f>ROUND(I173*H173,2)</f>
        <v>0</v>
      </c>
      <c r="K173" s="214" t="s">
        <v>153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154</v>
      </c>
      <c r="AT173" s="223" t="s">
        <v>149</v>
      </c>
      <c r="AU173" s="223" t="s">
        <v>84</v>
      </c>
      <c r="AY173" s="17" t="s">
        <v>147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154</v>
      </c>
      <c r="BM173" s="223" t="s">
        <v>858</v>
      </c>
    </row>
    <row r="174" s="2" customFormat="1">
      <c r="A174" s="38"/>
      <c r="B174" s="39"/>
      <c r="C174" s="40"/>
      <c r="D174" s="225" t="s">
        <v>156</v>
      </c>
      <c r="E174" s="40"/>
      <c r="F174" s="226" t="s">
        <v>331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84</v>
      </c>
    </row>
    <row r="175" s="13" customFormat="1">
      <c r="A175" s="13"/>
      <c r="B175" s="230"/>
      <c r="C175" s="231"/>
      <c r="D175" s="232" t="s">
        <v>158</v>
      </c>
      <c r="E175" s="233" t="s">
        <v>19</v>
      </c>
      <c r="F175" s="234" t="s">
        <v>856</v>
      </c>
      <c r="G175" s="231"/>
      <c r="H175" s="235">
        <v>2720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158</v>
      </c>
      <c r="AU175" s="241" t="s">
        <v>84</v>
      </c>
      <c r="AV175" s="13" t="s">
        <v>84</v>
      </c>
      <c r="AW175" s="13" t="s">
        <v>33</v>
      </c>
      <c r="AX175" s="13" t="s">
        <v>78</v>
      </c>
      <c r="AY175" s="241" t="s">
        <v>147</v>
      </c>
    </row>
    <row r="176" s="2" customFormat="1" ht="33" customHeight="1">
      <c r="A176" s="38"/>
      <c r="B176" s="39"/>
      <c r="C176" s="212" t="s">
        <v>317</v>
      </c>
      <c r="D176" s="212" t="s">
        <v>149</v>
      </c>
      <c r="E176" s="213" t="s">
        <v>333</v>
      </c>
      <c r="F176" s="214" t="s">
        <v>334</v>
      </c>
      <c r="G176" s="215" t="s">
        <v>152</v>
      </c>
      <c r="H176" s="216">
        <v>78</v>
      </c>
      <c r="I176" s="217"/>
      <c r="J176" s="218">
        <f>ROUND(I176*H176,2)</f>
        <v>0</v>
      </c>
      <c r="K176" s="214" t="s">
        <v>153</v>
      </c>
      <c r="L176" s="44"/>
      <c r="M176" s="219" t="s">
        <v>19</v>
      </c>
      <c r="N176" s="220" t="s">
        <v>43</v>
      </c>
      <c r="O176" s="84"/>
      <c r="P176" s="221">
        <f>O176*H176</f>
        <v>0</v>
      </c>
      <c r="Q176" s="221">
        <v>0.1837</v>
      </c>
      <c r="R176" s="221">
        <f>Q176*H176</f>
        <v>14.3286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154</v>
      </c>
      <c r="AT176" s="223" t="s">
        <v>149</v>
      </c>
      <c r="AU176" s="223" t="s">
        <v>84</v>
      </c>
      <c r="AY176" s="17" t="s">
        <v>147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78</v>
      </c>
      <c r="BK176" s="224">
        <f>ROUND(I176*H176,2)</f>
        <v>0</v>
      </c>
      <c r="BL176" s="17" t="s">
        <v>154</v>
      </c>
      <c r="BM176" s="223" t="s">
        <v>859</v>
      </c>
    </row>
    <row r="177" s="2" customFormat="1">
      <c r="A177" s="38"/>
      <c r="B177" s="39"/>
      <c r="C177" s="40"/>
      <c r="D177" s="225" t="s">
        <v>156</v>
      </c>
      <c r="E177" s="40"/>
      <c r="F177" s="226" t="s">
        <v>336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156</v>
      </c>
      <c r="AU177" s="17" t="s">
        <v>84</v>
      </c>
    </row>
    <row r="178" s="13" customFormat="1">
      <c r="A178" s="13"/>
      <c r="B178" s="230"/>
      <c r="C178" s="231"/>
      <c r="D178" s="232" t="s">
        <v>158</v>
      </c>
      <c r="E178" s="233" t="s">
        <v>19</v>
      </c>
      <c r="F178" s="234" t="s">
        <v>860</v>
      </c>
      <c r="G178" s="231"/>
      <c r="H178" s="235">
        <v>78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158</v>
      </c>
      <c r="AU178" s="241" t="s">
        <v>84</v>
      </c>
      <c r="AV178" s="13" t="s">
        <v>84</v>
      </c>
      <c r="AW178" s="13" t="s">
        <v>33</v>
      </c>
      <c r="AX178" s="13" t="s">
        <v>78</v>
      </c>
      <c r="AY178" s="241" t="s">
        <v>147</v>
      </c>
    </row>
    <row r="179" s="2" customFormat="1" ht="16.5" customHeight="1">
      <c r="A179" s="38"/>
      <c r="B179" s="39"/>
      <c r="C179" s="263" t="s">
        <v>322</v>
      </c>
      <c r="D179" s="263" t="s">
        <v>232</v>
      </c>
      <c r="E179" s="264" t="s">
        <v>339</v>
      </c>
      <c r="F179" s="265" t="s">
        <v>340</v>
      </c>
      <c r="G179" s="266" t="s">
        <v>152</v>
      </c>
      <c r="H179" s="267">
        <v>79.560000000000002</v>
      </c>
      <c r="I179" s="268"/>
      <c r="J179" s="269">
        <f>ROUND(I179*H179,2)</f>
        <v>0</v>
      </c>
      <c r="K179" s="265" t="s">
        <v>153</v>
      </c>
      <c r="L179" s="270"/>
      <c r="M179" s="271" t="s">
        <v>19</v>
      </c>
      <c r="N179" s="272" t="s">
        <v>43</v>
      </c>
      <c r="O179" s="84"/>
      <c r="P179" s="221">
        <f>O179*H179</f>
        <v>0</v>
      </c>
      <c r="Q179" s="221">
        <v>0.222</v>
      </c>
      <c r="R179" s="221">
        <f>Q179*H179</f>
        <v>17.662320000000001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194</v>
      </c>
      <c r="AT179" s="223" t="s">
        <v>232</v>
      </c>
      <c r="AU179" s="223" t="s">
        <v>84</v>
      </c>
      <c r="AY179" s="17" t="s">
        <v>147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78</v>
      </c>
      <c r="BK179" s="224">
        <f>ROUND(I179*H179,2)</f>
        <v>0</v>
      </c>
      <c r="BL179" s="17" t="s">
        <v>154</v>
      </c>
      <c r="BM179" s="223" t="s">
        <v>861</v>
      </c>
    </row>
    <row r="180" s="13" customFormat="1">
      <c r="A180" s="13"/>
      <c r="B180" s="230"/>
      <c r="C180" s="231"/>
      <c r="D180" s="232" t="s">
        <v>158</v>
      </c>
      <c r="E180" s="233" t="s">
        <v>19</v>
      </c>
      <c r="F180" s="234" t="s">
        <v>862</v>
      </c>
      <c r="G180" s="231"/>
      <c r="H180" s="235">
        <v>79.560000000000002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158</v>
      </c>
      <c r="AU180" s="241" t="s">
        <v>84</v>
      </c>
      <c r="AV180" s="13" t="s">
        <v>84</v>
      </c>
      <c r="AW180" s="13" t="s">
        <v>33</v>
      </c>
      <c r="AX180" s="13" t="s">
        <v>78</v>
      </c>
      <c r="AY180" s="241" t="s">
        <v>147</v>
      </c>
    </row>
    <row r="181" s="2" customFormat="1" ht="37.8" customHeight="1">
      <c r="A181" s="38"/>
      <c r="B181" s="39"/>
      <c r="C181" s="212" t="s">
        <v>327</v>
      </c>
      <c r="D181" s="212" t="s">
        <v>149</v>
      </c>
      <c r="E181" s="213" t="s">
        <v>360</v>
      </c>
      <c r="F181" s="214" t="s">
        <v>361</v>
      </c>
      <c r="G181" s="215" t="s">
        <v>152</v>
      </c>
      <c r="H181" s="216">
        <v>78</v>
      </c>
      <c r="I181" s="217"/>
      <c r="J181" s="218">
        <f>ROUND(I181*H181,2)</f>
        <v>0</v>
      </c>
      <c r="K181" s="214" t="s">
        <v>153</v>
      </c>
      <c r="L181" s="44"/>
      <c r="M181" s="219" t="s">
        <v>19</v>
      </c>
      <c r="N181" s="220" t="s">
        <v>43</v>
      </c>
      <c r="O181" s="84"/>
      <c r="P181" s="221">
        <f>O181*H181</f>
        <v>0</v>
      </c>
      <c r="Q181" s="221">
        <v>0.090620000000000006</v>
      </c>
      <c r="R181" s="221">
        <f>Q181*H181</f>
        <v>7.0683600000000002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154</v>
      </c>
      <c r="AT181" s="223" t="s">
        <v>149</v>
      </c>
      <c r="AU181" s="223" t="s">
        <v>84</v>
      </c>
      <c r="AY181" s="17" t="s">
        <v>147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78</v>
      </c>
      <c r="BK181" s="224">
        <f>ROUND(I181*H181,2)</f>
        <v>0</v>
      </c>
      <c r="BL181" s="17" t="s">
        <v>154</v>
      </c>
      <c r="BM181" s="223" t="s">
        <v>863</v>
      </c>
    </row>
    <row r="182" s="2" customFormat="1">
      <c r="A182" s="38"/>
      <c r="B182" s="39"/>
      <c r="C182" s="40"/>
      <c r="D182" s="225" t="s">
        <v>156</v>
      </c>
      <c r="E182" s="40"/>
      <c r="F182" s="226" t="s">
        <v>363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156</v>
      </c>
      <c r="AU182" s="17" t="s">
        <v>84</v>
      </c>
    </row>
    <row r="183" s="13" customFormat="1">
      <c r="A183" s="13"/>
      <c r="B183" s="230"/>
      <c r="C183" s="231"/>
      <c r="D183" s="232" t="s">
        <v>158</v>
      </c>
      <c r="E183" s="233" t="s">
        <v>19</v>
      </c>
      <c r="F183" s="234" t="s">
        <v>848</v>
      </c>
      <c r="G183" s="231"/>
      <c r="H183" s="235">
        <v>78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158</v>
      </c>
      <c r="AU183" s="241" t="s">
        <v>84</v>
      </c>
      <c r="AV183" s="13" t="s">
        <v>84</v>
      </c>
      <c r="AW183" s="13" t="s">
        <v>33</v>
      </c>
      <c r="AX183" s="13" t="s">
        <v>78</v>
      </c>
      <c r="AY183" s="241" t="s">
        <v>147</v>
      </c>
    </row>
    <row r="184" s="2" customFormat="1" ht="16.5" customHeight="1">
      <c r="A184" s="38"/>
      <c r="B184" s="39"/>
      <c r="C184" s="263" t="s">
        <v>332</v>
      </c>
      <c r="D184" s="263" t="s">
        <v>232</v>
      </c>
      <c r="E184" s="264" t="s">
        <v>366</v>
      </c>
      <c r="F184" s="265" t="s">
        <v>367</v>
      </c>
      <c r="G184" s="266" t="s">
        <v>152</v>
      </c>
      <c r="H184" s="267">
        <v>80.340000000000003</v>
      </c>
      <c r="I184" s="268"/>
      <c r="J184" s="269">
        <f>ROUND(I184*H184,2)</f>
        <v>0</v>
      </c>
      <c r="K184" s="265" t="s">
        <v>153</v>
      </c>
      <c r="L184" s="270"/>
      <c r="M184" s="271" t="s">
        <v>19</v>
      </c>
      <c r="N184" s="272" t="s">
        <v>43</v>
      </c>
      <c r="O184" s="84"/>
      <c r="P184" s="221">
        <f>O184*H184</f>
        <v>0</v>
      </c>
      <c r="Q184" s="221">
        <v>0.17599999999999999</v>
      </c>
      <c r="R184" s="221">
        <f>Q184*H184</f>
        <v>14.13984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194</v>
      </c>
      <c r="AT184" s="223" t="s">
        <v>232</v>
      </c>
      <c r="AU184" s="223" t="s">
        <v>84</v>
      </c>
      <c r="AY184" s="17" t="s">
        <v>147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78</v>
      </c>
      <c r="BK184" s="224">
        <f>ROUND(I184*H184,2)</f>
        <v>0</v>
      </c>
      <c r="BL184" s="17" t="s">
        <v>154</v>
      </c>
      <c r="BM184" s="223" t="s">
        <v>864</v>
      </c>
    </row>
    <row r="185" s="13" customFormat="1">
      <c r="A185" s="13"/>
      <c r="B185" s="230"/>
      <c r="C185" s="231"/>
      <c r="D185" s="232" t="s">
        <v>158</v>
      </c>
      <c r="E185" s="233" t="s">
        <v>19</v>
      </c>
      <c r="F185" s="234" t="s">
        <v>865</v>
      </c>
      <c r="G185" s="231"/>
      <c r="H185" s="235">
        <v>80.340000000000003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158</v>
      </c>
      <c r="AU185" s="241" t="s">
        <v>84</v>
      </c>
      <c r="AV185" s="13" t="s">
        <v>84</v>
      </c>
      <c r="AW185" s="13" t="s">
        <v>33</v>
      </c>
      <c r="AX185" s="13" t="s">
        <v>78</v>
      </c>
      <c r="AY185" s="241" t="s">
        <v>147</v>
      </c>
    </row>
    <row r="186" s="12" customFormat="1" ht="22.8" customHeight="1">
      <c r="A186" s="12"/>
      <c r="B186" s="196"/>
      <c r="C186" s="197"/>
      <c r="D186" s="198" t="s">
        <v>71</v>
      </c>
      <c r="E186" s="210" t="s">
        <v>194</v>
      </c>
      <c r="F186" s="210" t="s">
        <v>370</v>
      </c>
      <c r="G186" s="197"/>
      <c r="H186" s="197"/>
      <c r="I186" s="200"/>
      <c r="J186" s="211">
        <f>BK186</f>
        <v>0</v>
      </c>
      <c r="K186" s="197"/>
      <c r="L186" s="202"/>
      <c r="M186" s="203"/>
      <c r="N186" s="204"/>
      <c r="O186" s="204"/>
      <c r="P186" s="205">
        <f>SUM(P187:P188)</f>
        <v>0</v>
      </c>
      <c r="Q186" s="204"/>
      <c r="R186" s="205">
        <f>SUM(R187:R188)</f>
        <v>12.4496</v>
      </c>
      <c r="S186" s="204"/>
      <c r="T186" s="206">
        <f>SUM(T187:T188)</f>
        <v>12.4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7" t="s">
        <v>78</v>
      </c>
      <c r="AT186" s="208" t="s">
        <v>71</v>
      </c>
      <c r="AU186" s="208" t="s">
        <v>78</v>
      </c>
      <c r="AY186" s="207" t="s">
        <v>147</v>
      </c>
      <c r="BK186" s="209">
        <f>SUM(BK187:BK188)</f>
        <v>0</v>
      </c>
    </row>
    <row r="187" s="2" customFormat="1" ht="24.15" customHeight="1">
      <c r="A187" s="38"/>
      <c r="B187" s="39"/>
      <c r="C187" s="212" t="s">
        <v>338</v>
      </c>
      <c r="D187" s="212" t="s">
        <v>149</v>
      </c>
      <c r="E187" s="213" t="s">
        <v>377</v>
      </c>
      <c r="F187" s="214" t="s">
        <v>378</v>
      </c>
      <c r="G187" s="215" t="s">
        <v>379</v>
      </c>
      <c r="H187" s="216">
        <v>20</v>
      </c>
      <c r="I187" s="217"/>
      <c r="J187" s="218">
        <f>ROUND(I187*H187,2)</f>
        <v>0</v>
      </c>
      <c r="K187" s="214" t="s">
        <v>153</v>
      </c>
      <c r="L187" s="44"/>
      <c r="M187" s="219" t="s">
        <v>19</v>
      </c>
      <c r="N187" s="220" t="s">
        <v>43</v>
      </c>
      <c r="O187" s="84"/>
      <c r="P187" s="221">
        <f>O187*H187</f>
        <v>0</v>
      </c>
      <c r="Q187" s="221">
        <v>0.62248000000000003</v>
      </c>
      <c r="R187" s="221">
        <f>Q187*H187</f>
        <v>12.4496</v>
      </c>
      <c r="S187" s="221">
        <v>0.62</v>
      </c>
      <c r="T187" s="222">
        <f>S187*H187</f>
        <v>12.4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154</v>
      </c>
      <c r="AT187" s="223" t="s">
        <v>149</v>
      </c>
      <c r="AU187" s="223" t="s">
        <v>84</v>
      </c>
      <c r="AY187" s="17" t="s">
        <v>147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78</v>
      </c>
      <c r="BK187" s="224">
        <f>ROUND(I187*H187,2)</f>
        <v>0</v>
      </c>
      <c r="BL187" s="17" t="s">
        <v>154</v>
      </c>
      <c r="BM187" s="223" t="s">
        <v>866</v>
      </c>
    </row>
    <row r="188" s="2" customFormat="1">
      <c r="A188" s="38"/>
      <c r="B188" s="39"/>
      <c r="C188" s="40"/>
      <c r="D188" s="225" t="s">
        <v>156</v>
      </c>
      <c r="E188" s="40"/>
      <c r="F188" s="226" t="s">
        <v>381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156</v>
      </c>
      <c r="AU188" s="17" t="s">
        <v>84</v>
      </c>
    </row>
    <row r="189" s="12" customFormat="1" ht="22.8" customHeight="1">
      <c r="A189" s="12"/>
      <c r="B189" s="196"/>
      <c r="C189" s="197"/>
      <c r="D189" s="198" t="s">
        <v>71</v>
      </c>
      <c r="E189" s="210" t="s">
        <v>200</v>
      </c>
      <c r="F189" s="210" t="s">
        <v>382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SUM(P190:P234)</f>
        <v>0</v>
      </c>
      <c r="Q189" s="204"/>
      <c r="R189" s="205">
        <f>SUM(R190:R234)</f>
        <v>92.614558399999993</v>
      </c>
      <c r="S189" s="204"/>
      <c r="T189" s="206">
        <f>SUM(T190:T234)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78</v>
      </c>
      <c r="AT189" s="208" t="s">
        <v>71</v>
      </c>
      <c r="AU189" s="208" t="s">
        <v>78</v>
      </c>
      <c r="AY189" s="207" t="s">
        <v>147</v>
      </c>
      <c r="BK189" s="209">
        <f>SUM(BK190:BK234)</f>
        <v>0</v>
      </c>
    </row>
    <row r="190" s="2" customFormat="1" ht="16.5" customHeight="1">
      <c r="A190" s="38"/>
      <c r="B190" s="39"/>
      <c r="C190" s="212" t="s">
        <v>343</v>
      </c>
      <c r="D190" s="212" t="s">
        <v>149</v>
      </c>
      <c r="E190" s="213" t="s">
        <v>748</v>
      </c>
      <c r="F190" s="214" t="s">
        <v>749</v>
      </c>
      <c r="G190" s="215" t="s">
        <v>379</v>
      </c>
      <c r="H190" s="216">
        <v>9</v>
      </c>
      <c r="I190" s="217"/>
      <c r="J190" s="218">
        <f>ROUND(I190*H190,2)</f>
        <v>0</v>
      </c>
      <c r="K190" s="214" t="s">
        <v>153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0.00069999999999999999</v>
      </c>
      <c r="R190" s="221">
        <f>Q190*H190</f>
        <v>0.0063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154</v>
      </c>
      <c r="AT190" s="223" t="s">
        <v>149</v>
      </c>
      <c r="AU190" s="223" t="s">
        <v>84</v>
      </c>
      <c r="AY190" s="17" t="s">
        <v>147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154</v>
      </c>
      <c r="BM190" s="223" t="s">
        <v>867</v>
      </c>
    </row>
    <row r="191" s="2" customFormat="1">
      <c r="A191" s="38"/>
      <c r="B191" s="39"/>
      <c r="C191" s="40"/>
      <c r="D191" s="225" t="s">
        <v>156</v>
      </c>
      <c r="E191" s="40"/>
      <c r="F191" s="226" t="s">
        <v>751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156</v>
      </c>
      <c r="AU191" s="17" t="s">
        <v>84</v>
      </c>
    </row>
    <row r="192" s="15" customFormat="1">
      <c r="A192" s="15"/>
      <c r="B192" s="253"/>
      <c r="C192" s="254"/>
      <c r="D192" s="232" t="s">
        <v>158</v>
      </c>
      <c r="E192" s="255" t="s">
        <v>19</v>
      </c>
      <c r="F192" s="256" t="s">
        <v>752</v>
      </c>
      <c r="G192" s="254"/>
      <c r="H192" s="255" t="s">
        <v>19</v>
      </c>
      <c r="I192" s="257"/>
      <c r="J192" s="254"/>
      <c r="K192" s="254"/>
      <c r="L192" s="258"/>
      <c r="M192" s="259"/>
      <c r="N192" s="260"/>
      <c r="O192" s="260"/>
      <c r="P192" s="260"/>
      <c r="Q192" s="260"/>
      <c r="R192" s="260"/>
      <c r="S192" s="260"/>
      <c r="T192" s="26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2" t="s">
        <v>158</v>
      </c>
      <c r="AU192" s="262" t="s">
        <v>84</v>
      </c>
      <c r="AV192" s="15" t="s">
        <v>78</v>
      </c>
      <c r="AW192" s="15" t="s">
        <v>33</v>
      </c>
      <c r="AX192" s="15" t="s">
        <v>72</v>
      </c>
      <c r="AY192" s="262" t="s">
        <v>147</v>
      </c>
    </row>
    <row r="193" s="13" customFormat="1">
      <c r="A193" s="13"/>
      <c r="B193" s="230"/>
      <c r="C193" s="231"/>
      <c r="D193" s="232" t="s">
        <v>158</v>
      </c>
      <c r="E193" s="233" t="s">
        <v>19</v>
      </c>
      <c r="F193" s="234" t="s">
        <v>200</v>
      </c>
      <c r="G193" s="231"/>
      <c r="H193" s="235">
        <v>9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158</v>
      </c>
      <c r="AU193" s="241" t="s">
        <v>84</v>
      </c>
      <c r="AV193" s="13" t="s">
        <v>84</v>
      </c>
      <c r="AW193" s="13" t="s">
        <v>33</v>
      </c>
      <c r="AX193" s="13" t="s">
        <v>78</v>
      </c>
      <c r="AY193" s="241" t="s">
        <v>147</v>
      </c>
    </row>
    <row r="194" s="2" customFormat="1" ht="16.5" customHeight="1">
      <c r="A194" s="38"/>
      <c r="B194" s="39"/>
      <c r="C194" s="263" t="s">
        <v>349</v>
      </c>
      <c r="D194" s="263" t="s">
        <v>232</v>
      </c>
      <c r="E194" s="264" t="s">
        <v>868</v>
      </c>
      <c r="F194" s="265" t="s">
        <v>869</v>
      </c>
      <c r="G194" s="266" t="s">
        <v>379</v>
      </c>
      <c r="H194" s="267">
        <v>9</v>
      </c>
      <c r="I194" s="268"/>
      <c r="J194" s="269">
        <f>ROUND(I194*H194,2)</f>
        <v>0</v>
      </c>
      <c r="K194" s="265" t="s">
        <v>19</v>
      </c>
      <c r="L194" s="270"/>
      <c r="M194" s="271" t="s">
        <v>19</v>
      </c>
      <c r="N194" s="272" t="s">
        <v>43</v>
      </c>
      <c r="O194" s="84"/>
      <c r="P194" s="221">
        <f>O194*H194</f>
        <v>0</v>
      </c>
      <c r="Q194" s="221">
        <v>0.0050000000000000001</v>
      </c>
      <c r="R194" s="221">
        <f>Q194*H194</f>
        <v>0.044999999999999998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194</v>
      </c>
      <c r="AT194" s="223" t="s">
        <v>232</v>
      </c>
      <c r="AU194" s="223" t="s">
        <v>84</v>
      </c>
      <c r="AY194" s="17" t="s">
        <v>147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78</v>
      </c>
      <c r="BK194" s="224">
        <f>ROUND(I194*H194,2)</f>
        <v>0</v>
      </c>
      <c r="BL194" s="17" t="s">
        <v>154</v>
      </c>
      <c r="BM194" s="223" t="s">
        <v>870</v>
      </c>
    </row>
    <row r="195" s="13" customFormat="1">
      <c r="A195" s="13"/>
      <c r="B195" s="230"/>
      <c r="C195" s="231"/>
      <c r="D195" s="232" t="s">
        <v>158</v>
      </c>
      <c r="E195" s="233" t="s">
        <v>19</v>
      </c>
      <c r="F195" s="234" t="s">
        <v>871</v>
      </c>
      <c r="G195" s="231"/>
      <c r="H195" s="235">
        <v>9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158</v>
      </c>
      <c r="AU195" s="241" t="s">
        <v>84</v>
      </c>
      <c r="AV195" s="13" t="s">
        <v>84</v>
      </c>
      <c r="AW195" s="13" t="s">
        <v>33</v>
      </c>
      <c r="AX195" s="13" t="s">
        <v>78</v>
      </c>
      <c r="AY195" s="241" t="s">
        <v>147</v>
      </c>
    </row>
    <row r="196" s="2" customFormat="1" ht="16.5" customHeight="1">
      <c r="A196" s="38"/>
      <c r="B196" s="39"/>
      <c r="C196" s="212" t="s">
        <v>354</v>
      </c>
      <c r="D196" s="212" t="s">
        <v>149</v>
      </c>
      <c r="E196" s="213" t="s">
        <v>872</v>
      </c>
      <c r="F196" s="214" t="s">
        <v>873</v>
      </c>
      <c r="G196" s="215" t="s">
        <v>379</v>
      </c>
      <c r="H196" s="216">
        <v>1</v>
      </c>
      <c r="I196" s="217"/>
      <c r="J196" s="218">
        <f>ROUND(I196*H196,2)</f>
        <v>0</v>
      </c>
      <c r="K196" s="214" t="s">
        <v>153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154</v>
      </c>
      <c r="AT196" s="223" t="s">
        <v>149</v>
      </c>
      <c r="AU196" s="223" t="s">
        <v>84</v>
      </c>
      <c r="AY196" s="17" t="s">
        <v>147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154</v>
      </c>
      <c r="BM196" s="223" t="s">
        <v>874</v>
      </c>
    </row>
    <row r="197" s="2" customFormat="1">
      <c r="A197" s="38"/>
      <c r="B197" s="39"/>
      <c r="C197" s="40"/>
      <c r="D197" s="225" t="s">
        <v>156</v>
      </c>
      <c r="E197" s="40"/>
      <c r="F197" s="226" t="s">
        <v>875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156</v>
      </c>
      <c r="AU197" s="17" t="s">
        <v>84</v>
      </c>
    </row>
    <row r="198" s="2" customFormat="1" ht="16.5" customHeight="1">
      <c r="A198" s="38"/>
      <c r="B198" s="39"/>
      <c r="C198" s="263" t="s">
        <v>359</v>
      </c>
      <c r="D198" s="263" t="s">
        <v>232</v>
      </c>
      <c r="E198" s="264" t="s">
        <v>876</v>
      </c>
      <c r="F198" s="265" t="s">
        <v>877</v>
      </c>
      <c r="G198" s="266" t="s">
        <v>379</v>
      </c>
      <c r="H198" s="267">
        <v>1</v>
      </c>
      <c r="I198" s="268"/>
      <c r="J198" s="269">
        <f>ROUND(I198*H198,2)</f>
        <v>0</v>
      </c>
      <c r="K198" s="265" t="s">
        <v>153</v>
      </c>
      <c r="L198" s="270"/>
      <c r="M198" s="271" t="s">
        <v>19</v>
      </c>
      <c r="N198" s="272" t="s">
        <v>43</v>
      </c>
      <c r="O198" s="84"/>
      <c r="P198" s="221">
        <f>O198*H198</f>
        <v>0</v>
      </c>
      <c r="Q198" s="221">
        <v>0.0089999999999999993</v>
      </c>
      <c r="R198" s="221">
        <f>Q198*H198</f>
        <v>0.0089999999999999993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194</v>
      </c>
      <c r="AT198" s="223" t="s">
        <v>232</v>
      </c>
      <c r="AU198" s="223" t="s">
        <v>84</v>
      </c>
      <c r="AY198" s="17" t="s">
        <v>147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78</v>
      </c>
      <c r="BK198" s="224">
        <f>ROUND(I198*H198,2)</f>
        <v>0</v>
      </c>
      <c r="BL198" s="17" t="s">
        <v>154</v>
      </c>
      <c r="BM198" s="223" t="s">
        <v>878</v>
      </c>
    </row>
    <row r="199" s="2" customFormat="1">
      <c r="A199" s="38"/>
      <c r="B199" s="39"/>
      <c r="C199" s="40"/>
      <c r="D199" s="232" t="s">
        <v>443</v>
      </c>
      <c r="E199" s="40"/>
      <c r="F199" s="273" t="s">
        <v>879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443</v>
      </c>
      <c r="AU199" s="17" t="s">
        <v>84</v>
      </c>
    </row>
    <row r="200" s="2" customFormat="1" ht="16.5" customHeight="1">
      <c r="A200" s="38"/>
      <c r="B200" s="39"/>
      <c r="C200" s="212" t="s">
        <v>365</v>
      </c>
      <c r="D200" s="212" t="s">
        <v>149</v>
      </c>
      <c r="E200" s="213" t="s">
        <v>765</v>
      </c>
      <c r="F200" s="214" t="s">
        <v>766</v>
      </c>
      <c r="G200" s="215" t="s">
        <v>379</v>
      </c>
      <c r="H200" s="216">
        <v>4</v>
      </c>
      <c r="I200" s="217"/>
      <c r="J200" s="218">
        <f>ROUND(I200*H200,2)</f>
        <v>0</v>
      </c>
      <c r="K200" s="214" t="s">
        <v>153</v>
      </c>
      <c r="L200" s="44"/>
      <c r="M200" s="219" t="s">
        <v>19</v>
      </c>
      <c r="N200" s="220" t="s">
        <v>43</v>
      </c>
      <c r="O200" s="84"/>
      <c r="P200" s="221">
        <f>O200*H200</f>
        <v>0</v>
      </c>
      <c r="Q200" s="221">
        <v>0.10940999999999999</v>
      </c>
      <c r="R200" s="221">
        <f>Q200*H200</f>
        <v>0.43763999999999997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154</v>
      </c>
      <c r="AT200" s="223" t="s">
        <v>149</v>
      </c>
      <c r="AU200" s="223" t="s">
        <v>84</v>
      </c>
      <c r="AY200" s="17" t="s">
        <v>147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78</v>
      </c>
      <c r="BK200" s="224">
        <f>ROUND(I200*H200,2)</f>
        <v>0</v>
      </c>
      <c r="BL200" s="17" t="s">
        <v>154</v>
      </c>
      <c r="BM200" s="223" t="s">
        <v>880</v>
      </c>
    </row>
    <row r="201" s="2" customFormat="1">
      <c r="A201" s="38"/>
      <c r="B201" s="39"/>
      <c r="C201" s="40"/>
      <c r="D201" s="225" t="s">
        <v>156</v>
      </c>
      <c r="E201" s="40"/>
      <c r="F201" s="226" t="s">
        <v>768</v>
      </c>
      <c r="G201" s="40"/>
      <c r="H201" s="40"/>
      <c r="I201" s="227"/>
      <c r="J201" s="40"/>
      <c r="K201" s="40"/>
      <c r="L201" s="44"/>
      <c r="M201" s="228"/>
      <c r="N201" s="229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156</v>
      </c>
      <c r="AU201" s="17" t="s">
        <v>84</v>
      </c>
    </row>
    <row r="202" s="13" customFormat="1">
      <c r="A202" s="13"/>
      <c r="B202" s="230"/>
      <c r="C202" s="231"/>
      <c r="D202" s="232" t="s">
        <v>158</v>
      </c>
      <c r="E202" s="233" t="s">
        <v>19</v>
      </c>
      <c r="F202" s="234" t="s">
        <v>881</v>
      </c>
      <c r="G202" s="231"/>
      <c r="H202" s="235">
        <v>4</v>
      </c>
      <c r="I202" s="236"/>
      <c r="J202" s="231"/>
      <c r="K202" s="231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158</v>
      </c>
      <c r="AU202" s="241" t="s">
        <v>84</v>
      </c>
      <c r="AV202" s="13" t="s">
        <v>84</v>
      </c>
      <c r="AW202" s="13" t="s">
        <v>33</v>
      </c>
      <c r="AX202" s="13" t="s">
        <v>78</v>
      </c>
      <c r="AY202" s="241" t="s">
        <v>147</v>
      </c>
    </row>
    <row r="203" s="2" customFormat="1" ht="16.5" customHeight="1">
      <c r="A203" s="38"/>
      <c r="B203" s="39"/>
      <c r="C203" s="263" t="s">
        <v>371</v>
      </c>
      <c r="D203" s="263" t="s">
        <v>232</v>
      </c>
      <c r="E203" s="264" t="s">
        <v>770</v>
      </c>
      <c r="F203" s="265" t="s">
        <v>771</v>
      </c>
      <c r="G203" s="266" t="s">
        <v>379</v>
      </c>
      <c r="H203" s="267">
        <v>4</v>
      </c>
      <c r="I203" s="268"/>
      <c r="J203" s="269">
        <f>ROUND(I203*H203,2)</f>
        <v>0</v>
      </c>
      <c r="K203" s="265" t="s">
        <v>153</v>
      </c>
      <c r="L203" s="270"/>
      <c r="M203" s="271" t="s">
        <v>19</v>
      </c>
      <c r="N203" s="272" t="s">
        <v>43</v>
      </c>
      <c r="O203" s="84"/>
      <c r="P203" s="221">
        <f>O203*H203</f>
        <v>0</v>
      </c>
      <c r="Q203" s="221">
        <v>0.0061000000000000004</v>
      </c>
      <c r="R203" s="221">
        <f>Q203*H203</f>
        <v>0.024400000000000002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194</v>
      </c>
      <c r="AT203" s="223" t="s">
        <v>232</v>
      </c>
      <c r="AU203" s="223" t="s">
        <v>84</v>
      </c>
      <c r="AY203" s="17" t="s">
        <v>147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78</v>
      </c>
      <c r="BK203" s="224">
        <f>ROUND(I203*H203,2)</f>
        <v>0</v>
      </c>
      <c r="BL203" s="17" t="s">
        <v>154</v>
      </c>
      <c r="BM203" s="223" t="s">
        <v>882</v>
      </c>
    </row>
    <row r="204" s="2" customFormat="1" ht="21.75" customHeight="1">
      <c r="A204" s="38"/>
      <c r="B204" s="39"/>
      <c r="C204" s="212" t="s">
        <v>376</v>
      </c>
      <c r="D204" s="212" t="s">
        <v>149</v>
      </c>
      <c r="E204" s="213" t="s">
        <v>384</v>
      </c>
      <c r="F204" s="214" t="s">
        <v>385</v>
      </c>
      <c r="G204" s="215" t="s">
        <v>152</v>
      </c>
      <c r="H204" s="216">
        <v>30</v>
      </c>
      <c r="I204" s="217"/>
      <c r="J204" s="218">
        <f>ROUND(I204*H204,2)</f>
        <v>0</v>
      </c>
      <c r="K204" s="214" t="s">
        <v>153</v>
      </c>
      <c r="L204" s="44"/>
      <c r="M204" s="219" t="s">
        <v>19</v>
      </c>
      <c r="N204" s="220" t="s">
        <v>43</v>
      </c>
      <c r="O204" s="84"/>
      <c r="P204" s="221">
        <f>O204*H204</f>
        <v>0</v>
      </c>
      <c r="Q204" s="221">
        <v>0.0016000000000000001</v>
      </c>
      <c r="R204" s="221">
        <f>Q204*H204</f>
        <v>0.048000000000000001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154</v>
      </c>
      <c r="AT204" s="223" t="s">
        <v>149</v>
      </c>
      <c r="AU204" s="223" t="s">
        <v>84</v>
      </c>
      <c r="AY204" s="17" t="s">
        <v>147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78</v>
      </c>
      <c r="BK204" s="224">
        <f>ROUND(I204*H204,2)</f>
        <v>0</v>
      </c>
      <c r="BL204" s="17" t="s">
        <v>154</v>
      </c>
      <c r="BM204" s="223" t="s">
        <v>883</v>
      </c>
    </row>
    <row r="205" s="2" customFormat="1">
      <c r="A205" s="38"/>
      <c r="B205" s="39"/>
      <c r="C205" s="40"/>
      <c r="D205" s="225" t="s">
        <v>156</v>
      </c>
      <c r="E205" s="40"/>
      <c r="F205" s="226" t="s">
        <v>387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156</v>
      </c>
      <c r="AU205" s="17" t="s">
        <v>84</v>
      </c>
    </row>
    <row r="206" s="2" customFormat="1" ht="24.15" customHeight="1">
      <c r="A206" s="38"/>
      <c r="B206" s="39"/>
      <c r="C206" s="212" t="s">
        <v>383</v>
      </c>
      <c r="D206" s="212" t="s">
        <v>149</v>
      </c>
      <c r="E206" s="213" t="s">
        <v>389</v>
      </c>
      <c r="F206" s="214" t="s">
        <v>390</v>
      </c>
      <c r="G206" s="215" t="s">
        <v>152</v>
      </c>
      <c r="H206" s="216">
        <v>30</v>
      </c>
      <c r="I206" s="217"/>
      <c r="J206" s="218">
        <f>ROUND(I206*H206,2)</f>
        <v>0</v>
      </c>
      <c r="K206" s="214" t="s">
        <v>153</v>
      </c>
      <c r="L206" s="44"/>
      <c r="M206" s="219" t="s">
        <v>19</v>
      </c>
      <c r="N206" s="220" t="s">
        <v>43</v>
      </c>
      <c r="O206" s="84"/>
      <c r="P206" s="221">
        <f>O206*H206</f>
        <v>0</v>
      </c>
      <c r="Q206" s="221">
        <v>1.0000000000000001E-05</v>
      </c>
      <c r="R206" s="221">
        <f>Q206*H206</f>
        <v>0.00030000000000000003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154</v>
      </c>
      <c r="AT206" s="223" t="s">
        <v>149</v>
      </c>
      <c r="AU206" s="223" t="s">
        <v>84</v>
      </c>
      <c r="AY206" s="17" t="s">
        <v>147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78</v>
      </c>
      <c r="BK206" s="224">
        <f>ROUND(I206*H206,2)</f>
        <v>0</v>
      </c>
      <c r="BL206" s="17" t="s">
        <v>154</v>
      </c>
      <c r="BM206" s="223" t="s">
        <v>884</v>
      </c>
    </row>
    <row r="207" s="2" customFormat="1">
      <c r="A207" s="38"/>
      <c r="B207" s="39"/>
      <c r="C207" s="40"/>
      <c r="D207" s="225" t="s">
        <v>156</v>
      </c>
      <c r="E207" s="40"/>
      <c r="F207" s="226" t="s">
        <v>392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156</v>
      </c>
      <c r="AU207" s="17" t="s">
        <v>84</v>
      </c>
    </row>
    <row r="208" s="2" customFormat="1" ht="24.15" customHeight="1">
      <c r="A208" s="38"/>
      <c r="B208" s="39"/>
      <c r="C208" s="212" t="s">
        <v>388</v>
      </c>
      <c r="D208" s="212" t="s">
        <v>149</v>
      </c>
      <c r="E208" s="213" t="s">
        <v>394</v>
      </c>
      <c r="F208" s="214" t="s">
        <v>395</v>
      </c>
      <c r="G208" s="215" t="s">
        <v>180</v>
      </c>
      <c r="H208" s="216">
        <v>376</v>
      </c>
      <c r="I208" s="217"/>
      <c r="J208" s="218">
        <f>ROUND(I208*H208,2)</f>
        <v>0</v>
      </c>
      <c r="K208" s="214" t="s">
        <v>153</v>
      </c>
      <c r="L208" s="44"/>
      <c r="M208" s="219" t="s">
        <v>19</v>
      </c>
      <c r="N208" s="220" t="s">
        <v>43</v>
      </c>
      <c r="O208" s="84"/>
      <c r="P208" s="221">
        <f>O208*H208</f>
        <v>0</v>
      </c>
      <c r="Q208" s="221">
        <v>0.16850000000000001</v>
      </c>
      <c r="R208" s="221">
        <f>Q208*H208</f>
        <v>63.356000000000002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154</v>
      </c>
      <c r="AT208" s="223" t="s">
        <v>149</v>
      </c>
      <c r="AU208" s="223" t="s">
        <v>84</v>
      </c>
      <c r="AY208" s="17" t="s">
        <v>147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154</v>
      </c>
      <c r="BM208" s="223" t="s">
        <v>885</v>
      </c>
    </row>
    <row r="209" s="2" customFormat="1">
      <c r="A209" s="38"/>
      <c r="B209" s="39"/>
      <c r="C209" s="40"/>
      <c r="D209" s="225" t="s">
        <v>156</v>
      </c>
      <c r="E209" s="40"/>
      <c r="F209" s="226" t="s">
        <v>397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156</v>
      </c>
      <c r="AU209" s="17" t="s">
        <v>84</v>
      </c>
    </row>
    <row r="210" s="13" customFormat="1">
      <c r="A210" s="13"/>
      <c r="B210" s="230"/>
      <c r="C210" s="231"/>
      <c r="D210" s="232" t="s">
        <v>158</v>
      </c>
      <c r="E210" s="233" t="s">
        <v>19</v>
      </c>
      <c r="F210" s="234" t="s">
        <v>886</v>
      </c>
      <c r="G210" s="231"/>
      <c r="H210" s="235">
        <v>376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158</v>
      </c>
      <c r="AU210" s="241" t="s">
        <v>84</v>
      </c>
      <c r="AV210" s="13" t="s">
        <v>84</v>
      </c>
      <c r="AW210" s="13" t="s">
        <v>33</v>
      </c>
      <c r="AX210" s="13" t="s">
        <v>78</v>
      </c>
      <c r="AY210" s="241" t="s">
        <v>147</v>
      </c>
    </row>
    <row r="211" s="2" customFormat="1" ht="16.5" customHeight="1">
      <c r="A211" s="38"/>
      <c r="B211" s="39"/>
      <c r="C211" s="263" t="s">
        <v>393</v>
      </c>
      <c r="D211" s="263" t="s">
        <v>232</v>
      </c>
      <c r="E211" s="264" t="s">
        <v>421</v>
      </c>
      <c r="F211" s="265" t="s">
        <v>422</v>
      </c>
      <c r="G211" s="266" t="s">
        <v>180</v>
      </c>
      <c r="H211" s="267">
        <v>207.05000000000001</v>
      </c>
      <c r="I211" s="268"/>
      <c r="J211" s="269">
        <f>ROUND(I211*H211,2)</f>
        <v>0</v>
      </c>
      <c r="K211" s="265" t="s">
        <v>153</v>
      </c>
      <c r="L211" s="270"/>
      <c r="M211" s="271" t="s">
        <v>19</v>
      </c>
      <c r="N211" s="272" t="s">
        <v>43</v>
      </c>
      <c r="O211" s="84"/>
      <c r="P211" s="221">
        <f>O211*H211</f>
        <v>0</v>
      </c>
      <c r="Q211" s="221">
        <v>0.048300000000000003</v>
      </c>
      <c r="R211" s="221">
        <f>Q211*H211</f>
        <v>10.000515000000002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194</v>
      </c>
      <c r="AT211" s="223" t="s">
        <v>232</v>
      </c>
      <c r="AU211" s="223" t="s">
        <v>84</v>
      </c>
      <c r="AY211" s="17" t="s">
        <v>147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154</v>
      </c>
      <c r="BM211" s="223" t="s">
        <v>887</v>
      </c>
    </row>
    <row r="212" s="13" customFormat="1">
      <c r="A212" s="13"/>
      <c r="B212" s="230"/>
      <c r="C212" s="231"/>
      <c r="D212" s="232" t="s">
        <v>158</v>
      </c>
      <c r="E212" s="233" t="s">
        <v>19</v>
      </c>
      <c r="F212" s="234" t="s">
        <v>888</v>
      </c>
      <c r="G212" s="231"/>
      <c r="H212" s="235">
        <v>207.05000000000001</v>
      </c>
      <c r="I212" s="236"/>
      <c r="J212" s="231"/>
      <c r="K212" s="231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158</v>
      </c>
      <c r="AU212" s="241" t="s">
        <v>84</v>
      </c>
      <c r="AV212" s="13" t="s">
        <v>84</v>
      </c>
      <c r="AW212" s="13" t="s">
        <v>33</v>
      </c>
      <c r="AX212" s="13" t="s">
        <v>78</v>
      </c>
      <c r="AY212" s="241" t="s">
        <v>147</v>
      </c>
    </row>
    <row r="213" s="2" customFormat="1" ht="16.5" customHeight="1">
      <c r="A213" s="38"/>
      <c r="B213" s="39"/>
      <c r="C213" s="263" t="s">
        <v>399</v>
      </c>
      <c r="D213" s="263" t="s">
        <v>232</v>
      </c>
      <c r="E213" s="264" t="s">
        <v>400</v>
      </c>
      <c r="F213" s="265" t="s">
        <v>401</v>
      </c>
      <c r="G213" s="266" t="s">
        <v>180</v>
      </c>
      <c r="H213" s="267">
        <v>2.02</v>
      </c>
      <c r="I213" s="268"/>
      <c r="J213" s="269">
        <f>ROUND(I213*H213,2)</f>
        <v>0</v>
      </c>
      <c r="K213" s="265" t="s">
        <v>153</v>
      </c>
      <c r="L213" s="270"/>
      <c r="M213" s="271" t="s">
        <v>19</v>
      </c>
      <c r="N213" s="272" t="s">
        <v>43</v>
      </c>
      <c r="O213" s="84"/>
      <c r="P213" s="221">
        <f>O213*H213</f>
        <v>0</v>
      </c>
      <c r="Q213" s="221">
        <v>0.065670000000000006</v>
      </c>
      <c r="R213" s="221">
        <f>Q213*H213</f>
        <v>0.13265340000000001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194</v>
      </c>
      <c r="AT213" s="223" t="s">
        <v>232</v>
      </c>
      <c r="AU213" s="223" t="s">
        <v>84</v>
      </c>
      <c r="AY213" s="17" t="s">
        <v>147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78</v>
      </c>
      <c r="BK213" s="224">
        <f>ROUND(I213*H213,2)</f>
        <v>0</v>
      </c>
      <c r="BL213" s="17" t="s">
        <v>154</v>
      </c>
      <c r="BM213" s="223" t="s">
        <v>889</v>
      </c>
    </row>
    <row r="214" s="13" customFormat="1">
      <c r="A214" s="13"/>
      <c r="B214" s="230"/>
      <c r="C214" s="231"/>
      <c r="D214" s="232" t="s">
        <v>158</v>
      </c>
      <c r="E214" s="233" t="s">
        <v>19</v>
      </c>
      <c r="F214" s="234" t="s">
        <v>650</v>
      </c>
      <c r="G214" s="231"/>
      <c r="H214" s="235">
        <v>2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158</v>
      </c>
      <c r="AU214" s="241" t="s">
        <v>84</v>
      </c>
      <c r="AV214" s="13" t="s">
        <v>84</v>
      </c>
      <c r="AW214" s="13" t="s">
        <v>33</v>
      </c>
      <c r="AX214" s="13" t="s">
        <v>72</v>
      </c>
      <c r="AY214" s="241" t="s">
        <v>147</v>
      </c>
    </row>
    <row r="215" s="13" customFormat="1">
      <c r="A215" s="13"/>
      <c r="B215" s="230"/>
      <c r="C215" s="231"/>
      <c r="D215" s="232" t="s">
        <v>158</v>
      </c>
      <c r="E215" s="233" t="s">
        <v>19</v>
      </c>
      <c r="F215" s="234" t="s">
        <v>429</v>
      </c>
      <c r="G215" s="231"/>
      <c r="H215" s="235">
        <v>2.02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158</v>
      </c>
      <c r="AU215" s="241" t="s">
        <v>84</v>
      </c>
      <c r="AV215" s="13" t="s">
        <v>84</v>
      </c>
      <c r="AW215" s="13" t="s">
        <v>33</v>
      </c>
      <c r="AX215" s="13" t="s">
        <v>78</v>
      </c>
      <c r="AY215" s="241" t="s">
        <v>147</v>
      </c>
    </row>
    <row r="216" s="2" customFormat="1" ht="16.5" customHeight="1">
      <c r="A216" s="38"/>
      <c r="B216" s="39"/>
      <c r="C216" s="263" t="s">
        <v>405</v>
      </c>
      <c r="D216" s="263" t="s">
        <v>232</v>
      </c>
      <c r="E216" s="264" t="s">
        <v>406</v>
      </c>
      <c r="F216" s="265" t="s">
        <v>407</v>
      </c>
      <c r="G216" s="266" t="s">
        <v>180</v>
      </c>
      <c r="H216" s="267">
        <v>85.849999999999994</v>
      </c>
      <c r="I216" s="268"/>
      <c r="J216" s="269">
        <f>ROUND(I216*H216,2)</f>
        <v>0</v>
      </c>
      <c r="K216" s="265" t="s">
        <v>153</v>
      </c>
      <c r="L216" s="270"/>
      <c r="M216" s="271" t="s">
        <v>19</v>
      </c>
      <c r="N216" s="272" t="s">
        <v>43</v>
      </c>
      <c r="O216" s="84"/>
      <c r="P216" s="221">
        <f>O216*H216</f>
        <v>0</v>
      </c>
      <c r="Q216" s="221">
        <v>0.080000000000000002</v>
      </c>
      <c r="R216" s="221">
        <f>Q216*H216</f>
        <v>6.8679999999999994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194</v>
      </c>
      <c r="AT216" s="223" t="s">
        <v>232</v>
      </c>
      <c r="AU216" s="223" t="s">
        <v>84</v>
      </c>
      <c r="AY216" s="17" t="s">
        <v>147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78</v>
      </c>
      <c r="BK216" s="224">
        <f>ROUND(I216*H216,2)</f>
        <v>0</v>
      </c>
      <c r="BL216" s="17" t="s">
        <v>154</v>
      </c>
      <c r="BM216" s="223" t="s">
        <v>890</v>
      </c>
    </row>
    <row r="217" s="13" customFormat="1">
      <c r="A217" s="13"/>
      <c r="B217" s="230"/>
      <c r="C217" s="231"/>
      <c r="D217" s="232" t="s">
        <v>158</v>
      </c>
      <c r="E217" s="233" t="s">
        <v>19</v>
      </c>
      <c r="F217" s="234" t="s">
        <v>419</v>
      </c>
      <c r="G217" s="231"/>
      <c r="H217" s="235">
        <v>85.849999999999994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158</v>
      </c>
      <c r="AU217" s="241" t="s">
        <v>84</v>
      </c>
      <c r="AV217" s="13" t="s">
        <v>84</v>
      </c>
      <c r="AW217" s="13" t="s">
        <v>33</v>
      </c>
      <c r="AX217" s="13" t="s">
        <v>78</v>
      </c>
      <c r="AY217" s="241" t="s">
        <v>147</v>
      </c>
    </row>
    <row r="218" s="2" customFormat="1" ht="16.5" customHeight="1">
      <c r="A218" s="38"/>
      <c r="B218" s="39"/>
      <c r="C218" s="263" t="s">
        <v>410</v>
      </c>
      <c r="D218" s="263" t="s">
        <v>232</v>
      </c>
      <c r="E218" s="264" t="s">
        <v>416</v>
      </c>
      <c r="F218" s="265" t="s">
        <v>417</v>
      </c>
      <c r="G218" s="266" t="s">
        <v>180</v>
      </c>
      <c r="H218" s="267">
        <v>80.799999999999997</v>
      </c>
      <c r="I218" s="268"/>
      <c r="J218" s="269">
        <f>ROUND(I218*H218,2)</f>
        <v>0</v>
      </c>
      <c r="K218" s="265" t="s">
        <v>153</v>
      </c>
      <c r="L218" s="270"/>
      <c r="M218" s="271" t="s">
        <v>19</v>
      </c>
      <c r="N218" s="272" t="s">
        <v>43</v>
      </c>
      <c r="O218" s="84"/>
      <c r="P218" s="221">
        <f>O218*H218</f>
        <v>0</v>
      </c>
      <c r="Q218" s="221">
        <v>0.044999999999999998</v>
      </c>
      <c r="R218" s="221">
        <f>Q218*H218</f>
        <v>3.6359999999999997</v>
      </c>
      <c r="S218" s="221">
        <v>0</v>
      </c>
      <c r="T218" s="22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3" t="s">
        <v>194</v>
      </c>
      <c r="AT218" s="223" t="s">
        <v>232</v>
      </c>
      <c r="AU218" s="223" t="s">
        <v>84</v>
      </c>
      <c r="AY218" s="17" t="s">
        <v>147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7" t="s">
        <v>78</v>
      </c>
      <c r="BK218" s="224">
        <f>ROUND(I218*H218,2)</f>
        <v>0</v>
      </c>
      <c r="BL218" s="17" t="s">
        <v>154</v>
      </c>
      <c r="BM218" s="223" t="s">
        <v>891</v>
      </c>
    </row>
    <row r="219" s="13" customFormat="1">
      <c r="A219" s="13"/>
      <c r="B219" s="230"/>
      <c r="C219" s="231"/>
      <c r="D219" s="232" t="s">
        <v>158</v>
      </c>
      <c r="E219" s="233" t="s">
        <v>19</v>
      </c>
      <c r="F219" s="234" t="s">
        <v>892</v>
      </c>
      <c r="G219" s="231"/>
      <c r="H219" s="235">
        <v>80.799999999999997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158</v>
      </c>
      <c r="AU219" s="241" t="s">
        <v>84</v>
      </c>
      <c r="AV219" s="13" t="s">
        <v>84</v>
      </c>
      <c r="AW219" s="13" t="s">
        <v>33</v>
      </c>
      <c r="AX219" s="13" t="s">
        <v>78</v>
      </c>
      <c r="AY219" s="241" t="s">
        <v>147</v>
      </c>
    </row>
    <row r="220" s="2" customFormat="1" ht="16.5" customHeight="1">
      <c r="A220" s="38"/>
      <c r="B220" s="39"/>
      <c r="C220" s="263" t="s">
        <v>415</v>
      </c>
      <c r="D220" s="263" t="s">
        <v>232</v>
      </c>
      <c r="E220" s="264" t="s">
        <v>893</v>
      </c>
      <c r="F220" s="265" t="s">
        <v>894</v>
      </c>
      <c r="G220" s="266" t="s">
        <v>180</v>
      </c>
      <c r="H220" s="267">
        <v>4.04</v>
      </c>
      <c r="I220" s="268"/>
      <c r="J220" s="269">
        <f>ROUND(I220*H220,2)</f>
        <v>0</v>
      </c>
      <c r="K220" s="265" t="s">
        <v>153</v>
      </c>
      <c r="L220" s="270"/>
      <c r="M220" s="271" t="s">
        <v>19</v>
      </c>
      <c r="N220" s="272" t="s">
        <v>43</v>
      </c>
      <c r="O220" s="84"/>
      <c r="P220" s="221">
        <f>O220*H220</f>
        <v>0</v>
      </c>
      <c r="Q220" s="221">
        <v>0.12</v>
      </c>
      <c r="R220" s="221">
        <f>Q220*H220</f>
        <v>0.48480000000000001</v>
      </c>
      <c r="S220" s="221">
        <v>0</v>
      </c>
      <c r="T220" s="22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3" t="s">
        <v>194</v>
      </c>
      <c r="AT220" s="223" t="s">
        <v>232</v>
      </c>
      <c r="AU220" s="223" t="s">
        <v>84</v>
      </c>
      <c r="AY220" s="17" t="s">
        <v>147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78</v>
      </c>
      <c r="BK220" s="224">
        <f>ROUND(I220*H220,2)</f>
        <v>0</v>
      </c>
      <c r="BL220" s="17" t="s">
        <v>154</v>
      </c>
      <c r="BM220" s="223" t="s">
        <v>895</v>
      </c>
    </row>
    <row r="221" s="15" customFormat="1">
      <c r="A221" s="15"/>
      <c r="B221" s="253"/>
      <c r="C221" s="254"/>
      <c r="D221" s="232" t="s">
        <v>158</v>
      </c>
      <c r="E221" s="255" t="s">
        <v>19</v>
      </c>
      <c r="F221" s="256" t="s">
        <v>896</v>
      </c>
      <c r="G221" s="254"/>
      <c r="H221" s="255" t="s">
        <v>19</v>
      </c>
      <c r="I221" s="257"/>
      <c r="J221" s="254"/>
      <c r="K221" s="254"/>
      <c r="L221" s="258"/>
      <c r="M221" s="259"/>
      <c r="N221" s="260"/>
      <c r="O221" s="260"/>
      <c r="P221" s="260"/>
      <c r="Q221" s="260"/>
      <c r="R221" s="260"/>
      <c r="S221" s="260"/>
      <c r="T221" s="26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2" t="s">
        <v>158</v>
      </c>
      <c r="AU221" s="262" t="s">
        <v>84</v>
      </c>
      <c r="AV221" s="15" t="s">
        <v>78</v>
      </c>
      <c r="AW221" s="15" t="s">
        <v>33</v>
      </c>
      <c r="AX221" s="15" t="s">
        <v>72</v>
      </c>
      <c r="AY221" s="262" t="s">
        <v>147</v>
      </c>
    </row>
    <row r="222" s="13" customFormat="1">
      <c r="A222" s="13"/>
      <c r="B222" s="230"/>
      <c r="C222" s="231"/>
      <c r="D222" s="232" t="s">
        <v>158</v>
      </c>
      <c r="E222" s="233" t="s">
        <v>19</v>
      </c>
      <c r="F222" s="234" t="s">
        <v>897</v>
      </c>
      <c r="G222" s="231"/>
      <c r="H222" s="235">
        <v>4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158</v>
      </c>
      <c r="AU222" s="241" t="s">
        <v>84</v>
      </c>
      <c r="AV222" s="13" t="s">
        <v>84</v>
      </c>
      <c r="AW222" s="13" t="s">
        <v>33</v>
      </c>
      <c r="AX222" s="13" t="s">
        <v>72</v>
      </c>
      <c r="AY222" s="241" t="s">
        <v>147</v>
      </c>
    </row>
    <row r="223" s="13" customFormat="1">
      <c r="A223" s="13"/>
      <c r="B223" s="230"/>
      <c r="C223" s="231"/>
      <c r="D223" s="232" t="s">
        <v>158</v>
      </c>
      <c r="E223" s="233" t="s">
        <v>19</v>
      </c>
      <c r="F223" s="234" t="s">
        <v>898</v>
      </c>
      <c r="G223" s="231"/>
      <c r="H223" s="235">
        <v>4.04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158</v>
      </c>
      <c r="AU223" s="241" t="s">
        <v>84</v>
      </c>
      <c r="AV223" s="13" t="s">
        <v>84</v>
      </c>
      <c r="AW223" s="13" t="s">
        <v>33</v>
      </c>
      <c r="AX223" s="13" t="s">
        <v>78</v>
      </c>
      <c r="AY223" s="241" t="s">
        <v>147</v>
      </c>
    </row>
    <row r="224" s="2" customFormat="1" ht="24.15" customHeight="1">
      <c r="A224" s="38"/>
      <c r="B224" s="39"/>
      <c r="C224" s="212" t="s">
        <v>420</v>
      </c>
      <c r="D224" s="212" t="s">
        <v>149</v>
      </c>
      <c r="E224" s="213" t="s">
        <v>435</v>
      </c>
      <c r="F224" s="214" t="s">
        <v>436</v>
      </c>
      <c r="G224" s="215" t="s">
        <v>180</v>
      </c>
      <c r="H224" s="216">
        <v>45</v>
      </c>
      <c r="I224" s="217"/>
      <c r="J224" s="218">
        <f>ROUND(I224*H224,2)</f>
        <v>0</v>
      </c>
      <c r="K224" s="214" t="s">
        <v>153</v>
      </c>
      <c r="L224" s="44"/>
      <c r="M224" s="219" t="s">
        <v>19</v>
      </c>
      <c r="N224" s="220" t="s">
        <v>43</v>
      </c>
      <c r="O224" s="84"/>
      <c r="P224" s="221">
        <f>O224*H224</f>
        <v>0</v>
      </c>
      <c r="Q224" s="221">
        <v>0.14041999999999999</v>
      </c>
      <c r="R224" s="221">
        <f>Q224*H224</f>
        <v>6.3188999999999993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154</v>
      </c>
      <c r="AT224" s="223" t="s">
        <v>149</v>
      </c>
      <c r="AU224" s="223" t="s">
        <v>84</v>
      </c>
      <c r="AY224" s="17" t="s">
        <v>147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78</v>
      </c>
      <c r="BK224" s="224">
        <f>ROUND(I224*H224,2)</f>
        <v>0</v>
      </c>
      <c r="BL224" s="17" t="s">
        <v>154</v>
      </c>
      <c r="BM224" s="223" t="s">
        <v>899</v>
      </c>
    </row>
    <row r="225" s="2" customFormat="1">
      <c r="A225" s="38"/>
      <c r="B225" s="39"/>
      <c r="C225" s="40"/>
      <c r="D225" s="225" t="s">
        <v>156</v>
      </c>
      <c r="E225" s="40"/>
      <c r="F225" s="226" t="s">
        <v>438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156</v>
      </c>
      <c r="AU225" s="17" t="s">
        <v>84</v>
      </c>
    </row>
    <row r="226" s="2" customFormat="1" ht="16.5" customHeight="1">
      <c r="A226" s="38"/>
      <c r="B226" s="39"/>
      <c r="C226" s="263" t="s">
        <v>425</v>
      </c>
      <c r="D226" s="263" t="s">
        <v>232</v>
      </c>
      <c r="E226" s="264" t="s">
        <v>440</v>
      </c>
      <c r="F226" s="265" t="s">
        <v>441</v>
      </c>
      <c r="G226" s="266" t="s">
        <v>180</v>
      </c>
      <c r="H226" s="267">
        <v>45.450000000000003</v>
      </c>
      <c r="I226" s="268"/>
      <c r="J226" s="269">
        <f>ROUND(I226*H226,2)</f>
        <v>0</v>
      </c>
      <c r="K226" s="265" t="s">
        <v>153</v>
      </c>
      <c r="L226" s="270"/>
      <c r="M226" s="271" t="s">
        <v>19</v>
      </c>
      <c r="N226" s="272" t="s">
        <v>43</v>
      </c>
      <c r="O226" s="84"/>
      <c r="P226" s="221">
        <f>O226*H226</f>
        <v>0</v>
      </c>
      <c r="Q226" s="221">
        <v>0.024</v>
      </c>
      <c r="R226" s="221">
        <f>Q226*H226</f>
        <v>1.0908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194</v>
      </c>
      <c r="AT226" s="223" t="s">
        <v>232</v>
      </c>
      <c r="AU226" s="223" t="s">
        <v>84</v>
      </c>
      <c r="AY226" s="17" t="s">
        <v>147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78</v>
      </c>
      <c r="BK226" s="224">
        <f>ROUND(I226*H226,2)</f>
        <v>0</v>
      </c>
      <c r="BL226" s="17" t="s">
        <v>154</v>
      </c>
      <c r="BM226" s="223" t="s">
        <v>900</v>
      </c>
    </row>
    <row r="227" s="2" customFormat="1">
      <c r="A227" s="38"/>
      <c r="B227" s="39"/>
      <c r="C227" s="40"/>
      <c r="D227" s="232" t="s">
        <v>443</v>
      </c>
      <c r="E227" s="40"/>
      <c r="F227" s="273" t="s">
        <v>444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443</v>
      </c>
      <c r="AU227" s="17" t="s">
        <v>84</v>
      </c>
    </row>
    <row r="228" s="13" customFormat="1">
      <c r="A228" s="13"/>
      <c r="B228" s="230"/>
      <c r="C228" s="231"/>
      <c r="D228" s="232" t="s">
        <v>158</v>
      </c>
      <c r="E228" s="233" t="s">
        <v>19</v>
      </c>
      <c r="F228" s="234" t="s">
        <v>901</v>
      </c>
      <c r="G228" s="231"/>
      <c r="H228" s="235">
        <v>45.450000000000003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158</v>
      </c>
      <c r="AU228" s="241" t="s">
        <v>84</v>
      </c>
      <c r="AV228" s="13" t="s">
        <v>84</v>
      </c>
      <c r="AW228" s="13" t="s">
        <v>33</v>
      </c>
      <c r="AX228" s="13" t="s">
        <v>78</v>
      </c>
      <c r="AY228" s="241" t="s">
        <v>147</v>
      </c>
    </row>
    <row r="229" s="2" customFormat="1" ht="24.15" customHeight="1">
      <c r="A229" s="38"/>
      <c r="B229" s="39"/>
      <c r="C229" s="212" t="s">
        <v>430</v>
      </c>
      <c r="D229" s="212" t="s">
        <v>149</v>
      </c>
      <c r="E229" s="213" t="s">
        <v>447</v>
      </c>
      <c r="F229" s="214" t="s">
        <v>448</v>
      </c>
      <c r="G229" s="215" t="s">
        <v>180</v>
      </c>
      <c r="H229" s="216">
        <v>250</v>
      </c>
      <c r="I229" s="217"/>
      <c r="J229" s="218">
        <f>ROUND(I229*H229,2)</f>
        <v>0</v>
      </c>
      <c r="K229" s="214" t="s">
        <v>153</v>
      </c>
      <c r="L229" s="44"/>
      <c r="M229" s="219" t="s">
        <v>19</v>
      </c>
      <c r="N229" s="220" t="s">
        <v>43</v>
      </c>
      <c r="O229" s="84"/>
      <c r="P229" s="221">
        <f>O229*H229</f>
        <v>0</v>
      </c>
      <c r="Q229" s="221">
        <v>0.00034000000000000002</v>
      </c>
      <c r="R229" s="221">
        <f>Q229*H229</f>
        <v>0.085000000000000006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154</v>
      </c>
      <c r="AT229" s="223" t="s">
        <v>149</v>
      </c>
      <c r="AU229" s="223" t="s">
        <v>84</v>
      </c>
      <c r="AY229" s="17" t="s">
        <v>147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78</v>
      </c>
      <c r="BK229" s="224">
        <f>ROUND(I229*H229,2)</f>
        <v>0</v>
      </c>
      <c r="BL229" s="17" t="s">
        <v>154</v>
      </c>
      <c r="BM229" s="223" t="s">
        <v>902</v>
      </c>
    </row>
    <row r="230" s="2" customFormat="1">
      <c r="A230" s="38"/>
      <c r="B230" s="39"/>
      <c r="C230" s="40"/>
      <c r="D230" s="225" t="s">
        <v>156</v>
      </c>
      <c r="E230" s="40"/>
      <c r="F230" s="226" t="s">
        <v>450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156</v>
      </c>
      <c r="AU230" s="17" t="s">
        <v>84</v>
      </c>
    </row>
    <row r="231" s="2" customFormat="1" ht="16.5" customHeight="1">
      <c r="A231" s="38"/>
      <c r="B231" s="39"/>
      <c r="C231" s="212" t="s">
        <v>434</v>
      </c>
      <c r="D231" s="212" t="s">
        <v>149</v>
      </c>
      <c r="E231" s="213" t="s">
        <v>452</v>
      </c>
      <c r="F231" s="214" t="s">
        <v>453</v>
      </c>
      <c r="G231" s="215" t="s">
        <v>152</v>
      </c>
      <c r="H231" s="216">
        <v>100</v>
      </c>
      <c r="I231" s="217"/>
      <c r="J231" s="218">
        <f>ROUND(I231*H231,2)</f>
        <v>0</v>
      </c>
      <c r="K231" s="214" t="s">
        <v>153</v>
      </c>
      <c r="L231" s="44"/>
      <c r="M231" s="219" t="s">
        <v>19</v>
      </c>
      <c r="N231" s="220" t="s">
        <v>43</v>
      </c>
      <c r="O231" s="84"/>
      <c r="P231" s="221">
        <f>O231*H231</f>
        <v>0</v>
      </c>
      <c r="Q231" s="221">
        <v>0.00068999999999999997</v>
      </c>
      <c r="R231" s="221">
        <f>Q231*H231</f>
        <v>0.068999999999999992</v>
      </c>
      <c r="S231" s="221">
        <v>0</v>
      </c>
      <c r="T231" s="22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154</v>
      </c>
      <c r="AT231" s="223" t="s">
        <v>149</v>
      </c>
      <c r="AU231" s="223" t="s">
        <v>84</v>
      </c>
      <c r="AY231" s="17" t="s">
        <v>147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78</v>
      </c>
      <c r="BK231" s="224">
        <f>ROUND(I231*H231,2)</f>
        <v>0</v>
      </c>
      <c r="BL231" s="17" t="s">
        <v>154</v>
      </c>
      <c r="BM231" s="223" t="s">
        <v>903</v>
      </c>
    </row>
    <row r="232" s="2" customFormat="1">
      <c r="A232" s="38"/>
      <c r="B232" s="39"/>
      <c r="C232" s="40"/>
      <c r="D232" s="225" t="s">
        <v>156</v>
      </c>
      <c r="E232" s="40"/>
      <c r="F232" s="226" t="s">
        <v>455</v>
      </c>
      <c r="G232" s="40"/>
      <c r="H232" s="40"/>
      <c r="I232" s="227"/>
      <c r="J232" s="40"/>
      <c r="K232" s="40"/>
      <c r="L232" s="44"/>
      <c r="M232" s="228"/>
      <c r="N232" s="229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156</v>
      </c>
      <c r="AU232" s="17" t="s">
        <v>84</v>
      </c>
    </row>
    <row r="233" s="2" customFormat="1" ht="16.5" customHeight="1">
      <c r="A233" s="38"/>
      <c r="B233" s="39"/>
      <c r="C233" s="212" t="s">
        <v>439</v>
      </c>
      <c r="D233" s="212" t="s">
        <v>149</v>
      </c>
      <c r="E233" s="213" t="s">
        <v>457</v>
      </c>
      <c r="F233" s="214" t="s">
        <v>458</v>
      </c>
      <c r="G233" s="215" t="s">
        <v>180</v>
      </c>
      <c r="H233" s="216">
        <v>75</v>
      </c>
      <c r="I233" s="217"/>
      <c r="J233" s="218">
        <f>ROUND(I233*H233,2)</f>
        <v>0</v>
      </c>
      <c r="K233" s="214" t="s">
        <v>153</v>
      </c>
      <c r="L233" s="44"/>
      <c r="M233" s="219" t="s">
        <v>19</v>
      </c>
      <c r="N233" s="220" t="s">
        <v>43</v>
      </c>
      <c r="O233" s="84"/>
      <c r="P233" s="221">
        <f>O233*H233</f>
        <v>0</v>
      </c>
      <c r="Q233" s="221">
        <v>3.0000000000000001E-05</v>
      </c>
      <c r="R233" s="221">
        <f>Q233*H233</f>
        <v>0.0022500000000000003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154</v>
      </c>
      <c r="AT233" s="223" t="s">
        <v>149</v>
      </c>
      <c r="AU233" s="223" t="s">
        <v>84</v>
      </c>
      <c r="AY233" s="17" t="s">
        <v>147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78</v>
      </c>
      <c r="BK233" s="224">
        <f>ROUND(I233*H233,2)</f>
        <v>0</v>
      </c>
      <c r="BL233" s="17" t="s">
        <v>154</v>
      </c>
      <c r="BM233" s="223" t="s">
        <v>904</v>
      </c>
    </row>
    <row r="234" s="2" customFormat="1">
      <c r="A234" s="38"/>
      <c r="B234" s="39"/>
      <c r="C234" s="40"/>
      <c r="D234" s="225" t="s">
        <v>156</v>
      </c>
      <c r="E234" s="40"/>
      <c r="F234" s="226" t="s">
        <v>460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156</v>
      </c>
      <c r="AU234" s="17" t="s">
        <v>84</v>
      </c>
    </row>
    <row r="235" s="12" customFormat="1" ht="22.8" customHeight="1">
      <c r="A235" s="12"/>
      <c r="B235" s="196"/>
      <c r="C235" s="197"/>
      <c r="D235" s="198" t="s">
        <v>71</v>
      </c>
      <c r="E235" s="210" t="s">
        <v>473</v>
      </c>
      <c r="F235" s="210" t="s">
        <v>474</v>
      </c>
      <c r="G235" s="197"/>
      <c r="H235" s="197"/>
      <c r="I235" s="200"/>
      <c r="J235" s="211">
        <f>BK235</f>
        <v>0</v>
      </c>
      <c r="K235" s="197"/>
      <c r="L235" s="202"/>
      <c r="M235" s="203"/>
      <c r="N235" s="204"/>
      <c r="O235" s="204"/>
      <c r="P235" s="205">
        <f>SUM(P236:P246)</f>
        <v>0</v>
      </c>
      <c r="Q235" s="204"/>
      <c r="R235" s="205">
        <f>SUM(R236:R246)</f>
        <v>0</v>
      </c>
      <c r="S235" s="204"/>
      <c r="T235" s="206">
        <f>SUM(T236:T246)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7" t="s">
        <v>78</v>
      </c>
      <c r="AT235" s="208" t="s">
        <v>71</v>
      </c>
      <c r="AU235" s="208" t="s">
        <v>78</v>
      </c>
      <c r="AY235" s="207" t="s">
        <v>147</v>
      </c>
      <c r="BK235" s="209">
        <f>SUM(BK236:BK246)</f>
        <v>0</v>
      </c>
    </row>
    <row r="236" s="2" customFormat="1" ht="24.15" customHeight="1">
      <c r="A236" s="38"/>
      <c r="B236" s="39"/>
      <c r="C236" s="212" t="s">
        <v>446</v>
      </c>
      <c r="D236" s="212" t="s">
        <v>149</v>
      </c>
      <c r="E236" s="213" t="s">
        <v>476</v>
      </c>
      <c r="F236" s="214" t="s">
        <v>477</v>
      </c>
      <c r="G236" s="215" t="s">
        <v>235</v>
      </c>
      <c r="H236" s="216">
        <v>896.49000000000001</v>
      </c>
      <c r="I236" s="217"/>
      <c r="J236" s="218">
        <f>ROUND(I236*H236,2)</f>
        <v>0</v>
      </c>
      <c r="K236" s="214" t="s">
        <v>153</v>
      </c>
      <c r="L236" s="44"/>
      <c r="M236" s="219" t="s">
        <v>19</v>
      </c>
      <c r="N236" s="220" t="s">
        <v>43</v>
      </c>
      <c r="O236" s="84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154</v>
      </c>
      <c r="AT236" s="223" t="s">
        <v>149</v>
      </c>
      <c r="AU236" s="223" t="s">
        <v>84</v>
      </c>
      <c r="AY236" s="17" t="s">
        <v>147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78</v>
      </c>
      <c r="BK236" s="224">
        <f>ROUND(I236*H236,2)</f>
        <v>0</v>
      </c>
      <c r="BL236" s="17" t="s">
        <v>154</v>
      </c>
      <c r="BM236" s="223" t="s">
        <v>905</v>
      </c>
    </row>
    <row r="237" s="2" customFormat="1">
      <c r="A237" s="38"/>
      <c r="B237" s="39"/>
      <c r="C237" s="40"/>
      <c r="D237" s="225" t="s">
        <v>156</v>
      </c>
      <c r="E237" s="40"/>
      <c r="F237" s="226" t="s">
        <v>479</v>
      </c>
      <c r="G237" s="40"/>
      <c r="H237" s="40"/>
      <c r="I237" s="227"/>
      <c r="J237" s="40"/>
      <c r="K237" s="40"/>
      <c r="L237" s="44"/>
      <c r="M237" s="228"/>
      <c r="N237" s="229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84</v>
      </c>
    </row>
    <row r="238" s="2" customFormat="1" ht="24.15" customHeight="1">
      <c r="A238" s="38"/>
      <c r="B238" s="39"/>
      <c r="C238" s="212" t="s">
        <v>451</v>
      </c>
      <c r="D238" s="212" t="s">
        <v>149</v>
      </c>
      <c r="E238" s="213" t="s">
        <v>481</v>
      </c>
      <c r="F238" s="214" t="s">
        <v>482</v>
      </c>
      <c r="G238" s="215" t="s">
        <v>235</v>
      </c>
      <c r="H238" s="216">
        <v>12550.860000000001</v>
      </c>
      <c r="I238" s="217"/>
      <c r="J238" s="218">
        <f>ROUND(I238*H238,2)</f>
        <v>0</v>
      </c>
      <c r="K238" s="214" t="s">
        <v>153</v>
      </c>
      <c r="L238" s="44"/>
      <c r="M238" s="219" t="s">
        <v>19</v>
      </c>
      <c r="N238" s="220" t="s">
        <v>43</v>
      </c>
      <c r="O238" s="84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154</v>
      </c>
      <c r="AT238" s="223" t="s">
        <v>149</v>
      </c>
      <c r="AU238" s="223" t="s">
        <v>84</v>
      </c>
      <c r="AY238" s="17" t="s">
        <v>147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154</v>
      </c>
      <c r="BM238" s="223" t="s">
        <v>906</v>
      </c>
    </row>
    <row r="239" s="2" customFormat="1">
      <c r="A239" s="38"/>
      <c r="B239" s="39"/>
      <c r="C239" s="40"/>
      <c r="D239" s="225" t="s">
        <v>156</v>
      </c>
      <c r="E239" s="40"/>
      <c r="F239" s="226" t="s">
        <v>484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156</v>
      </c>
      <c r="AU239" s="17" t="s">
        <v>84</v>
      </c>
    </row>
    <row r="240" s="13" customFormat="1">
      <c r="A240" s="13"/>
      <c r="B240" s="230"/>
      <c r="C240" s="231"/>
      <c r="D240" s="232" t="s">
        <v>158</v>
      </c>
      <c r="E240" s="233" t="s">
        <v>19</v>
      </c>
      <c r="F240" s="234" t="s">
        <v>907</v>
      </c>
      <c r="G240" s="231"/>
      <c r="H240" s="235">
        <v>12550.860000000001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158</v>
      </c>
      <c r="AU240" s="241" t="s">
        <v>84</v>
      </c>
      <c r="AV240" s="13" t="s">
        <v>84</v>
      </c>
      <c r="AW240" s="13" t="s">
        <v>33</v>
      </c>
      <c r="AX240" s="13" t="s">
        <v>78</v>
      </c>
      <c r="AY240" s="241" t="s">
        <v>147</v>
      </c>
    </row>
    <row r="241" s="2" customFormat="1" ht="24.15" customHeight="1">
      <c r="A241" s="38"/>
      <c r="B241" s="39"/>
      <c r="C241" s="212" t="s">
        <v>456</v>
      </c>
      <c r="D241" s="212" t="s">
        <v>149</v>
      </c>
      <c r="E241" s="213" t="s">
        <v>487</v>
      </c>
      <c r="F241" s="214" t="s">
        <v>488</v>
      </c>
      <c r="G241" s="215" t="s">
        <v>235</v>
      </c>
      <c r="H241" s="216">
        <v>230.38</v>
      </c>
      <c r="I241" s="217"/>
      <c r="J241" s="218">
        <f>ROUND(I241*H241,2)</f>
        <v>0</v>
      </c>
      <c r="K241" s="214" t="s">
        <v>153</v>
      </c>
      <c r="L241" s="44"/>
      <c r="M241" s="219" t="s">
        <v>19</v>
      </c>
      <c r="N241" s="220" t="s">
        <v>43</v>
      </c>
      <c r="O241" s="84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154</v>
      </c>
      <c r="AT241" s="223" t="s">
        <v>149</v>
      </c>
      <c r="AU241" s="223" t="s">
        <v>84</v>
      </c>
      <c r="AY241" s="17" t="s">
        <v>147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78</v>
      </c>
      <c r="BK241" s="224">
        <f>ROUND(I241*H241,2)</f>
        <v>0</v>
      </c>
      <c r="BL241" s="17" t="s">
        <v>154</v>
      </c>
      <c r="BM241" s="223" t="s">
        <v>908</v>
      </c>
    </row>
    <row r="242" s="2" customFormat="1">
      <c r="A242" s="38"/>
      <c r="B242" s="39"/>
      <c r="C242" s="40"/>
      <c r="D242" s="225" t="s">
        <v>156</v>
      </c>
      <c r="E242" s="40"/>
      <c r="F242" s="226" t="s">
        <v>490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156</v>
      </c>
      <c r="AU242" s="17" t="s">
        <v>84</v>
      </c>
    </row>
    <row r="243" s="2" customFormat="1" ht="24.15" customHeight="1">
      <c r="A243" s="38"/>
      <c r="B243" s="39"/>
      <c r="C243" s="212" t="s">
        <v>461</v>
      </c>
      <c r="D243" s="212" t="s">
        <v>149</v>
      </c>
      <c r="E243" s="213" t="s">
        <v>492</v>
      </c>
      <c r="F243" s="214" t="s">
        <v>493</v>
      </c>
      <c r="G243" s="215" t="s">
        <v>235</v>
      </c>
      <c r="H243" s="216">
        <v>623.25999999999999</v>
      </c>
      <c r="I243" s="217"/>
      <c r="J243" s="218">
        <f>ROUND(I243*H243,2)</f>
        <v>0</v>
      </c>
      <c r="K243" s="214" t="s">
        <v>153</v>
      </c>
      <c r="L243" s="44"/>
      <c r="M243" s="219" t="s">
        <v>19</v>
      </c>
      <c r="N243" s="220" t="s">
        <v>43</v>
      </c>
      <c r="O243" s="84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154</v>
      </c>
      <c r="AT243" s="223" t="s">
        <v>149</v>
      </c>
      <c r="AU243" s="223" t="s">
        <v>84</v>
      </c>
      <c r="AY243" s="17" t="s">
        <v>147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78</v>
      </c>
      <c r="BK243" s="224">
        <f>ROUND(I243*H243,2)</f>
        <v>0</v>
      </c>
      <c r="BL243" s="17" t="s">
        <v>154</v>
      </c>
      <c r="BM243" s="223" t="s">
        <v>909</v>
      </c>
    </row>
    <row r="244" s="2" customFormat="1">
      <c r="A244" s="38"/>
      <c r="B244" s="39"/>
      <c r="C244" s="40"/>
      <c r="D244" s="225" t="s">
        <v>156</v>
      </c>
      <c r="E244" s="40"/>
      <c r="F244" s="226" t="s">
        <v>495</v>
      </c>
      <c r="G244" s="40"/>
      <c r="H244" s="40"/>
      <c r="I244" s="227"/>
      <c r="J244" s="40"/>
      <c r="K244" s="40"/>
      <c r="L244" s="44"/>
      <c r="M244" s="228"/>
      <c r="N244" s="229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156</v>
      </c>
      <c r="AU244" s="17" t="s">
        <v>84</v>
      </c>
    </row>
    <row r="245" s="2" customFormat="1" ht="24.15" customHeight="1">
      <c r="A245" s="38"/>
      <c r="B245" s="39"/>
      <c r="C245" s="212" t="s">
        <v>467</v>
      </c>
      <c r="D245" s="212" t="s">
        <v>149</v>
      </c>
      <c r="E245" s="213" t="s">
        <v>497</v>
      </c>
      <c r="F245" s="214" t="s">
        <v>240</v>
      </c>
      <c r="G245" s="215" t="s">
        <v>235</v>
      </c>
      <c r="H245" s="216">
        <v>30.449999999999999</v>
      </c>
      <c r="I245" s="217"/>
      <c r="J245" s="218">
        <f>ROUND(I245*H245,2)</f>
        <v>0</v>
      </c>
      <c r="K245" s="214" t="s">
        <v>153</v>
      </c>
      <c r="L245" s="44"/>
      <c r="M245" s="219" t="s">
        <v>19</v>
      </c>
      <c r="N245" s="220" t="s">
        <v>43</v>
      </c>
      <c r="O245" s="84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154</v>
      </c>
      <c r="AT245" s="223" t="s">
        <v>149</v>
      </c>
      <c r="AU245" s="223" t="s">
        <v>84</v>
      </c>
      <c r="AY245" s="17" t="s">
        <v>147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78</v>
      </c>
      <c r="BK245" s="224">
        <f>ROUND(I245*H245,2)</f>
        <v>0</v>
      </c>
      <c r="BL245" s="17" t="s">
        <v>154</v>
      </c>
      <c r="BM245" s="223" t="s">
        <v>910</v>
      </c>
    </row>
    <row r="246" s="2" customFormat="1">
      <c r="A246" s="38"/>
      <c r="B246" s="39"/>
      <c r="C246" s="40"/>
      <c r="D246" s="225" t="s">
        <v>156</v>
      </c>
      <c r="E246" s="40"/>
      <c r="F246" s="226" t="s">
        <v>499</v>
      </c>
      <c r="G246" s="40"/>
      <c r="H246" s="40"/>
      <c r="I246" s="227"/>
      <c r="J246" s="40"/>
      <c r="K246" s="40"/>
      <c r="L246" s="44"/>
      <c r="M246" s="228"/>
      <c r="N246" s="22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156</v>
      </c>
      <c r="AU246" s="17" t="s">
        <v>84</v>
      </c>
    </row>
    <row r="247" s="12" customFormat="1" ht="22.8" customHeight="1">
      <c r="A247" s="12"/>
      <c r="B247" s="196"/>
      <c r="C247" s="197"/>
      <c r="D247" s="198" t="s">
        <v>71</v>
      </c>
      <c r="E247" s="210" t="s">
        <v>500</v>
      </c>
      <c r="F247" s="210" t="s">
        <v>501</v>
      </c>
      <c r="G247" s="197"/>
      <c r="H247" s="197"/>
      <c r="I247" s="200"/>
      <c r="J247" s="211">
        <f>BK247</f>
        <v>0</v>
      </c>
      <c r="K247" s="197"/>
      <c r="L247" s="202"/>
      <c r="M247" s="203"/>
      <c r="N247" s="204"/>
      <c r="O247" s="204"/>
      <c r="P247" s="205">
        <f>SUM(P248:P249)</f>
        <v>0</v>
      </c>
      <c r="Q247" s="204"/>
      <c r="R247" s="205">
        <f>SUM(R248:R249)</f>
        <v>0</v>
      </c>
      <c r="S247" s="204"/>
      <c r="T247" s="206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78</v>
      </c>
      <c r="AT247" s="208" t="s">
        <v>71</v>
      </c>
      <c r="AU247" s="208" t="s">
        <v>78</v>
      </c>
      <c r="AY247" s="207" t="s">
        <v>147</v>
      </c>
      <c r="BK247" s="209">
        <f>SUM(BK248:BK249)</f>
        <v>0</v>
      </c>
    </row>
    <row r="248" s="2" customFormat="1" ht="24.15" customHeight="1">
      <c r="A248" s="38"/>
      <c r="B248" s="39"/>
      <c r="C248" s="212" t="s">
        <v>475</v>
      </c>
      <c r="D248" s="212" t="s">
        <v>149</v>
      </c>
      <c r="E248" s="213" t="s">
        <v>503</v>
      </c>
      <c r="F248" s="214" t="s">
        <v>504</v>
      </c>
      <c r="G248" s="215" t="s">
        <v>235</v>
      </c>
      <c r="H248" s="216">
        <v>158.28399999999999</v>
      </c>
      <c r="I248" s="217"/>
      <c r="J248" s="218">
        <f>ROUND(I248*H248,2)</f>
        <v>0</v>
      </c>
      <c r="K248" s="214" t="s">
        <v>153</v>
      </c>
      <c r="L248" s="44"/>
      <c r="M248" s="219" t="s">
        <v>19</v>
      </c>
      <c r="N248" s="220" t="s">
        <v>43</v>
      </c>
      <c r="O248" s="84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154</v>
      </c>
      <c r="AT248" s="223" t="s">
        <v>149</v>
      </c>
      <c r="AU248" s="223" t="s">
        <v>84</v>
      </c>
      <c r="AY248" s="17" t="s">
        <v>147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78</v>
      </c>
      <c r="BK248" s="224">
        <f>ROUND(I248*H248,2)</f>
        <v>0</v>
      </c>
      <c r="BL248" s="17" t="s">
        <v>154</v>
      </c>
      <c r="BM248" s="223" t="s">
        <v>911</v>
      </c>
    </row>
    <row r="249" s="2" customFormat="1">
      <c r="A249" s="38"/>
      <c r="B249" s="39"/>
      <c r="C249" s="40"/>
      <c r="D249" s="225" t="s">
        <v>156</v>
      </c>
      <c r="E249" s="40"/>
      <c r="F249" s="226" t="s">
        <v>506</v>
      </c>
      <c r="G249" s="40"/>
      <c r="H249" s="40"/>
      <c r="I249" s="227"/>
      <c r="J249" s="40"/>
      <c r="K249" s="40"/>
      <c r="L249" s="44"/>
      <c r="M249" s="228"/>
      <c r="N249" s="229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156</v>
      </c>
      <c r="AU249" s="17" t="s">
        <v>84</v>
      </c>
    </row>
    <row r="250" s="12" customFormat="1" ht="25.92" customHeight="1">
      <c r="A250" s="12"/>
      <c r="B250" s="196"/>
      <c r="C250" s="197"/>
      <c r="D250" s="198" t="s">
        <v>71</v>
      </c>
      <c r="E250" s="199" t="s">
        <v>232</v>
      </c>
      <c r="F250" s="199" t="s">
        <v>507</v>
      </c>
      <c r="G250" s="197"/>
      <c r="H250" s="197"/>
      <c r="I250" s="200"/>
      <c r="J250" s="201">
        <f>BK250</f>
        <v>0</v>
      </c>
      <c r="K250" s="197"/>
      <c r="L250" s="202"/>
      <c r="M250" s="203"/>
      <c r="N250" s="204"/>
      <c r="O250" s="204"/>
      <c r="P250" s="205">
        <f>P251</f>
        <v>0</v>
      </c>
      <c r="Q250" s="204"/>
      <c r="R250" s="205">
        <f>R251</f>
        <v>0</v>
      </c>
      <c r="S250" s="204"/>
      <c r="T250" s="206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7" t="s">
        <v>166</v>
      </c>
      <c r="AT250" s="208" t="s">
        <v>71</v>
      </c>
      <c r="AU250" s="208" t="s">
        <v>72</v>
      </c>
      <c r="AY250" s="207" t="s">
        <v>147</v>
      </c>
      <c r="BK250" s="209">
        <f>BK251</f>
        <v>0</v>
      </c>
    </row>
    <row r="251" s="12" customFormat="1" ht="22.8" customHeight="1">
      <c r="A251" s="12"/>
      <c r="B251" s="196"/>
      <c r="C251" s="197"/>
      <c r="D251" s="198" t="s">
        <v>71</v>
      </c>
      <c r="E251" s="210" t="s">
        <v>508</v>
      </c>
      <c r="F251" s="210" t="s">
        <v>509</v>
      </c>
      <c r="G251" s="197"/>
      <c r="H251" s="197"/>
      <c r="I251" s="200"/>
      <c r="J251" s="211">
        <f>BK251</f>
        <v>0</v>
      </c>
      <c r="K251" s="197"/>
      <c r="L251" s="202"/>
      <c r="M251" s="203"/>
      <c r="N251" s="204"/>
      <c r="O251" s="204"/>
      <c r="P251" s="205">
        <f>SUM(P252:P258)</f>
        <v>0</v>
      </c>
      <c r="Q251" s="204"/>
      <c r="R251" s="205">
        <f>SUM(R252:R258)</f>
        <v>0</v>
      </c>
      <c r="S251" s="204"/>
      <c r="T251" s="206">
        <f>SUM(T252:T258)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7" t="s">
        <v>166</v>
      </c>
      <c r="AT251" s="208" t="s">
        <v>71</v>
      </c>
      <c r="AU251" s="208" t="s">
        <v>78</v>
      </c>
      <c r="AY251" s="207" t="s">
        <v>147</v>
      </c>
      <c r="BK251" s="209">
        <f>SUM(BK252:BK258)</f>
        <v>0</v>
      </c>
    </row>
    <row r="252" s="2" customFormat="1" ht="21.75" customHeight="1">
      <c r="A252" s="38"/>
      <c r="B252" s="39"/>
      <c r="C252" s="212" t="s">
        <v>480</v>
      </c>
      <c r="D252" s="212" t="s">
        <v>149</v>
      </c>
      <c r="E252" s="213" t="s">
        <v>511</v>
      </c>
      <c r="F252" s="214" t="s">
        <v>512</v>
      </c>
      <c r="G252" s="215" t="s">
        <v>180</v>
      </c>
      <c r="H252" s="216">
        <v>100</v>
      </c>
      <c r="I252" s="217"/>
      <c r="J252" s="218">
        <f>ROUND(I252*H252,2)</f>
        <v>0</v>
      </c>
      <c r="K252" s="214" t="s">
        <v>153</v>
      </c>
      <c r="L252" s="44"/>
      <c r="M252" s="219" t="s">
        <v>19</v>
      </c>
      <c r="N252" s="220" t="s">
        <v>43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513</v>
      </c>
      <c r="AT252" s="223" t="s">
        <v>149</v>
      </c>
      <c r="AU252" s="223" t="s">
        <v>84</v>
      </c>
      <c r="AY252" s="17" t="s">
        <v>147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78</v>
      </c>
      <c r="BK252" s="224">
        <f>ROUND(I252*H252,2)</f>
        <v>0</v>
      </c>
      <c r="BL252" s="17" t="s">
        <v>513</v>
      </c>
      <c r="BM252" s="223" t="s">
        <v>912</v>
      </c>
    </row>
    <row r="253" s="2" customFormat="1">
      <c r="A253" s="38"/>
      <c r="B253" s="39"/>
      <c r="C253" s="40"/>
      <c r="D253" s="225" t="s">
        <v>156</v>
      </c>
      <c r="E253" s="40"/>
      <c r="F253" s="226" t="s">
        <v>515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156</v>
      </c>
      <c r="AU253" s="17" t="s">
        <v>84</v>
      </c>
    </row>
    <row r="254" s="2" customFormat="1" ht="16.5" customHeight="1">
      <c r="A254" s="38"/>
      <c r="B254" s="39"/>
      <c r="C254" s="263" t="s">
        <v>486</v>
      </c>
      <c r="D254" s="263" t="s">
        <v>232</v>
      </c>
      <c r="E254" s="264" t="s">
        <v>516</v>
      </c>
      <c r="F254" s="265" t="s">
        <v>517</v>
      </c>
      <c r="G254" s="266" t="s">
        <v>180</v>
      </c>
      <c r="H254" s="267">
        <v>100</v>
      </c>
      <c r="I254" s="268"/>
      <c r="J254" s="269">
        <f>ROUND(I254*H254,2)</f>
        <v>0</v>
      </c>
      <c r="K254" s="265" t="s">
        <v>19</v>
      </c>
      <c r="L254" s="270"/>
      <c r="M254" s="271" t="s">
        <v>19</v>
      </c>
      <c r="N254" s="272" t="s">
        <v>43</v>
      </c>
      <c r="O254" s="84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518</v>
      </c>
      <c r="AT254" s="223" t="s">
        <v>232</v>
      </c>
      <c r="AU254" s="223" t="s">
        <v>84</v>
      </c>
      <c r="AY254" s="17" t="s">
        <v>147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78</v>
      </c>
      <c r="BK254" s="224">
        <f>ROUND(I254*H254,2)</f>
        <v>0</v>
      </c>
      <c r="BL254" s="17" t="s">
        <v>513</v>
      </c>
      <c r="BM254" s="223" t="s">
        <v>913</v>
      </c>
    </row>
    <row r="255" s="2" customFormat="1" ht="37.8" customHeight="1">
      <c r="A255" s="38"/>
      <c r="B255" s="39"/>
      <c r="C255" s="212" t="s">
        <v>491</v>
      </c>
      <c r="D255" s="212" t="s">
        <v>149</v>
      </c>
      <c r="E255" s="213" t="s">
        <v>691</v>
      </c>
      <c r="F255" s="214" t="s">
        <v>692</v>
      </c>
      <c r="G255" s="215" t="s">
        <v>180</v>
      </c>
      <c r="H255" s="216">
        <v>100</v>
      </c>
      <c r="I255" s="217"/>
      <c r="J255" s="218">
        <f>ROUND(I255*H255,2)</f>
        <v>0</v>
      </c>
      <c r="K255" s="214" t="s">
        <v>153</v>
      </c>
      <c r="L255" s="44"/>
      <c r="M255" s="219" t="s">
        <v>19</v>
      </c>
      <c r="N255" s="220" t="s">
        <v>43</v>
      </c>
      <c r="O255" s="84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513</v>
      </c>
      <c r="AT255" s="223" t="s">
        <v>149</v>
      </c>
      <c r="AU255" s="223" t="s">
        <v>84</v>
      </c>
      <c r="AY255" s="17" t="s">
        <v>147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78</v>
      </c>
      <c r="BK255" s="224">
        <f>ROUND(I255*H255,2)</f>
        <v>0</v>
      </c>
      <c r="BL255" s="17" t="s">
        <v>513</v>
      </c>
      <c r="BM255" s="223" t="s">
        <v>914</v>
      </c>
    </row>
    <row r="256" s="2" customFormat="1">
      <c r="A256" s="38"/>
      <c r="B256" s="39"/>
      <c r="C256" s="40"/>
      <c r="D256" s="225" t="s">
        <v>156</v>
      </c>
      <c r="E256" s="40"/>
      <c r="F256" s="226" t="s">
        <v>694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156</v>
      </c>
      <c r="AU256" s="17" t="s">
        <v>84</v>
      </c>
    </row>
    <row r="257" s="2" customFormat="1" ht="16.5" customHeight="1">
      <c r="A257" s="38"/>
      <c r="B257" s="39"/>
      <c r="C257" s="263" t="s">
        <v>496</v>
      </c>
      <c r="D257" s="263" t="s">
        <v>232</v>
      </c>
      <c r="E257" s="264" t="s">
        <v>257</v>
      </c>
      <c r="F257" s="265" t="s">
        <v>258</v>
      </c>
      <c r="G257" s="266" t="s">
        <v>235</v>
      </c>
      <c r="H257" s="267">
        <v>25.199999999999999</v>
      </c>
      <c r="I257" s="268"/>
      <c r="J257" s="269">
        <f>ROUND(I257*H257,2)</f>
        <v>0</v>
      </c>
      <c r="K257" s="265" t="s">
        <v>153</v>
      </c>
      <c r="L257" s="270"/>
      <c r="M257" s="271" t="s">
        <v>19</v>
      </c>
      <c r="N257" s="272" t="s">
        <v>43</v>
      </c>
      <c r="O257" s="84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518</v>
      </c>
      <c r="AT257" s="223" t="s">
        <v>232</v>
      </c>
      <c r="AU257" s="223" t="s">
        <v>84</v>
      </c>
      <c r="AY257" s="17" t="s">
        <v>147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78</v>
      </c>
      <c r="BK257" s="224">
        <f>ROUND(I257*H257,2)</f>
        <v>0</v>
      </c>
      <c r="BL257" s="17" t="s">
        <v>513</v>
      </c>
      <c r="BM257" s="223" t="s">
        <v>915</v>
      </c>
    </row>
    <row r="258" s="13" customFormat="1">
      <c r="A258" s="13"/>
      <c r="B258" s="230"/>
      <c r="C258" s="231"/>
      <c r="D258" s="232" t="s">
        <v>158</v>
      </c>
      <c r="E258" s="233" t="s">
        <v>19</v>
      </c>
      <c r="F258" s="234" t="s">
        <v>916</v>
      </c>
      <c r="G258" s="231"/>
      <c r="H258" s="235">
        <v>25.199999999999999</v>
      </c>
      <c r="I258" s="236"/>
      <c r="J258" s="231"/>
      <c r="K258" s="231"/>
      <c r="L258" s="237"/>
      <c r="M258" s="274"/>
      <c r="N258" s="275"/>
      <c r="O258" s="275"/>
      <c r="P258" s="275"/>
      <c r="Q258" s="275"/>
      <c r="R258" s="275"/>
      <c r="S258" s="275"/>
      <c r="T258" s="27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158</v>
      </c>
      <c r="AU258" s="241" t="s">
        <v>84</v>
      </c>
      <c r="AV258" s="13" t="s">
        <v>84</v>
      </c>
      <c r="AW258" s="13" t="s">
        <v>33</v>
      </c>
      <c r="AX258" s="13" t="s">
        <v>78</v>
      </c>
      <c r="AY258" s="241" t="s">
        <v>147</v>
      </c>
    </row>
    <row r="259" s="2" customFormat="1" ht="6.96" customHeight="1">
      <c r="A259" s="38"/>
      <c r="B259" s="59"/>
      <c r="C259" s="60"/>
      <c r="D259" s="60"/>
      <c r="E259" s="60"/>
      <c r="F259" s="60"/>
      <c r="G259" s="60"/>
      <c r="H259" s="60"/>
      <c r="I259" s="60"/>
      <c r="J259" s="60"/>
      <c r="K259" s="60"/>
      <c r="L259" s="44"/>
      <c r="M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</sheetData>
  <sheetProtection sheet="1" autoFilter="0" formatColumns="0" formatRows="0" objects="1" scenarios="1" spinCount="100000" saltValue="vSKQlCDGTFDg30F6mpBzVRTkQb8mgQnxPieI/AMfOJ5pTgHKXzW/TiZptG56xinGIka91UnPsFrsjMFWYq711g==" hashValue="Vu6VLydWA31sPX0n7beDPGDtjSvIdyCCCHXGBIRKMTn2K9HSi5Og5/kbRyV8xdi3LXCzvHCrgzKstWzu6+Ky0Q==" algorithmName="SHA-512" password="CC35"/>
  <autoFilter ref="C93:K25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1/111251101"/>
    <hyperlink ref="F100" r:id="rId2" display="https://podminky.urs.cz/item/CS_URS_2025_01/113106134"/>
    <hyperlink ref="F103" r:id="rId3" display="https://podminky.urs.cz/item/CS_URS_2025_01/113107162"/>
    <hyperlink ref="F106" r:id="rId4" display="https://podminky.urs.cz/item/CS_URS_2025_01/113107232"/>
    <hyperlink ref="F109" r:id="rId5" display="https://podminky.urs.cz/item/CS_URS_2025_01/113107242"/>
    <hyperlink ref="F112" r:id="rId6" display="https://podminky.urs.cz/item/CS_URS_2025_01/113202111"/>
    <hyperlink ref="F114" r:id="rId7" display="https://podminky.urs.cz/item/CS_URS_2025_01/121151113"/>
    <hyperlink ref="F117" r:id="rId8" display="https://podminky.urs.cz/item/CS_URS_2025_01/122351105"/>
    <hyperlink ref="F119" r:id="rId9" display="https://podminky.urs.cz/item/CS_URS_2025_01/162751137"/>
    <hyperlink ref="F122" r:id="rId10" display="https://podminky.urs.cz/item/CS_URS_2025_01/162751139"/>
    <hyperlink ref="F127" r:id="rId11" display="https://podminky.urs.cz/item/CS_URS_2025_01/171152101"/>
    <hyperlink ref="F133" r:id="rId12" display="https://podminky.urs.cz/item/CS_URS_2025_01/171201231"/>
    <hyperlink ref="F137" r:id="rId13" display="https://podminky.urs.cz/item/CS_URS_2025_01/181301111"/>
    <hyperlink ref="F142" r:id="rId14" display="https://podminky.urs.cz/item/CS_URS_2025_01/181411131"/>
    <hyperlink ref="F146" r:id="rId15" display="https://podminky.urs.cz/item/CS_URS_2025_01/181951114"/>
    <hyperlink ref="F148" r:id="rId16" display="https://podminky.urs.cz/item/CS_URS_2025_01/182201101"/>
    <hyperlink ref="F151" r:id="rId17" display="https://podminky.urs.cz/item/CS_URS_2025_01/564851111"/>
    <hyperlink ref="F156" r:id="rId18" display="https://podminky.urs.cz/item/CS_URS_2025_01/564861111"/>
    <hyperlink ref="F159" r:id="rId19" display="https://podminky.urs.cz/item/CS_URS_2025_01/565155121"/>
    <hyperlink ref="F162" r:id="rId20" display="https://podminky.urs.cz/item/CS_URS_2025_01/569903311"/>
    <hyperlink ref="F168" r:id="rId21" display="https://podminky.urs.cz/item/CS_URS_2025_01/573211107"/>
    <hyperlink ref="F171" r:id="rId22" display="https://podminky.urs.cz/item/CS_URS_2025_01/573211108"/>
    <hyperlink ref="F174" r:id="rId23" display="https://podminky.urs.cz/item/CS_URS_2025_01/577134121"/>
    <hyperlink ref="F177" r:id="rId24" display="https://podminky.urs.cz/item/CS_URS_2025_01/591211111"/>
    <hyperlink ref="F182" r:id="rId25" display="https://podminky.urs.cz/item/CS_URS_2025_01/596211210"/>
    <hyperlink ref="F188" r:id="rId26" display="https://podminky.urs.cz/item/CS_URS_2025_01/899132111"/>
    <hyperlink ref="F191" r:id="rId27" display="https://podminky.urs.cz/item/CS_URS_2025_01/914111111"/>
    <hyperlink ref="F197" r:id="rId28" display="https://podminky.urs.cz/item/CS_URS_2025_01/914431112"/>
    <hyperlink ref="F201" r:id="rId29" display="https://podminky.urs.cz/item/CS_URS_2025_01/914511111"/>
    <hyperlink ref="F205" r:id="rId30" display="https://podminky.urs.cz/item/CS_URS_2025_01/915231111"/>
    <hyperlink ref="F207" r:id="rId31" display="https://podminky.urs.cz/item/CS_URS_2025_01/915621111"/>
    <hyperlink ref="F209" r:id="rId32" display="https://podminky.urs.cz/item/CS_URS_2025_01/916131213"/>
    <hyperlink ref="F225" r:id="rId33" display="https://podminky.urs.cz/item/CS_URS_2025_01/916231213"/>
    <hyperlink ref="F230" r:id="rId34" display="https://podminky.urs.cz/item/CS_URS_2025_01/919122132"/>
    <hyperlink ref="F232" r:id="rId35" display="https://podminky.urs.cz/item/CS_URS_2025_01/919726123"/>
    <hyperlink ref="F234" r:id="rId36" display="https://podminky.urs.cz/item/CS_URS_2025_01/919735123"/>
    <hyperlink ref="F237" r:id="rId37" display="https://podminky.urs.cz/item/CS_URS_2025_01/997221561"/>
    <hyperlink ref="F239" r:id="rId38" display="https://podminky.urs.cz/item/CS_URS_2025_01/997221569"/>
    <hyperlink ref="F242" r:id="rId39" display="https://podminky.urs.cz/item/CS_URS_2025_01/997221861"/>
    <hyperlink ref="F244" r:id="rId40" display="https://podminky.urs.cz/item/CS_URS_2025_01/997221875"/>
    <hyperlink ref="F246" r:id="rId41" display="https://podminky.urs.cz/item/CS_URS_2025_01/997221873"/>
    <hyperlink ref="F249" r:id="rId42" display="https://podminky.urs.cz/item/CS_URS_2025_01/998225111"/>
    <hyperlink ref="F253" r:id="rId43" display="https://podminky.urs.cz/item/CS_URS_2025_01/460520164"/>
    <hyperlink ref="F256" r:id="rId44" display="https://podminky.urs.cz/item/CS_URS_2025_01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84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792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917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792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SO 05a - Objekt SO 05 -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>Dopravně-inženýrská prjekční kancelář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s="9" customFormat="1" ht="24.96" customHeight="1">
      <c r="A64" s="9"/>
      <c r="B64" s="174"/>
      <c r="C64" s="175"/>
      <c r="D64" s="176" t="s">
        <v>529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132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792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05a - Objekt SO 05 -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>Dopravně-inženýrská prjekční kancelář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133</v>
      </c>
      <c r="D85" s="188" t="s">
        <v>57</v>
      </c>
      <c r="E85" s="188" t="s">
        <v>53</v>
      </c>
      <c r="F85" s="188" t="s">
        <v>54</v>
      </c>
      <c r="G85" s="188" t="s">
        <v>134</v>
      </c>
      <c r="H85" s="188" t="s">
        <v>135</v>
      </c>
      <c r="I85" s="188" t="s">
        <v>136</v>
      </c>
      <c r="J85" s="188" t="s">
        <v>120</v>
      </c>
      <c r="K85" s="189" t="s">
        <v>137</v>
      </c>
      <c r="L85" s="190"/>
      <c r="M85" s="92" t="s">
        <v>19</v>
      </c>
      <c r="N85" s="93" t="s">
        <v>42</v>
      </c>
      <c r="O85" s="93" t="s">
        <v>138</v>
      </c>
      <c r="P85" s="93" t="s">
        <v>139</v>
      </c>
      <c r="Q85" s="93" t="s">
        <v>140</v>
      </c>
      <c r="R85" s="93" t="s">
        <v>141</v>
      </c>
      <c r="S85" s="93" t="s">
        <v>142</v>
      </c>
      <c r="T85" s="94" t="s">
        <v>143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144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530</v>
      </c>
      <c r="F87" s="199" t="s">
        <v>531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177</v>
      </c>
      <c r="AT87" s="208" t="s">
        <v>71</v>
      </c>
      <c r="AU87" s="208" t="s">
        <v>72</v>
      </c>
      <c r="AY87" s="207" t="s">
        <v>147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149</v>
      </c>
      <c r="E88" s="213" t="s">
        <v>532</v>
      </c>
      <c r="F88" s="214" t="s">
        <v>533</v>
      </c>
      <c r="G88" s="215" t="s">
        <v>534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154</v>
      </c>
      <c r="AT88" s="223" t="s">
        <v>149</v>
      </c>
      <c r="AU88" s="223" t="s">
        <v>78</v>
      </c>
      <c r="AY88" s="17" t="s">
        <v>147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154</v>
      </c>
      <c r="BM88" s="223" t="s">
        <v>918</v>
      </c>
    </row>
    <row r="89" s="2" customFormat="1" ht="16.5" customHeight="1">
      <c r="A89" s="38"/>
      <c r="B89" s="39"/>
      <c r="C89" s="212" t="s">
        <v>84</v>
      </c>
      <c r="D89" s="212" t="s">
        <v>149</v>
      </c>
      <c r="E89" s="213" t="s">
        <v>536</v>
      </c>
      <c r="F89" s="214" t="s">
        <v>537</v>
      </c>
      <c r="G89" s="215" t="s">
        <v>534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538</v>
      </c>
      <c r="AT89" s="223" t="s">
        <v>149</v>
      </c>
      <c r="AU89" s="223" t="s">
        <v>78</v>
      </c>
      <c r="AY89" s="17" t="s">
        <v>147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538</v>
      </c>
      <c r="BM89" s="223" t="s">
        <v>919</v>
      </c>
    </row>
    <row r="90" s="2" customFormat="1" ht="16.5" customHeight="1">
      <c r="A90" s="38"/>
      <c r="B90" s="39"/>
      <c r="C90" s="212" t="s">
        <v>166</v>
      </c>
      <c r="D90" s="212" t="s">
        <v>149</v>
      </c>
      <c r="E90" s="213" t="s">
        <v>540</v>
      </c>
      <c r="F90" s="214" t="s">
        <v>541</v>
      </c>
      <c r="G90" s="215" t="s">
        <v>534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538</v>
      </c>
      <c r="AT90" s="223" t="s">
        <v>149</v>
      </c>
      <c r="AU90" s="223" t="s">
        <v>78</v>
      </c>
      <c r="AY90" s="17" t="s">
        <v>147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538</v>
      </c>
      <c r="BM90" s="223" t="s">
        <v>920</v>
      </c>
    </row>
    <row r="91" s="2" customFormat="1" ht="16.5" customHeight="1">
      <c r="A91" s="38"/>
      <c r="B91" s="39"/>
      <c r="C91" s="212" t="s">
        <v>154</v>
      </c>
      <c r="D91" s="212" t="s">
        <v>149</v>
      </c>
      <c r="E91" s="213" t="s">
        <v>543</v>
      </c>
      <c r="F91" s="214" t="s">
        <v>544</v>
      </c>
      <c r="G91" s="215" t="s">
        <v>534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538</v>
      </c>
      <c r="AT91" s="223" t="s">
        <v>149</v>
      </c>
      <c r="AU91" s="223" t="s">
        <v>78</v>
      </c>
      <c r="AY91" s="17" t="s">
        <v>147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538</v>
      </c>
      <c r="BM91" s="223" t="s">
        <v>921</v>
      </c>
    </row>
    <row r="92" s="2" customFormat="1" ht="16.5" customHeight="1">
      <c r="A92" s="38"/>
      <c r="B92" s="39"/>
      <c r="C92" s="212" t="s">
        <v>177</v>
      </c>
      <c r="D92" s="212" t="s">
        <v>149</v>
      </c>
      <c r="E92" s="213" t="s">
        <v>546</v>
      </c>
      <c r="F92" s="214" t="s">
        <v>547</v>
      </c>
      <c r="G92" s="215" t="s">
        <v>534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538</v>
      </c>
      <c r="AT92" s="223" t="s">
        <v>149</v>
      </c>
      <c r="AU92" s="223" t="s">
        <v>78</v>
      </c>
      <c r="AY92" s="17" t="s">
        <v>147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538</v>
      </c>
      <c r="BM92" s="223" t="s">
        <v>922</v>
      </c>
    </row>
    <row r="93" s="2" customFormat="1">
      <c r="A93" s="38"/>
      <c r="B93" s="39"/>
      <c r="C93" s="40"/>
      <c r="D93" s="232" t="s">
        <v>443</v>
      </c>
      <c r="E93" s="40"/>
      <c r="F93" s="273" t="s">
        <v>549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443</v>
      </c>
      <c r="AU93" s="17" t="s">
        <v>78</v>
      </c>
    </row>
    <row r="94" s="2" customFormat="1" ht="16.5" customHeight="1">
      <c r="A94" s="38"/>
      <c r="B94" s="39"/>
      <c r="C94" s="212" t="s">
        <v>183</v>
      </c>
      <c r="D94" s="212" t="s">
        <v>149</v>
      </c>
      <c r="E94" s="213" t="s">
        <v>550</v>
      </c>
      <c r="F94" s="214" t="s">
        <v>551</v>
      </c>
      <c r="G94" s="215" t="s">
        <v>534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538</v>
      </c>
      <c r="AT94" s="223" t="s">
        <v>149</v>
      </c>
      <c r="AU94" s="223" t="s">
        <v>78</v>
      </c>
      <c r="AY94" s="17" t="s">
        <v>147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538</v>
      </c>
      <c r="BM94" s="223" t="s">
        <v>923</v>
      </c>
    </row>
    <row r="95" s="2" customFormat="1" ht="16.5" customHeight="1">
      <c r="A95" s="38"/>
      <c r="B95" s="39"/>
      <c r="C95" s="212" t="s">
        <v>188</v>
      </c>
      <c r="D95" s="212" t="s">
        <v>149</v>
      </c>
      <c r="E95" s="213" t="s">
        <v>553</v>
      </c>
      <c r="F95" s="214" t="s">
        <v>554</v>
      </c>
      <c r="G95" s="215" t="s">
        <v>379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538</v>
      </c>
      <c r="AT95" s="223" t="s">
        <v>149</v>
      </c>
      <c r="AU95" s="223" t="s">
        <v>78</v>
      </c>
      <c r="AY95" s="17" t="s">
        <v>147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538</v>
      </c>
      <c r="BM95" s="223" t="s">
        <v>924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vq/3DjXitJofITOzjUKz5WgGgpRJQJNOXUZBWMHgFpNcuGfUQTGcwmFyGhYRwM7PNjmHTNqO/RH/Az2WE2FPUw==" hashValue="oVuhNbXwQl8gsfMlI/FUlLdFqes/RzAW3j5X+4aJbjH8MaiJpBspndi3htsvUacF5fn8Kfuv2Csggby3Yv6akg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Ladislav</dc:creator>
  <cp:lastModifiedBy>Marek Ladislav</cp:lastModifiedBy>
  <dcterms:created xsi:type="dcterms:W3CDTF">2025-07-01T20:16:42Z</dcterms:created>
  <dcterms:modified xsi:type="dcterms:W3CDTF">2025-07-01T20:16:49Z</dcterms:modified>
</cp:coreProperties>
</file>